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BM_ADMIN\Desktop\Workbench\"/>
    </mc:Choice>
  </mc:AlternateContent>
  <bookViews>
    <workbookView xWindow="0" yWindow="0" windowWidth="20496" windowHeight="7608" activeTab="1"/>
  </bookViews>
  <sheets>
    <sheet name="Macro" sheetId="8" r:id="rId1"/>
    <sheet name="ILC Report" sheetId="1" r:id="rId2"/>
    <sheet name="WI Vs ASM" sheetId="2" r:id="rId3"/>
    <sheet name="ITWR Dump" sheetId="3" r:id="rId4"/>
    <sheet name="Active WWML" sheetId="9" r:id="rId5"/>
    <sheet name="Group" sheetId="14" r:id="rId6"/>
  </sheets>
  <functionGroups builtInGroupCount="18"/>
  <definedNames>
    <definedName name="_xlnm._FilterDatabase" localSheetId="4" hidden="1">'Active WWML'!$A$4:$AK$209</definedName>
    <definedName name="_xlnm._FilterDatabase" localSheetId="1" hidden="1">'ILC Report'!$A$1:$BC$4205</definedName>
    <definedName name="_xlnm._FilterDatabase" localSheetId="3" hidden="1">'ITWR Dump'!$A$1:$Y$1768</definedName>
    <definedName name="_xlnm._FilterDatabase" localSheetId="2" hidden="1">'WI Vs ASM'!$A$1:$L$256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1" l="1"/>
  <c r="AD3" i="1"/>
  <c r="AE3" i="1"/>
  <c r="AF3" i="1"/>
  <c r="AG3" i="1"/>
  <c r="AH3" i="1"/>
  <c r="AL3" i="1"/>
  <c r="AM3" i="1"/>
  <c r="AN3" i="1"/>
  <c r="AO3" i="1"/>
  <c r="AP3" i="1"/>
  <c r="AQ3" i="1"/>
  <c r="AR3" i="1"/>
  <c r="AS3" i="1"/>
  <c r="AT3" i="1"/>
  <c r="AU3" i="1"/>
  <c r="AV3" i="1"/>
  <c r="AX3" i="1"/>
  <c r="AY3" i="1"/>
  <c r="BA3" i="1"/>
  <c r="BB3" i="1"/>
  <c r="V3" i="1"/>
  <c r="W3" i="1" s="1"/>
  <c r="X3" i="1"/>
  <c r="U3" i="1"/>
  <c r="T3" i="1"/>
  <c r="S3" i="1"/>
  <c r="R3" i="1"/>
  <c r="P3" i="1"/>
  <c r="O3" i="1"/>
  <c r="N3" i="1"/>
  <c r="M3" i="1"/>
  <c r="L3" i="1"/>
  <c r="K3" i="1"/>
  <c r="J3" i="1"/>
  <c r="AA3" i="1"/>
  <c r="AJ3" i="1"/>
  <c r="AI3" i="1" s="1"/>
  <c r="AC3" i="1"/>
  <c r="BC3" i="1"/>
  <c r="AZ3" i="1"/>
  <c r="Z3" i="1"/>
  <c r="Y3" i="1"/>
  <c r="Q3" i="1"/>
  <c r="I3" i="1" l="1"/>
  <c r="H3" i="1"/>
  <c r="J2" i="1" l="1"/>
  <c r="K2" i="1"/>
  <c r="L2" i="1"/>
  <c r="AX2" i="1" s="1"/>
  <c r="M2" i="1"/>
  <c r="N2" i="1"/>
  <c r="O2" i="1"/>
  <c r="P2" i="1"/>
  <c r="R2" i="1"/>
  <c r="S2" i="1"/>
  <c r="T2" i="1"/>
  <c r="U2" i="1"/>
  <c r="AG2" i="1" s="1"/>
  <c r="X2" i="1"/>
  <c r="AD2" i="1" s="1"/>
  <c r="AL2" i="1"/>
  <c r="AP2" i="1"/>
  <c r="AQ2" i="1"/>
  <c r="AR2" i="1"/>
  <c r="AS2" i="1"/>
  <c r="AT2" i="1"/>
  <c r="AU2" i="1"/>
  <c r="AV2" i="1"/>
  <c r="Q2" i="1"/>
  <c r="H2" i="1"/>
  <c r="Z2" i="1"/>
  <c r="AC2" i="1"/>
  <c r="I2" i="1"/>
  <c r="AJ2" i="1"/>
  <c r="AO2" i="1" l="1"/>
  <c r="AF2" i="1"/>
  <c r="AN2" i="1"/>
  <c r="AE2" i="1"/>
  <c r="AB2" i="1"/>
  <c r="AY2" i="1"/>
  <c r="AH2" i="1"/>
  <c r="AM2" i="1"/>
  <c r="V2" i="1"/>
  <c r="W2" i="1" s="1"/>
  <c r="BA2" i="1"/>
  <c r="BB2" i="1"/>
  <c r="BC2" i="1"/>
  <c r="AA2" i="1"/>
  <c r="Y2" i="1"/>
  <c r="AZ2" i="1"/>
  <c r="AI2" i="1"/>
  <c r="X1702" i="3" l="1"/>
  <c r="Y1702" i="3"/>
  <c r="X1703" i="3"/>
  <c r="Y1703" i="3"/>
  <c r="X1704" i="3"/>
  <c r="Y1704" i="3"/>
  <c r="X1705" i="3"/>
  <c r="Y1705" i="3"/>
  <c r="X1706" i="3"/>
  <c r="Y1706" i="3"/>
  <c r="X1707" i="3"/>
  <c r="Y1707" i="3"/>
  <c r="X1708" i="3"/>
  <c r="Y1708" i="3"/>
  <c r="X1709" i="3"/>
  <c r="Y1709" i="3"/>
  <c r="X1710" i="3"/>
  <c r="Y1710" i="3"/>
  <c r="X1711" i="3"/>
  <c r="Y1711" i="3"/>
  <c r="X1712" i="3"/>
  <c r="Y1712" i="3"/>
  <c r="X1713" i="3"/>
  <c r="Y1713" i="3"/>
  <c r="X1714" i="3"/>
  <c r="Y1714" i="3"/>
  <c r="X1715" i="3"/>
  <c r="Y1715" i="3"/>
  <c r="X1716" i="3"/>
  <c r="Y1716" i="3"/>
  <c r="X1717" i="3"/>
  <c r="Y1717" i="3"/>
  <c r="X1718" i="3"/>
  <c r="Y1718" i="3"/>
  <c r="X1719" i="3"/>
  <c r="Y1719" i="3"/>
  <c r="X1720" i="3"/>
  <c r="Y1720" i="3"/>
  <c r="X1721" i="3"/>
  <c r="Y1721" i="3"/>
  <c r="X1722" i="3"/>
  <c r="Y1722" i="3"/>
  <c r="X1723" i="3"/>
  <c r="Y1723" i="3"/>
  <c r="X1724" i="3"/>
  <c r="Y1724" i="3"/>
  <c r="X1725" i="3"/>
  <c r="Y1725" i="3"/>
  <c r="X1726" i="3"/>
  <c r="Y1726" i="3"/>
  <c r="X1727" i="3"/>
  <c r="Y1727" i="3"/>
  <c r="X1728" i="3"/>
  <c r="Y1728" i="3"/>
  <c r="X1729" i="3"/>
  <c r="Y1729" i="3"/>
  <c r="X1730" i="3"/>
  <c r="Y1730" i="3"/>
  <c r="X1731" i="3"/>
  <c r="Y1731" i="3"/>
  <c r="X1732" i="3"/>
  <c r="Y1732" i="3"/>
  <c r="X1733" i="3"/>
  <c r="Y1733" i="3"/>
  <c r="X1734" i="3"/>
  <c r="Y1734" i="3"/>
  <c r="X1735" i="3"/>
  <c r="Y1735" i="3"/>
  <c r="X1736" i="3"/>
  <c r="Y1736" i="3"/>
  <c r="X1737" i="3"/>
  <c r="Y1737" i="3"/>
  <c r="X1738" i="3"/>
  <c r="Y1738" i="3"/>
  <c r="X1739" i="3"/>
  <c r="Y1739" i="3"/>
  <c r="X1740" i="3"/>
  <c r="Y1740" i="3"/>
  <c r="X1741" i="3"/>
  <c r="Y1741" i="3"/>
  <c r="X1742" i="3"/>
  <c r="Y1742" i="3"/>
  <c r="X1743" i="3"/>
  <c r="Y1743" i="3"/>
  <c r="X1744" i="3"/>
  <c r="Y1744" i="3"/>
  <c r="X1745" i="3"/>
  <c r="Y1745" i="3"/>
  <c r="X1746" i="3"/>
  <c r="Y1746" i="3"/>
  <c r="X1747" i="3"/>
  <c r="Y1747" i="3"/>
  <c r="X1748" i="3"/>
  <c r="Y1748" i="3"/>
  <c r="X1749" i="3"/>
  <c r="Y1749" i="3"/>
  <c r="X1750" i="3"/>
  <c r="Y1750" i="3"/>
  <c r="X1751" i="3"/>
  <c r="Y1751" i="3"/>
  <c r="X1752" i="3"/>
  <c r="Y1752" i="3"/>
  <c r="X1753" i="3"/>
  <c r="Y1753" i="3"/>
  <c r="X1754" i="3"/>
  <c r="Y1754" i="3"/>
  <c r="X1755" i="3"/>
  <c r="Y1755" i="3"/>
  <c r="X1756" i="3"/>
  <c r="Y1756" i="3"/>
  <c r="X1757" i="3"/>
  <c r="Y1757" i="3"/>
  <c r="X1758" i="3"/>
  <c r="Y1758" i="3"/>
  <c r="X1759" i="3"/>
  <c r="Y1759" i="3"/>
  <c r="X1760" i="3"/>
  <c r="Y1760" i="3"/>
  <c r="X1761" i="3"/>
  <c r="Y1761" i="3"/>
  <c r="X1762" i="3"/>
  <c r="Y1762" i="3"/>
  <c r="X1763" i="3"/>
  <c r="Y1763" i="3"/>
  <c r="X1764" i="3"/>
  <c r="Y1764" i="3"/>
  <c r="X1765" i="3"/>
  <c r="Y1765" i="3"/>
  <c r="X1766" i="3"/>
  <c r="Y1766" i="3"/>
  <c r="X1628" i="3" l="1"/>
  <c r="Y1628" i="3"/>
  <c r="X1629" i="3"/>
  <c r="Y1629" i="3"/>
  <c r="X1630" i="3"/>
  <c r="Y1630" i="3"/>
  <c r="X1631" i="3"/>
  <c r="Y1631" i="3"/>
  <c r="X1632" i="3"/>
  <c r="Y1632" i="3"/>
  <c r="X1633" i="3"/>
  <c r="Y1633" i="3"/>
  <c r="X1634" i="3"/>
  <c r="Y1634" i="3"/>
  <c r="X1635" i="3"/>
  <c r="Y1635" i="3"/>
  <c r="X1636" i="3"/>
  <c r="Y1636" i="3"/>
  <c r="X1637" i="3"/>
  <c r="Y1637" i="3"/>
  <c r="X1638" i="3"/>
  <c r="Y1638" i="3"/>
  <c r="X1639" i="3"/>
  <c r="Y1639" i="3"/>
  <c r="X1640" i="3"/>
  <c r="Y1640" i="3"/>
  <c r="X1641" i="3"/>
  <c r="Y1641" i="3"/>
  <c r="X1642" i="3"/>
  <c r="Y1642" i="3"/>
  <c r="X1643" i="3"/>
  <c r="Y1643" i="3"/>
  <c r="X1644" i="3"/>
  <c r="Y1644" i="3"/>
  <c r="X1645" i="3"/>
  <c r="Y1645" i="3"/>
  <c r="X1646" i="3"/>
  <c r="Y1646" i="3"/>
  <c r="X1647" i="3"/>
  <c r="Y1647" i="3"/>
  <c r="X1648" i="3"/>
  <c r="Y1648" i="3"/>
  <c r="X1649" i="3"/>
  <c r="Y1649" i="3"/>
  <c r="X1650" i="3"/>
  <c r="Y1650" i="3"/>
  <c r="X1651" i="3"/>
  <c r="Y1651" i="3"/>
  <c r="X1652" i="3"/>
  <c r="Y1652" i="3"/>
  <c r="X1653" i="3"/>
  <c r="Y1653" i="3"/>
  <c r="X1654" i="3"/>
  <c r="Y1654" i="3"/>
  <c r="X1655" i="3"/>
  <c r="Y1655" i="3"/>
  <c r="X1656" i="3"/>
  <c r="Y1656" i="3"/>
  <c r="X1657" i="3"/>
  <c r="Y1657" i="3"/>
  <c r="X1658" i="3"/>
  <c r="Y1658" i="3"/>
  <c r="X1659" i="3"/>
  <c r="Y1659" i="3"/>
  <c r="X1660" i="3"/>
  <c r="Y1660" i="3"/>
  <c r="X1661" i="3"/>
  <c r="Y1661" i="3"/>
  <c r="X1662" i="3"/>
  <c r="Y1662" i="3"/>
  <c r="X1663" i="3"/>
  <c r="Y1663" i="3"/>
  <c r="X1664" i="3"/>
  <c r="Y1664" i="3"/>
  <c r="X1665" i="3"/>
  <c r="Y1665" i="3"/>
  <c r="X1666" i="3"/>
  <c r="Y1666" i="3"/>
  <c r="X1667" i="3"/>
  <c r="Y1667" i="3"/>
  <c r="X1668" i="3"/>
  <c r="Y1668" i="3"/>
  <c r="X1669" i="3"/>
  <c r="Y1669" i="3"/>
  <c r="X1670" i="3"/>
  <c r="Y1670" i="3"/>
  <c r="X1671" i="3"/>
  <c r="Y1671" i="3"/>
  <c r="X1672" i="3"/>
  <c r="Y1672" i="3"/>
  <c r="X1673" i="3"/>
  <c r="Y1673" i="3"/>
  <c r="X1674" i="3"/>
  <c r="Y1674" i="3"/>
  <c r="X1675" i="3"/>
  <c r="Y1675" i="3"/>
  <c r="X1676" i="3"/>
  <c r="Y1676" i="3"/>
  <c r="X1677" i="3"/>
  <c r="Y1677" i="3"/>
  <c r="X1678" i="3"/>
  <c r="Y1678" i="3"/>
  <c r="X1679" i="3"/>
  <c r="Y1679" i="3"/>
  <c r="X1680" i="3"/>
  <c r="Y1680" i="3"/>
  <c r="X1681" i="3"/>
  <c r="Y1681" i="3"/>
  <c r="X1682" i="3"/>
  <c r="Y1682" i="3"/>
  <c r="X1683" i="3"/>
  <c r="Y1683" i="3"/>
  <c r="X1684" i="3"/>
  <c r="Y1684" i="3"/>
  <c r="X1685" i="3"/>
  <c r="Y1685" i="3"/>
  <c r="X1686" i="3"/>
  <c r="Y1686" i="3"/>
  <c r="X1687" i="3"/>
  <c r="Y1687" i="3"/>
  <c r="X1688" i="3"/>
  <c r="Y1688" i="3"/>
  <c r="X1689" i="3"/>
  <c r="Y1689" i="3"/>
  <c r="X1690" i="3"/>
  <c r="Y1690" i="3"/>
  <c r="X1691" i="3"/>
  <c r="Y1691" i="3"/>
  <c r="X1692" i="3"/>
  <c r="Y1692" i="3"/>
  <c r="X1693" i="3"/>
  <c r="Y1693" i="3"/>
  <c r="X1694" i="3"/>
  <c r="Y1694" i="3"/>
  <c r="X1695" i="3"/>
  <c r="Y1695" i="3"/>
  <c r="X1696" i="3"/>
  <c r="Y1696" i="3"/>
  <c r="X1697" i="3"/>
  <c r="Y1697" i="3"/>
  <c r="X1698" i="3"/>
  <c r="Y1698" i="3"/>
  <c r="X1699" i="3"/>
  <c r="Y1699" i="3"/>
  <c r="X1700" i="3"/>
  <c r="Y1700" i="3"/>
  <c r="X1701" i="3"/>
  <c r="Y1701" i="3"/>
  <c r="X2" i="3" l="1"/>
  <c r="Y2" i="3"/>
  <c r="X3" i="3"/>
  <c r="Y3" i="3"/>
  <c r="X4" i="3"/>
  <c r="Y4" i="3"/>
  <c r="X5" i="3"/>
  <c r="Y5" i="3"/>
  <c r="X6" i="3"/>
  <c r="Y6" i="3"/>
  <c r="X7" i="3"/>
  <c r="Y7" i="3"/>
  <c r="X8" i="3"/>
  <c r="Y8" i="3"/>
  <c r="X9" i="3"/>
  <c r="Y9" i="3"/>
  <c r="X10" i="3"/>
  <c r="Y10" i="3"/>
  <c r="X11" i="3"/>
  <c r="Y11" i="3"/>
  <c r="X12" i="3"/>
  <c r="Y12" i="3"/>
  <c r="X13" i="3"/>
  <c r="Y13" i="3"/>
  <c r="X14" i="3"/>
  <c r="Y14" i="3"/>
  <c r="X15" i="3"/>
  <c r="Y15" i="3"/>
  <c r="X16" i="3"/>
  <c r="Y16" i="3"/>
  <c r="X17" i="3"/>
  <c r="Y17" i="3"/>
  <c r="X18" i="3"/>
  <c r="Y18" i="3"/>
  <c r="X19" i="3"/>
  <c r="Y19" i="3"/>
  <c r="X20" i="3"/>
  <c r="Y20" i="3"/>
  <c r="X21" i="3"/>
  <c r="Y21" i="3"/>
  <c r="X22" i="3"/>
  <c r="Y22" i="3"/>
  <c r="X23" i="3"/>
  <c r="Y23" i="3"/>
  <c r="X24" i="3"/>
  <c r="Y24" i="3"/>
  <c r="X25" i="3"/>
  <c r="Y25" i="3"/>
  <c r="X26" i="3"/>
  <c r="Y26" i="3"/>
  <c r="X27" i="3"/>
  <c r="Y27" i="3"/>
  <c r="X28" i="3"/>
  <c r="Y28" i="3"/>
  <c r="X29" i="3"/>
  <c r="Y29" i="3"/>
  <c r="X30" i="3"/>
  <c r="Y30" i="3"/>
  <c r="X31" i="3"/>
  <c r="Y31" i="3"/>
  <c r="X32" i="3"/>
  <c r="Y32" i="3"/>
  <c r="X33" i="3"/>
  <c r="Y33" i="3"/>
  <c r="X34" i="3"/>
  <c r="Y34" i="3"/>
  <c r="X35" i="3"/>
  <c r="Y35" i="3"/>
  <c r="X36" i="3"/>
  <c r="Y36" i="3"/>
  <c r="X37" i="3"/>
  <c r="Y37" i="3"/>
  <c r="X38" i="3"/>
  <c r="Y38" i="3"/>
  <c r="X39" i="3"/>
  <c r="Y39" i="3"/>
  <c r="X40" i="3"/>
  <c r="Y40" i="3"/>
  <c r="X41" i="3"/>
  <c r="Y41" i="3"/>
  <c r="X42" i="3"/>
  <c r="Y42" i="3"/>
  <c r="X43" i="3"/>
  <c r="Y43" i="3"/>
  <c r="X44" i="3"/>
  <c r="Y44" i="3"/>
  <c r="X45" i="3"/>
  <c r="Y45" i="3"/>
  <c r="X46" i="3"/>
  <c r="Y46" i="3"/>
  <c r="X47" i="3"/>
  <c r="Y47" i="3"/>
  <c r="X48" i="3"/>
  <c r="Y48" i="3"/>
  <c r="X49" i="3"/>
  <c r="Y49" i="3"/>
  <c r="X50" i="3"/>
  <c r="Y50" i="3"/>
  <c r="X51" i="3"/>
  <c r="Y51" i="3"/>
  <c r="X52" i="3"/>
  <c r="Y52" i="3"/>
  <c r="X53" i="3"/>
  <c r="Y53" i="3"/>
  <c r="X54" i="3"/>
  <c r="Y54" i="3"/>
  <c r="X55" i="3"/>
  <c r="Y55" i="3"/>
  <c r="X56" i="3"/>
  <c r="Y56" i="3"/>
  <c r="X57" i="3"/>
  <c r="Y57" i="3"/>
  <c r="X58" i="3"/>
  <c r="Y58" i="3"/>
  <c r="X59" i="3"/>
  <c r="Y59" i="3"/>
  <c r="X60" i="3"/>
  <c r="Y60" i="3"/>
  <c r="X61" i="3"/>
  <c r="Y61" i="3"/>
  <c r="X62" i="3"/>
  <c r="Y62" i="3"/>
  <c r="X63" i="3"/>
  <c r="Y63" i="3"/>
  <c r="X64" i="3"/>
  <c r="Y64" i="3"/>
  <c r="X65" i="3"/>
  <c r="Y65" i="3"/>
  <c r="X66" i="3"/>
  <c r="Y66" i="3"/>
  <c r="X67" i="3"/>
  <c r="Y67" i="3"/>
  <c r="X68" i="3"/>
  <c r="Y68" i="3"/>
  <c r="X69" i="3"/>
  <c r="Y69" i="3"/>
  <c r="X70" i="3"/>
  <c r="Y70" i="3"/>
  <c r="X71" i="3"/>
  <c r="Y71" i="3"/>
  <c r="X72" i="3"/>
  <c r="Y72" i="3"/>
  <c r="X73" i="3"/>
  <c r="Y73" i="3"/>
  <c r="X74" i="3"/>
  <c r="Y74" i="3"/>
  <c r="X75" i="3"/>
  <c r="Y75" i="3"/>
  <c r="X76" i="3"/>
  <c r="Y76" i="3"/>
  <c r="X77" i="3"/>
  <c r="Y77" i="3"/>
  <c r="X78" i="3"/>
  <c r="Y78" i="3"/>
  <c r="X79" i="3"/>
  <c r="Y79" i="3"/>
  <c r="X80" i="3"/>
  <c r="Y80" i="3"/>
  <c r="X81" i="3"/>
  <c r="Y81" i="3"/>
  <c r="X82" i="3"/>
  <c r="Y82" i="3"/>
  <c r="X83" i="3"/>
  <c r="Y83" i="3"/>
  <c r="X84" i="3"/>
  <c r="Y84" i="3"/>
  <c r="X85" i="3"/>
  <c r="Y85" i="3"/>
  <c r="X86" i="3"/>
  <c r="Y86" i="3"/>
  <c r="X87" i="3"/>
  <c r="Y87" i="3"/>
  <c r="X88" i="3"/>
  <c r="Y88" i="3"/>
  <c r="X89" i="3"/>
  <c r="Y89" i="3"/>
  <c r="X90" i="3"/>
  <c r="Y90" i="3"/>
  <c r="X91" i="3"/>
  <c r="Y91" i="3"/>
  <c r="X92" i="3"/>
  <c r="Y92" i="3"/>
  <c r="X93" i="3"/>
  <c r="Y93" i="3"/>
  <c r="X94" i="3"/>
  <c r="Y94" i="3"/>
  <c r="X95" i="3"/>
  <c r="Y95" i="3"/>
  <c r="X96" i="3"/>
  <c r="Y96" i="3"/>
  <c r="X97" i="3"/>
  <c r="Y97" i="3"/>
  <c r="X98" i="3"/>
  <c r="Y98" i="3"/>
  <c r="X99" i="3"/>
  <c r="Y99" i="3"/>
  <c r="X100" i="3"/>
  <c r="Y100" i="3"/>
  <c r="X101" i="3"/>
  <c r="Y101" i="3"/>
  <c r="X102" i="3"/>
  <c r="Y102" i="3"/>
  <c r="X103" i="3"/>
  <c r="Y103" i="3"/>
  <c r="X104" i="3"/>
  <c r="Y104" i="3"/>
  <c r="X105" i="3"/>
  <c r="Y105" i="3"/>
  <c r="X106" i="3"/>
  <c r="Y106" i="3"/>
  <c r="X107" i="3"/>
  <c r="Y107" i="3"/>
  <c r="X108" i="3"/>
  <c r="Y108" i="3"/>
  <c r="X109" i="3"/>
  <c r="Y109" i="3"/>
  <c r="X110" i="3"/>
  <c r="Y110" i="3"/>
  <c r="X111" i="3"/>
  <c r="Y111" i="3"/>
  <c r="X112" i="3"/>
  <c r="Y112" i="3"/>
  <c r="X113" i="3"/>
  <c r="Y113" i="3"/>
  <c r="X114" i="3"/>
  <c r="Y114" i="3"/>
  <c r="X115" i="3"/>
  <c r="Y115" i="3"/>
  <c r="X116" i="3"/>
  <c r="Y116" i="3"/>
  <c r="X117" i="3"/>
  <c r="Y117" i="3"/>
  <c r="X118" i="3"/>
  <c r="Y118" i="3"/>
  <c r="X119" i="3"/>
  <c r="Y119" i="3"/>
  <c r="X120" i="3"/>
  <c r="Y120" i="3"/>
  <c r="X121" i="3"/>
  <c r="Y121" i="3"/>
  <c r="X122" i="3"/>
  <c r="Y122" i="3"/>
  <c r="X123" i="3"/>
  <c r="Y123" i="3"/>
  <c r="X124" i="3"/>
  <c r="Y124" i="3"/>
  <c r="X125" i="3"/>
  <c r="Y125" i="3"/>
  <c r="X126" i="3"/>
  <c r="Y126" i="3"/>
  <c r="X127" i="3"/>
  <c r="Y127" i="3"/>
  <c r="X128" i="3"/>
  <c r="Y128" i="3"/>
  <c r="X129" i="3"/>
  <c r="Y129" i="3"/>
  <c r="X130" i="3"/>
  <c r="Y130" i="3"/>
  <c r="X131" i="3"/>
  <c r="Y131" i="3"/>
  <c r="X132" i="3"/>
  <c r="Y132" i="3"/>
  <c r="X133" i="3"/>
  <c r="Y133" i="3"/>
  <c r="X134" i="3"/>
  <c r="Y134" i="3"/>
  <c r="X135" i="3"/>
  <c r="Y135" i="3"/>
  <c r="X136" i="3"/>
  <c r="Y136" i="3"/>
  <c r="X137" i="3"/>
  <c r="Y137" i="3"/>
  <c r="X138" i="3"/>
  <c r="Y138" i="3"/>
  <c r="X139" i="3"/>
  <c r="Y139" i="3"/>
  <c r="X140" i="3"/>
  <c r="Y140" i="3"/>
  <c r="X141" i="3"/>
  <c r="Y141" i="3"/>
  <c r="X142" i="3"/>
  <c r="Y142" i="3"/>
  <c r="X143" i="3"/>
  <c r="Y143" i="3"/>
  <c r="X144" i="3"/>
  <c r="Y144" i="3"/>
  <c r="X145" i="3"/>
  <c r="Y145" i="3"/>
  <c r="X146" i="3"/>
  <c r="Y146" i="3"/>
  <c r="X147" i="3"/>
  <c r="Y147" i="3"/>
  <c r="X148" i="3"/>
  <c r="Y148" i="3"/>
  <c r="X149" i="3"/>
  <c r="Y149" i="3"/>
  <c r="X150" i="3"/>
  <c r="Y150" i="3"/>
  <c r="X151" i="3"/>
  <c r="Y151" i="3"/>
  <c r="X152" i="3"/>
  <c r="Y152" i="3"/>
  <c r="X153" i="3"/>
  <c r="Y153" i="3"/>
  <c r="X154" i="3"/>
  <c r="Y154" i="3"/>
  <c r="X155" i="3"/>
  <c r="Y155" i="3"/>
  <c r="X156" i="3"/>
  <c r="Y156" i="3"/>
  <c r="X157" i="3"/>
  <c r="Y157" i="3"/>
  <c r="X158" i="3"/>
  <c r="Y158" i="3"/>
  <c r="X159" i="3"/>
  <c r="Y159" i="3"/>
  <c r="X160" i="3"/>
  <c r="Y160" i="3"/>
  <c r="X161" i="3"/>
  <c r="Y161" i="3"/>
  <c r="X162" i="3"/>
  <c r="Y162" i="3"/>
  <c r="X163" i="3"/>
  <c r="Y163" i="3"/>
  <c r="X164" i="3"/>
  <c r="Y164" i="3"/>
  <c r="X165" i="3"/>
  <c r="Y165" i="3"/>
  <c r="X166" i="3"/>
  <c r="Y166" i="3"/>
  <c r="X167" i="3"/>
  <c r="Y167" i="3"/>
  <c r="X168" i="3"/>
  <c r="Y168" i="3"/>
  <c r="X169" i="3"/>
  <c r="Y169" i="3"/>
  <c r="X170" i="3"/>
  <c r="Y170" i="3"/>
  <c r="X171" i="3"/>
  <c r="Y171" i="3"/>
  <c r="X172" i="3"/>
  <c r="Y172" i="3"/>
  <c r="X173" i="3"/>
  <c r="Y173" i="3"/>
  <c r="X174" i="3"/>
  <c r="Y174" i="3"/>
  <c r="X175" i="3"/>
  <c r="Y175" i="3"/>
  <c r="X176" i="3"/>
  <c r="Y176" i="3"/>
  <c r="X177" i="3"/>
  <c r="Y177" i="3"/>
  <c r="X178" i="3"/>
  <c r="Y178" i="3"/>
  <c r="X179" i="3"/>
  <c r="Y179" i="3"/>
  <c r="X180" i="3"/>
  <c r="Y180" i="3"/>
  <c r="X181" i="3"/>
  <c r="Y181" i="3"/>
  <c r="X182" i="3"/>
  <c r="Y182" i="3"/>
  <c r="X183" i="3"/>
  <c r="Y183" i="3"/>
  <c r="X184" i="3"/>
  <c r="Y184" i="3"/>
  <c r="X185" i="3"/>
  <c r="Y185" i="3"/>
  <c r="X186" i="3"/>
  <c r="Y186" i="3"/>
  <c r="X187" i="3"/>
  <c r="Y187" i="3"/>
  <c r="X188" i="3"/>
  <c r="Y188" i="3"/>
  <c r="X189" i="3"/>
  <c r="Y189" i="3"/>
  <c r="X190" i="3"/>
  <c r="Y190" i="3"/>
  <c r="X191" i="3"/>
  <c r="Y191" i="3"/>
  <c r="X192" i="3"/>
  <c r="Y192" i="3"/>
  <c r="X193" i="3"/>
  <c r="Y193" i="3"/>
  <c r="X194" i="3"/>
  <c r="Y194" i="3"/>
  <c r="X195" i="3"/>
  <c r="Y195" i="3"/>
  <c r="X196" i="3"/>
  <c r="Y196" i="3"/>
  <c r="X197" i="3"/>
  <c r="Y197" i="3"/>
  <c r="X198" i="3"/>
  <c r="Y198" i="3"/>
  <c r="X199" i="3"/>
  <c r="Y199" i="3"/>
  <c r="X200" i="3"/>
  <c r="Y200" i="3"/>
  <c r="X201" i="3"/>
  <c r="Y201" i="3"/>
  <c r="X202" i="3"/>
  <c r="Y202" i="3"/>
  <c r="X203" i="3"/>
  <c r="Y203" i="3"/>
  <c r="X204" i="3"/>
  <c r="Y204" i="3"/>
  <c r="X205" i="3"/>
  <c r="Y205" i="3"/>
  <c r="X206" i="3"/>
  <c r="Y206" i="3"/>
  <c r="X207" i="3"/>
  <c r="Y207" i="3"/>
  <c r="X208" i="3"/>
  <c r="Y208" i="3"/>
  <c r="X209" i="3"/>
  <c r="Y209" i="3"/>
  <c r="X210" i="3"/>
  <c r="Y210" i="3"/>
  <c r="X211" i="3"/>
  <c r="Y211" i="3"/>
  <c r="X212" i="3"/>
  <c r="Y212" i="3"/>
  <c r="X213" i="3"/>
  <c r="Y213" i="3"/>
  <c r="X214" i="3"/>
  <c r="Y214" i="3"/>
  <c r="X215" i="3"/>
  <c r="Y215" i="3"/>
  <c r="X216" i="3"/>
  <c r="Y216" i="3"/>
  <c r="X217" i="3"/>
  <c r="Y217" i="3"/>
  <c r="X218" i="3"/>
  <c r="Y218" i="3"/>
  <c r="X219" i="3"/>
  <c r="Y219" i="3"/>
  <c r="X220" i="3"/>
  <c r="Y220" i="3"/>
  <c r="X221" i="3"/>
  <c r="Y221" i="3"/>
  <c r="X222" i="3"/>
  <c r="Y222" i="3"/>
  <c r="X223" i="3"/>
  <c r="Y223" i="3"/>
  <c r="X224" i="3"/>
  <c r="Y224" i="3"/>
  <c r="X225" i="3"/>
  <c r="Y225" i="3"/>
  <c r="X226" i="3"/>
  <c r="Y226" i="3"/>
  <c r="X227" i="3"/>
  <c r="Y227" i="3"/>
  <c r="X228" i="3"/>
  <c r="Y228" i="3"/>
  <c r="X229" i="3"/>
  <c r="Y229" i="3"/>
  <c r="X230" i="3"/>
  <c r="Y230" i="3"/>
  <c r="X231" i="3"/>
  <c r="Y231" i="3"/>
  <c r="X232" i="3"/>
  <c r="Y232" i="3"/>
  <c r="X233" i="3"/>
  <c r="Y233" i="3"/>
  <c r="X234" i="3"/>
  <c r="Y234" i="3"/>
  <c r="X235" i="3"/>
  <c r="Y235" i="3"/>
  <c r="X236" i="3"/>
  <c r="Y236" i="3"/>
  <c r="X237" i="3"/>
  <c r="Y237" i="3"/>
  <c r="X238" i="3"/>
  <c r="Y238" i="3"/>
  <c r="X239" i="3"/>
  <c r="Y239" i="3"/>
  <c r="X240" i="3"/>
  <c r="Y240" i="3"/>
  <c r="X241" i="3"/>
  <c r="Y241" i="3"/>
  <c r="X242" i="3"/>
  <c r="Y242" i="3"/>
  <c r="X243" i="3"/>
  <c r="Y243" i="3"/>
  <c r="X244" i="3"/>
  <c r="Y244" i="3"/>
  <c r="X245" i="3"/>
  <c r="Y245" i="3"/>
  <c r="X246" i="3"/>
  <c r="Y246" i="3"/>
  <c r="X247" i="3"/>
  <c r="Y247" i="3"/>
  <c r="X248" i="3"/>
  <c r="Y248" i="3"/>
  <c r="X249" i="3"/>
  <c r="Y249" i="3"/>
  <c r="X250" i="3"/>
  <c r="Y250" i="3"/>
  <c r="X251" i="3"/>
  <c r="Y251" i="3"/>
  <c r="X252" i="3"/>
  <c r="Y252" i="3"/>
  <c r="X253" i="3"/>
  <c r="Y253" i="3"/>
  <c r="X254" i="3"/>
  <c r="Y254" i="3"/>
  <c r="X255" i="3"/>
  <c r="Y255" i="3"/>
  <c r="X256" i="3"/>
  <c r="Y256" i="3"/>
  <c r="X257" i="3"/>
  <c r="Y257" i="3"/>
  <c r="X258" i="3"/>
  <c r="Y258" i="3"/>
  <c r="X259" i="3"/>
  <c r="Y259" i="3"/>
  <c r="X260" i="3"/>
  <c r="Y260" i="3"/>
  <c r="X261" i="3"/>
  <c r="Y261" i="3"/>
  <c r="X262" i="3"/>
  <c r="Y262" i="3"/>
  <c r="X263" i="3"/>
  <c r="Y263" i="3"/>
  <c r="X264" i="3"/>
  <c r="Y264" i="3"/>
  <c r="X265" i="3"/>
  <c r="Y265" i="3"/>
  <c r="X266" i="3"/>
  <c r="Y266" i="3"/>
  <c r="X267" i="3"/>
  <c r="Y267" i="3"/>
  <c r="X268" i="3"/>
  <c r="Y268" i="3"/>
  <c r="X269" i="3"/>
  <c r="Y269" i="3"/>
  <c r="X270" i="3"/>
  <c r="Y270" i="3"/>
  <c r="X271" i="3"/>
  <c r="Y271" i="3"/>
  <c r="X272" i="3"/>
  <c r="Y272" i="3"/>
  <c r="X273" i="3"/>
  <c r="Y273" i="3"/>
  <c r="X274" i="3"/>
  <c r="Y274" i="3"/>
  <c r="X275" i="3"/>
  <c r="Y275" i="3"/>
  <c r="X276" i="3"/>
  <c r="Y276" i="3"/>
  <c r="X277" i="3"/>
  <c r="Y277" i="3"/>
  <c r="X278" i="3"/>
  <c r="Y278" i="3"/>
  <c r="X279" i="3"/>
  <c r="Y279" i="3"/>
  <c r="X280" i="3"/>
  <c r="Y280" i="3"/>
  <c r="X281" i="3"/>
  <c r="Y281" i="3"/>
  <c r="X282" i="3"/>
  <c r="Y282" i="3"/>
  <c r="X283" i="3"/>
  <c r="Y283" i="3"/>
  <c r="X284" i="3"/>
  <c r="Y284" i="3"/>
  <c r="X285" i="3"/>
  <c r="Y285" i="3"/>
  <c r="X286" i="3"/>
  <c r="Y286" i="3"/>
  <c r="X287" i="3"/>
  <c r="Y287" i="3"/>
  <c r="X288" i="3"/>
  <c r="Y288" i="3"/>
  <c r="X289" i="3"/>
  <c r="Y289" i="3"/>
  <c r="X290" i="3"/>
  <c r="Y290" i="3"/>
  <c r="X291" i="3"/>
  <c r="Y291" i="3"/>
  <c r="X292" i="3"/>
  <c r="Y292" i="3"/>
  <c r="X293" i="3"/>
  <c r="Y293" i="3"/>
  <c r="X294" i="3"/>
  <c r="Y294" i="3"/>
  <c r="X295" i="3"/>
  <c r="Y295" i="3"/>
  <c r="X296" i="3"/>
  <c r="Y296" i="3"/>
  <c r="X297" i="3"/>
  <c r="Y297" i="3"/>
  <c r="X298" i="3"/>
  <c r="Y298" i="3"/>
  <c r="X299" i="3"/>
  <c r="Y299" i="3"/>
  <c r="X300" i="3"/>
  <c r="Y300" i="3"/>
  <c r="X301" i="3"/>
  <c r="Y301" i="3"/>
  <c r="X302" i="3"/>
  <c r="Y302" i="3"/>
  <c r="X303" i="3"/>
  <c r="Y303" i="3"/>
  <c r="X304" i="3"/>
  <c r="Y304" i="3"/>
  <c r="X305" i="3"/>
  <c r="Y305" i="3"/>
  <c r="X306" i="3"/>
  <c r="Y306" i="3"/>
  <c r="X307" i="3"/>
  <c r="Y307" i="3"/>
  <c r="X308" i="3"/>
  <c r="Y308" i="3"/>
  <c r="X309" i="3"/>
  <c r="Y309" i="3"/>
  <c r="X310" i="3"/>
  <c r="Y310" i="3"/>
  <c r="X311" i="3"/>
  <c r="Y311" i="3"/>
  <c r="X312" i="3"/>
  <c r="Y312" i="3"/>
  <c r="X313" i="3"/>
  <c r="Y313" i="3"/>
  <c r="X314" i="3"/>
  <c r="Y314" i="3"/>
  <c r="X315" i="3"/>
  <c r="Y315" i="3"/>
  <c r="X316" i="3"/>
  <c r="Y316" i="3"/>
  <c r="X317" i="3"/>
  <c r="Y317" i="3"/>
  <c r="X318" i="3"/>
  <c r="Y318" i="3"/>
  <c r="X319" i="3"/>
  <c r="Y319" i="3"/>
  <c r="X320" i="3"/>
  <c r="Y320" i="3"/>
  <c r="X321" i="3"/>
  <c r="Y321" i="3"/>
  <c r="X322" i="3"/>
  <c r="Y322" i="3"/>
  <c r="X323" i="3"/>
  <c r="Y323" i="3"/>
  <c r="X324" i="3"/>
  <c r="Y324" i="3"/>
  <c r="X325" i="3"/>
  <c r="Y325" i="3"/>
  <c r="X326" i="3"/>
  <c r="Y326" i="3"/>
  <c r="X327" i="3"/>
  <c r="Y327" i="3"/>
  <c r="X328" i="3"/>
  <c r="Y328" i="3"/>
  <c r="X329" i="3"/>
  <c r="Y329" i="3"/>
  <c r="X330" i="3"/>
  <c r="Y330" i="3"/>
  <c r="X331" i="3"/>
  <c r="Y331" i="3"/>
  <c r="X332" i="3"/>
  <c r="Y332" i="3"/>
  <c r="X333" i="3"/>
  <c r="Y333" i="3"/>
  <c r="X334" i="3"/>
  <c r="Y334" i="3"/>
  <c r="X335" i="3"/>
  <c r="Y335" i="3"/>
  <c r="X336" i="3"/>
  <c r="Y336" i="3"/>
  <c r="X337" i="3"/>
  <c r="Y337" i="3"/>
  <c r="X338" i="3"/>
  <c r="Y338" i="3"/>
  <c r="X339" i="3"/>
  <c r="Y339" i="3"/>
  <c r="X340" i="3"/>
  <c r="Y340" i="3"/>
  <c r="X341" i="3"/>
  <c r="Y341" i="3"/>
  <c r="X342" i="3"/>
  <c r="Y342" i="3"/>
  <c r="X343" i="3"/>
  <c r="Y343" i="3"/>
  <c r="X344" i="3"/>
  <c r="Y344" i="3"/>
  <c r="X345" i="3"/>
  <c r="Y345" i="3"/>
  <c r="X346" i="3"/>
  <c r="Y346" i="3"/>
  <c r="X347" i="3"/>
  <c r="Y347" i="3"/>
  <c r="X348" i="3"/>
  <c r="Y348" i="3"/>
  <c r="X349" i="3"/>
  <c r="Y349" i="3"/>
  <c r="X350" i="3"/>
  <c r="Y350" i="3"/>
  <c r="X351" i="3"/>
  <c r="Y351" i="3"/>
  <c r="X352" i="3"/>
  <c r="Y352" i="3"/>
  <c r="X353" i="3"/>
  <c r="Y353" i="3"/>
  <c r="X354" i="3"/>
  <c r="Y354" i="3"/>
  <c r="X355" i="3"/>
  <c r="Y355" i="3"/>
  <c r="X356" i="3"/>
  <c r="Y356" i="3"/>
  <c r="X357" i="3"/>
  <c r="Y357" i="3"/>
  <c r="X358" i="3"/>
  <c r="Y358" i="3"/>
  <c r="X359" i="3"/>
  <c r="Y359" i="3"/>
  <c r="X360" i="3"/>
  <c r="Y360" i="3"/>
  <c r="X361" i="3"/>
  <c r="Y361" i="3"/>
  <c r="X362" i="3"/>
  <c r="Y362" i="3"/>
  <c r="X363" i="3"/>
  <c r="Y363" i="3"/>
  <c r="X364" i="3"/>
  <c r="Y364" i="3"/>
  <c r="X365" i="3"/>
  <c r="Y365" i="3"/>
  <c r="X366" i="3"/>
  <c r="Y366" i="3"/>
  <c r="X367" i="3"/>
  <c r="Y367" i="3"/>
  <c r="X368" i="3"/>
  <c r="Y368" i="3"/>
  <c r="X369" i="3"/>
  <c r="Y369" i="3"/>
  <c r="X370" i="3"/>
  <c r="Y370" i="3"/>
  <c r="X371" i="3"/>
  <c r="Y371" i="3"/>
  <c r="X372" i="3"/>
  <c r="Y372" i="3"/>
  <c r="X373" i="3"/>
  <c r="Y373" i="3"/>
  <c r="X374" i="3"/>
  <c r="Y374" i="3"/>
  <c r="X375" i="3"/>
  <c r="Y375" i="3"/>
  <c r="X376" i="3"/>
  <c r="Y376" i="3"/>
  <c r="X377" i="3"/>
  <c r="Y377" i="3"/>
  <c r="X378" i="3"/>
  <c r="Y378" i="3"/>
  <c r="X379" i="3"/>
  <c r="Y379" i="3"/>
  <c r="X380" i="3"/>
  <c r="Y380" i="3"/>
  <c r="X381" i="3"/>
  <c r="Y381" i="3"/>
  <c r="X382" i="3"/>
  <c r="Y382" i="3"/>
  <c r="X383" i="3"/>
  <c r="Y383" i="3"/>
  <c r="X384" i="3"/>
  <c r="Y384" i="3"/>
  <c r="X385" i="3"/>
  <c r="Y385" i="3"/>
  <c r="X386" i="3"/>
  <c r="Y386" i="3"/>
  <c r="X387" i="3"/>
  <c r="Y387" i="3"/>
  <c r="X388" i="3"/>
  <c r="Y388" i="3"/>
  <c r="X389" i="3"/>
  <c r="Y389" i="3"/>
  <c r="X390" i="3"/>
  <c r="Y390" i="3"/>
  <c r="X391" i="3"/>
  <c r="Y391" i="3"/>
  <c r="X392" i="3"/>
  <c r="Y392" i="3"/>
  <c r="X393" i="3"/>
  <c r="Y393" i="3"/>
  <c r="X394" i="3"/>
  <c r="Y394" i="3"/>
  <c r="X395" i="3"/>
  <c r="Y395" i="3"/>
  <c r="X396" i="3"/>
  <c r="Y396" i="3"/>
  <c r="X397" i="3"/>
  <c r="Y397" i="3"/>
  <c r="X398" i="3"/>
  <c r="Y398" i="3"/>
  <c r="X399" i="3"/>
  <c r="Y399" i="3"/>
  <c r="X400" i="3"/>
  <c r="Y400" i="3"/>
  <c r="X401" i="3"/>
  <c r="Y401" i="3"/>
  <c r="X402" i="3"/>
  <c r="Y402" i="3"/>
  <c r="X403" i="3"/>
  <c r="Y403" i="3"/>
  <c r="X404" i="3"/>
  <c r="Y404" i="3"/>
  <c r="X405" i="3"/>
  <c r="Y405" i="3"/>
  <c r="X406" i="3"/>
  <c r="Y406" i="3"/>
  <c r="X407" i="3"/>
  <c r="Y407" i="3"/>
  <c r="X408" i="3"/>
  <c r="Y408" i="3"/>
  <c r="X409" i="3"/>
  <c r="Y409" i="3"/>
  <c r="X410" i="3"/>
  <c r="Y410" i="3"/>
  <c r="X411" i="3"/>
  <c r="Y411" i="3"/>
  <c r="X412" i="3"/>
  <c r="Y412" i="3"/>
  <c r="X413" i="3"/>
  <c r="Y413" i="3"/>
  <c r="X414" i="3"/>
  <c r="Y414" i="3"/>
  <c r="X415" i="3"/>
  <c r="Y415" i="3"/>
  <c r="X416" i="3"/>
  <c r="Y416" i="3"/>
  <c r="X417" i="3"/>
  <c r="Y417" i="3"/>
  <c r="X418" i="3"/>
  <c r="Y418" i="3"/>
  <c r="X419" i="3"/>
  <c r="Y419" i="3"/>
  <c r="X420" i="3"/>
  <c r="Y420" i="3"/>
  <c r="X421" i="3"/>
  <c r="Y421" i="3"/>
  <c r="X422" i="3"/>
  <c r="Y422" i="3"/>
  <c r="X423" i="3"/>
  <c r="Y423" i="3"/>
  <c r="X424" i="3"/>
  <c r="Y424" i="3"/>
  <c r="X425" i="3"/>
  <c r="Y425" i="3"/>
  <c r="X426" i="3"/>
  <c r="Y426" i="3"/>
  <c r="X427" i="3"/>
  <c r="Y427" i="3"/>
  <c r="X428" i="3"/>
  <c r="Y428" i="3"/>
  <c r="X429" i="3"/>
  <c r="Y429" i="3"/>
  <c r="X430" i="3"/>
  <c r="Y430" i="3"/>
  <c r="X431" i="3"/>
  <c r="Y431" i="3"/>
  <c r="X432" i="3"/>
  <c r="Y432" i="3"/>
  <c r="X433" i="3"/>
  <c r="Y433" i="3"/>
  <c r="X434" i="3"/>
  <c r="Y434" i="3"/>
  <c r="X435" i="3"/>
  <c r="Y435" i="3"/>
  <c r="X436" i="3"/>
  <c r="Y436" i="3"/>
  <c r="X437" i="3"/>
  <c r="Y437" i="3"/>
  <c r="X438" i="3"/>
  <c r="Y438" i="3"/>
  <c r="X439" i="3"/>
  <c r="Y439" i="3"/>
  <c r="X440" i="3"/>
  <c r="Y440" i="3"/>
  <c r="X441" i="3"/>
  <c r="Y441" i="3"/>
  <c r="X442" i="3"/>
  <c r="Y442" i="3"/>
  <c r="X443" i="3"/>
  <c r="Y443" i="3"/>
  <c r="X444" i="3"/>
  <c r="Y444" i="3"/>
  <c r="X445" i="3"/>
  <c r="Y445" i="3"/>
  <c r="X446" i="3"/>
  <c r="Y446" i="3"/>
  <c r="X447" i="3"/>
  <c r="Y447" i="3"/>
  <c r="X448" i="3"/>
  <c r="Y448" i="3"/>
  <c r="X449" i="3"/>
  <c r="Y449" i="3"/>
  <c r="X450" i="3"/>
  <c r="Y450" i="3"/>
  <c r="X451" i="3"/>
  <c r="Y451" i="3"/>
  <c r="X452" i="3"/>
  <c r="Y452" i="3"/>
  <c r="X453" i="3"/>
  <c r="Y453" i="3"/>
  <c r="X454" i="3"/>
  <c r="Y454" i="3"/>
  <c r="X455" i="3"/>
  <c r="Y455" i="3"/>
  <c r="X456" i="3"/>
  <c r="Y456" i="3"/>
  <c r="X457" i="3"/>
  <c r="Y457" i="3"/>
  <c r="X458" i="3"/>
  <c r="Y458" i="3"/>
  <c r="X459" i="3"/>
  <c r="Y459" i="3"/>
  <c r="X460" i="3"/>
  <c r="Y460" i="3"/>
  <c r="X461" i="3"/>
  <c r="Y461" i="3"/>
  <c r="X462" i="3"/>
  <c r="Y462" i="3"/>
  <c r="X463" i="3"/>
  <c r="Y463" i="3"/>
  <c r="X464" i="3"/>
  <c r="Y464" i="3"/>
  <c r="X465" i="3"/>
  <c r="Y465" i="3"/>
  <c r="X466" i="3"/>
  <c r="Y466" i="3"/>
  <c r="X467" i="3"/>
  <c r="Y467" i="3"/>
  <c r="X468" i="3"/>
  <c r="Y468" i="3"/>
  <c r="X469" i="3"/>
  <c r="Y469" i="3"/>
  <c r="X470" i="3"/>
  <c r="Y470" i="3"/>
  <c r="X471" i="3"/>
  <c r="Y471" i="3"/>
  <c r="X472" i="3"/>
  <c r="Y472" i="3"/>
  <c r="X473" i="3"/>
  <c r="Y473" i="3"/>
  <c r="X474" i="3"/>
  <c r="Y474" i="3"/>
  <c r="X475" i="3"/>
  <c r="Y475" i="3"/>
  <c r="X476" i="3"/>
  <c r="Y476" i="3"/>
  <c r="X477" i="3"/>
  <c r="Y477" i="3"/>
  <c r="X478" i="3"/>
  <c r="Y478" i="3"/>
  <c r="X479" i="3"/>
  <c r="Y479" i="3"/>
  <c r="X480" i="3"/>
  <c r="Y480" i="3"/>
  <c r="X481" i="3"/>
  <c r="Y481" i="3"/>
  <c r="X482" i="3"/>
  <c r="Y482" i="3"/>
  <c r="X483" i="3"/>
  <c r="Y483" i="3"/>
  <c r="X484" i="3"/>
  <c r="Y484" i="3"/>
  <c r="X485" i="3"/>
  <c r="Y485" i="3"/>
  <c r="X486" i="3"/>
  <c r="Y486" i="3"/>
  <c r="X487" i="3"/>
  <c r="Y487" i="3"/>
  <c r="X488" i="3"/>
  <c r="Y488" i="3"/>
  <c r="X489" i="3"/>
  <c r="Y489" i="3"/>
  <c r="X490" i="3"/>
  <c r="Y490" i="3"/>
  <c r="X491" i="3"/>
  <c r="Y491" i="3"/>
  <c r="X492" i="3"/>
  <c r="Y492" i="3"/>
  <c r="X493" i="3"/>
  <c r="Y493" i="3"/>
  <c r="X494" i="3"/>
  <c r="Y494" i="3"/>
  <c r="X495" i="3"/>
  <c r="Y495" i="3"/>
  <c r="X496" i="3"/>
  <c r="Y496" i="3"/>
  <c r="X497" i="3"/>
  <c r="Y497" i="3"/>
  <c r="X498" i="3"/>
  <c r="Y498" i="3"/>
  <c r="X499" i="3"/>
  <c r="Y499" i="3"/>
  <c r="X500" i="3"/>
  <c r="Y500" i="3"/>
  <c r="X501" i="3"/>
  <c r="Y501" i="3"/>
  <c r="X502" i="3"/>
  <c r="Y502" i="3"/>
  <c r="X503" i="3"/>
  <c r="Y503" i="3"/>
  <c r="X504" i="3"/>
  <c r="Y504" i="3"/>
  <c r="X505" i="3"/>
  <c r="Y505" i="3"/>
  <c r="X506" i="3"/>
  <c r="Y506" i="3"/>
  <c r="X507" i="3"/>
  <c r="Y507" i="3"/>
  <c r="X508" i="3"/>
  <c r="Y508" i="3"/>
  <c r="X509" i="3"/>
  <c r="Y509" i="3"/>
  <c r="X510" i="3"/>
  <c r="Y510" i="3"/>
  <c r="X511" i="3"/>
  <c r="Y511" i="3"/>
  <c r="X512" i="3"/>
  <c r="Y512" i="3"/>
  <c r="X513" i="3"/>
  <c r="Y513" i="3"/>
  <c r="X514" i="3"/>
  <c r="Y514" i="3"/>
  <c r="X515" i="3"/>
  <c r="Y515" i="3"/>
  <c r="X516" i="3"/>
  <c r="Y516" i="3"/>
  <c r="X517" i="3"/>
  <c r="Y517" i="3"/>
  <c r="X518" i="3"/>
  <c r="Y518" i="3"/>
  <c r="X519" i="3"/>
  <c r="Y519" i="3"/>
  <c r="X520" i="3"/>
  <c r="Y520" i="3"/>
  <c r="X521" i="3"/>
  <c r="Y521" i="3"/>
  <c r="X522" i="3"/>
  <c r="Y522" i="3"/>
  <c r="X523" i="3"/>
  <c r="Y523" i="3"/>
  <c r="X524" i="3"/>
  <c r="Y524" i="3"/>
  <c r="X525" i="3"/>
  <c r="Y525" i="3"/>
  <c r="X526" i="3"/>
  <c r="Y526" i="3"/>
  <c r="X527" i="3"/>
  <c r="Y527" i="3"/>
  <c r="X528" i="3"/>
  <c r="Y528" i="3"/>
  <c r="X529" i="3"/>
  <c r="Y529" i="3"/>
  <c r="X530" i="3"/>
  <c r="Y530" i="3"/>
  <c r="X531" i="3"/>
  <c r="Y531" i="3"/>
  <c r="X532" i="3"/>
  <c r="Y532" i="3"/>
  <c r="X533" i="3"/>
  <c r="Y533" i="3"/>
  <c r="X534" i="3"/>
  <c r="Y534" i="3"/>
  <c r="X535" i="3"/>
  <c r="Y535" i="3"/>
  <c r="X536" i="3"/>
  <c r="Y536" i="3"/>
  <c r="X537" i="3"/>
  <c r="Y537" i="3"/>
  <c r="X538" i="3"/>
  <c r="Y538" i="3"/>
  <c r="X539" i="3"/>
  <c r="Y539" i="3"/>
  <c r="X540" i="3"/>
  <c r="Y540" i="3"/>
  <c r="X541" i="3"/>
  <c r="Y541" i="3"/>
  <c r="X542" i="3"/>
  <c r="Y542" i="3"/>
  <c r="X543" i="3"/>
  <c r="Y543" i="3"/>
  <c r="X544" i="3"/>
  <c r="Y544" i="3"/>
  <c r="X545" i="3"/>
  <c r="Y545" i="3"/>
  <c r="X546" i="3"/>
  <c r="Y546" i="3"/>
  <c r="X547" i="3"/>
  <c r="Y547" i="3"/>
  <c r="X548" i="3"/>
  <c r="Y548" i="3"/>
  <c r="X549" i="3"/>
  <c r="Y549" i="3"/>
  <c r="X550" i="3"/>
  <c r="Y550" i="3"/>
  <c r="X551" i="3"/>
  <c r="Y551" i="3"/>
  <c r="X552" i="3"/>
  <c r="Y552" i="3"/>
  <c r="X553" i="3"/>
  <c r="Y553" i="3"/>
  <c r="X554" i="3"/>
  <c r="Y554" i="3"/>
  <c r="X555" i="3"/>
  <c r="Y555" i="3"/>
  <c r="X556" i="3"/>
  <c r="Y556" i="3"/>
  <c r="X557" i="3"/>
  <c r="Y557" i="3"/>
  <c r="X558" i="3"/>
  <c r="Y558" i="3"/>
  <c r="X559" i="3"/>
  <c r="Y559" i="3"/>
  <c r="X560" i="3"/>
  <c r="Y560" i="3"/>
  <c r="X561" i="3"/>
  <c r="Y561" i="3"/>
  <c r="X562" i="3"/>
  <c r="Y562" i="3"/>
  <c r="X563" i="3"/>
  <c r="Y563" i="3"/>
  <c r="X564" i="3"/>
  <c r="Y564" i="3"/>
  <c r="X565" i="3"/>
  <c r="Y565" i="3"/>
  <c r="X566" i="3"/>
  <c r="Y566" i="3"/>
  <c r="X567" i="3"/>
  <c r="Y567" i="3"/>
  <c r="X568" i="3"/>
  <c r="Y568" i="3"/>
  <c r="X569" i="3"/>
  <c r="Y569" i="3"/>
  <c r="X570" i="3"/>
  <c r="Y570" i="3"/>
  <c r="X571" i="3"/>
  <c r="Y571" i="3"/>
  <c r="X572" i="3"/>
  <c r="Y572" i="3"/>
  <c r="X573" i="3"/>
  <c r="Y573" i="3"/>
  <c r="X574" i="3"/>
  <c r="Y574" i="3"/>
  <c r="X575" i="3"/>
  <c r="Y575" i="3"/>
  <c r="X576" i="3"/>
  <c r="Y576" i="3"/>
  <c r="X577" i="3"/>
  <c r="Y577" i="3"/>
  <c r="X578" i="3"/>
  <c r="Y578" i="3"/>
  <c r="X579" i="3"/>
  <c r="Y579" i="3"/>
  <c r="X580" i="3"/>
  <c r="Y580" i="3"/>
  <c r="X581" i="3"/>
  <c r="Y581" i="3"/>
  <c r="X582" i="3"/>
  <c r="Y582" i="3"/>
  <c r="X583" i="3"/>
  <c r="Y583" i="3"/>
  <c r="X584" i="3"/>
  <c r="Y584" i="3"/>
  <c r="X585" i="3"/>
  <c r="Y585" i="3"/>
  <c r="X586" i="3"/>
  <c r="Y586" i="3"/>
  <c r="X587" i="3"/>
  <c r="Y587" i="3"/>
  <c r="X588" i="3"/>
  <c r="Y588" i="3"/>
  <c r="X589" i="3"/>
  <c r="Y589" i="3"/>
  <c r="X590" i="3"/>
  <c r="Y590" i="3"/>
  <c r="X591" i="3"/>
  <c r="Y591" i="3"/>
  <c r="X592" i="3"/>
  <c r="Y592" i="3"/>
  <c r="X593" i="3"/>
  <c r="Y593" i="3"/>
  <c r="X594" i="3"/>
  <c r="Y594" i="3"/>
  <c r="X595" i="3"/>
  <c r="Y595" i="3"/>
  <c r="X596" i="3"/>
  <c r="Y596" i="3"/>
  <c r="X597" i="3"/>
  <c r="Y597" i="3"/>
  <c r="X598" i="3"/>
  <c r="Y598" i="3"/>
  <c r="X599" i="3"/>
  <c r="Y599" i="3"/>
  <c r="X600" i="3"/>
  <c r="Y600" i="3"/>
  <c r="X601" i="3"/>
  <c r="Y601" i="3"/>
  <c r="X602" i="3"/>
  <c r="Y602" i="3"/>
  <c r="X603" i="3"/>
  <c r="Y603" i="3"/>
  <c r="X604" i="3"/>
  <c r="Y604" i="3"/>
  <c r="X605" i="3"/>
  <c r="Y605" i="3"/>
  <c r="X606" i="3"/>
  <c r="Y606" i="3"/>
  <c r="X607" i="3"/>
  <c r="Y607" i="3"/>
  <c r="X608" i="3"/>
  <c r="Y608" i="3"/>
  <c r="X609" i="3"/>
  <c r="Y609" i="3"/>
  <c r="X610" i="3"/>
  <c r="Y610" i="3"/>
  <c r="X611" i="3"/>
  <c r="Y611" i="3"/>
  <c r="X612" i="3"/>
  <c r="Y612" i="3"/>
  <c r="X613" i="3"/>
  <c r="Y613" i="3"/>
  <c r="X614" i="3"/>
  <c r="Y614" i="3"/>
  <c r="X615" i="3"/>
  <c r="Y615" i="3"/>
  <c r="X616" i="3"/>
  <c r="Y616" i="3"/>
  <c r="X617" i="3"/>
  <c r="Y617" i="3"/>
  <c r="X618" i="3"/>
  <c r="Y618" i="3"/>
  <c r="X619" i="3"/>
  <c r="Y619" i="3"/>
  <c r="X620" i="3"/>
  <c r="Y620" i="3"/>
  <c r="X621" i="3"/>
  <c r="Y621" i="3"/>
  <c r="X622" i="3"/>
  <c r="Y622" i="3"/>
  <c r="X623" i="3"/>
  <c r="Y623" i="3"/>
  <c r="X624" i="3"/>
  <c r="Y624" i="3"/>
  <c r="X625" i="3"/>
  <c r="Y625" i="3"/>
  <c r="X626" i="3"/>
  <c r="Y626" i="3"/>
  <c r="X627" i="3"/>
  <c r="Y627" i="3"/>
  <c r="X628" i="3"/>
  <c r="Y628" i="3"/>
  <c r="X629" i="3"/>
  <c r="Y629" i="3"/>
  <c r="X630" i="3"/>
  <c r="Y630" i="3"/>
  <c r="X631" i="3"/>
  <c r="Y631" i="3"/>
  <c r="X632" i="3"/>
  <c r="Y632" i="3"/>
  <c r="X633" i="3"/>
  <c r="Y633" i="3"/>
  <c r="X634" i="3"/>
  <c r="Y634" i="3"/>
  <c r="X635" i="3"/>
  <c r="Y635" i="3"/>
  <c r="X636" i="3"/>
  <c r="Y636" i="3"/>
  <c r="X637" i="3"/>
  <c r="Y637" i="3"/>
  <c r="X638" i="3"/>
  <c r="Y638" i="3"/>
  <c r="X639" i="3"/>
  <c r="Y639" i="3"/>
  <c r="X640" i="3"/>
  <c r="Y640" i="3"/>
  <c r="X641" i="3"/>
  <c r="Y641" i="3"/>
  <c r="X642" i="3"/>
  <c r="Y642" i="3"/>
  <c r="X643" i="3"/>
  <c r="Y643" i="3"/>
  <c r="X644" i="3"/>
  <c r="Y644" i="3"/>
  <c r="X645" i="3"/>
  <c r="Y645" i="3"/>
  <c r="X646" i="3"/>
  <c r="Y646" i="3"/>
  <c r="X647" i="3"/>
  <c r="Y647" i="3"/>
  <c r="X648" i="3"/>
  <c r="Y648" i="3"/>
  <c r="X649" i="3"/>
  <c r="Y649" i="3"/>
  <c r="X650" i="3"/>
  <c r="Y650" i="3"/>
  <c r="X651" i="3"/>
  <c r="Y651" i="3"/>
  <c r="X652" i="3"/>
  <c r="Y652" i="3"/>
  <c r="X653" i="3"/>
  <c r="Y653" i="3"/>
  <c r="X654" i="3"/>
  <c r="Y654" i="3"/>
  <c r="X655" i="3"/>
  <c r="Y655" i="3"/>
  <c r="X656" i="3"/>
  <c r="Y656" i="3"/>
  <c r="X657" i="3"/>
  <c r="Y657" i="3"/>
  <c r="X658" i="3"/>
  <c r="Y658" i="3"/>
  <c r="X659" i="3"/>
  <c r="Y659" i="3"/>
  <c r="X660" i="3"/>
  <c r="Y660" i="3"/>
  <c r="X661" i="3"/>
  <c r="Y661" i="3"/>
  <c r="X662" i="3"/>
  <c r="Y662" i="3"/>
  <c r="X663" i="3"/>
  <c r="Y663" i="3"/>
  <c r="X664" i="3"/>
  <c r="Y664" i="3"/>
  <c r="X665" i="3"/>
  <c r="Y665" i="3"/>
  <c r="X666" i="3"/>
  <c r="Y666" i="3"/>
  <c r="X667" i="3"/>
  <c r="Y667" i="3"/>
  <c r="X668" i="3"/>
  <c r="Y668" i="3"/>
  <c r="X669" i="3"/>
  <c r="Y669" i="3"/>
  <c r="X670" i="3"/>
  <c r="Y670" i="3"/>
  <c r="X671" i="3"/>
  <c r="Y671" i="3"/>
  <c r="X672" i="3"/>
  <c r="Y672" i="3"/>
  <c r="X673" i="3"/>
  <c r="Y673" i="3"/>
  <c r="X674" i="3"/>
  <c r="Y674" i="3"/>
  <c r="X675" i="3"/>
  <c r="Y675" i="3"/>
  <c r="X676" i="3"/>
  <c r="Y676" i="3"/>
  <c r="X677" i="3"/>
  <c r="Y677" i="3"/>
  <c r="X678" i="3"/>
  <c r="Y678" i="3"/>
  <c r="X679" i="3"/>
  <c r="Y679" i="3"/>
  <c r="X680" i="3"/>
  <c r="Y680" i="3"/>
  <c r="X681" i="3"/>
  <c r="Y681" i="3"/>
  <c r="X682" i="3"/>
  <c r="Y682" i="3"/>
  <c r="X683" i="3"/>
  <c r="Y683" i="3"/>
  <c r="X684" i="3"/>
  <c r="Y684" i="3"/>
  <c r="X685" i="3"/>
  <c r="Y685" i="3"/>
  <c r="X686" i="3"/>
  <c r="Y686" i="3"/>
  <c r="X687" i="3"/>
  <c r="Y687" i="3"/>
  <c r="X688" i="3"/>
  <c r="Y688" i="3"/>
  <c r="X689" i="3"/>
  <c r="Y689" i="3"/>
  <c r="X690" i="3"/>
  <c r="Y690" i="3"/>
  <c r="X691" i="3"/>
  <c r="Y691" i="3"/>
  <c r="X692" i="3"/>
  <c r="Y692" i="3"/>
  <c r="X693" i="3"/>
  <c r="Y693" i="3"/>
  <c r="X694" i="3"/>
  <c r="Y694" i="3"/>
  <c r="X695" i="3"/>
  <c r="Y695" i="3"/>
  <c r="X696" i="3"/>
  <c r="Y696" i="3"/>
  <c r="X697" i="3"/>
  <c r="Y697" i="3"/>
  <c r="X698" i="3"/>
  <c r="Y698" i="3"/>
  <c r="X699" i="3"/>
  <c r="Y699" i="3"/>
  <c r="X700" i="3"/>
  <c r="Y700" i="3"/>
  <c r="X701" i="3"/>
  <c r="Y701" i="3"/>
  <c r="X702" i="3"/>
  <c r="Y702" i="3"/>
  <c r="X703" i="3"/>
  <c r="Y703" i="3"/>
  <c r="X704" i="3"/>
  <c r="Y704" i="3"/>
  <c r="X705" i="3"/>
  <c r="Y705" i="3"/>
  <c r="X706" i="3"/>
  <c r="Y706" i="3"/>
  <c r="X707" i="3"/>
  <c r="Y707" i="3"/>
  <c r="X708" i="3"/>
  <c r="Y708" i="3"/>
  <c r="X709" i="3"/>
  <c r="Y709" i="3"/>
  <c r="X710" i="3"/>
  <c r="Y710" i="3"/>
  <c r="X711" i="3"/>
  <c r="Y711" i="3"/>
  <c r="X712" i="3"/>
  <c r="Y712" i="3"/>
  <c r="X713" i="3"/>
  <c r="Y713" i="3"/>
  <c r="X714" i="3"/>
  <c r="Y714" i="3"/>
  <c r="X715" i="3"/>
  <c r="Y715" i="3"/>
  <c r="X716" i="3"/>
  <c r="Y716" i="3"/>
  <c r="X717" i="3"/>
  <c r="Y717" i="3"/>
  <c r="X718" i="3"/>
  <c r="Y718" i="3"/>
  <c r="X719" i="3"/>
  <c r="Y719" i="3"/>
  <c r="X720" i="3"/>
  <c r="Y720" i="3"/>
  <c r="X721" i="3"/>
  <c r="Y721" i="3"/>
  <c r="X722" i="3"/>
  <c r="Y722" i="3"/>
  <c r="X723" i="3"/>
  <c r="Y723" i="3"/>
  <c r="X724" i="3"/>
  <c r="Y724" i="3"/>
  <c r="X725" i="3"/>
  <c r="Y725" i="3"/>
  <c r="X726" i="3"/>
  <c r="Y726" i="3"/>
  <c r="X727" i="3"/>
  <c r="Y727" i="3"/>
  <c r="X728" i="3"/>
  <c r="Y728" i="3"/>
  <c r="X729" i="3"/>
  <c r="Y729" i="3"/>
  <c r="X730" i="3"/>
  <c r="Y730" i="3"/>
  <c r="X731" i="3"/>
  <c r="Y731" i="3"/>
  <c r="X732" i="3"/>
  <c r="Y732" i="3"/>
  <c r="X733" i="3"/>
  <c r="Y733" i="3"/>
  <c r="X734" i="3"/>
  <c r="Y734" i="3"/>
  <c r="X735" i="3"/>
  <c r="Y735" i="3"/>
  <c r="X736" i="3"/>
  <c r="Y736" i="3"/>
  <c r="X737" i="3"/>
  <c r="Y737" i="3"/>
  <c r="X738" i="3"/>
  <c r="Y738" i="3"/>
  <c r="X739" i="3"/>
  <c r="Y739" i="3"/>
  <c r="X740" i="3"/>
  <c r="Y740" i="3"/>
  <c r="X741" i="3"/>
  <c r="Y741" i="3"/>
  <c r="X742" i="3"/>
  <c r="Y742" i="3"/>
  <c r="X743" i="3"/>
  <c r="Y743" i="3"/>
  <c r="X744" i="3"/>
  <c r="Y744" i="3"/>
  <c r="X745" i="3"/>
  <c r="Y745" i="3"/>
  <c r="X746" i="3"/>
  <c r="Y746" i="3"/>
  <c r="X747" i="3"/>
  <c r="Y747" i="3"/>
  <c r="X748" i="3"/>
  <c r="Y748" i="3"/>
  <c r="X749" i="3"/>
  <c r="Y749" i="3"/>
  <c r="X750" i="3"/>
  <c r="Y750" i="3"/>
  <c r="X751" i="3"/>
  <c r="Y751" i="3"/>
  <c r="X752" i="3"/>
  <c r="Y752" i="3"/>
  <c r="X753" i="3"/>
  <c r="Y753" i="3"/>
  <c r="X754" i="3"/>
  <c r="Y754" i="3"/>
  <c r="X755" i="3"/>
  <c r="Y755" i="3"/>
  <c r="X756" i="3"/>
  <c r="Y756" i="3"/>
  <c r="X757" i="3"/>
  <c r="Y757" i="3"/>
  <c r="X758" i="3"/>
  <c r="Y758" i="3"/>
  <c r="X759" i="3"/>
  <c r="Y759" i="3"/>
  <c r="X760" i="3"/>
  <c r="Y760" i="3"/>
  <c r="X761" i="3"/>
  <c r="Y761" i="3"/>
  <c r="X762" i="3"/>
  <c r="Y762" i="3"/>
  <c r="X763" i="3"/>
  <c r="Y763" i="3"/>
  <c r="X764" i="3"/>
  <c r="Y764" i="3"/>
  <c r="X765" i="3"/>
  <c r="Y765" i="3"/>
  <c r="X766" i="3"/>
  <c r="Y766" i="3"/>
  <c r="X767" i="3"/>
  <c r="Y767" i="3"/>
  <c r="X768" i="3"/>
  <c r="Y768" i="3"/>
  <c r="X769" i="3"/>
  <c r="Y769" i="3"/>
  <c r="X770" i="3"/>
  <c r="Y770" i="3"/>
  <c r="X771" i="3"/>
  <c r="Y771" i="3"/>
  <c r="X772" i="3"/>
  <c r="Y772" i="3"/>
  <c r="X773" i="3"/>
  <c r="Y773" i="3"/>
  <c r="X774" i="3"/>
  <c r="Y774" i="3"/>
  <c r="X775" i="3"/>
  <c r="Y775" i="3"/>
  <c r="X776" i="3"/>
  <c r="Y776" i="3"/>
  <c r="X777" i="3"/>
  <c r="Y777" i="3"/>
  <c r="X778" i="3"/>
  <c r="Y778" i="3"/>
  <c r="X779" i="3"/>
  <c r="Y779" i="3"/>
  <c r="X780" i="3"/>
  <c r="Y780" i="3"/>
  <c r="X781" i="3"/>
  <c r="Y781" i="3"/>
  <c r="X782" i="3"/>
  <c r="Y782" i="3"/>
  <c r="X783" i="3"/>
  <c r="Y783" i="3"/>
  <c r="X784" i="3"/>
  <c r="Y784" i="3"/>
  <c r="X785" i="3"/>
  <c r="Y785" i="3"/>
  <c r="X786" i="3"/>
  <c r="Y786" i="3"/>
  <c r="X787" i="3"/>
  <c r="Y787" i="3"/>
  <c r="X788" i="3"/>
  <c r="Y788" i="3"/>
  <c r="X789" i="3"/>
  <c r="Y789" i="3"/>
  <c r="X790" i="3"/>
  <c r="Y790" i="3"/>
  <c r="X791" i="3"/>
  <c r="Y791" i="3"/>
  <c r="X792" i="3"/>
  <c r="Y792" i="3"/>
  <c r="X793" i="3"/>
  <c r="Y793" i="3"/>
  <c r="X794" i="3"/>
  <c r="Y794" i="3"/>
  <c r="X795" i="3"/>
  <c r="Y795" i="3"/>
  <c r="X796" i="3"/>
  <c r="Y796" i="3"/>
  <c r="X797" i="3"/>
  <c r="Y797" i="3"/>
  <c r="X798" i="3"/>
  <c r="Y798" i="3"/>
  <c r="X799" i="3"/>
  <c r="Y799" i="3"/>
  <c r="X800" i="3"/>
  <c r="Y800" i="3"/>
  <c r="X801" i="3"/>
  <c r="Y801" i="3"/>
  <c r="X802" i="3"/>
  <c r="Y802" i="3"/>
  <c r="X803" i="3"/>
  <c r="Y803" i="3"/>
  <c r="X804" i="3"/>
  <c r="Y804" i="3"/>
  <c r="X805" i="3"/>
  <c r="Y805" i="3"/>
  <c r="X806" i="3"/>
  <c r="Y806" i="3"/>
  <c r="X807" i="3"/>
  <c r="Y807" i="3"/>
  <c r="X808" i="3"/>
  <c r="Y808" i="3"/>
  <c r="X809" i="3"/>
  <c r="Y809" i="3"/>
  <c r="X810" i="3"/>
  <c r="Y810" i="3"/>
  <c r="X811" i="3"/>
  <c r="Y811" i="3"/>
  <c r="X812" i="3"/>
  <c r="Y812" i="3"/>
  <c r="X813" i="3"/>
  <c r="Y813" i="3"/>
  <c r="X814" i="3"/>
  <c r="Y814" i="3"/>
  <c r="X815" i="3"/>
  <c r="Y815" i="3"/>
  <c r="X816" i="3"/>
  <c r="Y816" i="3"/>
  <c r="X817" i="3"/>
  <c r="Y817" i="3"/>
  <c r="X818" i="3"/>
  <c r="Y818" i="3"/>
  <c r="X819" i="3"/>
  <c r="Y819" i="3"/>
  <c r="X820" i="3"/>
  <c r="Y820" i="3"/>
  <c r="X821" i="3"/>
  <c r="Y821" i="3"/>
  <c r="X822" i="3"/>
  <c r="Y822" i="3"/>
  <c r="X823" i="3"/>
  <c r="Y823" i="3"/>
  <c r="X824" i="3"/>
  <c r="Y824" i="3"/>
  <c r="X825" i="3"/>
  <c r="Y825" i="3"/>
  <c r="X826" i="3"/>
  <c r="Y826" i="3"/>
  <c r="X827" i="3"/>
  <c r="Y827" i="3"/>
  <c r="X828" i="3"/>
  <c r="Y828" i="3"/>
  <c r="X829" i="3"/>
  <c r="Y829" i="3"/>
  <c r="X830" i="3"/>
  <c r="Y830" i="3"/>
  <c r="X831" i="3"/>
  <c r="Y831" i="3"/>
  <c r="X832" i="3"/>
  <c r="Y832" i="3"/>
  <c r="X833" i="3"/>
  <c r="Y833" i="3"/>
  <c r="X834" i="3"/>
  <c r="Y834" i="3"/>
  <c r="X835" i="3"/>
  <c r="Y835" i="3"/>
  <c r="X836" i="3"/>
  <c r="Y836" i="3"/>
  <c r="X837" i="3"/>
  <c r="Y837" i="3"/>
  <c r="X838" i="3"/>
  <c r="Y838" i="3"/>
  <c r="X839" i="3"/>
  <c r="Y839" i="3"/>
  <c r="X840" i="3"/>
  <c r="Y840" i="3"/>
  <c r="X841" i="3"/>
  <c r="Y841" i="3"/>
  <c r="X842" i="3"/>
  <c r="Y842" i="3"/>
  <c r="X843" i="3"/>
  <c r="Y843" i="3"/>
  <c r="X844" i="3"/>
  <c r="Y844" i="3"/>
  <c r="X845" i="3"/>
  <c r="Y845" i="3"/>
  <c r="X846" i="3"/>
  <c r="Y846" i="3"/>
  <c r="X847" i="3"/>
  <c r="Y847" i="3"/>
  <c r="X848" i="3"/>
  <c r="Y848" i="3"/>
  <c r="X849" i="3"/>
  <c r="Y849" i="3"/>
  <c r="X850" i="3"/>
  <c r="Y850" i="3"/>
  <c r="X851" i="3"/>
  <c r="Y851" i="3"/>
  <c r="X852" i="3"/>
  <c r="Y852" i="3"/>
  <c r="X853" i="3"/>
  <c r="Y853" i="3"/>
  <c r="X854" i="3"/>
  <c r="Y854" i="3"/>
  <c r="X855" i="3"/>
  <c r="Y855" i="3"/>
  <c r="X856" i="3"/>
  <c r="Y856" i="3"/>
  <c r="X857" i="3"/>
  <c r="Y857" i="3"/>
  <c r="X858" i="3"/>
  <c r="Y858" i="3"/>
  <c r="X859" i="3"/>
  <c r="Y859" i="3"/>
  <c r="X860" i="3"/>
  <c r="Y860" i="3"/>
  <c r="X861" i="3"/>
  <c r="Y861" i="3"/>
  <c r="X862" i="3"/>
  <c r="Y862" i="3"/>
  <c r="X863" i="3"/>
  <c r="Y863" i="3"/>
  <c r="X864" i="3"/>
  <c r="Y864" i="3"/>
  <c r="X865" i="3"/>
  <c r="Y865" i="3"/>
  <c r="X866" i="3"/>
  <c r="Y866" i="3"/>
  <c r="X867" i="3"/>
  <c r="Y867" i="3"/>
  <c r="X868" i="3"/>
  <c r="Y868" i="3"/>
  <c r="X869" i="3"/>
  <c r="Y869" i="3"/>
  <c r="X870" i="3"/>
  <c r="Y870" i="3"/>
  <c r="X871" i="3"/>
  <c r="Y871" i="3"/>
  <c r="X872" i="3"/>
  <c r="Y872" i="3"/>
  <c r="X873" i="3"/>
  <c r="Y873" i="3"/>
  <c r="X874" i="3"/>
  <c r="Y874" i="3"/>
  <c r="X875" i="3"/>
  <c r="Y875" i="3"/>
  <c r="X876" i="3"/>
  <c r="Y876" i="3"/>
  <c r="X877" i="3"/>
  <c r="Y877" i="3"/>
  <c r="X878" i="3"/>
  <c r="Y878" i="3"/>
  <c r="X879" i="3"/>
  <c r="Y879" i="3"/>
  <c r="X880" i="3"/>
  <c r="Y880" i="3"/>
  <c r="X881" i="3"/>
  <c r="Y881" i="3"/>
  <c r="X882" i="3"/>
  <c r="Y882" i="3"/>
  <c r="X883" i="3"/>
  <c r="Y883" i="3"/>
  <c r="X884" i="3"/>
  <c r="Y884" i="3"/>
  <c r="X885" i="3"/>
  <c r="Y885" i="3"/>
  <c r="X886" i="3"/>
  <c r="Y886" i="3"/>
  <c r="X887" i="3"/>
  <c r="Y887" i="3"/>
  <c r="X888" i="3"/>
  <c r="Y888" i="3"/>
  <c r="X889" i="3"/>
  <c r="Y889" i="3"/>
  <c r="X890" i="3"/>
  <c r="Y890" i="3"/>
  <c r="X891" i="3"/>
  <c r="Y891" i="3"/>
  <c r="X892" i="3"/>
  <c r="Y892" i="3"/>
  <c r="X893" i="3"/>
  <c r="Y893" i="3"/>
  <c r="X894" i="3"/>
  <c r="Y894" i="3"/>
  <c r="X895" i="3"/>
  <c r="Y895" i="3"/>
  <c r="X896" i="3"/>
  <c r="Y896" i="3"/>
  <c r="X897" i="3"/>
  <c r="Y897" i="3"/>
  <c r="X898" i="3"/>
  <c r="Y898" i="3"/>
  <c r="X899" i="3"/>
  <c r="Y899" i="3"/>
  <c r="X900" i="3"/>
  <c r="Y900" i="3"/>
  <c r="X901" i="3"/>
  <c r="Y901" i="3"/>
  <c r="X902" i="3"/>
  <c r="Y902" i="3"/>
  <c r="X903" i="3"/>
  <c r="Y903" i="3"/>
  <c r="X904" i="3"/>
  <c r="Y904" i="3"/>
  <c r="X905" i="3"/>
  <c r="Y905" i="3"/>
  <c r="X906" i="3"/>
  <c r="Y906" i="3"/>
  <c r="X907" i="3"/>
  <c r="Y907" i="3"/>
  <c r="X908" i="3"/>
  <c r="Y908" i="3"/>
  <c r="X909" i="3"/>
  <c r="Y909" i="3"/>
  <c r="X910" i="3"/>
  <c r="Y910" i="3"/>
  <c r="X911" i="3"/>
  <c r="Y911" i="3"/>
  <c r="X912" i="3"/>
  <c r="Y912" i="3"/>
  <c r="X913" i="3"/>
  <c r="Y913" i="3"/>
  <c r="X914" i="3"/>
  <c r="Y914" i="3"/>
  <c r="X915" i="3"/>
  <c r="Y915" i="3"/>
  <c r="X916" i="3"/>
  <c r="Y916" i="3"/>
  <c r="X917" i="3"/>
  <c r="Y917" i="3"/>
  <c r="X918" i="3"/>
  <c r="Y918" i="3"/>
  <c r="X919" i="3"/>
  <c r="Y919" i="3"/>
  <c r="X920" i="3"/>
  <c r="Y920" i="3"/>
  <c r="X921" i="3"/>
  <c r="Y921" i="3"/>
  <c r="X922" i="3"/>
  <c r="Y922" i="3"/>
  <c r="X923" i="3"/>
  <c r="Y923" i="3"/>
  <c r="X924" i="3"/>
  <c r="Y924" i="3"/>
  <c r="X925" i="3"/>
  <c r="Y925" i="3"/>
  <c r="X926" i="3"/>
  <c r="Y926" i="3"/>
  <c r="X927" i="3"/>
  <c r="Y927" i="3"/>
  <c r="X928" i="3"/>
  <c r="Y928" i="3"/>
  <c r="X929" i="3"/>
  <c r="Y929" i="3"/>
  <c r="X930" i="3"/>
  <c r="Y930" i="3"/>
  <c r="X931" i="3"/>
  <c r="Y931" i="3"/>
  <c r="X932" i="3"/>
  <c r="Y932" i="3"/>
  <c r="X933" i="3"/>
  <c r="Y933" i="3"/>
  <c r="X934" i="3"/>
  <c r="Y934" i="3"/>
  <c r="X935" i="3"/>
  <c r="Y935" i="3"/>
  <c r="X936" i="3"/>
  <c r="Y936" i="3"/>
  <c r="X937" i="3"/>
  <c r="Y937" i="3"/>
  <c r="X938" i="3"/>
  <c r="Y938" i="3"/>
  <c r="X939" i="3"/>
  <c r="Y939" i="3"/>
  <c r="X940" i="3"/>
  <c r="Y940" i="3"/>
  <c r="X941" i="3"/>
  <c r="Y941" i="3"/>
  <c r="X942" i="3"/>
  <c r="Y942" i="3"/>
  <c r="X943" i="3"/>
  <c r="Y943" i="3"/>
  <c r="X944" i="3"/>
  <c r="Y944" i="3"/>
  <c r="X945" i="3"/>
  <c r="Y945" i="3"/>
  <c r="X946" i="3"/>
  <c r="Y946" i="3"/>
  <c r="X947" i="3"/>
  <c r="Y947" i="3"/>
  <c r="X948" i="3"/>
  <c r="Y948" i="3"/>
  <c r="X949" i="3"/>
  <c r="Y949" i="3"/>
  <c r="X950" i="3"/>
  <c r="Y950" i="3"/>
  <c r="X951" i="3"/>
  <c r="Y951" i="3"/>
  <c r="X952" i="3"/>
  <c r="Y952" i="3"/>
  <c r="X953" i="3"/>
  <c r="Y953" i="3"/>
  <c r="X954" i="3"/>
  <c r="Y954" i="3"/>
  <c r="X955" i="3"/>
  <c r="Y955" i="3"/>
  <c r="X956" i="3"/>
  <c r="Y956" i="3"/>
  <c r="X957" i="3"/>
  <c r="Y957" i="3"/>
  <c r="X958" i="3"/>
  <c r="Y958" i="3"/>
  <c r="X959" i="3"/>
  <c r="Y959" i="3"/>
  <c r="X960" i="3"/>
  <c r="Y960" i="3"/>
  <c r="X961" i="3"/>
  <c r="Y961" i="3"/>
  <c r="X962" i="3"/>
  <c r="Y962" i="3"/>
  <c r="X963" i="3"/>
  <c r="Y963" i="3"/>
  <c r="X964" i="3"/>
  <c r="Y964" i="3"/>
  <c r="X965" i="3"/>
  <c r="Y965" i="3"/>
  <c r="X966" i="3"/>
  <c r="Y966" i="3"/>
  <c r="X967" i="3"/>
  <c r="Y967" i="3"/>
  <c r="X968" i="3"/>
  <c r="Y968" i="3"/>
  <c r="X969" i="3"/>
  <c r="Y969" i="3"/>
  <c r="X970" i="3"/>
  <c r="Y970" i="3"/>
  <c r="X971" i="3"/>
  <c r="Y971" i="3"/>
  <c r="X972" i="3"/>
  <c r="Y972" i="3"/>
  <c r="X973" i="3"/>
  <c r="Y973" i="3"/>
  <c r="X974" i="3"/>
  <c r="Y974" i="3"/>
  <c r="X975" i="3"/>
  <c r="Y975" i="3"/>
  <c r="X976" i="3"/>
  <c r="Y976" i="3"/>
  <c r="X977" i="3"/>
  <c r="Y977" i="3"/>
  <c r="X978" i="3"/>
  <c r="Y978" i="3"/>
  <c r="X979" i="3"/>
  <c r="Y979" i="3"/>
  <c r="X980" i="3"/>
  <c r="Y980" i="3"/>
  <c r="X981" i="3"/>
  <c r="Y981" i="3"/>
  <c r="X982" i="3"/>
  <c r="Y982" i="3"/>
  <c r="X983" i="3"/>
  <c r="Y983" i="3"/>
  <c r="X984" i="3"/>
  <c r="Y984" i="3"/>
  <c r="X985" i="3"/>
  <c r="Y985" i="3"/>
  <c r="X986" i="3"/>
  <c r="Y986" i="3"/>
  <c r="X987" i="3"/>
  <c r="Y987" i="3"/>
  <c r="X988" i="3"/>
  <c r="Y988" i="3"/>
  <c r="X989" i="3"/>
  <c r="Y989" i="3"/>
  <c r="X990" i="3"/>
  <c r="Y990" i="3"/>
  <c r="X991" i="3"/>
  <c r="Y991" i="3"/>
  <c r="X992" i="3"/>
  <c r="Y992" i="3"/>
  <c r="X993" i="3"/>
  <c r="Y993" i="3"/>
  <c r="X994" i="3"/>
  <c r="Y994" i="3"/>
  <c r="X995" i="3"/>
  <c r="Y995" i="3"/>
  <c r="X996" i="3"/>
  <c r="Y996" i="3"/>
  <c r="X997" i="3"/>
  <c r="Y997" i="3"/>
  <c r="X998" i="3"/>
  <c r="Y998" i="3"/>
  <c r="X999" i="3"/>
  <c r="Y999" i="3"/>
  <c r="X1000" i="3"/>
  <c r="Y1000" i="3"/>
  <c r="X1001" i="3"/>
  <c r="Y1001" i="3"/>
  <c r="X1002" i="3"/>
  <c r="Y1002" i="3"/>
  <c r="X1003" i="3"/>
  <c r="Y1003" i="3"/>
  <c r="X1004" i="3"/>
  <c r="Y1004" i="3"/>
  <c r="X1005" i="3"/>
  <c r="Y1005" i="3"/>
  <c r="X1006" i="3"/>
  <c r="Y1006" i="3"/>
  <c r="X1007" i="3"/>
  <c r="Y1007" i="3"/>
  <c r="X1008" i="3"/>
  <c r="Y1008" i="3"/>
  <c r="X1009" i="3"/>
  <c r="Y1009" i="3"/>
  <c r="X1010" i="3"/>
  <c r="Y1010" i="3"/>
  <c r="X1011" i="3"/>
  <c r="Y1011" i="3"/>
  <c r="X1012" i="3"/>
  <c r="Y1012" i="3"/>
  <c r="X1013" i="3"/>
  <c r="Y1013" i="3"/>
  <c r="X1014" i="3"/>
  <c r="Y1014" i="3"/>
  <c r="X1015" i="3"/>
  <c r="Y1015" i="3"/>
  <c r="X1016" i="3"/>
  <c r="Y1016" i="3"/>
  <c r="X1017" i="3"/>
  <c r="Y1017" i="3"/>
  <c r="X1018" i="3"/>
  <c r="Y1018" i="3"/>
  <c r="X1019" i="3"/>
  <c r="Y1019" i="3"/>
  <c r="X1020" i="3"/>
  <c r="Y1020" i="3"/>
  <c r="X1021" i="3"/>
  <c r="Y1021" i="3"/>
  <c r="X1022" i="3"/>
  <c r="Y1022" i="3"/>
  <c r="X1023" i="3"/>
  <c r="Y1023" i="3"/>
  <c r="X1024" i="3"/>
  <c r="Y1024" i="3"/>
  <c r="X1025" i="3"/>
  <c r="Y1025" i="3"/>
  <c r="X1026" i="3"/>
  <c r="Y1026" i="3"/>
  <c r="X1027" i="3"/>
  <c r="Y1027" i="3"/>
  <c r="X1028" i="3"/>
  <c r="Y1028" i="3"/>
  <c r="X1029" i="3"/>
  <c r="Y1029" i="3"/>
  <c r="X1030" i="3"/>
  <c r="Y1030" i="3"/>
  <c r="X1031" i="3"/>
  <c r="Y1031" i="3"/>
  <c r="X1032" i="3"/>
  <c r="Y1032" i="3"/>
  <c r="X1033" i="3"/>
  <c r="Y1033" i="3"/>
  <c r="X1034" i="3"/>
  <c r="Y1034" i="3"/>
  <c r="X1035" i="3"/>
  <c r="Y1035" i="3"/>
  <c r="X1036" i="3"/>
  <c r="Y1036" i="3"/>
  <c r="X1037" i="3"/>
  <c r="Y1037" i="3"/>
  <c r="X1038" i="3"/>
  <c r="Y1038" i="3"/>
  <c r="X1039" i="3"/>
  <c r="Y1039" i="3"/>
  <c r="X1040" i="3"/>
  <c r="Y1040" i="3"/>
  <c r="X1041" i="3"/>
  <c r="Y1041" i="3"/>
  <c r="X1042" i="3"/>
  <c r="Y1042" i="3"/>
  <c r="X1043" i="3"/>
  <c r="Y1043" i="3"/>
  <c r="X1044" i="3"/>
  <c r="Y1044" i="3"/>
  <c r="X1045" i="3"/>
  <c r="Y1045" i="3"/>
  <c r="X1046" i="3"/>
  <c r="Y1046" i="3"/>
  <c r="X1047" i="3"/>
  <c r="Y1047" i="3"/>
  <c r="X1048" i="3"/>
  <c r="Y1048" i="3"/>
  <c r="X1049" i="3"/>
  <c r="Y1049" i="3"/>
  <c r="X1050" i="3"/>
  <c r="Y1050" i="3"/>
  <c r="X1051" i="3"/>
  <c r="Y1051" i="3"/>
  <c r="X1052" i="3"/>
  <c r="Y1052" i="3"/>
  <c r="X1053" i="3"/>
  <c r="Y1053" i="3"/>
  <c r="X1054" i="3"/>
  <c r="Y1054" i="3"/>
  <c r="X1055" i="3"/>
  <c r="Y1055" i="3"/>
  <c r="X1056" i="3"/>
  <c r="Y1056" i="3"/>
  <c r="X1057" i="3"/>
  <c r="Y1057" i="3"/>
  <c r="X1058" i="3"/>
  <c r="Y1058" i="3"/>
  <c r="X1059" i="3"/>
  <c r="Y1059" i="3"/>
  <c r="X1060" i="3"/>
  <c r="Y1060" i="3"/>
  <c r="X1061" i="3"/>
  <c r="Y1061" i="3"/>
  <c r="X1062" i="3"/>
  <c r="Y1062" i="3"/>
  <c r="X1063" i="3"/>
  <c r="Y1063" i="3"/>
  <c r="X1064" i="3"/>
  <c r="Y1064" i="3"/>
  <c r="X1065" i="3"/>
  <c r="Y1065" i="3"/>
  <c r="X1066" i="3"/>
  <c r="Y1066" i="3"/>
  <c r="X1067" i="3"/>
  <c r="Y1067" i="3"/>
  <c r="X1068" i="3"/>
  <c r="Y1068" i="3"/>
  <c r="X1069" i="3"/>
  <c r="Y1069" i="3"/>
  <c r="X1070" i="3"/>
  <c r="Y1070" i="3"/>
  <c r="X1071" i="3"/>
  <c r="Y1071" i="3"/>
  <c r="X1072" i="3"/>
  <c r="Y1072" i="3"/>
  <c r="X1073" i="3"/>
  <c r="Y1073" i="3"/>
  <c r="X1074" i="3"/>
  <c r="Y1074" i="3"/>
  <c r="X1075" i="3"/>
  <c r="Y1075" i="3"/>
  <c r="X1076" i="3"/>
  <c r="Y1076" i="3"/>
  <c r="X1077" i="3"/>
  <c r="Y1077" i="3"/>
  <c r="X1078" i="3"/>
  <c r="Y1078" i="3"/>
  <c r="X1079" i="3"/>
  <c r="Y1079" i="3"/>
  <c r="X1080" i="3"/>
  <c r="Y1080" i="3"/>
  <c r="X1081" i="3"/>
  <c r="Y1081" i="3"/>
  <c r="X1082" i="3"/>
  <c r="Y1082" i="3"/>
  <c r="X1083" i="3"/>
  <c r="Y1083" i="3"/>
  <c r="X1084" i="3"/>
  <c r="Y1084" i="3"/>
  <c r="X1085" i="3"/>
  <c r="Y1085" i="3"/>
  <c r="X1086" i="3"/>
  <c r="Y1086" i="3"/>
  <c r="X1087" i="3"/>
  <c r="Y1087" i="3"/>
  <c r="X1088" i="3"/>
  <c r="Y1088" i="3"/>
  <c r="X1089" i="3"/>
  <c r="Y1089" i="3"/>
  <c r="X1090" i="3"/>
  <c r="Y1090" i="3"/>
  <c r="X1091" i="3"/>
  <c r="Y1091" i="3"/>
  <c r="X1092" i="3"/>
  <c r="Y1092" i="3"/>
  <c r="X1093" i="3"/>
  <c r="Y1093" i="3"/>
  <c r="X1094" i="3"/>
  <c r="Y1094" i="3"/>
  <c r="X1095" i="3"/>
  <c r="Y1095" i="3"/>
  <c r="X1096" i="3"/>
  <c r="Y1096" i="3"/>
  <c r="X1097" i="3"/>
  <c r="Y1097" i="3"/>
  <c r="X1098" i="3"/>
  <c r="Y1098" i="3"/>
  <c r="X1099" i="3"/>
  <c r="Y1099" i="3"/>
  <c r="X1100" i="3"/>
  <c r="Y1100" i="3"/>
  <c r="X1101" i="3"/>
  <c r="Y1101" i="3"/>
  <c r="X1102" i="3"/>
  <c r="Y1102" i="3"/>
  <c r="X1103" i="3"/>
  <c r="Y1103" i="3"/>
  <c r="X1104" i="3"/>
  <c r="Y1104" i="3"/>
  <c r="X1105" i="3"/>
  <c r="Y1105" i="3"/>
  <c r="X1106" i="3"/>
  <c r="Y1106" i="3"/>
  <c r="X1107" i="3"/>
  <c r="Y1107" i="3"/>
  <c r="X1108" i="3"/>
  <c r="Y1108" i="3"/>
  <c r="X1109" i="3"/>
  <c r="Y1109" i="3"/>
  <c r="X1110" i="3"/>
  <c r="Y1110" i="3"/>
  <c r="X1111" i="3"/>
  <c r="Y1111" i="3"/>
  <c r="X1112" i="3"/>
  <c r="Y1112" i="3"/>
  <c r="X1113" i="3"/>
  <c r="Y1113" i="3"/>
  <c r="X1114" i="3"/>
  <c r="Y1114" i="3"/>
  <c r="X1115" i="3"/>
  <c r="Y1115" i="3"/>
  <c r="X1116" i="3"/>
  <c r="Y1116" i="3"/>
  <c r="X1117" i="3"/>
  <c r="Y1117" i="3"/>
  <c r="X1118" i="3"/>
  <c r="Y1118" i="3"/>
  <c r="X1119" i="3"/>
  <c r="Y1119" i="3"/>
  <c r="X1120" i="3"/>
  <c r="Y1120" i="3"/>
  <c r="X1121" i="3"/>
  <c r="Y1121" i="3"/>
  <c r="X1122" i="3"/>
  <c r="Y1122" i="3"/>
  <c r="X1123" i="3"/>
  <c r="Y1123" i="3"/>
  <c r="X1124" i="3"/>
  <c r="Y1124" i="3"/>
  <c r="X1125" i="3"/>
  <c r="Y1125" i="3"/>
  <c r="X1126" i="3"/>
  <c r="Y1126" i="3"/>
  <c r="X1127" i="3"/>
  <c r="Y1127" i="3"/>
  <c r="X1128" i="3"/>
  <c r="Y1128" i="3"/>
  <c r="X1129" i="3"/>
  <c r="Y1129" i="3"/>
  <c r="X1130" i="3"/>
  <c r="Y1130" i="3"/>
  <c r="X1131" i="3"/>
  <c r="Y1131" i="3"/>
  <c r="X1132" i="3"/>
  <c r="Y1132" i="3"/>
  <c r="X1133" i="3"/>
  <c r="Y1133" i="3"/>
  <c r="X1134" i="3"/>
  <c r="Y1134" i="3"/>
  <c r="X1135" i="3"/>
  <c r="Y1135" i="3"/>
  <c r="X1136" i="3"/>
  <c r="Y1136" i="3"/>
  <c r="X1137" i="3"/>
  <c r="Y1137" i="3"/>
  <c r="X1138" i="3"/>
  <c r="Y1138" i="3"/>
  <c r="X1139" i="3"/>
  <c r="Y1139" i="3"/>
  <c r="X1140" i="3"/>
  <c r="Y1140" i="3"/>
  <c r="X1141" i="3"/>
  <c r="Y1141" i="3"/>
  <c r="X1142" i="3"/>
  <c r="Y1142" i="3"/>
  <c r="X1143" i="3"/>
  <c r="Y1143" i="3"/>
  <c r="X1144" i="3"/>
  <c r="Y1144" i="3"/>
  <c r="X1145" i="3"/>
  <c r="Y1145" i="3"/>
  <c r="X1146" i="3"/>
  <c r="Y1146" i="3"/>
  <c r="X1147" i="3"/>
  <c r="Y1147" i="3"/>
  <c r="X1148" i="3"/>
  <c r="Y1148" i="3"/>
  <c r="X1149" i="3"/>
  <c r="Y1149" i="3"/>
  <c r="X1150" i="3"/>
  <c r="Y1150" i="3"/>
  <c r="X1151" i="3"/>
  <c r="Y1151" i="3"/>
  <c r="X1152" i="3"/>
  <c r="Y1152" i="3"/>
  <c r="X1153" i="3"/>
  <c r="Y1153" i="3"/>
  <c r="X1154" i="3"/>
  <c r="Y1154" i="3"/>
  <c r="X1155" i="3"/>
  <c r="Y1155" i="3"/>
  <c r="X1156" i="3"/>
  <c r="Y1156" i="3"/>
  <c r="X1157" i="3"/>
  <c r="Y1157" i="3"/>
  <c r="X1158" i="3"/>
  <c r="Y1158" i="3"/>
  <c r="X1159" i="3"/>
  <c r="Y1159" i="3"/>
  <c r="X1160" i="3"/>
  <c r="Y1160" i="3"/>
  <c r="X1161" i="3"/>
  <c r="Y1161" i="3"/>
  <c r="X1162" i="3"/>
  <c r="Y1162" i="3"/>
  <c r="X1163" i="3"/>
  <c r="Y1163" i="3"/>
  <c r="X1164" i="3"/>
  <c r="Y1164" i="3"/>
  <c r="X1165" i="3"/>
  <c r="Y1165" i="3"/>
  <c r="X1166" i="3"/>
  <c r="Y1166" i="3"/>
  <c r="X1167" i="3"/>
  <c r="Y1167" i="3"/>
  <c r="X1168" i="3"/>
  <c r="Y1168" i="3"/>
  <c r="X1169" i="3"/>
  <c r="Y1169" i="3"/>
  <c r="X1170" i="3"/>
  <c r="Y1170" i="3"/>
  <c r="X1171" i="3"/>
  <c r="Y1171" i="3"/>
  <c r="X1172" i="3"/>
  <c r="Y1172" i="3"/>
  <c r="X1173" i="3"/>
  <c r="Y1173" i="3"/>
  <c r="X1174" i="3"/>
  <c r="Y1174" i="3"/>
  <c r="X1175" i="3"/>
  <c r="Y1175" i="3"/>
  <c r="X1176" i="3"/>
  <c r="Y1176" i="3"/>
  <c r="X1177" i="3"/>
  <c r="Y1177" i="3"/>
  <c r="X1178" i="3"/>
  <c r="Y1178" i="3"/>
  <c r="X1179" i="3"/>
  <c r="Y1179" i="3"/>
  <c r="X1180" i="3"/>
  <c r="Y1180" i="3"/>
  <c r="X1181" i="3"/>
  <c r="Y1181" i="3"/>
  <c r="X1182" i="3"/>
  <c r="Y1182" i="3"/>
  <c r="X1183" i="3"/>
  <c r="Y1183" i="3"/>
  <c r="X1184" i="3"/>
  <c r="Y1184" i="3"/>
  <c r="X1185" i="3"/>
  <c r="Y1185" i="3"/>
  <c r="X1186" i="3"/>
  <c r="Y1186" i="3"/>
  <c r="X1187" i="3"/>
  <c r="Y1187" i="3"/>
  <c r="X1188" i="3"/>
  <c r="Y1188" i="3"/>
  <c r="X1189" i="3"/>
  <c r="Y1189" i="3"/>
  <c r="X1190" i="3"/>
  <c r="Y1190" i="3"/>
  <c r="X1191" i="3"/>
  <c r="Y1191" i="3"/>
  <c r="X1192" i="3"/>
  <c r="Y1192" i="3"/>
  <c r="X1193" i="3"/>
  <c r="Y1193" i="3"/>
  <c r="X1194" i="3"/>
  <c r="Y1194" i="3"/>
  <c r="X1195" i="3"/>
  <c r="Y1195" i="3"/>
  <c r="X1196" i="3"/>
  <c r="Y1196" i="3"/>
  <c r="X1197" i="3"/>
  <c r="Y1197" i="3"/>
  <c r="X1198" i="3"/>
  <c r="Y1198" i="3"/>
  <c r="X1199" i="3"/>
  <c r="Y1199" i="3"/>
  <c r="X1200" i="3"/>
  <c r="Y1200" i="3"/>
  <c r="X1201" i="3"/>
  <c r="Y1201" i="3"/>
  <c r="X1202" i="3"/>
  <c r="Y1202" i="3"/>
  <c r="X1203" i="3"/>
  <c r="Y1203" i="3"/>
  <c r="X1204" i="3"/>
  <c r="Y1204" i="3"/>
  <c r="X1205" i="3"/>
  <c r="Y1205" i="3"/>
  <c r="X1206" i="3"/>
  <c r="Y1206" i="3"/>
  <c r="X1207" i="3"/>
  <c r="Y1207" i="3"/>
  <c r="X1208" i="3"/>
  <c r="Y1208" i="3"/>
  <c r="X1209" i="3"/>
  <c r="Y1209" i="3"/>
  <c r="X1210" i="3"/>
  <c r="Y1210" i="3"/>
  <c r="X1211" i="3"/>
  <c r="Y1211" i="3"/>
  <c r="X1212" i="3"/>
  <c r="Y1212" i="3"/>
  <c r="X1213" i="3"/>
  <c r="Y1213" i="3"/>
  <c r="X1214" i="3"/>
  <c r="Y1214" i="3"/>
  <c r="X1215" i="3"/>
  <c r="Y1215" i="3"/>
  <c r="X1216" i="3"/>
  <c r="Y1216" i="3"/>
  <c r="X1217" i="3"/>
  <c r="Y1217" i="3"/>
  <c r="X1218" i="3"/>
  <c r="Y1218" i="3"/>
  <c r="X1219" i="3"/>
  <c r="Y1219" i="3"/>
  <c r="X1220" i="3"/>
  <c r="Y1220" i="3"/>
  <c r="X1221" i="3"/>
  <c r="Y1221" i="3"/>
  <c r="X1222" i="3"/>
  <c r="Y1222" i="3"/>
  <c r="X1223" i="3"/>
  <c r="Y1223" i="3"/>
  <c r="X1224" i="3"/>
  <c r="Y1224" i="3"/>
  <c r="X1225" i="3"/>
  <c r="Y1225" i="3"/>
  <c r="X1226" i="3"/>
  <c r="Y1226" i="3"/>
  <c r="X1227" i="3"/>
  <c r="Y1227" i="3"/>
  <c r="X1228" i="3"/>
  <c r="Y1228" i="3"/>
  <c r="X1229" i="3"/>
  <c r="Y1229" i="3"/>
  <c r="X1230" i="3"/>
  <c r="Y1230" i="3"/>
  <c r="X1231" i="3"/>
  <c r="Y1231" i="3"/>
  <c r="X1232" i="3"/>
  <c r="Y1232" i="3"/>
  <c r="X1233" i="3"/>
  <c r="Y1233" i="3"/>
  <c r="X1234" i="3"/>
  <c r="Y1234" i="3"/>
  <c r="X1235" i="3"/>
  <c r="Y1235" i="3"/>
  <c r="X1236" i="3"/>
  <c r="Y1236" i="3"/>
  <c r="X1237" i="3"/>
  <c r="Y1237" i="3"/>
  <c r="X1238" i="3"/>
  <c r="Y1238" i="3"/>
  <c r="X1239" i="3"/>
  <c r="Y1239" i="3"/>
  <c r="X1240" i="3"/>
  <c r="Y1240" i="3"/>
  <c r="X1241" i="3"/>
  <c r="Y1241" i="3"/>
  <c r="X1242" i="3"/>
  <c r="Y1242" i="3"/>
  <c r="X1243" i="3"/>
  <c r="Y1243" i="3"/>
  <c r="X1244" i="3"/>
  <c r="Y1244" i="3"/>
  <c r="X1245" i="3"/>
  <c r="Y1245" i="3"/>
  <c r="X1246" i="3"/>
  <c r="Y1246" i="3"/>
  <c r="X1247" i="3"/>
  <c r="Y1247" i="3"/>
  <c r="X1248" i="3"/>
  <c r="Y1248" i="3"/>
  <c r="X1249" i="3"/>
  <c r="Y1249" i="3"/>
  <c r="X1250" i="3"/>
  <c r="Y1250" i="3"/>
  <c r="X1251" i="3"/>
  <c r="Y1251" i="3"/>
  <c r="X1252" i="3"/>
  <c r="Y1252" i="3"/>
  <c r="X1253" i="3"/>
  <c r="Y1253" i="3"/>
  <c r="X1254" i="3"/>
  <c r="Y1254" i="3"/>
  <c r="X1255" i="3"/>
  <c r="Y1255" i="3"/>
  <c r="X1256" i="3"/>
  <c r="Y1256" i="3"/>
  <c r="X1257" i="3"/>
  <c r="Y1257" i="3"/>
  <c r="X1258" i="3"/>
  <c r="Y1258" i="3"/>
  <c r="X1259" i="3"/>
  <c r="Y1259" i="3"/>
  <c r="X1260" i="3"/>
  <c r="Y1260" i="3"/>
  <c r="X1261" i="3"/>
  <c r="Y1261" i="3"/>
  <c r="X1262" i="3"/>
  <c r="Y1262" i="3"/>
  <c r="X1263" i="3"/>
  <c r="Y1263" i="3"/>
  <c r="X1264" i="3"/>
  <c r="Y1264" i="3"/>
  <c r="X1265" i="3"/>
  <c r="Y1265" i="3"/>
  <c r="X1266" i="3"/>
  <c r="Y1266" i="3"/>
  <c r="X1267" i="3"/>
  <c r="Y1267" i="3"/>
  <c r="X1268" i="3"/>
  <c r="Y1268" i="3"/>
  <c r="X1269" i="3"/>
  <c r="Y1269" i="3"/>
  <c r="X1270" i="3"/>
  <c r="Y1270" i="3"/>
  <c r="X1271" i="3"/>
  <c r="Y1271" i="3"/>
  <c r="X1272" i="3"/>
  <c r="Y1272" i="3"/>
  <c r="X1273" i="3"/>
  <c r="Y1273" i="3"/>
  <c r="X1274" i="3"/>
  <c r="Y1274" i="3"/>
  <c r="X1275" i="3"/>
  <c r="Y1275" i="3"/>
  <c r="X1276" i="3"/>
  <c r="Y1276" i="3"/>
  <c r="X1277" i="3"/>
  <c r="Y1277" i="3"/>
  <c r="X1278" i="3"/>
  <c r="Y1278" i="3"/>
  <c r="X1279" i="3"/>
  <c r="Y1279" i="3"/>
  <c r="X1280" i="3"/>
  <c r="Y1280" i="3"/>
  <c r="X1281" i="3"/>
  <c r="Y1281" i="3"/>
  <c r="X1282" i="3"/>
  <c r="Y1282" i="3"/>
  <c r="X1283" i="3"/>
  <c r="Y1283" i="3"/>
  <c r="X1284" i="3"/>
  <c r="Y1284" i="3"/>
  <c r="X1285" i="3"/>
  <c r="Y1285" i="3"/>
  <c r="X1286" i="3"/>
  <c r="Y1286" i="3"/>
  <c r="X1287" i="3"/>
  <c r="Y1287" i="3"/>
  <c r="X1288" i="3"/>
  <c r="Y1288" i="3"/>
  <c r="X1289" i="3"/>
  <c r="Y1289" i="3"/>
  <c r="X1290" i="3"/>
  <c r="Y1290" i="3"/>
  <c r="X1291" i="3"/>
  <c r="Y1291" i="3"/>
  <c r="X1292" i="3"/>
  <c r="Y1292" i="3"/>
  <c r="X1293" i="3"/>
  <c r="Y1293" i="3"/>
  <c r="X1294" i="3"/>
  <c r="Y1294" i="3"/>
  <c r="X1295" i="3"/>
  <c r="Y1295" i="3"/>
  <c r="X1296" i="3"/>
  <c r="Y1296" i="3"/>
  <c r="X1297" i="3"/>
  <c r="Y1297" i="3"/>
  <c r="X1298" i="3"/>
  <c r="Y1298" i="3"/>
  <c r="X1299" i="3"/>
  <c r="Y1299" i="3"/>
  <c r="X1300" i="3"/>
  <c r="Y1300" i="3"/>
  <c r="X1301" i="3"/>
  <c r="Y1301" i="3"/>
  <c r="X1302" i="3"/>
  <c r="Y1302" i="3"/>
  <c r="X1303" i="3"/>
  <c r="Y1303" i="3"/>
  <c r="X1304" i="3"/>
  <c r="Y1304" i="3"/>
  <c r="X1305" i="3"/>
  <c r="Y1305" i="3"/>
  <c r="X1306" i="3"/>
  <c r="Y1306" i="3"/>
  <c r="X1307" i="3"/>
  <c r="Y1307" i="3"/>
  <c r="X1308" i="3"/>
  <c r="Y1308" i="3"/>
  <c r="X1309" i="3"/>
  <c r="Y1309" i="3"/>
  <c r="X1310" i="3"/>
  <c r="Y1310" i="3"/>
  <c r="X1311" i="3"/>
  <c r="Y1311" i="3"/>
  <c r="X1312" i="3"/>
  <c r="Y1312" i="3"/>
  <c r="X1313" i="3"/>
  <c r="Y1313" i="3"/>
  <c r="X1314" i="3"/>
  <c r="Y1314" i="3"/>
  <c r="X1315" i="3"/>
  <c r="Y1315" i="3"/>
  <c r="X1316" i="3"/>
  <c r="Y1316" i="3"/>
  <c r="X1317" i="3"/>
  <c r="Y1317" i="3"/>
  <c r="X1318" i="3"/>
  <c r="Y1318" i="3"/>
  <c r="X1319" i="3"/>
  <c r="Y1319" i="3"/>
  <c r="X1320" i="3"/>
  <c r="Y1320" i="3"/>
  <c r="X1321" i="3"/>
  <c r="Y1321" i="3"/>
  <c r="X1322" i="3"/>
  <c r="Y1322" i="3"/>
  <c r="X1323" i="3"/>
  <c r="Y1323" i="3"/>
  <c r="X1324" i="3"/>
  <c r="Y1324" i="3"/>
  <c r="X1325" i="3"/>
  <c r="Y1325" i="3"/>
  <c r="X1326" i="3"/>
  <c r="Y1326" i="3"/>
  <c r="X1327" i="3"/>
  <c r="Y1327" i="3"/>
  <c r="X1328" i="3"/>
  <c r="Y1328" i="3"/>
  <c r="X1329" i="3"/>
  <c r="Y1329" i="3"/>
  <c r="X1330" i="3"/>
  <c r="Y1330" i="3"/>
  <c r="X1331" i="3"/>
  <c r="Y1331" i="3"/>
  <c r="X1332" i="3"/>
  <c r="Y1332" i="3"/>
  <c r="X1333" i="3"/>
  <c r="Y1333" i="3"/>
  <c r="X1334" i="3"/>
  <c r="Y1334" i="3"/>
  <c r="X1335" i="3"/>
  <c r="Y1335" i="3"/>
  <c r="X1336" i="3"/>
  <c r="Y1336" i="3"/>
  <c r="X1337" i="3"/>
  <c r="Y1337" i="3"/>
  <c r="X1338" i="3"/>
  <c r="Y1338" i="3"/>
  <c r="X1339" i="3"/>
  <c r="Y1339" i="3"/>
  <c r="X1340" i="3"/>
  <c r="Y1340" i="3"/>
  <c r="X1341" i="3"/>
  <c r="Y1341" i="3"/>
  <c r="X1342" i="3"/>
  <c r="Y1342" i="3"/>
  <c r="X1343" i="3"/>
  <c r="Y1343" i="3"/>
  <c r="X1344" i="3"/>
  <c r="Y1344" i="3"/>
  <c r="X1345" i="3"/>
  <c r="Y1345" i="3"/>
  <c r="X1346" i="3"/>
  <c r="Y1346" i="3"/>
  <c r="X1347" i="3"/>
  <c r="Y1347" i="3"/>
  <c r="X1348" i="3"/>
  <c r="Y1348" i="3"/>
  <c r="X1349" i="3"/>
  <c r="Y1349" i="3"/>
  <c r="X1350" i="3"/>
  <c r="Y1350" i="3"/>
  <c r="X1351" i="3"/>
  <c r="Y1351" i="3"/>
  <c r="X1352" i="3"/>
  <c r="Y1352" i="3"/>
  <c r="X1353" i="3"/>
  <c r="Y1353" i="3"/>
  <c r="X1354" i="3"/>
  <c r="Y1354" i="3"/>
  <c r="X1355" i="3"/>
  <c r="Y1355" i="3"/>
  <c r="X1356" i="3"/>
  <c r="Y1356" i="3"/>
  <c r="X1357" i="3"/>
  <c r="Y1357" i="3"/>
  <c r="X1358" i="3"/>
  <c r="Y1358" i="3"/>
  <c r="X1359" i="3"/>
  <c r="Y1359" i="3"/>
  <c r="X1360" i="3"/>
  <c r="Y1360" i="3"/>
  <c r="X1361" i="3"/>
  <c r="Y1361" i="3"/>
  <c r="X1362" i="3"/>
  <c r="Y1362" i="3"/>
  <c r="X1363" i="3"/>
  <c r="Y1363" i="3"/>
  <c r="X1364" i="3"/>
  <c r="Y1364" i="3"/>
  <c r="X1365" i="3"/>
  <c r="Y1365" i="3"/>
  <c r="X1366" i="3"/>
  <c r="Y1366" i="3"/>
  <c r="X1367" i="3"/>
  <c r="Y1367" i="3"/>
  <c r="X1368" i="3"/>
  <c r="Y1368" i="3"/>
  <c r="X1369" i="3"/>
  <c r="Y1369" i="3"/>
  <c r="X1370" i="3"/>
  <c r="Y1370" i="3"/>
  <c r="X1371" i="3"/>
  <c r="Y1371" i="3"/>
  <c r="X1372" i="3"/>
  <c r="Y1372" i="3"/>
  <c r="X1373" i="3"/>
  <c r="Y1373" i="3"/>
  <c r="X1374" i="3"/>
  <c r="Y1374" i="3"/>
  <c r="X1375" i="3"/>
  <c r="Y1375" i="3"/>
  <c r="X1376" i="3"/>
  <c r="Y1376" i="3"/>
  <c r="X1377" i="3"/>
  <c r="Y1377" i="3"/>
  <c r="X1378" i="3"/>
  <c r="Y1378" i="3"/>
  <c r="X1379" i="3"/>
  <c r="Y1379" i="3"/>
  <c r="X1380" i="3"/>
  <c r="Y1380" i="3"/>
  <c r="X1381" i="3"/>
  <c r="Y1381" i="3"/>
  <c r="X1382" i="3"/>
  <c r="Y1382" i="3"/>
  <c r="X1383" i="3"/>
  <c r="Y1383" i="3"/>
  <c r="X1384" i="3"/>
  <c r="Y1384" i="3"/>
  <c r="X1385" i="3"/>
  <c r="Y1385" i="3"/>
  <c r="X1386" i="3"/>
  <c r="Y1386" i="3"/>
  <c r="X1387" i="3"/>
  <c r="Y1387" i="3"/>
  <c r="X1388" i="3"/>
  <c r="Y1388" i="3"/>
  <c r="X1389" i="3"/>
  <c r="Y1389" i="3"/>
  <c r="X1390" i="3"/>
  <c r="Y1390" i="3"/>
  <c r="X1391" i="3"/>
  <c r="Y1391" i="3"/>
  <c r="X1392" i="3"/>
  <c r="Y1392" i="3"/>
  <c r="X1393" i="3"/>
  <c r="Y1393" i="3"/>
  <c r="X1394" i="3"/>
  <c r="Y1394" i="3"/>
  <c r="X1395" i="3"/>
  <c r="Y1395" i="3"/>
  <c r="X1396" i="3"/>
  <c r="Y1396" i="3"/>
  <c r="X1397" i="3"/>
  <c r="Y1397" i="3"/>
  <c r="X1398" i="3"/>
  <c r="Y1398" i="3"/>
  <c r="X1399" i="3"/>
  <c r="Y1399" i="3"/>
  <c r="X1400" i="3"/>
  <c r="Y1400" i="3"/>
  <c r="X1401" i="3"/>
  <c r="Y1401" i="3"/>
  <c r="X1402" i="3"/>
  <c r="Y1402" i="3"/>
  <c r="X1403" i="3"/>
  <c r="Y1403" i="3"/>
  <c r="X1404" i="3"/>
  <c r="Y1404" i="3"/>
  <c r="X1405" i="3"/>
  <c r="Y1405" i="3"/>
  <c r="X1406" i="3"/>
  <c r="Y1406" i="3"/>
  <c r="X1407" i="3"/>
  <c r="Y1407" i="3"/>
  <c r="X1408" i="3"/>
  <c r="Y1408" i="3"/>
  <c r="X1409" i="3"/>
  <c r="Y1409" i="3"/>
  <c r="X1410" i="3"/>
  <c r="Y1410" i="3"/>
  <c r="X1411" i="3"/>
  <c r="Y1411" i="3"/>
  <c r="X1412" i="3"/>
  <c r="Y1412" i="3"/>
  <c r="X1413" i="3"/>
  <c r="Y1413" i="3"/>
  <c r="X1414" i="3"/>
  <c r="Y1414" i="3"/>
  <c r="X1415" i="3"/>
  <c r="Y1415" i="3"/>
  <c r="X1416" i="3"/>
  <c r="Y1416" i="3"/>
  <c r="X1417" i="3"/>
  <c r="Y1417" i="3"/>
  <c r="X1418" i="3"/>
  <c r="Y1418" i="3"/>
  <c r="X1419" i="3"/>
  <c r="Y1419" i="3"/>
  <c r="X1420" i="3"/>
  <c r="Y1420" i="3"/>
  <c r="X1421" i="3"/>
  <c r="Y1421" i="3"/>
  <c r="X1422" i="3"/>
  <c r="Y1422" i="3"/>
  <c r="X1423" i="3"/>
  <c r="Y1423" i="3"/>
  <c r="X1424" i="3"/>
  <c r="Y1424" i="3"/>
  <c r="X1425" i="3"/>
  <c r="Y1425" i="3"/>
  <c r="X1426" i="3"/>
  <c r="Y1426" i="3"/>
  <c r="X1427" i="3"/>
  <c r="Y1427" i="3"/>
  <c r="X1428" i="3"/>
  <c r="Y1428" i="3"/>
  <c r="X1429" i="3"/>
  <c r="Y1429" i="3"/>
  <c r="X1430" i="3"/>
  <c r="Y1430" i="3"/>
  <c r="X1431" i="3"/>
  <c r="Y1431" i="3"/>
  <c r="X1432" i="3"/>
  <c r="Y1432" i="3"/>
  <c r="X1433" i="3"/>
  <c r="Y1433" i="3"/>
  <c r="X1434" i="3"/>
  <c r="Y1434" i="3"/>
  <c r="X1435" i="3"/>
  <c r="Y1435" i="3"/>
  <c r="X1436" i="3"/>
  <c r="Y1436" i="3"/>
  <c r="X1437" i="3"/>
  <c r="Y1437" i="3"/>
  <c r="X1438" i="3"/>
  <c r="Y1438" i="3"/>
  <c r="X1439" i="3"/>
  <c r="Y1439" i="3"/>
  <c r="X1440" i="3"/>
  <c r="Y1440" i="3"/>
  <c r="X1441" i="3"/>
  <c r="Y1441" i="3"/>
  <c r="X1442" i="3"/>
  <c r="Y1442" i="3"/>
  <c r="X1443" i="3"/>
  <c r="Y1443" i="3"/>
  <c r="X1444" i="3"/>
  <c r="Y1444" i="3"/>
  <c r="X1445" i="3"/>
  <c r="Y1445" i="3"/>
  <c r="X1446" i="3"/>
  <c r="Y1446" i="3"/>
  <c r="X1447" i="3"/>
  <c r="Y1447" i="3"/>
  <c r="X1448" i="3"/>
  <c r="Y1448" i="3"/>
  <c r="X1449" i="3"/>
  <c r="Y1449" i="3"/>
  <c r="X1450" i="3"/>
  <c r="Y1450" i="3"/>
  <c r="X1451" i="3"/>
  <c r="Y1451" i="3"/>
  <c r="X1452" i="3"/>
  <c r="Y1452" i="3"/>
  <c r="X1453" i="3"/>
  <c r="Y1453" i="3"/>
  <c r="X1454" i="3"/>
  <c r="Y1454" i="3"/>
  <c r="X1455" i="3"/>
  <c r="Y1455" i="3"/>
  <c r="X1456" i="3"/>
  <c r="Y1456" i="3"/>
  <c r="X1457" i="3"/>
  <c r="Y1457" i="3"/>
  <c r="X1458" i="3"/>
  <c r="Y1458" i="3"/>
  <c r="X1459" i="3"/>
  <c r="Y1459" i="3"/>
  <c r="X1460" i="3"/>
  <c r="Y1460" i="3"/>
  <c r="X1461" i="3"/>
  <c r="Y1461" i="3"/>
  <c r="X1462" i="3"/>
  <c r="Y1462" i="3"/>
  <c r="X1463" i="3"/>
  <c r="Y1463" i="3"/>
  <c r="X1464" i="3"/>
  <c r="Y1464" i="3"/>
  <c r="X1465" i="3"/>
  <c r="Y1465" i="3"/>
  <c r="X1466" i="3"/>
  <c r="Y1466" i="3"/>
  <c r="X1467" i="3"/>
  <c r="Y1467" i="3"/>
  <c r="X1468" i="3"/>
  <c r="Y1468" i="3"/>
  <c r="X1469" i="3"/>
  <c r="Y1469" i="3"/>
  <c r="X1470" i="3"/>
  <c r="Y1470" i="3"/>
  <c r="X1471" i="3"/>
  <c r="Y1471" i="3"/>
  <c r="X1472" i="3"/>
  <c r="Y1472" i="3"/>
  <c r="X1473" i="3"/>
  <c r="Y1473" i="3"/>
  <c r="X1474" i="3"/>
  <c r="Y1474" i="3"/>
  <c r="X1475" i="3"/>
  <c r="Y1475" i="3"/>
  <c r="X1476" i="3"/>
  <c r="Y1476" i="3"/>
  <c r="X1477" i="3"/>
  <c r="Y1477" i="3"/>
  <c r="X1478" i="3"/>
  <c r="Y1478" i="3"/>
  <c r="X1479" i="3"/>
  <c r="Y1479" i="3"/>
  <c r="X1480" i="3"/>
  <c r="Y1480" i="3"/>
  <c r="X1481" i="3"/>
  <c r="Y1481" i="3"/>
  <c r="X1482" i="3"/>
  <c r="Y1482" i="3"/>
  <c r="X1483" i="3"/>
  <c r="Y1483" i="3"/>
  <c r="X1484" i="3"/>
  <c r="Y1484" i="3"/>
  <c r="X1485" i="3"/>
  <c r="Y1485" i="3"/>
  <c r="X1486" i="3"/>
  <c r="Y1486" i="3"/>
  <c r="X1487" i="3"/>
  <c r="Y1487" i="3"/>
  <c r="X1488" i="3"/>
  <c r="Y1488" i="3"/>
  <c r="X1489" i="3"/>
  <c r="Y1489" i="3"/>
  <c r="X1490" i="3"/>
  <c r="Y1490" i="3"/>
  <c r="X1491" i="3"/>
  <c r="Y1491" i="3"/>
  <c r="X1492" i="3"/>
  <c r="Y1492" i="3"/>
  <c r="X1493" i="3"/>
  <c r="Y1493" i="3"/>
  <c r="X1494" i="3"/>
  <c r="Y1494" i="3"/>
  <c r="X1495" i="3"/>
  <c r="Y1495" i="3"/>
  <c r="X1496" i="3"/>
  <c r="Y1496" i="3"/>
  <c r="X1497" i="3"/>
  <c r="Y1497" i="3"/>
  <c r="X1498" i="3"/>
  <c r="Y1498" i="3"/>
  <c r="X1499" i="3"/>
  <c r="Y1499" i="3"/>
  <c r="X1500" i="3"/>
  <c r="Y1500" i="3"/>
  <c r="X1501" i="3"/>
  <c r="Y1501" i="3"/>
  <c r="X1502" i="3"/>
  <c r="Y1502" i="3"/>
  <c r="X1503" i="3"/>
  <c r="Y1503" i="3"/>
  <c r="X1504" i="3"/>
  <c r="Y1504" i="3"/>
  <c r="X1505" i="3"/>
  <c r="Y1505" i="3"/>
  <c r="X1506" i="3"/>
  <c r="Y1506" i="3"/>
  <c r="X1507" i="3"/>
  <c r="Y1507" i="3"/>
  <c r="X1508" i="3"/>
  <c r="Y1508" i="3"/>
  <c r="X1509" i="3"/>
  <c r="Y1509" i="3"/>
  <c r="X1510" i="3"/>
  <c r="Y1510" i="3"/>
  <c r="X1511" i="3"/>
  <c r="Y1511" i="3"/>
  <c r="X1512" i="3"/>
  <c r="Y1512" i="3"/>
  <c r="X1513" i="3"/>
  <c r="Y1513" i="3"/>
  <c r="X1514" i="3"/>
  <c r="Y1514" i="3"/>
  <c r="X1515" i="3"/>
  <c r="Y1515" i="3"/>
  <c r="X1516" i="3"/>
  <c r="Y1516" i="3"/>
  <c r="X1517" i="3"/>
  <c r="Y1517" i="3"/>
  <c r="X1518" i="3"/>
  <c r="Y1518" i="3"/>
  <c r="X1519" i="3"/>
  <c r="Y1519" i="3"/>
  <c r="X1520" i="3"/>
  <c r="Y1520" i="3"/>
  <c r="X1521" i="3"/>
  <c r="Y1521" i="3"/>
  <c r="X1522" i="3"/>
  <c r="Y1522" i="3"/>
  <c r="X1523" i="3"/>
  <c r="Y1523" i="3"/>
  <c r="X1524" i="3"/>
  <c r="Y1524" i="3"/>
  <c r="X1525" i="3"/>
  <c r="Y1525" i="3"/>
  <c r="X1526" i="3"/>
  <c r="Y1526" i="3"/>
  <c r="X1527" i="3"/>
  <c r="Y1527" i="3"/>
  <c r="X1528" i="3"/>
  <c r="Y1528" i="3"/>
  <c r="X1529" i="3"/>
  <c r="Y1529" i="3"/>
  <c r="X1530" i="3"/>
  <c r="Y1530" i="3"/>
  <c r="X1531" i="3"/>
  <c r="Y1531" i="3"/>
  <c r="X1532" i="3"/>
  <c r="Y1532" i="3"/>
  <c r="X1533" i="3"/>
  <c r="Y1533" i="3"/>
  <c r="X1534" i="3"/>
  <c r="Y1534" i="3"/>
  <c r="X1535" i="3"/>
  <c r="Y1535" i="3"/>
  <c r="X1536" i="3"/>
  <c r="Y1536" i="3"/>
  <c r="X1537" i="3"/>
  <c r="Y1537" i="3"/>
  <c r="X1538" i="3"/>
  <c r="Y1538" i="3"/>
  <c r="X1539" i="3"/>
  <c r="Y1539" i="3"/>
  <c r="X1540" i="3"/>
  <c r="Y1540" i="3"/>
  <c r="X1541" i="3"/>
  <c r="Y1541" i="3"/>
  <c r="X1542" i="3"/>
  <c r="Y1542" i="3"/>
  <c r="X1543" i="3"/>
  <c r="Y1543" i="3"/>
  <c r="X1544" i="3"/>
  <c r="Y1544" i="3"/>
  <c r="X1545" i="3"/>
  <c r="Y1545" i="3"/>
  <c r="X1546" i="3"/>
  <c r="Y1546" i="3"/>
  <c r="X1547" i="3"/>
  <c r="Y1547" i="3"/>
  <c r="X1548" i="3"/>
  <c r="Y1548" i="3"/>
  <c r="X1549" i="3"/>
  <c r="Y1549" i="3"/>
  <c r="X1550" i="3"/>
  <c r="Y1550" i="3"/>
  <c r="X1551" i="3"/>
  <c r="Y1551" i="3"/>
  <c r="X1552" i="3"/>
  <c r="Y1552" i="3"/>
  <c r="X1553" i="3"/>
  <c r="Y1553" i="3"/>
  <c r="X1554" i="3"/>
  <c r="Y1554" i="3"/>
  <c r="X1555" i="3"/>
  <c r="Y1555" i="3"/>
  <c r="X1556" i="3"/>
  <c r="Y1556" i="3"/>
  <c r="X1557" i="3"/>
  <c r="Y1557" i="3"/>
  <c r="X1558" i="3"/>
  <c r="Y1558" i="3"/>
  <c r="X1559" i="3"/>
  <c r="Y1559" i="3"/>
  <c r="X1560" i="3"/>
  <c r="Y1560" i="3"/>
  <c r="X1561" i="3"/>
  <c r="Y1561" i="3"/>
  <c r="X1562" i="3"/>
  <c r="Y1562" i="3"/>
  <c r="X1563" i="3"/>
  <c r="Y1563" i="3"/>
  <c r="X1564" i="3"/>
  <c r="Y1564" i="3"/>
  <c r="X1565" i="3"/>
  <c r="Y1565" i="3"/>
  <c r="X1566" i="3"/>
  <c r="Y1566" i="3"/>
  <c r="X1567" i="3"/>
  <c r="Y1567" i="3"/>
  <c r="X1568" i="3"/>
  <c r="Y1568" i="3"/>
  <c r="X1569" i="3"/>
  <c r="Y1569" i="3"/>
  <c r="X1570" i="3"/>
  <c r="Y1570" i="3"/>
  <c r="X1571" i="3"/>
  <c r="Y1571" i="3"/>
  <c r="X1572" i="3"/>
  <c r="Y1572" i="3"/>
  <c r="X1573" i="3"/>
  <c r="Y1573" i="3"/>
  <c r="X1574" i="3"/>
  <c r="Y1574" i="3"/>
  <c r="X1575" i="3"/>
  <c r="Y1575" i="3"/>
  <c r="X1576" i="3"/>
  <c r="Y1576" i="3"/>
  <c r="X1577" i="3"/>
  <c r="Y1577" i="3"/>
  <c r="X1578" i="3"/>
  <c r="Y1578" i="3"/>
  <c r="X1579" i="3"/>
  <c r="Y1579" i="3"/>
  <c r="X1580" i="3"/>
  <c r="Y1580" i="3"/>
  <c r="X1581" i="3"/>
  <c r="Y1581" i="3"/>
  <c r="X1582" i="3"/>
  <c r="Y1582" i="3"/>
  <c r="X1583" i="3"/>
  <c r="Y1583" i="3"/>
  <c r="X1584" i="3"/>
  <c r="Y1584" i="3"/>
  <c r="X1585" i="3"/>
  <c r="Y1585" i="3"/>
  <c r="X1586" i="3"/>
  <c r="Y1586" i="3"/>
  <c r="X1587" i="3"/>
  <c r="Y1587" i="3"/>
  <c r="X1588" i="3"/>
  <c r="Y1588" i="3"/>
  <c r="X1589" i="3"/>
  <c r="Y1589" i="3"/>
  <c r="X1590" i="3"/>
  <c r="Y1590" i="3"/>
  <c r="X1591" i="3"/>
  <c r="Y1591" i="3"/>
  <c r="X1592" i="3"/>
  <c r="Y1592" i="3"/>
  <c r="X1593" i="3"/>
  <c r="Y1593" i="3"/>
  <c r="X1594" i="3"/>
  <c r="Y1594" i="3"/>
  <c r="X1595" i="3"/>
  <c r="Y1595" i="3"/>
  <c r="X1596" i="3"/>
  <c r="Y1596" i="3"/>
  <c r="X1597" i="3"/>
  <c r="Y1597" i="3"/>
  <c r="X1598" i="3"/>
  <c r="Y1598" i="3"/>
  <c r="X1599" i="3"/>
  <c r="Y1599" i="3"/>
  <c r="X1600" i="3"/>
  <c r="Y1600" i="3"/>
  <c r="X1601" i="3"/>
  <c r="Y1601" i="3"/>
  <c r="X1602" i="3"/>
  <c r="Y1602" i="3"/>
  <c r="X1603" i="3"/>
  <c r="Y1603" i="3"/>
  <c r="X1604" i="3"/>
  <c r="Y1604" i="3"/>
  <c r="X1605" i="3"/>
  <c r="Y1605" i="3"/>
  <c r="X1606" i="3"/>
  <c r="Y1606" i="3"/>
  <c r="X1607" i="3"/>
  <c r="Y1607" i="3"/>
  <c r="X1608" i="3"/>
  <c r="Y1608" i="3"/>
  <c r="X1609" i="3"/>
  <c r="Y1609" i="3"/>
  <c r="X1610" i="3"/>
  <c r="Y1610" i="3"/>
  <c r="X1611" i="3"/>
  <c r="Y1611" i="3"/>
  <c r="X1612" i="3"/>
  <c r="Y1612" i="3"/>
  <c r="X1613" i="3"/>
  <c r="Y1613" i="3"/>
  <c r="X1614" i="3"/>
  <c r="Y1614" i="3"/>
  <c r="X1615" i="3"/>
  <c r="Y1615" i="3"/>
  <c r="X1616" i="3"/>
  <c r="Y1616" i="3"/>
  <c r="X1617" i="3"/>
  <c r="Y1617" i="3"/>
  <c r="X1618" i="3"/>
  <c r="Y1618" i="3"/>
  <c r="X1619" i="3"/>
  <c r="Y1619" i="3"/>
  <c r="X1620" i="3"/>
  <c r="Y1620" i="3"/>
  <c r="X1621" i="3"/>
  <c r="Y1621" i="3"/>
  <c r="X1622" i="3"/>
  <c r="Y1622" i="3"/>
  <c r="X1623" i="3"/>
  <c r="Y1623" i="3"/>
  <c r="X1624" i="3"/>
  <c r="Y1624" i="3"/>
  <c r="X1625" i="3"/>
  <c r="Y1625" i="3"/>
  <c r="X1626" i="3"/>
  <c r="Y1626" i="3"/>
  <c r="X1627" i="3"/>
  <c r="Y1627" i="3"/>
  <c r="G209" i="9" l="1"/>
  <c r="K209" i="9" s="1"/>
  <c r="AL4620" i="1"/>
  <c r="AL4621" i="1"/>
  <c r="AL4622" i="1"/>
  <c r="AL4623" i="1"/>
  <c r="AL4624" i="1"/>
  <c r="AL4625" i="1"/>
  <c r="AL4626" i="1"/>
  <c r="AL4627" i="1"/>
  <c r="AL4628" i="1"/>
  <c r="AL4629" i="1"/>
  <c r="AL4630" i="1"/>
  <c r="AL4631" i="1"/>
  <c r="AL4632" i="1"/>
  <c r="AL4633" i="1"/>
  <c r="AL4634" i="1"/>
  <c r="AL4635" i="1"/>
  <c r="AL4636" i="1"/>
  <c r="AL4637" i="1"/>
  <c r="AL4638" i="1"/>
  <c r="AL4639" i="1"/>
  <c r="AL4640" i="1"/>
  <c r="AL4641" i="1"/>
  <c r="AL4642" i="1"/>
  <c r="AL4643" i="1"/>
  <c r="AL4644" i="1"/>
  <c r="AL4645" i="1"/>
  <c r="AL4646" i="1"/>
  <c r="AL4647" i="1"/>
  <c r="AL4648" i="1"/>
  <c r="AL4649" i="1"/>
  <c r="AL4650" i="1"/>
  <c r="AL4651" i="1"/>
  <c r="AL4652" i="1"/>
  <c r="AL4653" i="1"/>
  <c r="AL4654" i="1"/>
  <c r="AL4655" i="1"/>
  <c r="AL4656" i="1"/>
  <c r="AL4657" i="1"/>
  <c r="AL4658" i="1"/>
  <c r="AL4659" i="1"/>
  <c r="AL4660" i="1"/>
  <c r="AL4661" i="1"/>
  <c r="AL4662" i="1"/>
  <c r="AL4663" i="1"/>
  <c r="AL4664" i="1"/>
  <c r="AL4665" i="1"/>
  <c r="AL4666" i="1"/>
  <c r="AL4667" i="1"/>
  <c r="AL4668" i="1"/>
  <c r="AL4669" i="1"/>
  <c r="AL4670" i="1"/>
  <c r="AL4671" i="1"/>
  <c r="AL4672" i="1"/>
  <c r="AL4673" i="1"/>
  <c r="AL4674" i="1"/>
  <c r="AL4675" i="1"/>
  <c r="AL4676" i="1"/>
  <c r="AL4677" i="1"/>
  <c r="AL4678" i="1"/>
  <c r="AL4679" i="1"/>
  <c r="AL4680" i="1"/>
  <c r="AL4681" i="1"/>
  <c r="AL4682" i="1"/>
  <c r="AL4683" i="1"/>
  <c r="AL4684" i="1"/>
  <c r="AL4685" i="1"/>
  <c r="AL4686" i="1"/>
  <c r="AL4687" i="1"/>
  <c r="AL4688" i="1"/>
  <c r="AL4689" i="1"/>
  <c r="AL4690" i="1"/>
  <c r="AL4691" i="1"/>
  <c r="AL4692" i="1"/>
  <c r="AL4693" i="1"/>
  <c r="AL4694" i="1"/>
  <c r="AL4695" i="1"/>
  <c r="AL4696" i="1"/>
  <c r="AL4697" i="1"/>
  <c r="AL4698" i="1"/>
  <c r="AL4699" i="1"/>
  <c r="AL4700" i="1"/>
  <c r="AL4701" i="1"/>
  <c r="AL4702" i="1"/>
  <c r="AL4703" i="1"/>
  <c r="AL4704" i="1"/>
  <c r="AL4705" i="1"/>
  <c r="AL4706" i="1"/>
  <c r="AL4707" i="1"/>
  <c r="AL4708" i="1"/>
  <c r="AL4709" i="1"/>
  <c r="AL4710" i="1"/>
  <c r="AL4711" i="1"/>
  <c r="AL4712" i="1"/>
  <c r="AL4713" i="1"/>
  <c r="AL4714" i="1"/>
  <c r="AL4715" i="1"/>
  <c r="AL4716" i="1"/>
  <c r="AL4717" i="1"/>
  <c r="AL4718" i="1"/>
  <c r="AL4719" i="1"/>
  <c r="AL4720" i="1"/>
  <c r="AL4721" i="1"/>
  <c r="AL4722" i="1"/>
  <c r="AL4723" i="1"/>
  <c r="AL4724" i="1"/>
  <c r="AL4725" i="1"/>
  <c r="AL4726" i="1"/>
  <c r="G53" i="9"/>
  <c r="K53" i="9" s="1"/>
  <c r="G63" i="9"/>
  <c r="K63" i="9" s="1"/>
  <c r="G71" i="9"/>
  <c r="K71" i="9" s="1"/>
  <c r="I76" i="9"/>
  <c r="M76" i="9" s="1"/>
  <c r="I80" i="9"/>
  <c r="M80" i="9" s="1"/>
  <c r="I84" i="9"/>
  <c r="M84" i="9" s="1"/>
  <c r="I88" i="9"/>
  <c r="M88" i="9" s="1"/>
  <c r="I92" i="9"/>
  <c r="M92" i="9" s="1"/>
  <c r="I96" i="9"/>
  <c r="M96" i="9" s="1"/>
  <c r="I100" i="9"/>
  <c r="M100" i="9" s="1"/>
  <c r="I104" i="9"/>
  <c r="M104" i="9" s="1"/>
  <c r="I108" i="9"/>
  <c r="M108" i="9" s="1"/>
  <c r="I112" i="9"/>
  <c r="M112" i="9" s="1"/>
  <c r="I116" i="9"/>
  <c r="M116" i="9" s="1"/>
  <c r="I120" i="9"/>
  <c r="M120" i="9" s="1"/>
  <c r="I124" i="9"/>
  <c r="M124" i="9" s="1"/>
  <c r="I128" i="9"/>
  <c r="M128" i="9" s="1"/>
  <c r="I132" i="9"/>
  <c r="M132" i="9" s="1"/>
  <c r="G133" i="9"/>
  <c r="K133" i="9" s="1"/>
  <c r="I136" i="9"/>
  <c r="M136" i="9" s="1"/>
  <c r="G137" i="9"/>
  <c r="K137" i="9" s="1"/>
  <c r="I138" i="9"/>
  <c r="M138" i="9" s="1"/>
  <c r="G139" i="9"/>
  <c r="K139" i="9" s="1"/>
  <c r="I140" i="9"/>
  <c r="M140" i="9" s="1"/>
  <c r="G141" i="9"/>
  <c r="K141" i="9" s="1"/>
  <c r="I142" i="9"/>
  <c r="M142" i="9" s="1"/>
  <c r="G143" i="9"/>
  <c r="K143" i="9" s="1"/>
  <c r="I144" i="9"/>
  <c r="M144" i="9" s="1"/>
  <c r="G145" i="9"/>
  <c r="K145" i="9" s="1"/>
  <c r="I146" i="9"/>
  <c r="M146" i="9" s="1"/>
  <c r="G147" i="9"/>
  <c r="K147" i="9" s="1"/>
  <c r="I148" i="9"/>
  <c r="M148" i="9" s="1"/>
  <c r="G149" i="9"/>
  <c r="K149" i="9" s="1"/>
  <c r="I150" i="9"/>
  <c r="M150" i="9" s="1"/>
  <c r="G151" i="9"/>
  <c r="K151" i="9" s="1"/>
  <c r="I152" i="9"/>
  <c r="M152" i="9" s="1"/>
  <c r="G153" i="9"/>
  <c r="K153" i="9" s="1"/>
  <c r="I154" i="9"/>
  <c r="M154" i="9" s="1"/>
  <c r="G155" i="9"/>
  <c r="K155" i="9" s="1"/>
  <c r="I156" i="9"/>
  <c r="M156" i="9" s="1"/>
  <c r="G157" i="9"/>
  <c r="K157" i="9" s="1"/>
  <c r="I158" i="9"/>
  <c r="M158" i="9" s="1"/>
  <c r="G159" i="9"/>
  <c r="K159" i="9" s="1"/>
  <c r="I160" i="9"/>
  <c r="M160" i="9" s="1"/>
  <c r="G161" i="9"/>
  <c r="K161" i="9" s="1"/>
  <c r="I162" i="9"/>
  <c r="M162" i="9" s="1"/>
  <c r="G163" i="9"/>
  <c r="K163" i="9" s="1"/>
  <c r="I164" i="9"/>
  <c r="M164" i="9" s="1"/>
  <c r="G165" i="9"/>
  <c r="K165" i="9" s="1"/>
  <c r="I166" i="9"/>
  <c r="M166" i="9" s="1"/>
  <c r="G167" i="9"/>
  <c r="K167" i="9" s="1"/>
  <c r="I168" i="9"/>
  <c r="M168" i="9" s="1"/>
  <c r="G169" i="9"/>
  <c r="K169" i="9" s="1"/>
  <c r="I170" i="9"/>
  <c r="M170" i="9" s="1"/>
  <c r="G171" i="9"/>
  <c r="K171" i="9" s="1"/>
  <c r="I172" i="9"/>
  <c r="M172" i="9" s="1"/>
  <c r="G173" i="9"/>
  <c r="K173" i="9" s="1"/>
  <c r="I174" i="9"/>
  <c r="M174" i="9" s="1"/>
  <c r="G175" i="9"/>
  <c r="K175" i="9" s="1"/>
  <c r="I176" i="9"/>
  <c r="M176" i="9" s="1"/>
  <c r="G177" i="9"/>
  <c r="K177" i="9" s="1"/>
  <c r="I178" i="9"/>
  <c r="M178" i="9" s="1"/>
  <c r="G179" i="9"/>
  <c r="K179" i="9" s="1"/>
  <c r="H7" i="9"/>
  <c r="L7" i="9" s="1"/>
  <c r="H9" i="9"/>
  <c r="L9" i="9" s="1"/>
  <c r="H11" i="9"/>
  <c r="L11" i="9" s="1"/>
  <c r="H13" i="9"/>
  <c r="L13" i="9" s="1"/>
  <c r="H15" i="9"/>
  <c r="L15" i="9" s="1"/>
  <c r="H17" i="9"/>
  <c r="L17" i="9" s="1"/>
  <c r="H19" i="9"/>
  <c r="L19" i="9" s="1"/>
  <c r="H21" i="9"/>
  <c r="L21" i="9" s="1"/>
  <c r="H23" i="9"/>
  <c r="L23" i="9" s="1"/>
  <c r="H25" i="9"/>
  <c r="L25" i="9" s="1"/>
  <c r="H27" i="9"/>
  <c r="L27" i="9" s="1"/>
  <c r="H29" i="9"/>
  <c r="L29" i="9" s="1"/>
  <c r="H31" i="9"/>
  <c r="L31" i="9" s="1"/>
  <c r="H33" i="9"/>
  <c r="L33" i="9" s="1"/>
  <c r="H35" i="9"/>
  <c r="L35" i="9" s="1"/>
  <c r="H37" i="9"/>
  <c r="L37" i="9" s="1"/>
  <c r="H39" i="9"/>
  <c r="L39" i="9" s="1"/>
  <c r="H41" i="9"/>
  <c r="L41" i="9" s="1"/>
  <c r="H43" i="9"/>
  <c r="L43" i="9" s="1"/>
  <c r="H45" i="9"/>
  <c r="L45" i="9" s="1"/>
  <c r="H47" i="9"/>
  <c r="L47" i="9" s="1"/>
  <c r="H49" i="9"/>
  <c r="L49" i="9" s="1"/>
  <c r="H51" i="9"/>
  <c r="L51" i="9" s="1"/>
  <c r="H53" i="9"/>
  <c r="L53" i="9" s="1"/>
  <c r="H55" i="9"/>
  <c r="L55" i="9" s="1"/>
  <c r="H57" i="9"/>
  <c r="L57" i="9" s="1"/>
  <c r="H59" i="9"/>
  <c r="L59" i="9" s="1"/>
  <c r="H61" i="9"/>
  <c r="L61" i="9" s="1"/>
  <c r="H63" i="9"/>
  <c r="L63" i="9" s="1"/>
  <c r="H65" i="9"/>
  <c r="L65" i="9" s="1"/>
  <c r="H67" i="9"/>
  <c r="L67" i="9" s="1"/>
  <c r="H69" i="9"/>
  <c r="L69" i="9" s="1"/>
  <c r="H71" i="9"/>
  <c r="L71" i="9" s="1"/>
  <c r="H73" i="9"/>
  <c r="L73" i="9" s="1"/>
  <c r="H75" i="9"/>
  <c r="L75" i="9" s="1"/>
  <c r="H77" i="9"/>
  <c r="L77" i="9" s="1"/>
  <c r="H79" i="9"/>
  <c r="L79" i="9" s="1"/>
  <c r="H81" i="9"/>
  <c r="L81" i="9" s="1"/>
  <c r="H83" i="9"/>
  <c r="L83" i="9" s="1"/>
  <c r="H85" i="9"/>
  <c r="L85" i="9" s="1"/>
  <c r="H87" i="9"/>
  <c r="L87" i="9" s="1"/>
  <c r="H89" i="9"/>
  <c r="L89" i="9" s="1"/>
  <c r="H91" i="9"/>
  <c r="L91" i="9" s="1"/>
  <c r="H93" i="9"/>
  <c r="L93" i="9" s="1"/>
  <c r="H95" i="9"/>
  <c r="L95" i="9" s="1"/>
  <c r="H97" i="9"/>
  <c r="L97" i="9" s="1"/>
  <c r="H99" i="9"/>
  <c r="L99" i="9" s="1"/>
  <c r="H101" i="9"/>
  <c r="L101" i="9" s="1"/>
  <c r="H103" i="9"/>
  <c r="L103" i="9" s="1"/>
  <c r="H105" i="9"/>
  <c r="L105" i="9" s="1"/>
  <c r="H107" i="9"/>
  <c r="L107" i="9" s="1"/>
  <c r="H109" i="9"/>
  <c r="L109" i="9" s="1"/>
  <c r="H111" i="9"/>
  <c r="L111" i="9" s="1"/>
  <c r="H113" i="9"/>
  <c r="L113" i="9" s="1"/>
  <c r="H115" i="9"/>
  <c r="L115" i="9" s="1"/>
  <c r="H117" i="9"/>
  <c r="L117" i="9" s="1"/>
  <c r="H119" i="9"/>
  <c r="L119" i="9" s="1"/>
  <c r="H121" i="9"/>
  <c r="L121" i="9" s="1"/>
  <c r="H123" i="9"/>
  <c r="L123" i="9" s="1"/>
  <c r="H125" i="9"/>
  <c r="L125" i="9" s="1"/>
  <c r="H127" i="9"/>
  <c r="L127" i="9" s="1"/>
  <c r="H129" i="9"/>
  <c r="L129" i="9" s="1"/>
  <c r="H131" i="9"/>
  <c r="L131" i="9" s="1"/>
  <c r="H133" i="9"/>
  <c r="L133" i="9" s="1"/>
  <c r="H135" i="9"/>
  <c r="L135" i="9" s="1"/>
  <c r="H137" i="9"/>
  <c r="L137" i="9" s="1"/>
  <c r="H139" i="9"/>
  <c r="L139" i="9" s="1"/>
  <c r="H141" i="9"/>
  <c r="L141" i="9" s="1"/>
  <c r="H143" i="9"/>
  <c r="L143" i="9" s="1"/>
  <c r="H145" i="9"/>
  <c r="L145" i="9" s="1"/>
  <c r="H147" i="9"/>
  <c r="L147" i="9" s="1"/>
  <c r="H149" i="9"/>
  <c r="L149" i="9" s="1"/>
  <c r="H151" i="9"/>
  <c r="L151" i="9" s="1"/>
  <c r="H153" i="9"/>
  <c r="L153" i="9" s="1"/>
  <c r="H155" i="9"/>
  <c r="L155" i="9" s="1"/>
  <c r="H157" i="9"/>
  <c r="L157" i="9" s="1"/>
  <c r="H159" i="9"/>
  <c r="L159" i="9" s="1"/>
  <c r="H161" i="9"/>
  <c r="L161" i="9" s="1"/>
  <c r="H163" i="9"/>
  <c r="L163" i="9" s="1"/>
  <c r="H165" i="9"/>
  <c r="L165" i="9" s="1"/>
  <c r="H167" i="9"/>
  <c r="L167" i="9" s="1"/>
  <c r="G6" i="9"/>
  <c r="K6" i="9" s="1"/>
  <c r="I7" i="9"/>
  <c r="M7" i="9" s="1"/>
  <c r="G8" i="9"/>
  <c r="K8" i="9" s="1"/>
  <c r="I9" i="9"/>
  <c r="M9" i="9" s="1"/>
  <c r="G10" i="9"/>
  <c r="K10" i="9" s="1"/>
  <c r="I11" i="9"/>
  <c r="M11" i="9" s="1"/>
  <c r="G12" i="9"/>
  <c r="K12" i="9" s="1"/>
  <c r="I13" i="9"/>
  <c r="M13" i="9" s="1"/>
  <c r="G14" i="9"/>
  <c r="K14" i="9" s="1"/>
  <c r="I15" i="9"/>
  <c r="M15" i="9" s="1"/>
  <c r="G16" i="9"/>
  <c r="K16" i="9" s="1"/>
  <c r="I17" i="9"/>
  <c r="M17" i="9" s="1"/>
  <c r="G18" i="9"/>
  <c r="K18" i="9" s="1"/>
  <c r="I19" i="9"/>
  <c r="M19" i="9" s="1"/>
  <c r="G20" i="9"/>
  <c r="K20" i="9" s="1"/>
  <c r="I21" i="9"/>
  <c r="M21" i="9" s="1"/>
  <c r="G22" i="9"/>
  <c r="K22" i="9" s="1"/>
  <c r="I23" i="9"/>
  <c r="M23" i="9" s="1"/>
  <c r="G24" i="9"/>
  <c r="K24" i="9" s="1"/>
  <c r="I25" i="9"/>
  <c r="M25" i="9" s="1"/>
  <c r="G26" i="9"/>
  <c r="K26" i="9" s="1"/>
  <c r="I27" i="9"/>
  <c r="M27" i="9" s="1"/>
  <c r="G28" i="9"/>
  <c r="K28" i="9" s="1"/>
  <c r="I29" i="9"/>
  <c r="M29" i="9" s="1"/>
  <c r="G30" i="9"/>
  <c r="K30" i="9" s="1"/>
  <c r="I31" i="9"/>
  <c r="M31" i="9" s="1"/>
  <c r="G32" i="9"/>
  <c r="K32" i="9" s="1"/>
  <c r="I33" i="9"/>
  <c r="M33" i="9" s="1"/>
  <c r="G34" i="9"/>
  <c r="K34" i="9" s="1"/>
  <c r="I35" i="9"/>
  <c r="M35" i="9" s="1"/>
  <c r="G36" i="9"/>
  <c r="K36" i="9" s="1"/>
  <c r="I37" i="9"/>
  <c r="M37" i="9" s="1"/>
  <c r="G38" i="9"/>
  <c r="K38" i="9" s="1"/>
  <c r="I39" i="9"/>
  <c r="M39" i="9" s="1"/>
  <c r="G40" i="9"/>
  <c r="K40" i="9" s="1"/>
  <c r="I41" i="9"/>
  <c r="M41" i="9" s="1"/>
  <c r="G42" i="9"/>
  <c r="K42" i="9" s="1"/>
  <c r="I43" i="9"/>
  <c r="M43" i="9" s="1"/>
  <c r="G44" i="9"/>
  <c r="K44" i="9" s="1"/>
  <c r="I45" i="9"/>
  <c r="M45" i="9" s="1"/>
  <c r="G46" i="9"/>
  <c r="K46" i="9" s="1"/>
  <c r="I47" i="9"/>
  <c r="M47" i="9" s="1"/>
  <c r="G48" i="9"/>
  <c r="K48" i="9" s="1"/>
  <c r="I49" i="9"/>
  <c r="M49" i="9" s="1"/>
  <c r="G50" i="9"/>
  <c r="K50" i="9" s="1"/>
  <c r="I51" i="9"/>
  <c r="M51" i="9" s="1"/>
  <c r="G52" i="9"/>
  <c r="K52" i="9" s="1"/>
  <c r="I53" i="9"/>
  <c r="M53" i="9" s="1"/>
  <c r="G54" i="9"/>
  <c r="K54" i="9" s="1"/>
  <c r="I55" i="9"/>
  <c r="M55" i="9" s="1"/>
  <c r="G56" i="9"/>
  <c r="K56" i="9" s="1"/>
  <c r="I57" i="9"/>
  <c r="M57" i="9" s="1"/>
  <c r="G58" i="9"/>
  <c r="K58" i="9" s="1"/>
  <c r="I59" i="9"/>
  <c r="M59" i="9" s="1"/>
  <c r="G60" i="9"/>
  <c r="K60" i="9" s="1"/>
  <c r="I61" i="9"/>
  <c r="M61" i="9" s="1"/>
  <c r="G62" i="9"/>
  <c r="K62" i="9" s="1"/>
  <c r="I63" i="9"/>
  <c r="M63" i="9" s="1"/>
  <c r="G64" i="9"/>
  <c r="K64" i="9" s="1"/>
  <c r="I65" i="9"/>
  <c r="M65" i="9" s="1"/>
  <c r="G66" i="9"/>
  <c r="K66" i="9" s="1"/>
  <c r="I67" i="9"/>
  <c r="M67" i="9" s="1"/>
  <c r="G68" i="9"/>
  <c r="K68" i="9" s="1"/>
  <c r="I69" i="9"/>
  <c r="M69" i="9" s="1"/>
  <c r="G70" i="9"/>
  <c r="K70" i="9" s="1"/>
  <c r="I71" i="9"/>
  <c r="M71" i="9" s="1"/>
  <c r="G72" i="9"/>
  <c r="K72" i="9" s="1"/>
  <c r="I73" i="9"/>
  <c r="M73" i="9" s="1"/>
  <c r="G74" i="9"/>
  <c r="K74" i="9" s="1"/>
  <c r="I75" i="9"/>
  <c r="M75" i="9" s="1"/>
  <c r="G76" i="9"/>
  <c r="K76" i="9" s="1"/>
  <c r="I77" i="9"/>
  <c r="M77" i="9" s="1"/>
  <c r="G78" i="9"/>
  <c r="K78" i="9" s="1"/>
  <c r="I79" i="9"/>
  <c r="M79" i="9" s="1"/>
  <c r="G80" i="9"/>
  <c r="K80" i="9" s="1"/>
  <c r="I81" i="9"/>
  <c r="M81" i="9" s="1"/>
  <c r="G82" i="9"/>
  <c r="K82" i="9" s="1"/>
  <c r="I83" i="9"/>
  <c r="M83" i="9" s="1"/>
  <c r="G84" i="9"/>
  <c r="K84" i="9" s="1"/>
  <c r="I85" i="9"/>
  <c r="M85" i="9" s="1"/>
  <c r="G86" i="9"/>
  <c r="K86" i="9" s="1"/>
  <c r="I87" i="9"/>
  <c r="M87" i="9" s="1"/>
  <c r="G88" i="9"/>
  <c r="K88" i="9" s="1"/>
  <c r="I89" i="9"/>
  <c r="M89" i="9" s="1"/>
  <c r="G90" i="9"/>
  <c r="K90" i="9" s="1"/>
  <c r="I91" i="9"/>
  <c r="M91" i="9" s="1"/>
  <c r="G92" i="9"/>
  <c r="K92" i="9" s="1"/>
  <c r="I93" i="9"/>
  <c r="M93" i="9" s="1"/>
  <c r="G94" i="9"/>
  <c r="K94" i="9" s="1"/>
  <c r="I95" i="9"/>
  <c r="M95" i="9" s="1"/>
  <c r="G96" i="9"/>
  <c r="K96" i="9" s="1"/>
  <c r="I97" i="9"/>
  <c r="M97" i="9" s="1"/>
  <c r="G98" i="9"/>
  <c r="K98" i="9" s="1"/>
  <c r="I99" i="9"/>
  <c r="M99" i="9" s="1"/>
  <c r="G100" i="9"/>
  <c r="K100" i="9" s="1"/>
  <c r="I101" i="9"/>
  <c r="M101" i="9" s="1"/>
  <c r="G102" i="9"/>
  <c r="K102" i="9" s="1"/>
  <c r="I103" i="9"/>
  <c r="M103" i="9" s="1"/>
  <c r="G104" i="9"/>
  <c r="K104" i="9" s="1"/>
  <c r="I105" i="9"/>
  <c r="M105" i="9" s="1"/>
  <c r="G106" i="9"/>
  <c r="K106" i="9" s="1"/>
  <c r="I107" i="9"/>
  <c r="M107" i="9" s="1"/>
  <c r="G108" i="9"/>
  <c r="K108" i="9" s="1"/>
  <c r="I109" i="9"/>
  <c r="M109" i="9" s="1"/>
  <c r="G110" i="9"/>
  <c r="K110" i="9" s="1"/>
  <c r="I111" i="9"/>
  <c r="M111" i="9" s="1"/>
  <c r="G112" i="9"/>
  <c r="K112" i="9" s="1"/>
  <c r="I113" i="9"/>
  <c r="M113" i="9" s="1"/>
  <c r="G114" i="9"/>
  <c r="K114" i="9" s="1"/>
  <c r="I115" i="9"/>
  <c r="M115" i="9" s="1"/>
  <c r="G116" i="9"/>
  <c r="K116" i="9" s="1"/>
  <c r="I117" i="9"/>
  <c r="M117" i="9" s="1"/>
  <c r="G118" i="9"/>
  <c r="K118" i="9" s="1"/>
  <c r="I119" i="9"/>
  <c r="M119" i="9" s="1"/>
  <c r="G120" i="9"/>
  <c r="K120" i="9" s="1"/>
  <c r="I121" i="9"/>
  <c r="M121" i="9" s="1"/>
  <c r="G122" i="9"/>
  <c r="K122" i="9" s="1"/>
  <c r="I123" i="9"/>
  <c r="M123" i="9" s="1"/>
  <c r="G124" i="9"/>
  <c r="K124" i="9" s="1"/>
  <c r="I125" i="9"/>
  <c r="M125" i="9" s="1"/>
  <c r="G126" i="9"/>
  <c r="K126" i="9" s="1"/>
  <c r="I127" i="9"/>
  <c r="M127" i="9" s="1"/>
  <c r="G128" i="9"/>
  <c r="K128" i="9" s="1"/>
  <c r="I129" i="9"/>
  <c r="M129" i="9" s="1"/>
  <c r="G130" i="9"/>
  <c r="K130" i="9" s="1"/>
  <c r="I131" i="9"/>
  <c r="M131" i="9" s="1"/>
  <c r="G132" i="9"/>
  <c r="K132" i="9" s="1"/>
  <c r="I133" i="9"/>
  <c r="M133" i="9" s="1"/>
  <c r="G134" i="9"/>
  <c r="K134" i="9" s="1"/>
  <c r="I135" i="9"/>
  <c r="M135" i="9" s="1"/>
  <c r="G136" i="9"/>
  <c r="K136" i="9" s="1"/>
  <c r="I137" i="9"/>
  <c r="M137" i="9" s="1"/>
  <c r="G138" i="9"/>
  <c r="K138" i="9" s="1"/>
  <c r="I139" i="9"/>
  <c r="M139" i="9" s="1"/>
  <c r="G140" i="9"/>
  <c r="K140" i="9" s="1"/>
  <c r="I141" i="9"/>
  <c r="M141" i="9" s="1"/>
  <c r="G142" i="9"/>
  <c r="K142" i="9" s="1"/>
  <c r="I143" i="9"/>
  <c r="M143" i="9" s="1"/>
  <c r="G144" i="9"/>
  <c r="K144" i="9" s="1"/>
  <c r="I145" i="9"/>
  <c r="M145" i="9" s="1"/>
  <c r="G146" i="9"/>
  <c r="K146" i="9" s="1"/>
  <c r="I147" i="9"/>
  <c r="M147" i="9" s="1"/>
  <c r="G148" i="9"/>
  <c r="K148" i="9" s="1"/>
  <c r="I149" i="9"/>
  <c r="M149" i="9" s="1"/>
  <c r="G150" i="9"/>
  <c r="K150" i="9" s="1"/>
  <c r="I151" i="9"/>
  <c r="M151" i="9" s="1"/>
  <c r="G152" i="9"/>
  <c r="K152" i="9" s="1"/>
  <c r="I153" i="9"/>
  <c r="M153" i="9" s="1"/>
  <c r="G154" i="9"/>
  <c r="K154" i="9" s="1"/>
  <c r="I155" i="9"/>
  <c r="M155" i="9" s="1"/>
  <c r="G156" i="9"/>
  <c r="K156" i="9" s="1"/>
  <c r="I157" i="9"/>
  <c r="M157" i="9" s="1"/>
  <c r="G158" i="9"/>
  <c r="K158" i="9" s="1"/>
  <c r="I159" i="9"/>
  <c r="M159" i="9" s="1"/>
  <c r="G160" i="9"/>
  <c r="K160" i="9" s="1"/>
  <c r="I161" i="9"/>
  <c r="M161" i="9" s="1"/>
  <c r="G162" i="9"/>
  <c r="K162" i="9" s="1"/>
  <c r="I163" i="9"/>
  <c r="M163" i="9" s="1"/>
  <c r="G164" i="9"/>
  <c r="K164" i="9" s="1"/>
  <c r="I165" i="9"/>
  <c r="M165" i="9" s="1"/>
  <c r="G166" i="9"/>
  <c r="K166" i="9" s="1"/>
  <c r="I167" i="9"/>
  <c r="M167" i="9" s="1"/>
  <c r="G168" i="9"/>
  <c r="K168" i="9" s="1"/>
  <c r="I169" i="9"/>
  <c r="M169" i="9" s="1"/>
  <c r="G170" i="9"/>
  <c r="K170" i="9" s="1"/>
  <c r="I171" i="9"/>
  <c r="M171" i="9" s="1"/>
  <c r="G172" i="9"/>
  <c r="K172" i="9" s="1"/>
  <c r="I173" i="9"/>
  <c r="M173" i="9" s="1"/>
  <c r="G174" i="9"/>
  <c r="K174" i="9" s="1"/>
  <c r="I175" i="9"/>
  <c r="M175" i="9" s="1"/>
  <c r="G176" i="9"/>
  <c r="K176" i="9" s="1"/>
  <c r="I177" i="9"/>
  <c r="M177" i="9" s="1"/>
  <c r="G178" i="9"/>
  <c r="K178" i="9" s="1"/>
  <c r="I179" i="9"/>
  <c r="M179" i="9" s="1"/>
  <c r="G180" i="9"/>
  <c r="K180" i="9" s="1"/>
  <c r="I181" i="9"/>
  <c r="M181" i="9" s="1"/>
  <c r="G182" i="9"/>
  <c r="K182" i="9" s="1"/>
  <c r="H6" i="9"/>
  <c r="L6" i="9" s="1"/>
  <c r="H8" i="9"/>
  <c r="L8" i="9" s="1"/>
  <c r="H10" i="9"/>
  <c r="L10" i="9" s="1"/>
  <c r="H12" i="9"/>
  <c r="L12" i="9" s="1"/>
  <c r="H14" i="9"/>
  <c r="L14" i="9" s="1"/>
  <c r="H16" i="9"/>
  <c r="L16" i="9" s="1"/>
  <c r="H18" i="9"/>
  <c r="L18" i="9" s="1"/>
  <c r="H20" i="9"/>
  <c r="L20" i="9" s="1"/>
  <c r="H22" i="9"/>
  <c r="L22" i="9" s="1"/>
  <c r="H24" i="9"/>
  <c r="L24" i="9" s="1"/>
  <c r="H26" i="9"/>
  <c r="L26" i="9" s="1"/>
  <c r="H28" i="9"/>
  <c r="L28" i="9" s="1"/>
  <c r="H30" i="9"/>
  <c r="L30" i="9" s="1"/>
  <c r="H32" i="9"/>
  <c r="L32" i="9" s="1"/>
  <c r="H34" i="9"/>
  <c r="L34" i="9" s="1"/>
  <c r="H36" i="9"/>
  <c r="L36" i="9" s="1"/>
  <c r="H38" i="9"/>
  <c r="L38" i="9" s="1"/>
  <c r="H40" i="9"/>
  <c r="L40" i="9" s="1"/>
  <c r="H42" i="9"/>
  <c r="L42" i="9" s="1"/>
  <c r="H44" i="9"/>
  <c r="L44" i="9" s="1"/>
  <c r="H46" i="9"/>
  <c r="L46" i="9" s="1"/>
  <c r="H48" i="9"/>
  <c r="L48" i="9" s="1"/>
  <c r="H50" i="9"/>
  <c r="L50" i="9" s="1"/>
  <c r="H52" i="9"/>
  <c r="L52" i="9" s="1"/>
  <c r="H54" i="9"/>
  <c r="L54" i="9" s="1"/>
  <c r="H56" i="9"/>
  <c r="L56" i="9" s="1"/>
  <c r="H58" i="9"/>
  <c r="L58" i="9" s="1"/>
  <c r="H60" i="9"/>
  <c r="L60" i="9" s="1"/>
  <c r="H62" i="9"/>
  <c r="L62" i="9" s="1"/>
  <c r="H64" i="9"/>
  <c r="L64" i="9" s="1"/>
  <c r="H66" i="9"/>
  <c r="L66" i="9" s="1"/>
  <c r="H68" i="9"/>
  <c r="L68" i="9" s="1"/>
  <c r="H70" i="9"/>
  <c r="L70" i="9" s="1"/>
  <c r="H72" i="9"/>
  <c r="L72" i="9" s="1"/>
  <c r="H74" i="9"/>
  <c r="L74" i="9" s="1"/>
  <c r="H76" i="9"/>
  <c r="L76" i="9" s="1"/>
  <c r="H78" i="9"/>
  <c r="L78" i="9" s="1"/>
  <c r="H80" i="9"/>
  <c r="L80" i="9" s="1"/>
  <c r="H82" i="9"/>
  <c r="L82" i="9" s="1"/>
  <c r="H84" i="9"/>
  <c r="L84" i="9" s="1"/>
  <c r="H86" i="9"/>
  <c r="L86" i="9" s="1"/>
  <c r="H88" i="9"/>
  <c r="L88" i="9" s="1"/>
  <c r="H90" i="9"/>
  <c r="L90" i="9" s="1"/>
  <c r="H92" i="9"/>
  <c r="L92" i="9" s="1"/>
  <c r="H94" i="9"/>
  <c r="L94" i="9" s="1"/>
  <c r="H96" i="9"/>
  <c r="L96" i="9" s="1"/>
  <c r="H98" i="9"/>
  <c r="L98" i="9" s="1"/>
  <c r="H100" i="9"/>
  <c r="L100" i="9" s="1"/>
  <c r="H102" i="9"/>
  <c r="L102" i="9" s="1"/>
  <c r="H104" i="9"/>
  <c r="L104" i="9" s="1"/>
  <c r="H106" i="9"/>
  <c r="L106" i="9" s="1"/>
  <c r="H108" i="9"/>
  <c r="L108" i="9" s="1"/>
  <c r="H110" i="9"/>
  <c r="L110" i="9" s="1"/>
  <c r="H112" i="9"/>
  <c r="L112" i="9" s="1"/>
  <c r="H114" i="9"/>
  <c r="L114" i="9" s="1"/>
  <c r="H116" i="9"/>
  <c r="L116" i="9" s="1"/>
  <c r="H118" i="9"/>
  <c r="L118" i="9" s="1"/>
  <c r="H120" i="9"/>
  <c r="L120" i="9" s="1"/>
  <c r="H122" i="9"/>
  <c r="L122" i="9" s="1"/>
  <c r="H124" i="9"/>
  <c r="L124" i="9" s="1"/>
  <c r="H126" i="9"/>
  <c r="L126" i="9" s="1"/>
  <c r="H128" i="9"/>
  <c r="L128" i="9" s="1"/>
  <c r="H130" i="9"/>
  <c r="L130" i="9" s="1"/>
  <c r="H132" i="9"/>
  <c r="L132" i="9" s="1"/>
  <c r="H134" i="9"/>
  <c r="L134" i="9" s="1"/>
  <c r="H136" i="9"/>
  <c r="L136" i="9" s="1"/>
  <c r="H138" i="9"/>
  <c r="L138" i="9" s="1"/>
  <c r="H140" i="9"/>
  <c r="L140" i="9" s="1"/>
  <c r="H142" i="9"/>
  <c r="L142" i="9" s="1"/>
  <c r="H144" i="9"/>
  <c r="L144" i="9" s="1"/>
  <c r="H146" i="9"/>
  <c r="L146" i="9" s="1"/>
  <c r="H148" i="9"/>
  <c r="L148" i="9" s="1"/>
  <c r="H150" i="9"/>
  <c r="L150" i="9" s="1"/>
  <c r="H152" i="9"/>
  <c r="L152" i="9" s="1"/>
  <c r="H154" i="9"/>
  <c r="L154" i="9" s="1"/>
  <c r="H156" i="9"/>
  <c r="L156" i="9" s="1"/>
  <c r="H158" i="9"/>
  <c r="L158" i="9" s="1"/>
  <c r="H160" i="9"/>
  <c r="L160" i="9" s="1"/>
  <c r="H162" i="9"/>
  <c r="L162" i="9" s="1"/>
  <c r="H164" i="9"/>
  <c r="L164" i="9" s="1"/>
  <c r="H166" i="9"/>
  <c r="L166" i="9" s="1"/>
  <c r="H168" i="9"/>
  <c r="L168" i="9" s="1"/>
  <c r="H170" i="9"/>
  <c r="L170" i="9" s="1"/>
  <c r="H172" i="9"/>
  <c r="L172" i="9" s="1"/>
  <c r="W39" i="9"/>
  <c r="R40" i="9"/>
  <c r="X40" i="9"/>
  <c r="AB40" i="9"/>
  <c r="O41" i="9"/>
  <c r="S41" i="9"/>
  <c r="W41" i="9"/>
  <c r="AA41" i="9"/>
  <c r="AE41" i="9"/>
  <c r="R42" i="9"/>
  <c r="V42" i="9"/>
  <c r="Z42" i="9"/>
  <c r="AD42" i="9"/>
  <c r="Q43" i="9"/>
  <c r="U43" i="9"/>
  <c r="Y43" i="9"/>
  <c r="AC43" i="9"/>
  <c r="P44" i="9"/>
  <c r="T44" i="9"/>
  <c r="X44" i="9"/>
  <c r="AB44" i="9"/>
  <c r="O45" i="9"/>
  <c r="S45" i="9"/>
  <c r="W45" i="9"/>
  <c r="AA45" i="9"/>
  <c r="AE45" i="9"/>
  <c r="R46" i="9"/>
  <c r="V46" i="9"/>
  <c r="Z46" i="9"/>
  <c r="AD46" i="9"/>
  <c r="Q47" i="9"/>
  <c r="U47" i="9"/>
  <c r="Y47" i="9"/>
  <c r="AC47" i="9"/>
  <c r="P48" i="9"/>
  <c r="T48" i="9"/>
  <c r="X48" i="9"/>
  <c r="AB48" i="9"/>
  <c r="O49" i="9"/>
  <c r="S49" i="9"/>
  <c r="W49" i="9"/>
  <c r="AA49" i="9"/>
  <c r="AE49" i="9"/>
  <c r="R50" i="9"/>
  <c r="V50" i="9"/>
  <c r="Z50" i="9"/>
  <c r="AD50" i="9"/>
  <c r="Q51" i="9"/>
  <c r="U51" i="9"/>
  <c r="Y51" i="9"/>
  <c r="AC51" i="9"/>
  <c r="P52" i="9"/>
  <c r="T52" i="9"/>
  <c r="X52" i="9"/>
  <c r="AB52" i="9"/>
  <c r="O53" i="9"/>
  <c r="S53" i="9"/>
  <c r="W53" i="9"/>
  <c r="AA53" i="9"/>
  <c r="AE53" i="9"/>
  <c r="R54" i="9"/>
  <c r="V54" i="9"/>
  <c r="Z54" i="9"/>
  <c r="AD54" i="9"/>
  <c r="Q55" i="9"/>
  <c r="U55" i="9"/>
  <c r="Y55" i="9"/>
  <c r="AC55" i="9"/>
  <c r="P56" i="9"/>
  <c r="T56" i="9"/>
  <c r="X56" i="9"/>
  <c r="AB56" i="9"/>
  <c r="O57" i="9"/>
  <c r="S57" i="9"/>
  <c r="W57" i="9"/>
  <c r="AA57" i="9"/>
  <c r="AE57" i="9"/>
  <c r="R58" i="9"/>
  <c r="V58" i="9"/>
  <c r="Z58" i="9"/>
  <c r="AD58" i="9"/>
  <c r="Q59" i="9"/>
  <c r="U59" i="9"/>
  <c r="Y59" i="9"/>
  <c r="AC59" i="9"/>
  <c r="P60" i="9"/>
  <c r="AA39" i="9"/>
  <c r="T40" i="9"/>
  <c r="Y40" i="9"/>
  <c r="AC40" i="9"/>
  <c r="P41" i="9"/>
  <c r="T41" i="9"/>
  <c r="X41" i="9"/>
  <c r="AB41" i="9"/>
  <c r="O42" i="9"/>
  <c r="S42" i="9"/>
  <c r="W42" i="9"/>
  <c r="AA42" i="9"/>
  <c r="AE42" i="9"/>
  <c r="R43" i="9"/>
  <c r="V43" i="9"/>
  <c r="Z43" i="9"/>
  <c r="AD43" i="9"/>
  <c r="Q44" i="9"/>
  <c r="U44" i="9"/>
  <c r="Y44" i="9"/>
  <c r="AC44" i="9"/>
  <c r="P45" i="9"/>
  <c r="T45" i="9"/>
  <c r="X45" i="9"/>
  <c r="AB45" i="9"/>
  <c r="O46" i="9"/>
  <c r="S46" i="9"/>
  <c r="W46" i="9"/>
  <c r="AA46" i="9"/>
  <c r="AE46" i="9"/>
  <c r="R47" i="9"/>
  <c r="V47" i="9"/>
  <c r="Z47" i="9"/>
  <c r="AD47" i="9"/>
  <c r="Q48" i="9"/>
  <c r="U48" i="9"/>
  <c r="Y48" i="9"/>
  <c r="AC48" i="9"/>
  <c r="P49" i="9"/>
  <c r="T49" i="9"/>
  <c r="X49" i="9"/>
  <c r="AB49" i="9"/>
  <c r="O50" i="9"/>
  <c r="S50" i="9"/>
  <c r="W50" i="9"/>
  <c r="AA50" i="9"/>
  <c r="AE50" i="9"/>
  <c r="R51" i="9"/>
  <c r="V51" i="9"/>
  <c r="Z51" i="9"/>
  <c r="AD51" i="9"/>
  <c r="Q52" i="9"/>
  <c r="U52" i="9"/>
  <c r="Y52" i="9"/>
  <c r="AC52" i="9"/>
  <c r="P53" i="9"/>
  <c r="T53" i="9"/>
  <c r="X53" i="9"/>
  <c r="AB53" i="9"/>
  <c r="O54" i="9"/>
  <c r="S54" i="9"/>
  <c r="W54" i="9"/>
  <c r="AA54" i="9"/>
  <c r="AE54" i="9"/>
  <c r="R55" i="9"/>
  <c r="V55" i="9"/>
  <c r="Z55" i="9"/>
  <c r="AD55" i="9"/>
  <c r="Q56" i="9"/>
  <c r="U56" i="9"/>
  <c r="Y56" i="9"/>
  <c r="AC56" i="9"/>
  <c r="P57" i="9"/>
  <c r="T57" i="9"/>
  <c r="X57" i="9"/>
  <c r="AB57" i="9"/>
  <c r="O58" i="9"/>
  <c r="S58" i="9"/>
  <c r="W58" i="9"/>
  <c r="AA58" i="9"/>
  <c r="AE58" i="9"/>
  <c r="R59" i="9"/>
  <c r="V59" i="9"/>
  <c r="Z59" i="9"/>
  <c r="AD59" i="9"/>
  <c r="AE39" i="9"/>
  <c r="U40" i="9"/>
  <c r="Z40" i="9"/>
  <c r="AD40" i="9"/>
  <c r="Q41" i="9"/>
  <c r="U41" i="9"/>
  <c r="Y41" i="9"/>
  <c r="AC41" i="9"/>
  <c r="P42" i="9"/>
  <c r="T42" i="9"/>
  <c r="X42" i="9"/>
  <c r="AB42" i="9"/>
  <c r="O43" i="9"/>
  <c r="S43" i="9"/>
  <c r="W43" i="9"/>
  <c r="AA43" i="9"/>
  <c r="AE43" i="9"/>
  <c r="R44" i="9"/>
  <c r="V44" i="9"/>
  <c r="Z44" i="9"/>
  <c r="AD44" i="9"/>
  <c r="Q45" i="9"/>
  <c r="U45" i="9"/>
  <c r="Y45" i="9"/>
  <c r="AC45" i="9"/>
  <c r="P46" i="9"/>
  <c r="T46" i="9"/>
  <c r="X46" i="9"/>
  <c r="AB46" i="9"/>
  <c r="O47" i="9"/>
  <c r="S47" i="9"/>
  <c r="W47" i="9"/>
  <c r="AA47" i="9"/>
  <c r="AE47" i="9"/>
  <c r="R48" i="9"/>
  <c r="V48" i="9"/>
  <c r="Z48" i="9"/>
  <c r="AD48" i="9"/>
  <c r="Q49" i="9"/>
  <c r="U49" i="9"/>
  <c r="Y49" i="9"/>
  <c r="AC49" i="9"/>
  <c r="P50" i="9"/>
  <c r="T50" i="9"/>
  <c r="X50" i="9"/>
  <c r="AB50" i="9"/>
  <c r="O51" i="9"/>
  <c r="Q40" i="9"/>
  <c r="V40" i="9"/>
  <c r="AA40" i="9"/>
  <c r="AE40" i="9"/>
  <c r="R41" i="9"/>
  <c r="V41" i="9"/>
  <c r="Z41" i="9"/>
  <c r="AD41" i="9"/>
  <c r="Q42" i="9"/>
  <c r="U42" i="9"/>
  <c r="Y42" i="9"/>
  <c r="AC42" i="9"/>
  <c r="P43" i="9"/>
  <c r="T43" i="9"/>
  <c r="X43" i="9"/>
  <c r="AB43" i="9"/>
  <c r="O44" i="9"/>
  <c r="S44" i="9"/>
  <c r="W44" i="9"/>
  <c r="AA44" i="9"/>
  <c r="AE44" i="9"/>
  <c r="R45" i="9"/>
  <c r="V45" i="9"/>
  <c r="Z45" i="9"/>
  <c r="AD45" i="9"/>
  <c r="Q46" i="9"/>
  <c r="U46" i="9"/>
  <c r="Y46" i="9"/>
  <c r="AC46" i="9"/>
  <c r="P47" i="9"/>
  <c r="T47" i="9"/>
  <c r="X47" i="9"/>
  <c r="AB47" i="9"/>
  <c r="O48" i="9"/>
  <c r="S48" i="9"/>
  <c r="W48" i="9"/>
  <c r="AA48" i="9"/>
  <c r="AE48" i="9"/>
  <c r="R49" i="9"/>
  <c r="V49" i="9"/>
  <c r="Z49" i="9"/>
  <c r="AD49" i="9"/>
  <c r="Q50" i="9"/>
  <c r="U50" i="9"/>
  <c r="Y50" i="9"/>
  <c r="AC50" i="9"/>
  <c r="P51" i="9"/>
  <c r="T51" i="9"/>
  <c r="X51" i="9"/>
  <c r="AB51" i="9"/>
  <c r="O52" i="9"/>
  <c r="S52" i="9"/>
  <c r="W52" i="9"/>
  <c r="AA52" i="9"/>
  <c r="AE52" i="9"/>
  <c r="R53" i="9"/>
  <c r="V53" i="9"/>
  <c r="Z53" i="9"/>
  <c r="AD53" i="9"/>
  <c r="Q54" i="9"/>
  <c r="U54" i="9"/>
  <c r="Y54" i="9"/>
  <c r="AC54" i="9"/>
  <c r="P55" i="9"/>
  <c r="T55" i="9"/>
  <c r="X55" i="9"/>
  <c r="AB55" i="9"/>
  <c r="O56" i="9"/>
  <c r="S56" i="9"/>
  <c r="W56" i="9"/>
  <c r="AA56" i="9"/>
  <c r="AE56" i="9"/>
  <c r="R57" i="9"/>
  <c r="V57" i="9"/>
  <c r="S51" i="9"/>
  <c r="R52" i="9"/>
  <c r="Q53" i="9"/>
  <c r="P54" i="9"/>
  <c r="O55" i="9"/>
  <c r="AE55" i="9"/>
  <c r="AD56" i="9"/>
  <c r="Z57" i="9"/>
  <c r="Q58" i="9"/>
  <c r="Y58" i="9"/>
  <c r="P59" i="9"/>
  <c r="X59" i="9"/>
  <c r="O60" i="9"/>
  <c r="T60" i="9"/>
  <c r="X60" i="9"/>
  <c r="AB60" i="9"/>
  <c r="O61" i="9"/>
  <c r="S61" i="9"/>
  <c r="W61" i="9"/>
  <c r="AA61" i="9"/>
  <c r="AE61" i="9"/>
  <c r="R62" i="9"/>
  <c r="V62" i="9"/>
  <c r="Z62" i="9"/>
  <c r="AD62" i="9"/>
  <c r="Q63" i="9"/>
  <c r="U63" i="9"/>
  <c r="Y63" i="9"/>
  <c r="AC63" i="9"/>
  <c r="P64" i="9"/>
  <c r="T64" i="9"/>
  <c r="X64" i="9"/>
  <c r="AB64" i="9"/>
  <c r="O65" i="9"/>
  <c r="S65" i="9"/>
  <c r="W65" i="9"/>
  <c r="AA65" i="9"/>
  <c r="AE65" i="9"/>
  <c r="R66" i="9"/>
  <c r="V66" i="9"/>
  <c r="Z66" i="9"/>
  <c r="AD66" i="9"/>
  <c r="Q67" i="9"/>
  <c r="U67" i="9"/>
  <c r="Y67" i="9"/>
  <c r="AC67" i="9"/>
  <c r="P68" i="9"/>
  <c r="T68" i="9"/>
  <c r="X68" i="9"/>
  <c r="AB68" i="9"/>
  <c r="O69" i="9"/>
  <c r="S69" i="9"/>
  <c r="W69" i="9"/>
  <c r="AA69" i="9"/>
  <c r="AE69" i="9"/>
  <c r="R70" i="9"/>
  <c r="V70" i="9"/>
  <c r="Z70" i="9"/>
  <c r="AD70" i="9"/>
  <c r="Q71" i="9"/>
  <c r="U71" i="9"/>
  <c r="Y71" i="9"/>
  <c r="AC71" i="9"/>
  <c r="P72" i="9"/>
  <c r="T72" i="9"/>
  <c r="X72" i="9"/>
  <c r="AB72" i="9"/>
  <c r="O73" i="9"/>
  <c r="S73" i="9"/>
  <c r="W73" i="9"/>
  <c r="AA73" i="9"/>
  <c r="AE73" i="9"/>
  <c r="R74" i="9"/>
  <c r="V74" i="9"/>
  <c r="Z74" i="9"/>
  <c r="AD74" i="9"/>
  <c r="W51" i="9"/>
  <c r="V52" i="9"/>
  <c r="U53" i="9"/>
  <c r="T54" i="9"/>
  <c r="S55" i="9"/>
  <c r="R56" i="9"/>
  <c r="Q57" i="9"/>
  <c r="AC57" i="9"/>
  <c r="T58" i="9"/>
  <c r="AB58" i="9"/>
  <c r="S59" i="9"/>
  <c r="AA59" i="9"/>
  <c r="Q60" i="9"/>
  <c r="U60" i="9"/>
  <c r="Y60" i="9"/>
  <c r="AC60" i="9"/>
  <c r="P61" i="9"/>
  <c r="T61" i="9"/>
  <c r="X61" i="9"/>
  <c r="AB61" i="9"/>
  <c r="O62" i="9"/>
  <c r="S62" i="9"/>
  <c r="W62" i="9"/>
  <c r="AA62" i="9"/>
  <c r="AE62" i="9"/>
  <c r="R63" i="9"/>
  <c r="V63" i="9"/>
  <c r="Z63" i="9"/>
  <c r="AD63" i="9"/>
  <c r="Q64" i="9"/>
  <c r="U64" i="9"/>
  <c r="Y64" i="9"/>
  <c r="AC64" i="9"/>
  <c r="P65" i="9"/>
  <c r="T65" i="9"/>
  <c r="X65" i="9"/>
  <c r="AB65" i="9"/>
  <c r="O66" i="9"/>
  <c r="S66" i="9"/>
  <c r="W66" i="9"/>
  <c r="AA66" i="9"/>
  <c r="AE66" i="9"/>
  <c r="R67" i="9"/>
  <c r="V67" i="9"/>
  <c r="Z67" i="9"/>
  <c r="AD67" i="9"/>
  <c r="Q68" i="9"/>
  <c r="U68" i="9"/>
  <c r="Y68" i="9"/>
  <c r="AC68" i="9"/>
  <c r="P69" i="9"/>
  <c r="T69" i="9"/>
  <c r="X69" i="9"/>
  <c r="AB69" i="9"/>
  <c r="O70" i="9"/>
  <c r="S70" i="9"/>
  <c r="W70" i="9"/>
  <c r="AA70" i="9"/>
  <c r="AE70" i="9"/>
  <c r="R71" i="9"/>
  <c r="V71" i="9"/>
  <c r="Z71" i="9"/>
  <c r="AD71" i="9"/>
  <c r="Q72" i="9"/>
  <c r="U72" i="9"/>
  <c r="Y72" i="9"/>
  <c r="AC72" i="9"/>
  <c r="P73" i="9"/>
  <c r="T73" i="9"/>
  <c r="X73" i="9"/>
  <c r="AB73" i="9"/>
  <c r="O74" i="9"/>
  <c r="S74" i="9"/>
  <c r="W74" i="9"/>
  <c r="AA74" i="9"/>
  <c r="AE74" i="9"/>
  <c r="R75" i="9"/>
  <c r="V75" i="9"/>
  <c r="Z75" i="9"/>
  <c r="AD75" i="9"/>
  <c r="Q76" i="9"/>
  <c r="U76" i="9"/>
  <c r="AA51" i="9"/>
  <c r="Z52" i="9"/>
  <c r="Y53" i="9"/>
  <c r="X54" i="9"/>
  <c r="W55" i="9"/>
  <c r="V56" i="9"/>
  <c r="U57" i="9"/>
  <c r="AD57" i="9"/>
  <c r="U58" i="9"/>
  <c r="AC58" i="9"/>
  <c r="T59" i="9"/>
  <c r="AB59" i="9"/>
  <c r="R60" i="9"/>
  <c r="V60" i="9"/>
  <c r="Z60" i="9"/>
  <c r="AD60" i="9"/>
  <c r="Q61" i="9"/>
  <c r="U61" i="9"/>
  <c r="Y61" i="9"/>
  <c r="AC61" i="9"/>
  <c r="P62" i="9"/>
  <c r="T62" i="9"/>
  <c r="X62" i="9"/>
  <c r="AB62" i="9"/>
  <c r="O63" i="9"/>
  <c r="S63" i="9"/>
  <c r="W63" i="9"/>
  <c r="AA63" i="9"/>
  <c r="AE63" i="9"/>
  <c r="R64" i="9"/>
  <c r="V64" i="9"/>
  <c r="Z64" i="9"/>
  <c r="AD64" i="9"/>
  <c r="Q65" i="9"/>
  <c r="U65" i="9"/>
  <c r="Y65" i="9"/>
  <c r="AC65" i="9"/>
  <c r="P66" i="9"/>
  <c r="T66" i="9"/>
  <c r="X66" i="9"/>
  <c r="AB66" i="9"/>
  <c r="O67" i="9"/>
  <c r="S67" i="9"/>
  <c r="W67" i="9"/>
  <c r="AA67" i="9"/>
  <c r="AE67" i="9"/>
  <c r="R68" i="9"/>
  <c r="V68" i="9"/>
  <c r="Z68" i="9"/>
  <c r="AD68" i="9"/>
  <c r="Q69" i="9"/>
  <c r="U69" i="9"/>
  <c r="Y69" i="9"/>
  <c r="AC69" i="9"/>
  <c r="P70" i="9"/>
  <c r="T70" i="9"/>
  <c r="X70" i="9"/>
  <c r="AB70" i="9"/>
  <c r="O71" i="9"/>
  <c r="S71" i="9"/>
  <c r="W71" i="9"/>
  <c r="AA71" i="9"/>
  <c r="AE71" i="9"/>
  <c r="R72" i="9"/>
  <c r="V72" i="9"/>
  <c r="Z72" i="9"/>
  <c r="AD72" i="9"/>
  <c r="Q73" i="9"/>
  <c r="U73" i="9"/>
  <c r="Y73" i="9"/>
  <c r="AC73" i="9"/>
  <c r="P74" i="9"/>
  <c r="T74" i="9"/>
  <c r="X74" i="9"/>
  <c r="AB74" i="9"/>
  <c r="O75" i="9"/>
  <c r="S75" i="9"/>
  <c r="W75" i="9"/>
  <c r="AA75" i="9"/>
  <c r="AE75" i="9"/>
  <c r="R76" i="9"/>
  <c r="V76" i="9"/>
  <c r="Z76" i="9"/>
  <c r="AD76" i="9"/>
  <c r="Q77" i="9"/>
  <c r="AE51" i="9"/>
  <c r="AD52" i="9"/>
  <c r="AC53" i="9"/>
  <c r="AB54" i="9"/>
  <c r="AA55" i="9"/>
  <c r="Z56" i="9"/>
  <c r="Y57" i="9"/>
  <c r="P58" i="9"/>
  <c r="X58" i="9"/>
  <c r="O59" i="9"/>
  <c r="W59" i="9"/>
  <c r="AE59" i="9"/>
  <c r="S60" i="9"/>
  <c r="W60" i="9"/>
  <c r="AA60" i="9"/>
  <c r="AE60" i="9"/>
  <c r="R61" i="9"/>
  <c r="V61" i="9"/>
  <c r="Z61" i="9"/>
  <c r="AD61" i="9"/>
  <c r="Q62" i="9"/>
  <c r="U62" i="9"/>
  <c r="Y62" i="9"/>
  <c r="AC62" i="9"/>
  <c r="P63" i="9"/>
  <c r="T63" i="9"/>
  <c r="X63" i="9"/>
  <c r="AB63" i="9"/>
  <c r="O64" i="9"/>
  <c r="S64" i="9"/>
  <c r="W64" i="9"/>
  <c r="AA64" i="9"/>
  <c r="AE64" i="9"/>
  <c r="R65" i="9"/>
  <c r="V65" i="9"/>
  <c r="Z65" i="9"/>
  <c r="AD65" i="9"/>
  <c r="Q66" i="9"/>
  <c r="U66" i="9"/>
  <c r="Y66" i="9"/>
  <c r="AC66" i="9"/>
  <c r="P67" i="9"/>
  <c r="T67" i="9"/>
  <c r="X67" i="9"/>
  <c r="AB67" i="9"/>
  <c r="O68" i="9"/>
  <c r="S68" i="9"/>
  <c r="W68" i="9"/>
  <c r="AA68" i="9"/>
  <c r="AE68" i="9"/>
  <c r="R69" i="9"/>
  <c r="V69" i="9"/>
  <c r="Z69" i="9"/>
  <c r="AD69" i="9"/>
  <c r="Q70" i="9"/>
  <c r="U70" i="9"/>
  <c r="Y70" i="9"/>
  <c r="AC70" i="9"/>
  <c r="P71" i="9"/>
  <c r="T71" i="9"/>
  <c r="X71" i="9"/>
  <c r="AB71" i="9"/>
  <c r="O72" i="9"/>
  <c r="S72" i="9"/>
  <c r="W72" i="9"/>
  <c r="AA72" i="9"/>
  <c r="AE72" i="9"/>
  <c r="R73" i="9"/>
  <c r="V73" i="9"/>
  <c r="Z73" i="9"/>
  <c r="AD73" i="9"/>
  <c r="Q74" i="9"/>
  <c r="U74" i="9"/>
  <c r="Y74" i="9"/>
  <c r="AC74" i="9"/>
  <c r="P75" i="9"/>
  <c r="T75" i="9"/>
  <c r="X75" i="9"/>
  <c r="AB75" i="9"/>
  <c r="Q75" i="9"/>
  <c r="O76" i="9"/>
  <c r="W76" i="9"/>
  <c r="AB76" i="9"/>
  <c r="P77" i="9"/>
  <c r="U77" i="9"/>
  <c r="Y77" i="9"/>
  <c r="AC77" i="9"/>
  <c r="P78" i="9"/>
  <c r="T78" i="9"/>
  <c r="X78" i="9"/>
  <c r="AB78" i="9"/>
  <c r="O79" i="9"/>
  <c r="S79" i="9"/>
  <c r="W79" i="9"/>
  <c r="AA79" i="9"/>
  <c r="AE79" i="9"/>
  <c r="R80" i="9"/>
  <c r="V80" i="9"/>
  <c r="Z80" i="9"/>
  <c r="AD80" i="9"/>
  <c r="Q81" i="9"/>
  <c r="U81" i="9"/>
  <c r="Y81" i="9"/>
  <c r="AC81" i="9"/>
  <c r="P82" i="9"/>
  <c r="T82" i="9"/>
  <c r="X82" i="9"/>
  <c r="AB82" i="9"/>
  <c r="O83" i="9"/>
  <c r="S83" i="9"/>
  <c r="W83" i="9"/>
  <c r="AA83" i="9"/>
  <c r="AE83" i="9"/>
  <c r="R84" i="9"/>
  <c r="V84" i="9"/>
  <c r="Z84" i="9"/>
  <c r="AD84" i="9"/>
  <c r="Q85" i="9"/>
  <c r="U85" i="9"/>
  <c r="Y85" i="9"/>
  <c r="AC85" i="9"/>
  <c r="P86" i="9"/>
  <c r="T86" i="9"/>
  <c r="X86" i="9"/>
  <c r="AB86" i="9"/>
  <c r="O87" i="9"/>
  <c r="S87" i="9"/>
  <c r="W87" i="9"/>
  <c r="AA87" i="9"/>
  <c r="AE87" i="9"/>
  <c r="R88" i="9"/>
  <c r="V88" i="9"/>
  <c r="Z88" i="9"/>
  <c r="AD88" i="9"/>
  <c r="Q89" i="9"/>
  <c r="U89" i="9"/>
  <c r="Y89" i="9"/>
  <c r="AC89" i="9"/>
  <c r="P90" i="9"/>
  <c r="T90" i="9"/>
  <c r="X90" i="9"/>
  <c r="AB90" i="9"/>
  <c r="O91" i="9"/>
  <c r="S91" i="9"/>
  <c r="W91" i="9"/>
  <c r="AA91" i="9"/>
  <c r="AE91" i="9"/>
  <c r="R92" i="9"/>
  <c r="V92" i="9"/>
  <c r="Z92" i="9"/>
  <c r="AD92" i="9"/>
  <c r="Q93" i="9"/>
  <c r="U93" i="9"/>
  <c r="Y93" i="9"/>
  <c r="AC93" i="9"/>
  <c r="P94" i="9"/>
  <c r="T94" i="9"/>
  <c r="X94" i="9"/>
  <c r="AB94" i="9"/>
  <c r="O95" i="9"/>
  <c r="S95" i="9"/>
  <c r="W95" i="9"/>
  <c r="AA95" i="9"/>
  <c r="AE95" i="9"/>
  <c r="R96" i="9"/>
  <c r="V96" i="9"/>
  <c r="Z96" i="9"/>
  <c r="AD96" i="9"/>
  <c r="Q97" i="9"/>
  <c r="U97" i="9"/>
  <c r="U75" i="9"/>
  <c r="P76" i="9"/>
  <c r="X76" i="9"/>
  <c r="AC76" i="9"/>
  <c r="R77" i="9"/>
  <c r="V77" i="9"/>
  <c r="Z77" i="9"/>
  <c r="AD77" i="9"/>
  <c r="Q78" i="9"/>
  <c r="U78" i="9"/>
  <c r="Y78" i="9"/>
  <c r="AC78" i="9"/>
  <c r="P79" i="9"/>
  <c r="T79" i="9"/>
  <c r="X79" i="9"/>
  <c r="AB79" i="9"/>
  <c r="O80" i="9"/>
  <c r="S80" i="9"/>
  <c r="W80" i="9"/>
  <c r="AA80" i="9"/>
  <c r="AE80" i="9"/>
  <c r="R81" i="9"/>
  <c r="V81" i="9"/>
  <c r="Z81" i="9"/>
  <c r="AD81" i="9"/>
  <c r="Q82" i="9"/>
  <c r="U82" i="9"/>
  <c r="Y82" i="9"/>
  <c r="AC82" i="9"/>
  <c r="P83" i="9"/>
  <c r="T83" i="9"/>
  <c r="X83" i="9"/>
  <c r="AB83" i="9"/>
  <c r="O84" i="9"/>
  <c r="S84" i="9"/>
  <c r="W84" i="9"/>
  <c r="AA84" i="9"/>
  <c r="AE84" i="9"/>
  <c r="R85" i="9"/>
  <c r="V85" i="9"/>
  <c r="Z85" i="9"/>
  <c r="AD85" i="9"/>
  <c r="Q86" i="9"/>
  <c r="U86" i="9"/>
  <c r="Y86" i="9"/>
  <c r="AC86" i="9"/>
  <c r="P87" i="9"/>
  <c r="T87" i="9"/>
  <c r="X87" i="9"/>
  <c r="AB87" i="9"/>
  <c r="O88" i="9"/>
  <c r="S88" i="9"/>
  <c r="W88" i="9"/>
  <c r="AA88" i="9"/>
  <c r="AE88" i="9"/>
  <c r="R89" i="9"/>
  <c r="V89" i="9"/>
  <c r="Z89" i="9"/>
  <c r="AD89" i="9"/>
  <c r="Q90" i="9"/>
  <c r="U90" i="9"/>
  <c r="Y90" i="9"/>
  <c r="AC90" i="9"/>
  <c r="P91" i="9"/>
  <c r="T91" i="9"/>
  <c r="X91" i="9"/>
  <c r="AB91" i="9"/>
  <c r="O92" i="9"/>
  <c r="S92" i="9"/>
  <c r="W92" i="9"/>
  <c r="AA92" i="9"/>
  <c r="AE92" i="9"/>
  <c r="R93" i="9"/>
  <c r="V93" i="9"/>
  <c r="Z93" i="9"/>
  <c r="AD93" i="9"/>
  <c r="Q94" i="9"/>
  <c r="U94" i="9"/>
  <c r="Y94" i="9"/>
  <c r="AC94" i="9"/>
  <c r="P95" i="9"/>
  <c r="T95" i="9"/>
  <c r="X95" i="9"/>
  <c r="AB95" i="9"/>
  <c r="O96" i="9"/>
  <c r="S96" i="9"/>
  <c r="W96" i="9"/>
  <c r="Y75" i="9"/>
  <c r="S76" i="9"/>
  <c r="Y76" i="9"/>
  <c r="AE76" i="9"/>
  <c r="S77" i="9"/>
  <c r="W77" i="9"/>
  <c r="AA77" i="9"/>
  <c r="AE77" i="9"/>
  <c r="R78" i="9"/>
  <c r="V78" i="9"/>
  <c r="Z78" i="9"/>
  <c r="AD78" i="9"/>
  <c r="Q79" i="9"/>
  <c r="U79" i="9"/>
  <c r="Y79" i="9"/>
  <c r="AC79" i="9"/>
  <c r="P80" i="9"/>
  <c r="T80" i="9"/>
  <c r="X80" i="9"/>
  <c r="AB80" i="9"/>
  <c r="O81" i="9"/>
  <c r="S81" i="9"/>
  <c r="W81" i="9"/>
  <c r="AA81" i="9"/>
  <c r="AE81" i="9"/>
  <c r="R82" i="9"/>
  <c r="V82" i="9"/>
  <c r="Z82" i="9"/>
  <c r="AD82" i="9"/>
  <c r="Q83" i="9"/>
  <c r="U83" i="9"/>
  <c r="Y83" i="9"/>
  <c r="AC83" i="9"/>
  <c r="P84" i="9"/>
  <c r="T84" i="9"/>
  <c r="X84" i="9"/>
  <c r="AB84" i="9"/>
  <c r="O85" i="9"/>
  <c r="S85" i="9"/>
  <c r="W85" i="9"/>
  <c r="AA85" i="9"/>
  <c r="AE85" i="9"/>
  <c r="R86" i="9"/>
  <c r="V86" i="9"/>
  <c r="Z86" i="9"/>
  <c r="AD86" i="9"/>
  <c r="Q87" i="9"/>
  <c r="U87" i="9"/>
  <c r="Y87" i="9"/>
  <c r="AC87" i="9"/>
  <c r="P88" i="9"/>
  <c r="T88" i="9"/>
  <c r="X88" i="9"/>
  <c r="AB88" i="9"/>
  <c r="O89" i="9"/>
  <c r="S89" i="9"/>
  <c r="W89" i="9"/>
  <c r="AA89" i="9"/>
  <c r="AE89" i="9"/>
  <c r="R90" i="9"/>
  <c r="V90" i="9"/>
  <c r="Z90" i="9"/>
  <c r="AD90" i="9"/>
  <c r="Q91" i="9"/>
  <c r="U91" i="9"/>
  <c r="Y91" i="9"/>
  <c r="AC91" i="9"/>
  <c r="P92" i="9"/>
  <c r="T92" i="9"/>
  <c r="X92" i="9"/>
  <c r="AB92" i="9"/>
  <c r="O93" i="9"/>
  <c r="S93" i="9"/>
  <c r="W93" i="9"/>
  <c r="AA93" i="9"/>
  <c r="AE93" i="9"/>
  <c r="R94" i="9"/>
  <c r="V94" i="9"/>
  <c r="Z94" i="9"/>
  <c r="AD94" i="9"/>
  <c r="Q95" i="9"/>
  <c r="U95" i="9"/>
  <c r="Y95" i="9"/>
  <c r="AC95" i="9"/>
  <c r="P96" i="9"/>
  <c r="T96" i="9"/>
  <c r="X96" i="9"/>
  <c r="AB96" i="9"/>
  <c r="O97" i="9"/>
  <c r="S97" i="9"/>
  <c r="W97" i="9"/>
  <c r="AA97" i="9"/>
  <c r="AC75" i="9"/>
  <c r="T76" i="9"/>
  <c r="AA76" i="9"/>
  <c r="O77" i="9"/>
  <c r="T77" i="9"/>
  <c r="X77" i="9"/>
  <c r="AB77" i="9"/>
  <c r="O78" i="9"/>
  <c r="S78" i="9"/>
  <c r="W78" i="9"/>
  <c r="AA78" i="9"/>
  <c r="AE78" i="9"/>
  <c r="R79" i="9"/>
  <c r="V79" i="9"/>
  <c r="Z79" i="9"/>
  <c r="AD79" i="9"/>
  <c r="Q80" i="9"/>
  <c r="U80" i="9"/>
  <c r="Y80" i="9"/>
  <c r="AC80" i="9"/>
  <c r="P81" i="9"/>
  <c r="T81" i="9"/>
  <c r="X81" i="9"/>
  <c r="AB81" i="9"/>
  <c r="O82" i="9"/>
  <c r="S82" i="9"/>
  <c r="W82" i="9"/>
  <c r="AA82" i="9"/>
  <c r="AE82" i="9"/>
  <c r="R83" i="9"/>
  <c r="V83" i="9"/>
  <c r="Z83" i="9"/>
  <c r="AD83" i="9"/>
  <c r="Q84" i="9"/>
  <c r="U84" i="9"/>
  <c r="Y84" i="9"/>
  <c r="AC84" i="9"/>
  <c r="P85" i="9"/>
  <c r="T85" i="9"/>
  <c r="X85" i="9"/>
  <c r="AB85" i="9"/>
  <c r="O86" i="9"/>
  <c r="S86" i="9"/>
  <c r="W86" i="9"/>
  <c r="AA86" i="9"/>
  <c r="AE86" i="9"/>
  <c r="R87" i="9"/>
  <c r="V87" i="9"/>
  <c r="Z87" i="9"/>
  <c r="AD87" i="9"/>
  <c r="Q88" i="9"/>
  <c r="U88" i="9"/>
  <c r="Y88" i="9"/>
  <c r="AC88" i="9"/>
  <c r="P89" i="9"/>
  <c r="T89" i="9"/>
  <c r="X89" i="9"/>
  <c r="AB89" i="9"/>
  <c r="O90" i="9"/>
  <c r="S90" i="9"/>
  <c r="W90" i="9"/>
  <c r="AA90" i="9"/>
  <c r="AE90" i="9"/>
  <c r="R91" i="9"/>
  <c r="V91" i="9"/>
  <c r="Z91" i="9"/>
  <c r="AD91" i="9"/>
  <c r="Q92" i="9"/>
  <c r="U92" i="9"/>
  <c r="Y92" i="9"/>
  <c r="AC92" i="9"/>
  <c r="P93" i="9"/>
  <c r="T93" i="9"/>
  <c r="X93" i="9"/>
  <c r="AB93" i="9"/>
  <c r="O94" i="9"/>
  <c r="S94" i="9"/>
  <c r="W94" i="9"/>
  <c r="AA94" i="9"/>
  <c r="AE94" i="9"/>
  <c r="R95" i="9"/>
  <c r="V95" i="9"/>
  <c r="Z95" i="9"/>
  <c r="AD95" i="9"/>
  <c r="Q96" i="9"/>
  <c r="U96" i="9"/>
  <c r="AE96" i="9"/>
  <c r="V97" i="9"/>
  <c r="AB97" i="9"/>
  <c r="O98" i="9"/>
  <c r="S98" i="9"/>
  <c r="W98" i="9"/>
  <c r="AA98" i="9"/>
  <c r="AE98" i="9"/>
  <c r="R99" i="9"/>
  <c r="V99" i="9"/>
  <c r="Z99" i="9"/>
  <c r="AD99" i="9"/>
  <c r="Q100" i="9"/>
  <c r="U100" i="9"/>
  <c r="Y100" i="9"/>
  <c r="AC100" i="9"/>
  <c r="P101" i="9"/>
  <c r="T101" i="9"/>
  <c r="X101" i="9"/>
  <c r="AB101" i="9"/>
  <c r="O102" i="9"/>
  <c r="S102" i="9"/>
  <c r="W102" i="9"/>
  <c r="AA102" i="9"/>
  <c r="AE102" i="9"/>
  <c r="R103" i="9"/>
  <c r="V103" i="9"/>
  <c r="Z103" i="9"/>
  <c r="AD103" i="9"/>
  <c r="Q104" i="9"/>
  <c r="U104" i="9"/>
  <c r="Y104" i="9"/>
  <c r="AC104" i="9"/>
  <c r="P105" i="9"/>
  <c r="T105" i="9"/>
  <c r="X105" i="9"/>
  <c r="AB105" i="9"/>
  <c r="O106" i="9"/>
  <c r="S106" i="9"/>
  <c r="W106" i="9"/>
  <c r="AA106" i="9"/>
  <c r="AE106" i="9"/>
  <c r="R107" i="9"/>
  <c r="V107" i="9"/>
  <c r="Z107" i="9"/>
  <c r="AD107" i="9"/>
  <c r="Q108" i="9"/>
  <c r="U108" i="9"/>
  <c r="Y108" i="9"/>
  <c r="AC108" i="9"/>
  <c r="P109" i="9"/>
  <c r="T109" i="9"/>
  <c r="X109" i="9"/>
  <c r="AB109" i="9"/>
  <c r="O110" i="9"/>
  <c r="S110" i="9"/>
  <c r="W110" i="9"/>
  <c r="AA110" i="9"/>
  <c r="AE110" i="9"/>
  <c r="R111" i="9"/>
  <c r="V111" i="9"/>
  <c r="Z111" i="9"/>
  <c r="AD111" i="9"/>
  <c r="Q112" i="9"/>
  <c r="U112" i="9"/>
  <c r="Y112" i="9"/>
  <c r="AC112" i="9"/>
  <c r="P113" i="9"/>
  <c r="T113" i="9"/>
  <c r="X113" i="9"/>
  <c r="AB113" i="9"/>
  <c r="O114" i="9"/>
  <c r="S114" i="9"/>
  <c r="W114" i="9"/>
  <c r="AA114" i="9"/>
  <c r="AE114" i="9"/>
  <c r="R115" i="9"/>
  <c r="V115" i="9"/>
  <c r="Z115" i="9"/>
  <c r="AD115" i="9"/>
  <c r="Q116" i="9"/>
  <c r="U116" i="9"/>
  <c r="Y116" i="9"/>
  <c r="AC116" i="9"/>
  <c r="P117" i="9"/>
  <c r="T117" i="9"/>
  <c r="X117" i="9"/>
  <c r="AB117" i="9"/>
  <c r="O118" i="9"/>
  <c r="S118" i="9"/>
  <c r="W118" i="9"/>
  <c r="AA118" i="9"/>
  <c r="AE118" i="9"/>
  <c r="R119" i="9"/>
  <c r="V119" i="9"/>
  <c r="Z119" i="9"/>
  <c r="AD119" i="9"/>
  <c r="Q120" i="9"/>
  <c r="U120" i="9"/>
  <c r="Y120" i="9"/>
  <c r="AC120" i="9"/>
  <c r="P121" i="9"/>
  <c r="T121" i="9"/>
  <c r="X121" i="9"/>
  <c r="AB121" i="9"/>
  <c r="O122" i="9"/>
  <c r="S122" i="9"/>
  <c r="W122" i="9"/>
  <c r="AA122" i="9"/>
  <c r="AE122" i="9"/>
  <c r="R123" i="9"/>
  <c r="V123" i="9"/>
  <c r="Z123" i="9"/>
  <c r="AD123" i="9"/>
  <c r="Q124" i="9"/>
  <c r="U124" i="9"/>
  <c r="Y124" i="9"/>
  <c r="AC124" i="9"/>
  <c r="P125" i="9"/>
  <c r="T125" i="9"/>
  <c r="X125" i="9"/>
  <c r="AB125" i="9"/>
  <c r="O126" i="9"/>
  <c r="S126" i="9"/>
  <c r="W126" i="9"/>
  <c r="AA126" i="9"/>
  <c r="AE126" i="9"/>
  <c r="R127" i="9"/>
  <c r="V127" i="9"/>
  <c r="Z127" i="9"/>
  <c r="AD127" i="9"/>
  <c r="Q128" i="9"/>
  <c r="U128" i="9"/>
  <c r="Y128" i="9"/>
  <c r="AC128" i="9"/>
  <c r="P129" i="9"/>
  <c r="T129" i="9"/>
  <c r="X129" i="9"/>
  <c r="AB129" i="9"/>
  <c r="O130" i="9"/>
  <c r="S130" i="9"/>
  <c r="W130" i="9"/>
  <c r="AA130" i="9"/>
  <c r="AE130" i="9"/>
  <c r="R131" i="9"/>
  <c r="V131" i="9"/>
  <c r="Z131" i="9"/>
  <c r="AD131" i="9"/>
  <c r="Q132" i="9"/>
  <c r="U132" i="9"/>
  <c r="Y132" i="9"/>
  <c r="AC132" i="9"/>
  <c r="P133" i="9"/>
  <c r="T133" i="9"/>
  <c r="Y96" i="9"/>
  <c r="P97" i="9"/>
  <c r="X97" i="9"/>
  <c r="AC97" i="9"/>
  <c r="P98" i="9"/>
  <c r="T98" i="9"/>
  <c r="X98" i="9"/>
  <c r="AB98" i="9"/>
  <c r="O99" i="9"/>
  <c r="S99" i="9"/>
  <c r="W99" i="9"/>
  <c r="AA99" i="9"/>
  <c r="AE99" i="9"/>
  <c r="R100" i="9"/>
  <c r="V100" i="9"/>
  <c r="Z100" i="9"/>
  <c r="AD100" i="9"/>
  <c r="Q101" i="9"/>
  <c r="U101" i="9"/>
  <c r="Y101" i="9"/>
  <c r="AC101" i="9"/>
  <c r="P102" i="9"/>
  <c r="T102" i="9"/>
  <c r="X102" i="9"/>
  <c r="AB102" i="9"/>
  <c r="O103" i="9"/>
  <c r="S103" i="9"/>
  <c r="W103" i="9"/>
  <c r="AA103" i="9"/>
  <c r="AE103" i="9"/>
  <c r="R104" i="9"/>
  <c r="V104" i="9"/>
  <c r="Z104" i="9"/>
  <c r="AD104" i="9"/>
  <c r="Q105" i="9"/>
  <c r="U105" i="9"/>
  <c r="Y105" i="9"/>
  <c r="AC105" i="9"/>
  <c r="P106" i="9"/>
  <c r="T106" i="9"/>
  <c r="X106" i="9"/>
  <c r="AB106" i="9"/>
  <c r="O107" i="9"/>
  <c r="S107" i="9"/>
  <c r="W107" i="9"/>
  <c r="AA107" i="9"/>
  <c r="AE107" i="9"/>
  <c r="R108" i="9"/>
  <c r="V108" i="9"/>
  <c r="Z108" i="9"/>
  <c r="AD108" i="9"/>
  <c r="Q109" i="9"/>
  <c r="U109" i="9"/>
  <c r="Y109" i="9"/>
  <c r="AC109" i="9"/>
  <c r="P110" i="9"/>
  <c r="T110" i="9"/>
  <c r="X110" i="9"/>
  <c r="AB110" i="9"/>
  <c r="O111" i="9"/>
  <c r="S111" i="9"/>
  <c r="W111" i="9"/>
  <c r="AA111" i="9"/>
  <c r="AE111" i="9"/>
  <c r="R112" i="9"/>
  <c r="V112" i="9"/>
  <c r="Z112" i="9"/>
  <c r="AD112" i="9"/>
  <c r="Q113" i="9"/>
  <c r="U113" i="9"/>
  <c r="Y113" i="9"/>
  <c r="AC113" i="9"/>
  <c r="P114" i="9"/>
  <c r="T114" i="9"/>
  <c r="X114" i="9"/>
  <c r="AB114" i="9"/>
  <c r="O115" i="9"/>
  <c r="S115" i="9"/>
  <c r="W115" i="9"/>
  <c r="AA115" i="9"/>
  <c r="AE115" i="9"/>
  <c r="R116" i="9"/>
  <c r="V116" i="9"/>
  <c r="Z116" i="9"/>
  <c r="AD116" i="9"/>
  <c r="Q117" i="9"/>
  <c r="U117" i="9"/>
  <c r="Y117" i="9"/>
  <c r="AC117" i="9"/>
  <c r="P118" i="9"/>
  <c r="T118" i="9"/>
  <c r="X118" i="9"/>
  <c r="AB118" i="9"/>
  <c r="O119" i="9"/>
  <c r="S119" i="9"/>
  <c r="W119" i="9"/>
  <c r="AA119" i="9"/>
  <c r="AE119" i="9"/>
  <c r="R120" i="9"/>
  <c r="V120" i="9"/>
  <c r="Z120" i="9"/>
  <c r="AD120" i="9"/>
  <c r="Q121" i="9"/>
  <c r="U121" i="9"/>
  <c r="Y121" i="9"/>
  <c r="AC121" i="9"/>
  <c r="P122" i="9"/>
  <c r="T122" i="9"/>
  <c r="X122" i="9"/>
  <c r="AB122" i="9"/>
  <c r="O123" i="9"/>
  <c r="S123" i="9"/>
  <c r="W123" i="9"/>
  <c r="AA123" i="9"/>
  <c r="AE123" i="9"/>
  <c r="R124" i="9"/>
  <c r="V124" i="9"/>
  <c r="Z124" i="9"/>
  <c r="AD124" i="9"/>
  <c r="Q125" i="9"/>
  <c r="U125" i="9"/>
  <c r="Y125" i="9"/>
  <c r="AC125" i="9"/>
  <c r="P126" i="9"/>
  <c r="T126" i="9"/>
  <c r="X126" i="9"/>
  <c r="AB126" i="9"/>
  <c r="O127" i="9"/>
  <c r="S127" i="9"/>
  <c r="W127" i="9"/>
  <c r="AA127" i="9"/>
  <c r="AE127" i="9"/>
  <c r="R128" i="9"/>
  <c r="V128" i="9"/>
  <c r="Z128" i="9"/>
  <c r="AD128" i="9"/>
  <c r="Q129" i="9"/>
  <c r="U129" i="9"/>
  <c r="Y129" i="9"/>
  <c r="AC129" i="9"/>
  <c r="P130" i="9"/>
  <c r="T130" i="9"/>
  <c r="X130" i="9"/>
  <c r="AB130" i="9"/>
  <c r="O131" i="9"/>
  <c r="S131" i="9"/>
  <c r="W131" i="9"/>
  <c r="AA131" i="9"/>
  <c r="AE131" i="9"/>
  <c r="R132" i="9"/>
  <c r="V132" i="9"/>
  <c r="Z132" i="9"/>
  <c r="AD132" i="9"/>
  <c r="Q133" i="9"/>
  <c r="U133" i="9"/>
  <c r="Y133" i="9"/>
  <c r="AC133" i="9"/>
  <c r="P134" i="9"/>
  <c r="T134" i="9"/>
  <c r="X134" i="9"/>
  <c r="AB134" i="9"/>
  <c r="O135" i="9"/>
  <c r="AA96" i="9"/>
  <c r="R97" i="9"/>
  <c r="Y97" i="9"/>
  <c r="AD97" i="9"/>
  <c r="Q98" i="9"/>
  <c r="U98" i="9"/>
  <c r="Y98" i="9"/>
  <c r="AC98" i="9"/>
  <c r="P99" i="9"/>
  <c r="T99" i="9"/>
  <c r="X99" i="9"/>
  <c r="AB99" i="9"/>
  <c r="O100" i="9"/>
  <c r="S100" i="9"/>
  <c r="W100" i="9"/>
  <c r="AA100" i="9"/>
  <c r="AE100" i="9"/>
  <c r="R101" i="9"/>
  <c r="V101" i="9"/>
  <c r="Z101" i="9"/>
  <c r="AD101" i="9"/>
  <c r="Q102" i="9"/>
  <c r="U102" i="9"/>
  <c r="Y102" i="9"/>
  <c r="AC102" i="9"/>
  <c r="P103" i="9"/>
  <c r="T103" i="9"/>
  <c r="X103" i="9"/>
  <c r="AB103" i="9"/>
  <c r="O104" i="9"/>
  <c r="S104" i="9"/>
  <c r="W104" i="9"/>
  <c r="AA104" i="9"/>
  <c r="AE104" i="9"/>
  <c r="R105" i="9"/>
  <c r="V105" i="9"/>
  <c r="Z105" i="9"/>
  <c r="AD105" i="9"/>
  <c r="Q106" i="9"/>
  <c r="U106" i="9"/>
  <c r="Y106" i="9"/>
  <c r="AC106" i="9"/>
  <c r="P107" i="9"/>
  <c r="T107" i="9"/>
  <c r="X107" i="9"/>
  <c r="AB107" i="9"/>
  <c r="O108" i="9"/>
  <c r="S108" i="9"/>
  <c r="W108" i="9"/>
  <c r="AA108" i="9"/>
  <c r="AE108" i="9"/>
  <c r="R109" i="9"/>
  <c r="V109" i="9"/>
  <c r="Z109" i="9"/>
  <c r="AD109" i="9"/>
  <c r="Q110" i="9"/>
  <c r="U110" i="9"/>
  <c r="Y110" i="9"/>
  <c r="AC110" i="9"/>
  <c r="P111" i="9"/>
  <c r="T111" i="9"/>
  <c r="X111" i="9"/>
  <c r="AB111" i="9"/>
  <c r="O112" i="9"/>
  <c r="S112" i="9"/>
  <c r="W112" i="9"/>
  <c r="AA112" i="9"/>
  <c r="AE112" i="9"/>
  <c r="R113" i="9"/>
  <c r="V113" i="9"/>
  <c r="Z113" i="9"/>
  <c r="AD113" i="9"/>
  <c r="Q114" i="9"/>
  <c r="U114" i="9"/>
  <c r="Y114" i="9"/>
  <c r="AC114" i="9"/>
  <c r="P115" i="9"/>
  <c r="T115" i="9"/>
  <c r="X115" i="9"/>
  <c r="AB115" i="9"/>
  <c r="O116" i="9"/>
  <c r="S116" i="9"/>
  <c r="W116" i="9"/>
  <c r="AA116" i="9"/>
  <c r="AE116" i="9"/>
  <c r="R117" i="9"/>
  <c r="V117" i="9"/>
  <c r="Z117" i="9"/>
  <c r="AD117" i="9"/>
  <c r="Q118" i="9"/>
  <c r="U118" i="9"/>
  <c r="Y118" i="9"/>
  <c r="AC118" i="9"/>
  <c r="P119" i="9"/>
  <c r="T119" i="9"/>
  <c r="X119" i="9"/>
  <c r="AB119" i="9"/>
  <c r="O120" i="9"/>
  <c r="S120" i="9"/>
  <c r="W120" i="9"/>
  <c r="AA120" i="9"/>
  <c r="AE120" i="9"/>
  <c r="R121" i="9"/>
  <c r="V121" i="9"/>
  <c r="Z121" i="9"/>
  <c r="AD121" i="9"/>
  <c r="Q122" i="9"/>
  <c r="U122" i="9"/>
  <c r="Y122" i="9"/>
  <c r="AC122" i="9"/>
  <c r="P123" i="9"/>
  <c r="T123" i="9"/>
  <c r="X123" i="9"/>
  <c r="AB123" i="9"/>
  <c r="O124" i="9"/>
  <c r="S124" i="9"/>
  <c r="W124" i="9"/>
  <c r="AA124" i="9"/>
  <c r="AE124" i="9"/>
  <c r="R125" i="9"/>
  <c r="V125" i="9"/>
  <c r="Z125" i="9"/>
  <c r="AD125" i="9"/>
  <c r="Q126" i="9"/>
  <c r="U126" i="9"/>
  <c r="Y126" i="9"/>
  <c r="AC126" i="9"/>
  <c r="P127" i="9"/>
  <c r="T127" i="9"/>
  <c r="X127" i="9"/>
  <c r="AB127" i="9"/>
  <c r="O128" i="9"/>
  <c r="S128" i="9"/>
  <c r="W128" i="9"/>
  <c r="AA128" i="9"/>
  <c r="AE128" i="9"/>
  <c r="R129" i="9"/>
  <c r="V129" i="9"/>
  <c r="Z129" i="9"/>
  <c r="AD129" i="9"/>
  <c r="Q130" i="9"/>
  <c r="U130" i="9"/>
  <c r="Y130" i="9"/>
  <c r="AC130" i="9"/>
  <c r="P131" i="9"/>
  <c r="T131" i="9"/>
  <c r="X131" i="9"/>
  <c r="AB131" i="9"/>
  <c r="O132" i="9"/>
  <c r="S132" i="9"/>
  <c r="W132" i="9"/>
  <c r="AA132" i="9"/>
  <c r="AE132" i="9"/>
  <c r="R133" i="9"/>
  <c r="V133" i="9"/>
  <c r="Z133" i="9"/>
  <c r="AD133" i="9"/>
  <c r="Q134" i="9"/>
  <c r="U134" i="9"/>
  <c r="Y134" i="9"/>
  <c r="AC134" i="9"/>
  <c r="P135" i="9"/>
  <c r="T135" i="9"/>
  <c r="X135" i="9"/>
  <c r="AB135" i="9"/>
  <c r="O136" i="9"/>
  <c r="S136" i="9"/>
  <c r="W136" i="9"/>
  <c r="AA136" i="9"/>
  <c r="AE136" i="9"/>
  <c r="AC96" i="9"/>
  <c r="T97" i="9"/>
  <c r="Z97" i="9"/>
  <c r="AE97" i="9"/>
  <c r="R98" i="9"/>
  <c r="V98" i="9"/>
  <c r="Z98" i="9"/>
  <c r="AD98" i="9"/>
  <c r="Q99" i="9"/>
  <c r="U99" i="9"/>
  <c r="Y99" i="9"/>
  <c r="AC99" i="9"/>
  <c r="P100" i="9"/>
  <c r="T100" i="9"/>
  <c r="X100" i="9"/>
  <c r="AB100" i="9"/>
  <c r="O101" i="9"/>
  <c r="S101" i="9"/>
  <c r="W101" i="9"/>
  <c r="AA101" i="9"/>
  <c r="AE101" i="9"/>
  <c r="R102" i="9"/>
  <c r="V102" i="9"/>
  <c r="Z102" i="9"/>
  <c r="AD102" i="9"/>
  <c r="Q103" i="9"/>
  <c r="U103" i="9"/>
  <c r="Y103" i="9"/>
  <c r="AC103" i="9"/>
  <c r="P104" i="9"/>
  <c r="T104" i="9"/>
  <c r="X104" i="9"/>
  <c r="AB104" i="9"/>
  <c r="O105" i="9"/>
  <c r="S105" i="9"/>
  <c r="W105" i="9"/>
  <c r="AA105" i="9"/>
  <c r="AE105" i="9"/>
  <c r="R106" i="9"/>
  <c r="V106" i="9"/>
  <c r="Z106" i="9"/>
  <c r="AD106" i="9"/>
  <c r="Q107" i="9"/>
  <c r="U107" i="9"/>
  <c r="Y107" i="9"/>
  <c r="AC107" i="9"/>
  <c r="P108" i="9"/>
  <c r="T108" i="9"/>
  <c r="X108" i="9"/>
  <c r="AB108" i="9"/>
  <c r="O109" i="9"/>
  <c r="S109" i="9"/>
  <c r="W109" i="9"/>
  <c r="AA109" i="9"/>
  <c r="AE109" i="9"/>
  <c r="R110" i="9"/>
  <c r="V110" i="9"/>
  <c r="Z110" i="9"/>
  <c r="AD110" i="9"/>
  <c r="Q111" i="9"/>
  <c r="U111" i="9"/>
  <c r="Y111" i="9"/>
  <c r="AC111" i="9"/>
  <c r="P112" i="9"/>
  <c r="T112" i="9"/>
  <c r="X112" i="9"/>
  <c r="AB112" i="9"/>
  <c r="O113" i="9"/>
  <c r="S113" i="9"/>
  <c r="W113" i="9"/>
  <c r="AA113" i="9"/>
  <c r="AE113" i="9"/>
  <c r="R114" i="9"/>
  <c r="V114" i="9"/>
  <c r="Z114" i="9"/>
  <c r="AD114" i="9"/>
  <c r="Q115" i="9"/>
  <c r="U115" i="9"/>
  <c r="Y115" i="9"/>
  <c r="AC115" i="9"/>
  <c r="P116" i="9"/>
  <c r="T116" i="9"/>
  <c r="X116" i="9"/>
  <c r="AB116" i="9"/>
  <c r="O117" i="9"/>
  <c r="S117" i="9"/>
  <c r="W117" i="9"/>
  <c r="AA117" i="9"/>
  <c r="AE117" i="9"/>
  <c r="R118" i="9"/>
  <c r="V118" i="9"/>
  <c r="Z118" i="9"/>
  <c r="AD118" i="9"/>
  <c r="Q119" i="9"/>
  <c r="U119" i="9"/>
  <c r="Y119" i="9"/>
  <c r="AC119" i="9"/>
  <c r="P120" i="9"/>
  <c r="T120" i="9"/>
  <c r="X120" i="9"/>
  <c r="AB120" i="9"/>
  <c r="O121" i="9"/>
  <c r="S121" i="9"/>
  <c r="W121" i="9"/>
  <c r="AA121" i="9"/>
  <c r="AE121" i="9"/>
  <c r="R122" i="9"/>
  <c r="V122" i="9"/>
  <c r="Z122" i="9"/>
  <c r="AD122" i="9"/>
  <c r="Q123" i="9"/>
  <c r="U123" i="9"/>
  <c r="Y123" i="9"/>
  <c r="AC123" i="9"/>
  <c r="P124" i="9"/>
  <c r="T124" i="9"/>
  <c r="X124" i="9"/>
  <c r="AB124" i="9"/>
  <c r="O125" i="9"/>
  <c r="S125" i="9"/>
  <c r="W125" i="9"/>
  <c r="AA125" i="9"/>
  <c r="AE125" i="9"/>
  <c r="R126" i="9"/>
  <c r="V126" i="9"/>
  <c r="Z126" i="9"/>
  <c r="AD126" i="9"/>
  <c r="Q127" i="9"/>
  <c r="U127" i="9"/>
  <c r="Y127" i="9"/>
  <c r="AC127" i="9"/>
  <c r="P128" i="9"/>
  <c r="T128" i="9"/>
  <c r="X128" i="9"/>
  <c r="AB128" i="9"/>
  <c r="O129" i="9"/>
  <c r="S129" i="9"/>
  <c r="W129" i="9"/>
  <c r="AA129" i="9"/>
  <c r="AE129" i="9"/>
  <c r="R130" i="9"/>
  <c r="V130" i="9"/>
  <c r="Z130" i="9"/>
  <c r="AD130" i="9"/>
  <c r="Q131" i="9"/>
  <c r="U131" i="9"/>
  <c r="Y131" i="9"/>
  <c r="AC131" i="9"/>
  <c r="P132" i="9"/>
  <c r="T132" i="9"/>
  <c r="X132" i="9"/>
  <c r="AB132" i="9"/>
  <c r="O133" i="9"/>
  <c r="S133" i="9"/>
  <c r="W133" i="9"/>
  <c r="AA133" i="9"/>
  <c r="AE133" i="9"/>
  <c r="R134" i="9"/>
  <c r="V134" i="9"/>
  <c r="Z134" i="9"/>
  <c r="AD134" i="9"/>
  <c r="Q135" i="9"/>
  <c r="U135" i="9"/>
  <c r="Y135" i="9"/>
  <c r="AC135" i="9"/>
  <c r="P136" i="9"/>
  <c r="T136" i="9"/>
  <c r="X136" i="9"/>
  <c r="AB136" i="9"/>
  <c r="O137" i="9"/>
  <c r="X133" i="9"/>
  <c r="W134" i="9"/>
  <c r="S135" i="9"/>
  <c r="AA135" i="9"/>
  <c r="R136" i="9"/>
  <c r="Z136" i="9"/>
  <c r="Q137" i="9"/>
  <c r="U137" i="9"/>
  <c r="Y137" i="9"/>
  <c r="AC137" i="9"/>
  <c r="P138" i="9"/>
  <c r="T138" i="9"/>
  <c r="X138" i="9"/>
  <c r="AB138" i="9"/>
  <c r="O139" i="9"/>
  <c r="S139" i="9"/>
  <c r="W139" i="9"/>
  <c r="AA139" i="9"/>
  <c r="AE139" i="9"/>
  <c r="R140" i="9"/>
  <c r="V140" i="9"/>
  <c r="Z140" i="9"/>
  <c r="AD140" i="9"/>
  <c r="Q141" i="9"/>
  <c r="U141" i="9"/>
  <c r="Y141" i="9"/>
  <c r="AC141" i="9"/>
  <c r="P142" i="9"/>
  <c r="T142" i="9"/>
  <c r="X142" i="9"/>
  <c r="AB142" i="9"/>
  <c r="O143" i="9"/>
  <c r="S143" i="9"/>
  <c r="W143" i="9"/>
  <c r="AA143" i="9"/>
  <c r="AE143" i="9"/>
  <c r="R144" i="9"/>
  <c r="V144" i="9"/>
  <c r="Z144" i="9"/>
  <c r="AD144" i="9"/>
  <c r="Q145" i="9"/>
  <c r="U145" i="9"/>
  <c r="Y145" i="9"/>
  <c r="AC145" i="9"/>
  <c r="P146" i="9"/>
  <c r="T146" i="9"/>
  <c r="X146" i="9"/>
  <c r="AB146" i="9"/>
  <c r="O147" i="9"/>
  <c r="S147" i="9"/>
  <c r="W147" i="9"/>
  <c r="AA147" i="9"/>
  <c r="AE147" i="9"/>
  <c r="R148" i="9"/>
  <c r="V148" i="9"/>
  <c r="Z148" i="9"/>
  <c r="AD148" i="9"/>
  <c r="Q149" i="9"/>
  <c r="U149" i="9"/>
  <c r="Y149" i="9"/>
  <c r="AC149" i="9"/>
  <c r="P150" i="9"/>
  <c r="T150" i="9"/>
  <c r="X150" i="9"/>
  <c r="AB150" i="9"/>
  <c r="O151" i="9"/>
  <c r="S151" i="9"/>
  <c r="W151" i="9"/>
  <c r="AA151" i="9"/>
  <c r="AE151" i="9"/>
  <c r="R152" i="9"/>
  <c r="V152" i="9"/>
  <c r="Z152" i="9"/>
  <c r="AD152" i="9"/>
  <c r="Q153" i="9"/>
  <c r="U153" i="9"/>
  <c r="Y153" i="9"/>
  <c r="AC153" i="9"/>
  <c r="P154" i="9"/>
  <c r="T154" i="9"/>
  <c r="X154" i="9"/>
  <c r="AB154" i="9"/>
  <c r="O155" i="9"/>
  <c r="S155" i="9"/>
  <c r="W155" i="9"/>
  <c r="AA155" i="9"/>
  <c r="AE155" i="9"/>
  <c r="R156" i="9"/>
  <c r="V156" i="9"/>
  <c r="Z156" i="9"/>
  <c r="AD156" i="9"/>
  <c r="Q157" i="9"/>
  <c r="U157" i="9"/>
  <c r="Y157" i="9"/>
  <c r="AC157" i="9"/>
  <c r="P158" i="9"/>
  <c r="T158" i="9"/>
  <c r="X158" i="9"/>
  <c r="AB158" i="9"/>
  <c r="O159" i="9"/>
  <c r="S159" i="9"/>
  <c r="W159" i="9"/>
  <c r="AA159" i="9"/>
  <c r="AE159" i="9"/>
  <c r="R160" i="9"/>
  <c r="V160" i="9"/>
  <c r="Z160" i="9"/>
  <c r="AD160" i="9"/>
  <c r="Q161" i="9"/>
  <c r="U161" i="9"/>
  <c r="Y161" i="9"/>
  <c r="AC161" i="9"/>
  <c r="P162" i="9"/>
  <c r="T162" i="9"/>
  <c r="X162" i="9"/>
  <c r="AB162" i="9"/>
  <c r="O163" i="9"/>
  <c r="S163" i="9"/>
  <c r="W163" i="9"/>
  <c r="AA163" i="9"/>
  <c r="AE163" i="9"/>
  <c r="R164" i="9"/>
  <c r="V164" i="9"/>
  <c r="Z164" i="9"/>
  <c r="AD164" i="9"/>
  <c r="Q165" i="9"/>
  <c r="U165" i="9"/>
  <c r="Y165" i="9"/>
  <c r="AC165" i="9"/>
  <c r="P166" i="9"/>
  <c r="T166" i="9"/>
  <c r="X166" i="9"/>
  <c r="AB166" i="9"/>
  <c r="O167" i="9"/>
  <c r="S167" i="9"/>
  <c r="W167" i="9"/>
  <c r="AA167" i="9"/>
  <c r="AE167" i="9"/>
  <c r="R168" i="9"/>
  <c r="V168" i="9"/>
  <c r="Z168" i="9"/>
  <c r="AD168" i="9"/>
  <c r="Q169" i="9"/>
  <c r="U169" i="9"/>
  <c r="Y169" i="9"/>
  <c r="AC169" i="9"/>
  <c r="P170" i="9"/>
  <c r="T170" i="9"/>
  <c r="X170" i="9"/>
  <c r="AB170" i="9"/>
  <c r="O171" i="9"/>
  <c r="S171" i="9"/>
  <c r="W171" i="9"/>
  <c r="AA171" i="9"/>
  <c r="AE171" i="9"/>
  <c r="R172" i="9"/>
  <c r="V172" i="9"/>
  <c r="Z172" i="9"/>
  <c r="AD172" i="9"/>
  <c r="Q173" i="9"/>
  <c r="U173" i="9"/>
  <c r="Y173" i="9"/>
  <c r="AC173" i="9"/>
  <c r="P174" i="9"/>
  <c r="T174" i="9"/>
  <c r="X174" i="9"/>
  <c r="AB174" i="9"/>
  <c r="O175" i="9"/>
  <c r="S175" i="9"/>
  <c r="W175" i="9"/>
  <c r="AB133" i="9"/>
  <c r="AA134" i="9"/>
  <c r="V135" i="9"/>
  <c r="AD135" i="9"/>
  <c r="U136" i="9"/>
  <c r="AC136" i="9"/>
  <c r="R137" i="9"/>
  <c r="V137" i="9"/>
  <c r="Z137" i="9"/>
  <c r="AD137" i="9"/>
  <c r="Q138" i="9"/>
  <c r="U138" i="9"/>
  <c r="Y138" i="9"/>
  <c r="AC138" i="9"/>
  <c r="P139" i="9"/>
  <c r="T139" i="9"/>
  <c r="X139" i="9"/>
  <c r="AB139" i="9"/>
  <c r="O140" i="9"/>
  <c r="S140" i="9"/>
  <c r="W140" i="9"/>
  <c r="AA140" i="9"/>
  <c r="AE140" i="9"/>
  <c r="R141" i="9"/>
  <c r="V141" i="9"/>
  <c r="Z141" i="9"/>
  <c r="AD141" i="9"/>
  <c r="Q142" i="9"/>
  <c r="U142" i="9"/>
  <c r="Y142" i="9"/>
  <c r="AC142" i="9"/>
  <c r="P143" i="9"/>
  <c r="T143" i="9"/>
  <c r="X143" i="9"/>
  <c r="AB143" i="9"/>
  <c r="O144" i="9"/>
  <c r="S144" i="9"/>
  <c r="W144" i="9"/>
  <c r="AA144" i="9"/>
  <c r="AE144" i="9"/>
  <c r="R145" i="9"/>
  <c r="V145" i="9"/>
  <c r="Z145" i="9"/>
  <c r="AD145" i="9"/>
  <c r="Q146" i="9"/>
  <c r="U146" i="9"/>
  <c r="Y146" i="9"/>
  <c r="AC146" i="9"/>
  <c r="P147" i="9"/>
  <c r="T147" i="9"/>
  <c r="X147" i="9"/>
  <c r="AB147" i="9"/>
  <c r="O148" i="9"/>
  <c r="S148" i="9"/>
  <c r="W148" i="9"/>
  <c r="AA148" i="9"/>
  <c r="AE148" i="9"/>
  <c r="R149" i="9"/>
  <c r="V149" i="9"/>
  <c r="Z149" i="9"/>
  <c r="AD149" i="9"/>
  <c r="Q150" i="9"/>
  <c r="U150" i="9"/>
  <c r="Y150" i="9"/>
  <c r="AC150" i="9"/>
  <c r="P151" i="9"/>
  <c r="T151" i="9"/>
  <c r="X151" i="9"/>
  <c r="AB151" i="9"/>
  <c r="O152" i="9"/>
  <c r="S152" i="9"/>
  <c r="W152" i="9"/>
  <c r="AA152" i="9"/>
  <c r="AE152" i="9"/>
  <c r="R153" i="9"/>
  <c r="V153" i="9"/>
  <c r="Z153" i="9"/>
  <c r="AD153" i="9"/>
  <c r="Q154" i="9"/>
  <c r="U154" i="9"/>
  <c r="Y154" i="9"/>
  <c r="AC154" i="9"/>
  <c r="P155" i="9"/>
  <c r="T155" i="9"/>
  <c r="X155" i="9"/>
  <c r="AB155" i="9"/>
  <c r="O156" i="9"/>
  <c r="S156" i="9"/>
  <c r="W156" i="9"/>
  <c r="AA156" i="9"/>
  <c r="AE156" i="9"/>
  <c r="R157" i="9"/>
  <c r="V157" i="9"/>
  <c r="Z157" i="9"/>
  <c r="AD157" i="9"/>
  <c r="Q158" i="9"/>
  <c r="U158" i="9"/>
  <c r="Y158" i="9"/>
  <c r="AC158" i="9"/>
  <c r="P159" i="9"/>
  <c r="T159" i="9"/>
  <c r="X159" i="9"/>
  <c r="AB159" i="9"/>
  <c r="O160" i="9"/>
  <c r="S160" i="9"/>
  <c r="W160" i="9"/>
  <c r="AA160" i="9"/>
  <c r="AE160" i="9"/>
  <c r="R161" i="9"/>
  <c r="V161" i="9"/>
  <c r="Z161" i="9"/>
  <c r="AD161" i="9"/>
  <c r="Q162" i="9"/>
  <c r="U162" i="9"/>
  <c r="Y162" i="9"/>
  <c r="AC162" i="9"/>
  <c r="P163" i="9"/>
  <c r="T163" i="9"/>
  <c r="X163" i="9"/>
  <c r="AB163" i="9"/>
  <c r="O164" i="9"/>
  <c r="S164" i="9"/>
  <c r="W164" i="9"/>
  <c r="AA164" i="9"/>
  <c r="AE164" i="9"/>
  <c r="R165" i="9"/>
  <c r="V165" i="9"/>
  <c r="Z165" i="9"/>
  <c r="AD165" i="9"/>
  <c r="Q166" i="9"/>
  <c r="U166" i="9"/>
  <c r="Y166" i="9"/>
  <c r="AC166" i="9"/>
  <c r="P167" i="9"/>
  <c r="T167" i="9"/>
  <c r="X167" i="9"/>
  <c r="AB167" i="9"/>
  <c r="O168" i="9"/>
  <c r="S168" i="9"/>
  <c r="W168" i="9"/>
  <c r="AA168" i="9"/>
  <c r="AE168" i="9"/>
  <c r="R169" i="9"/>
  <c r="V169" i="9"/>
  <c r="Z169" i="9"/>
  <c r="AD169" i="9"/>
  <c r="Q170" i="9"/>
  <c r="U170" i="9"/>
  <c r="Y170" i="9"/>
  <c r="AC170" i="9"/>
  <c r="P171" i="9"/>
  <c r="T171" i="9"/>
  <c r="X171" i="9"/>
  <c r="AB171" i="9"/>
  <c r="O172" i="9"/>
  <c r="S172" i="9"/>
  <c r="W172" i="9"/>
  <c r="AA172" i="9"/>
  <c r="AE172" i="9"/>
  <c r="R173" i="9"/>
  <c r="V173" i="9"/>
  <c r="Z173" i="9"/>
  <c r="AD173" i="9"/>
  <c r="Q174" i="9"/>
  <c r="O134" i="9"/>
  <c r="AE134" i="9"/>
  <c r="W135" i="9"/>
  <c r="AE135" i="9"/>
  <c r="V136" i="9"/>
  <c r="AD136" i="9"/>
  <c r="S137" i="9"/>
  <c r="W137" i="9"/>
  <c r="AA137" i="9"/>
  <c r="AE137" i="9"/>
  <c r="R138" i="9"/>
  <c r="V138" i="9"/>
  <c r="Z138" i="9"/>
  <c r="AD138" i="9"/>
  <c r="Q139" i="9"/>
  <c r="U139" i="9"/>
  <c r="Y139" i="9"/>
  <c r="AC139" i="9"/>
  <c r="P140" i="9"/>
  <c r="T140" i="9"/>
  <c r="X140" i="9"/>
  <c r="AB140" i="9"/>
  <c r="O141" i="9"/>
  <c r="S141" i="9"/>
  <c r="W141" i="9"/>
  <c r="AA141" i="9"/>
  <c r="AE141" i="9"/>
  <c r="R142" i="9"/>
  <c r="V142" i="9"/>
  <c r="Z142" i="9"/>
  <c r="AD142" i="9"/>
  <c r="Q143" i="9"/>
  <c r="U143" i="9"/>
  <c r="Y143" i="9"/>
  <c r="AC143" i="9"/>
  <c r="P144" i="9"/>
  <c r="T144" i="9"/>
  <c r="X144" i="9"/>
  <c r="AB144" i="9"/>
  <c r="O145" i="9"/>
  <c r="S145" i="9"/>
  <c r="W145" i="9"/>
  <c r="AA145" i="9"/>
  <c r="AE145" i="9"/>
  <c r="R146" i="9"/>
  <c r="V146" i="9"/>
  <c r="Z146" i="9"/>
  <c r="AD146" i="9"/>
  <c r="Q147" i="9"/>
  <c r="U147" i="9"/>
  <c r="Y147" i="9"/>
  <c r="AC147" i="9"/>
  <c r="P148" i="9"/>
  <c r="T148" i="9"/>
  <c r="X148" i="9"/>
  <c r="AB148" i="9"/>
  <c r="O149" i="9"/>
  <c r="S149" i="9"/>
  <c r="W149" i="9"/>
  <c r="AA149" i="9"/>
  <c r="AE149" i="9"/>
  <c r="R150" i="9"/>
  <c r="V150" i="9"/>
  <c r="Z150" i="9"/>
  <c r="AD150" i="9"/>
  <c r="Q151" i="9"/>
  <c r="U151" i="9"/>
  <c r="Y151" i="9"/>
  <c r="AC151" i="9"/>
  <c r="P152" i="9"/>
  <c r="T152" i="9"/>
  <c r="X152" i="9"/>
  <c r="AB152" i="9"/>
  <c r="O153" i="9"/>
  <c r="S153" i="9"/>
  <c r="W153" i="9"/>
  <c r="AA153" i="9"/>
  <c r="AE153" i="9"/>
  <c r="R154" i="9"/>
  <c r="V154" i="9"/>
  <c r="Z154" i="9"/>
  <c r="AD154" i="9"/>
  <c r="Q155" i="9"/>
  <c r="U155" i="9"/>
  <c r="Y155" i="9"/>
  <c r="AC155" i="9"/>
  <c r="P156" i="9"/>
  <c r="T156" i="9"/>
  <c r="X156" i="9"/>
  <c r="AB156" i="9"/>
  <c r="O157" i="9"/>
  <c r="S157" i="9"/>
  <c r="W157" i="9"/>
  <c r="AA157" i="9"/>
  <c r="AE157" i="9"/>
  <c r="R158" i="9"/>
  <c r="V158" i="9"/>
  <c r="Z158" i="9"/>
  <c r="AD158" i="9"/>
  <c r="Q159" i="9"/>
  <c r="U159" i="9"/>
  <c r="Y159" i="9"/>
  <c r="AC159" i="9"/>
  <c r="P160" i="9"/>
  <c r="T160" i="9"/>
  <c r="X160" i="9"/>
  <c r="AB160" i="9"/>
  <c r="O161" i="9"/>
  <c r="S161" i="9"/>
  <c r="W161" i="9"/>
  <c r="AA161" i="9"/>
  <c r="AE161" i="9"/>
  <c r="R162" i="9"/>
  <c r="V162" i="9"/>
  <c r="Z162" i="9"/>
  <c r="AD162" i="9"/>
  <c r="Q163" i="9"/>
  <c r="U163" i="9"/>
  <c r="Y163" i="9"/>
  <c r="AC163" i="9"/>
  <c r="P164" i="9"/>
  <c r="T164" i="9"/>
  <c r="X164" i="9"/>
  <c r="AB164" i="9"/>
  <c r="O165" i="9"/>
  <c r="S165" i="9"/>
  <c r="W165" i="9"/>
  <c r="AA165" i="9"/>
  <c r="AE165" i="9"/>
  <c r="R166" i="9"/>
  <c r="V166" i="9"/>
  <c r="Z166" i="9"/>
  <c r="AD166" i="9"/>
  <c r="Q167" i="9"/>
  <c r="U167" i="9"/>
  <c r="Y167" i="9"/>
  <c r="AC167" i="9"/>
  <c r="P168" i="9"/>
  <c r="T168" i="9"/>
  <c r="X168" i="9"/>
  <c r="AB168" i="9"/>
  <c r="O169" i="9"/>
  <c r="S169" i="9"/>
  <c r="W169" i="9"/>
  <c r="AA169" i="9"/>
  <c r="AE169" i="9"/>
  <c r="R170" i="9"/>
  <c r="V170" i="9"/>
  <c r="Z170" i="9"/>
  <c r="AD170" i="9"/>
  <c r="Q171" i="9"/>
  <c r="U171" i="9"/>
  <c r="Y171" i="9"/>
  <c r="AC171" i="9"/>
  <c r="P172" i="9"/>
  <c r="T172" i="9"/>
  <c r="X172" i="9"/>
  <c r="AB172" i="9"/>
  <c r="O173" i="9"/>
  <c r="S173" i="9"/>
  <c r="W173" i="9"/>
  <c r="AA173" i="9"/>
  <c r="AE173" i="9"/>
  <c r="R174" i="9"/>
  <c r="S134" i="9"/>
  <c r="R135" i="9"/>
  <c r="Z135" i="9"/>
  <c r="Q136" i="9"/>
  <c r="Y136" i="9"/>
  <c r="P137" i="9"/>
  <c r="T137" i="9"/>
  <c r="X137" i="9"/>
  <c r="AB137" i="9"/>
  <c r="O138" i="9"/>
  <c r="S138" i="9"/>
  <c r="W138" i="9"/>
  <c r="AA138" i="9"/>
  <c r="AE138" i="9"/>
  <c r="R139" i="9"/>
  <c r="V139" i="9"/>
  <c r="Z139" i="9"/>
  <c r="AD139" i="9"/>
  <c r="Q140" i="9"/>
  <c r="U140" i="9"/>
  <c r="Y140" i="9"/>
  <c r="AC140" i="9"/>
  <c r="P141" i="9"/>
  <c r="T141" i="9"/>
  <c r="X141" i="9"/>
  <c r="AB141" i="9"/>
  <c r="O142" i="9"/>
  <c r="S142" i="9"/>
  <c r="W142" i="9"/>
  <c r="AA142" i="9"/>
  <c r="AE142" i="9"/>
  <c r="R143" i="9"/>
  <c r="V143" i="9"/>
  <c r="Z143" i="9"/>
  <c r="AD143" i="9"/>
  <c r="Q144" i="9"/>
  <c r="U144" i="9"/>
  <c r="Y144" i="9"/>
  <c r="AC144" i="9"/>
  <c r="P145" i="9"/>
  <c r="T145" i="9"/>
  <c r="X145" i="9"/>
  <c r="AB145" i="9"/>
  <c r="O146" i="9"/>
  <c r="S146" i="9"/>
  <c r="W146" i="9"/>
  <c r="AA146" i="9"/>
  <c r="AE146" i="9"/>
  <c r="R147" i="9"/>
  <c r="V147" i="9"/>
  <c r="Z147" i="9"/>
  <c r="AD147" i="9"/>
  <c r="Q148" i="9"/>
  <c r="U148" i="9"/>
  <c r="Y148" i="9"/>
  <c r="AC148" i="9"/>
  <c r="P149" i="9"/>
  <c r="T149" i="9"/>
  <c r="X149" i="9"/>
  <c r="AB149" i="9"/>
  <c r="O150" i="9"/>
  <c r="S150" i="9"/>
  <c r="W150" i="9"/>
  <c r="AA150" i="9"/>
  <c r="AE150" i="9"/>
  <c r="R151" i="9"/>
  <c r="V151" i="9"/>
  <c r="Z151" i="9"/>
  <c r="AD151" i="9"/>
  <c r="Q152" i="9"/>
  <c r="U152" i="9"/>
  <c r="Y152" i="9"/>
  <c r="AC152" i="9"/>
  <c r="P153" i="9"/>
  <c r="T153" i="9"/>
  <c r="X153" i="9"/>
  <c r="AB153" i="9"/>
  <c r="O154" i="9"/>
  <c r="S154" i="9"/>
  <c r="W154" i="9"/>
  <c r="AA154" i="9"/>
  <c r="AE154" i="9"/>
  <c r="R155" i="9"/>
  <c r="V155" i="9"/>
  <c r="Z155" i="9"/>
  <c r="AD155" i="9"/>
  <c r="Q156" i="9"/>
  <c r="U156" i="9"/>
  <c r="Y156" i="9"/>
  <c r="AC156" i="9"/>
  <c r="P157" i="9"/>
  <c r="T157" i="9"/>
  <c r="X157" i="9"/>
  <c r="AB157" i="9"/>
  <c r="O158" i="9"/>
  <c r="S158" i="9"/>
  <c r="W158" i="9"/>
  <c r="AA158" i="9"/>
  <c r="AE158" i="9"/>
  <c r="R159" i="9"/>
  <c r="V159" i="9"/>
  <c r="Z159" i="9"/>
  <c r="AD159" i="9"/>
  <c r="Q160" i="9"/>
  <c r="U160" i="9"/>
  <c r="Y160" i="9"/>
  <c r="AC160" i="9"/>
  <c r="P161" i="9"/>
  <c r="T161" i="9"/>
  <c r="X161" i="9"/>
  <c r="AB161" i="9"/>
  <c r="O162" i="9"/>
  <c r="S162" i="9"/>
  <c r="W162" i="9"/>
  <c r="AA162" i="9"/>
  <c r="AE162" i="9"/>
  <c r="R163" i="9"/>
  <c r="V163" i="9"/>
  <c r="Z163" i="9"/>
  <c r="AD163" i="9"/>
  <c r="Q164" i="9"/>
  <c r="U164" i="9"/>
  <c r="Y164" i="9"/>
  <c r="AC164" i="9"/>
  <c r="P165" i="9"/>
  <c r="T165" i="9"/>
  <c r="X165" i="9"/>
  <c r="AB165" i="9"/>
  <c r="O166" i="9"/>
  <c r="S166" i="9"/>
  <c r="W166" i="9"/>
  <c r="AA166" i="9"/>
  <c r="AE166" i="9"/>
  <c r="R167" i="9"/>
  <c r="V167" i="9"/>
  <c r="Z167" i="9"/>
  <c r="AD167" i="9"/>
  <c r="Q168" i="9"/>
  <c r="U168" i="9"/>
  <c r="Y168" i="9"/>
  <c r="AC168" i="9"/>
  <c r="P169" i="9"/>
  <c r="T169" i="9"/>
  <c r="X169" i="9"/>
  <c r="AB169" i="9"/>
  <c r="O170" i="9"/>
  <c r="S170" i="9"/>
  <c r="W170" i="9"/>
  <c r="AA170" i="9"/>
  <c r="AE170" i="9"/>
  <c r="R171" i="9"/>
  <c r="V171" i="9"/>
  <c r="Z171" i="9"/>
  <c r="AD171" i="9"/>
  <c r="Q172" i="9"/>
  <c r="U172" i="9"/>
  <c r="Y172" i="9"/>
  <c r="AC172" i="9"/>
  <c r="P173" i="9"/>
  <c r="T173" i="9"/>
  <c r="X173" i="9"/>
  <c r="U174" i="9"/>
  <c r="Z174" i="9"/>
  <c r="AE174" i="9"/>
  <c r="T175" i="9"/>
  <c r="Y175" i="9"/>
  <c r="AC175" i="9"/>
  <c r="P176" i="9"/>
  <c r="T176" i="9"/>
  <c r="X176" i="9"/>
  <c r="AB176" i="9"/>
  <c r="O177" i="9"/>
  <c r="S177" i="9"/>
  <c r="W177" i="9"/>
  <c r="AA177" i="9"/>
  <c r="AE177" i="9"/>
  <c r="R178" i="9"/>
  <c r="V178" i="9"/>
  <c r="Z178" i="9"/>
  <c r="AD178" i="9"/>
  <c r="Q179" i="9"/>
  <c r="U179" i="9"/>
  <c r="Y179" i="9"/>
  <c r="AC179" i="9"/>
  <c r="P180" i="9"/>
  <c r="T180" i="9"/>
  <c r="X180" i="9"/>
  <c r="AB180" i="9"/>
  <c r="O181" i="9"/>
  <c r="S181" i="9"/>
  <c r="W181" i="9"/>
  <c r="AA181" i="9"/>
  <c r="AE181" i="9"/>
  <c r="R182" i="9"/>
  <c r="V182" i="9"/>
  <c r="Z182" i="9"/>
  <c r="AD182" i="9"/>
  <c r="Q183" i="9"/>
  <c r="U183" i="9"/>
  <c r="Y183" i="9"/>
  <c r="AC183" i="9"/>
  <c r="P184" i="9"/>
  <c r="T184" i="9"/>
  <c r="X184" i="9"/>
  <c r="AB184" i="9"/>
  <c r="O185" i="9"/>
  <c r="S185" i="9"/>
  <c r="W185" i="9"/>
  <c r="AA185" i="9"/>
  <c r="AE185" i="9"/>
  <c r="R186" i="9"/>
  <c r="V186" i="9"/>
  <c r="Z186" i="9"/>
  <c r="AD186" i="9"/>
  <c r="Q187" i="9"/>
  <c r="U187" i="9"/>
  <c r="Y187" i="9"/>
  <c r="AC187" i="9"/>
  <c r="P188" i="9"/>
  <c r="T188" i="9"/>
  <c r="X188" i="9"/>
  <c r="AB188" i="9"/>
  <c r="O189" i="9"/>
  <c r="S189" i="9"/>
  <c r="W189" i="9"/>
  <c r="AA189" i="9"/>
  <c r="AE189" i="9"/>
  <c r="R190" i="9"/>
  <c r="V190" i="9"/>
  <c r="Z190" i="9"/>
  <c r="AD190" i="9"/>
  <c r="Q191" i="9"/>
  <c r="U191" i="9"/>
  <c r="Y191" i="9"/>
  <c r="AC191" i="9"/>
  <c r="P192" i="9"/>
  <c r="T192" i="9"/>
  <c r="X192" i="9"/>
  <c r="AB192" i="9"/>
  <c r="O193" i="9"/>
  <c r="S193" i="9"/>
  <c r="W193" i="9"/>
  <c r="AA193" i="9"/>
  <c r="AE193" i="9"/>
  <c r="R194" i="9"/>
  <c r="V194" i="9"/>
  <c r="Z194" i="9"/>
  <c r="AD194" i="9"/>
  <c r="Q195" i="9"/>
  <c r="U195" i="9"/>
  <c r="Y195" i="9"/>
  <c r="AC195" i="9"/>
  <c r="P196" i="9"/>
  <c r="T196" i="9"/>
  <c r="X196" i="9"/>
  <c r="AB196" i="9"/>
  <c r="O197" i="9"/>
  <c r="S197" i="9"/>
  <c r="W197" i="9"/>
  <c r="AA197" i="9"/>
  <c r="AE197" i="9"/>
  <c r="R198" i="9"/>
  <c r="V198" i="9"/>
  <c r="Z198" i="9"/>
  <c r="AD198" i="9"/>
  <c r="Q199" i="9"/>
  <c r="U199" i="9"/>
  <c r="Y199" i="9"/>
  <c r="AC199" i="9"/>
  <c r="P200" i="9"/>
  <c r="T200" i="9"/>
  <c r="X200" i="9"/>
  <c r="AB200" i="9"/>
  <c r="O201" i="9"/>
  <c r="S201" i="9"/>
  <c r="W201" i="9"/>
  <c r="AA201" i="9"/>
  <c r="AE201" i="9"/>
  <c r="R202" i="9"/>
  <c r="V202" i="9"/>
  <c r="Z202" i="9"/>
  <c r="AD202" i="9"/>
  <c r="Q203" i="9"/>
  <c r="U203" i="9"/>
  <c r="Y203" i="9"/>
  <c r="AC203" i="9"/>
  <c r="P204" i="9"/>
  <c r="T204" i="9"/>
  <c r="X204" i="9"/>
  <c r="AB204" i="9"/>
  <c r="O205" i="9"/>
  <c r="S205" i="9"/>
  <c r="W205" i="9"/>
  <c r="AA205" i="9"/>
  <c r="AE205" i="9"/>
  <c r="R206" i="9"/>
  <c r="V206" i="9"/>
  <c r="Z206" i="9"/>
  <c r="AD206" i="9"/>
  <c r="Q207" i="9"/>
  <c r="U207" i="9"/>
  <c r="Y207" i="9"/>
  <c r="AC207" i="9"/>
  <c r="P208" i="9"/>
  <c r="T208" i="9"/>
  <c r="X208" i="9"/>
  <c r="AB208" i="9"/>
  <c r="O209" i="9"/>
  <c r="S209" i="9"/>
  <c r="W209" i="9"/>
  <c r="AA209" i="9"/>
  <c r="AE209" i="9"/>
  <c r="AB173" i="9"/>
  <c r="V174" i="9"/>
  <c r="AA174" i="9"/>
  <c r="P175" i="9"/>
  <c r="U175" i="9"/>
  <c r="Z175" i="9"/>
  <c r="AD175" i="9"/>
  <c r="Q176" i="9"/>
  <c r="U176" i="9"/>
  <c r="Y176" i="9"/>
  <c r="AC176" i="9"/>
  <c r="P177" i="9"/>
  <c r="T177" i="9"/>
  <c r="X177" i="9"/>
  <c r="AB177" i="9"/>
  <c r="O178" i="9"/>
  <c r="S178" i="9"/>
  <c r="W178" i="9"/>
  <c r="AA178" i="9"/>
  <c r="AE178" i="9"/>
  <c r="R179" i="9"/>
  <c r="V179" i="9"/>
  <c r="Z179" i="9"/>
  <c r="AD179" i="9"/>
  <c r="Q180" i="9"/>
  <c r="U180" i="9"/>
  <c r="Y180" i="9"/>
  <c r="AC180" i="9"/>
  <c r="P181" i="9"/>
  <c r="T181" i="9"/>
  <c r="X181" i="9"/>
  <c r="AB181" i="9"/>
  <c r="O182" i="9"/>
  <c r="S182" i="9"/>
  <c r="W182" i="9"/>
  <c r="AA182" i="9"/>
  <c r="AE182" i="9"/>
  <c r="R183" i="9"/>
  <c r="V183" i="9"/>
  <c r="Z183" i="9"/>
  <c r="AD183" i="9"/>
  <c r="Q184" i="9"/>
  <c r="U184" i="9"/>
  <c r="Y184" i="9"/>
  <c r="AC184" i="9"/>
  <c r="P185" i="9"/>
  <c r="T185" i="9"/>
  <c r="X185" i="9"/>
  <c r="AB185" i="9"/>
  <c r="O186" i="9"/>
  <c r="S186" i="9"/>
  <c r="W186" i="9"/>
  <c r="AA186" i="9"/>
  <c r="AE186" i="9"/>
  <c r="R187" i="9"/>
  <c r="V187" i="9"/>
  <c r="Z187" i="9"/>
  <c r="AD187" i="9"/>
  <c r="Q188" i="9"/>
  <c r="U188" i="9"/>
  <c r="Y188" i="9"/>
  <c r="AC188" i="9"/>
  <c r="P189" i="9"/>
  <c r="T189" i="9"/>
  <c r="X189" i="9"/>
  <c r="AB189" i="9"/>
  <c r="O190" i="9"/>
  <c r="S190" i="9"/>
  <c r="W190" i="9"/>
  <c r="AA190" i="9"/>
  <c r="AE190" i="9"/>
  <c r="R191" i="9"/>
  <c r="V191" i="9"/>
  <c r="Z191" i="9"/>
  <c r="AD191" i="9"/>
  <c r="Q192" i="9"/>
  <c r="U192" i="9"/>
  <c r="Y192" i="9"/>
  <c r="AC192" i="9"/>
  <c r="P193" i="9"/>
  <c r="T193" i="9"/>
  <c r="X193" i="9"/>
  <c r="AB193" i="9"/>
  <c r="O194" i="9"/>
  <c r="S194" i="9"/>
  <c r="W194" i="9"/>
  <c r="AA194" i="9"/>
  <c r="AE194" i="9"/>
  <c r="R195" i="9"/>
  <c r="V195" i="9"/>
  <c r="Z195" i="9"/>
  <c r="AD195" i="9"/>
  <c r="Q196" i="9"/>
  <c r="U196" i="9"/>
  <c r="Y196" i="9"/>
  <c r="AC196" i="9"/>
  <c r="P197" i="9"/>
  <c r="T197" i="9"/>
  <c r="X197" i="9"/>
  <c r="AB197" i="9"/>
  <c r="O198" i="9"/>
  <c r="S198" i="9"/>
  <c r="W198" i="9"/>
  <c r="AA198" i="9"/>
  <c r="AE198" i="9"/>
  <c r="R199" i="9"/>
  <c r="V199" i="9"/>
  <c r="Z199" i="9"/>
  <c r="AD199" i="9"/>
  <c r="Q200" i="9"/>
  <c r="U200" i="9"/>
  <c r="Y200" i="9"/>
  <c r="AC200" i="9"/>
  <c r="P201" i="9"/>
  <c r="T201" i="9"/>
  <c r="X201" i="9"/>
  <c r="AB201" i="9"/>
  <c r="O202" i="9"/>
  <c r="S202" i="9"/>
  <c r="W202" i="9"/>
  <c r="AA202" i="9"/>
  <c r="AE202" i="9"/>
  <c r="R203" i="9"/>
  <c r="V203" i="9"/>
  <c r="Z203" i="9"/>
  <c r="AD203" i="9"/>
  <c r="Q204" i="9"/>
  <c r="U204" i="9"/>
  <c r="Y204" i="9"/>
  <c r="AC204" i="9"/>
  <c r="P205" i="9"/>
  <c r="T205" i="9"/>
  <c r="X205" i="9"/>
  <c r="AB205" i="9"/>
  <c r="O206" i="9"/>
  <c r="S206" i="9"/>
  <c r="W206" i="9"/>
  <c r="AA206" i="9"/>
  <c r="AE206" i="9"/>
  <c r="R207" i="9"/>
  <c r="V207" i="9"/>
  <c r="Z207" i="9"/>
  <c r="AD207" i="9"/>
  <c r="Q208" i="9"/>
  <c r="U208" i="9"/>
  <c r="Y208" i="9"/>
  <c r="AC208" i="9"/>
  <c r="P209" i="9"/>
  <c r="T209" i="9"/>
  <c r="X209" i="9"/>
  <c r="AB209" i="9"/>
  <c r="O174" i="9"/>
  <c r="W174" i="9"/>
  <c r="AC174" i="9"/>
  <c r="Q175" i="9"/>
  <c r="V175" i="9"/>
  <c r="AA175" i="9"/>
  <c r="AE175" i="9"/>
  <c r="R176" i="9"/>
  <c r="V176" i="9"/>
  <c r="Z176" i="9"/>
  <c r="AD176" i="9"/>
  <c r="Q177" i="9"/>
  <c r="U177" i="9"/>
  <c r="Y177" i="9"/>
  <c r="AC177" i="9"/>
  <c r="P178" i="9"/>
  <c r="T178" i="9"/>
  <c r="X178" i="9"/>
  <c r="AB178" i="9"/>
  <c r="O179" i="9"/>
  <c r="S179" i="9"/>
  <c r="W179" i="9"/>
  <c r="AA179" i="9"/>
  <c r="AE179" i="9"/>
  <c r="R180" i="9"/>
  <c r="V180" i="9"/>
  <c r="Z180" i="9"/>
  <c r="AD180" i="9"/>
  <c r="Q181" i="9"/>
  <c r="U181" i="9"/>
  <c r="Y181" i="9"/>
  <c r="AC181" i="9"/>
  <c r="P182" i="9"/>
  <c r="T182" i="9"/>
  <c r="X182" i="9"/>
  <c r="AB182" i="9"/>
  <c r="O183" i="9"/>
  <c r="S183" i="9"/>
  <c r="W183" i="9"/>
  <c r="AA183" i="9"/>
  <c r="AE183" i="9"/>
  <c r="R184" i="9"/>
  <c r="V184" i="9"/>
  <c r="Z184" i="9"/>
  <c r="AD184" i="9"/>
  <c r="Q185" i="9"/>
  <c r="U185" i="9"/>
  <c r="Y185" i="9"/>
  <c r="AC185" i="9"/>
  <c r="P186" i="9"/>
  <c r="T186" i="9"/>
  <c r="X186" i="9"/>
  <c r="AB186" i="9"/>
  <c r="O187" i="9"/>
  <c r="S187" i="9"/>
  <c r="W187" i="9"/>
  <c r="AA187" i="9"/>
  <c r="AE187" i="9"/>
  <c r="R188" i="9"/>
  <c r="V188" i="9"/>
  <c r="Z188" i="9"/>
  <c r="AD188" i="9"/>
  <c r="Q189" i="9"/>
  <c r="U189" i="9"/>
  <c r="Y189" i="9"/>
  <c r="AC189" i="9"/>
  <c r="P190" i="9"/>
  <c r="T190" i="9"/>
  <c r="X190" i="9"/>
  <c r="AB190" i="9"/>
  <c r="O191" i="9"/>
  <c r="S191" i="9"/>
  <c r="W191" i="9"/>
  <c r="AA191" i="9"/>
  <c r="AE191" i="9"/>
  <c r="R192" i="9"/>
  <c r="V192" i="9"/>
  <c r="Z192" i="9"/>
  <c r="AD192" i="9"/>
  <c r="Q193" i="9"/>
  <c r="U193" i="9"/>
  <c r="Y193" i="9"/>
  <c r="AC193" i="9"/>
  <c r="P194" i="9"/>
  <c r="T194" i="9"/>
  <c r="X194" i="9"/>
  <c r="AB194" i="9"/>
  <c r="O195" i="9"/>
  <c r="S195" i="9"/>
  <c r="W195" i="9"/>
  <c r="AA195" i="9"/>
  <c r="AE195" i="9"/>
  <c r="R196" i="9"/>
  <c r="V196" i="9"/>
  <c r="Z196" i="9"/>
  <c r="AD196" i="9"/>
  <c r="Q197" i="9"/>
  <c r="U197" i="9"/>
  <c r="Y197" i="9"/>
  <c r="AC197" i="9"/>
  <c r="P198" i="9"/>
  <c r="T198" i="9"/>
  <c r="X198" i="9"/>
  <c r="AB198" i="9"/>
  <c r="O199" i="9"/>
  <c r="S199" i="9"/>
  <c r="W199" i="9"/>
  <c r="AA199" i="9"/>
  <c r="AE199" i="9"/>
  <c r="R200" i="9"/>
  <c r="V200" i="9"/>
  <c r="Z200" i="9"/>
  <c r="AD200" i="9"/>
  <c r="Q201" i="9"/>
  <c r="U201" i="9"/>
  <c r="Y201" i="9"/>
  <c r="AC201" i="9"/>
  <c r="P202" i="9"/>
  <c r="T202" i="9"/>
  <c r="X202" i="9"/>
  <c r="AB202" i="9"/>
  <c r="O203" i="9"/>
  <c r="S203" i="9"/>
  <c r="W203" i="9"/>
  <c r="AA203" i="9"/>
  <c r="AE203" i="9"/>
  <c r="R204" i="9"/>
  <c r="V204" i="9"/>
  <c r="Z204" i="9"/>
  <c r="AD204" i="9"/>
  <c r="Q205" i="9"/>
  <c r="U205" i="9"/>
  <c r="Y205" i="9"/>
  <c r="AC205" i="9"/>
  <c r="P206" i="9"/>
  <c r="T206" i="9"/>
  <c r="X206" i="9"/>
  <c r="AB206" i="9"/>
  <c r="O207" i="9"/>
  <c r="S207" i="9"/>
  <c r="W207" i="9"/>
  <c r="AA207" i="9"/>
  <c r="AE207" i="9"/>
  <c r="R208" i="9"/>
  <c r="V208" i="9"/>
  <c r="Z208" i="9"/>
  <c r="AD208" i="9"/>
  <c r="Q209" i="9"/>
  <c r="U209" i="9"/>
  <c r="Y209" i="9"/>
  <c r="AC209" i="9"/>
  <c r="S174" i="9"/>
  <c r="Y174" i="9"/>
  <c r="AD174" i="9"/>
  <c r="R175" i="9"/>
  <c r="X175" i="9"/>
  <c r="AB175" i="9"/>
  <c r="O176" i="9"/>
  <c r="S176" i="9"/>
  <c r="W176" i="9"/>
  <c r="AA176" i="9"/>
  <c r="AE176" i="9"/>
  <c r="R177" i="9"/>
  <c r="V177" i="9"/>
  <c r="Z177" i="9"/>
  <c r="AD177" i="9"/>
  <c r="Q178" i="9"/>
  <c r="U178" i="9"/>
  <c r="Y178" i="9"/>
  <c r="AC178" i="9"/>
  <c r="P179" i="9"/>
  <c r="T179" i="9"/>
  <c r="X179" i="9"/>
  <c r="AB179" i="9"/>
  <c r="O180" i="9"/>
  <c r="S180" i="9"/>
  <c r="W180" i="9"/>
  <c r="AA180" i="9"/>
  <c r="AE180" i="9"/>
  <c r="R181" i="9"/>
  <c r="V181" i="9"/>
  <c r="Z181" i="9"/>
  <c r="AD181" i="9"/>
  <c r="Q182" i="9"/>
  <c r="U182" i="9"/>
  <c r="Y182" i="9"/>
  <c r="AC182" i="9"/>
  <c r="P183" i="9"/>
  <c r="T183" i="9"/>
  <c r="X183" i="9"/>
  <c r="AB183" i="9"/>
  <c r="O184" i="9"/>
  <c r="S184" i="9"/>
  <c r="W184" i="9"/>
  <c r="AA184" i="9"/>
  <c r="AE184" i="9"/>
  <c r="R185" i="9"/>
  <c r="V185" i="9"/>
  <c r="Z185" i="9"/>
  <c r="AD185" i="9"/>
  <c r="Q186" i="9"/>
  <c r="U186" i="9"/>
  <c r="Y186" i="9"/>
  <c r="AC186" i="9"/>
  <c r="P187" i="9"/>
  <c r="T187" i="9"/>
  <c r="X187" i="9"/>
  <c r="AB187" i="9"/>
  <c r="O188" i="9"/>
  <c r="S188" i="9"/>
  <c r="W188" i="9"/>
  <c r="AA188" i="9"/>
  <c r="AE188" i="9"/>
  <c r="R189" i="9"/>
  <c r="V189" i="9"/>
  <c r="Z189" i="9"/>
  <c r="AD189" i="9"/>
  <c r="Q190" i="9"/>
  <c r="U190" i="9"/>
  <c r="Y190" i="9"/>
  <c r="AC190" i="9"/>
  <c r="P191" i="9"/>
  <c r="T191" i="9"/>
  <c r="X191" i="9"/>
  <c r="AB191" i="9"/>
  <c r="O192" i="9"/>
  <c r="S192" i="9"/>
  <c r="W192" i="9"/>
  <c r="AA192" i="9"/>
  <c r="AE192" i="9"/>
  <c r="R193" i="9"/>
  <c r="V193" i="9"/>
  <c r="Z193" i="9"/>
  <c r="AD193" i="9"/>
  <c r="Q194" i="9"/>
  <c r="U194" i="9"/>
  <c r="Y194" i="9"/>
  <c r="AC194" i="9"/>
  <c r="P195" i="9"/>
  <c r="T195" i="9"/>
  <c r="X195" i="9"/>
  <c r="AB195" i="9"/>
  <c r="O196" i="9"/>
  <c r="S196" i="9"/>
  <c r="W196" i="9"/>
  <c r="AA196" i="9"/>
  <c r="AE196" i="9"/>
  <c r="R197" i="9"/>
  <c r="V197" i="9"/>
  <c r="Z197" i="9"/>
  <c r="AD197" i="9"/>
  <c r="Q198" i="9"/>
  <c r="U198" i="9"/>
  <c r="Y198" i="9"/>
  <c r="AC198" i="9"/>
  <c r="P199" i="9"/>
  <c r="T199" i="9"/>
  <c r="X199" i="9"/>
  <c r="AB199" i="9"/>
  <c r="O200" i="9"/>
  <c r="S200" i="9"/>
  <c r="W200" i="9"/>
  <c r="AA200" i="9"/>
  <c r="AE200" i="9"/>
  <c r="R201" i="9"/>
  <c r="V201" i="9"/>
  <c r="Z201" i="9"/>
  <c r="AD201" i="9"/>
  <c r="Q202" i="9"/>
  <c r="U202" i="9"/>
  <c r="Y202" i="9"/>
  <c r="AC202" i="9"/>
  <c r="P203" i="9"/>
  <c r="T203" i="9"/>
  <c r="X203" i="9"/>
  <c r="AB203" i="9"/>
  <c r="O204" i="9"/>
  <c r="S204" i="9"/>
  <c r="W204" i="9"/>
  <c r="AA204" i="9"/>
  <c r="AE204" i="9"/>
  <c r="R205" i="9"/>
  <c r="V205" i="9"/>
  <c r="Z205" i="9"/>
  <c r="AD205" i="9"/>
  <c r="Q206" i="9"/>
  <c r="U206" i="9"/>
  <c r="Y206" i="9"/>
  <c r="AC206" i="9"/>
  <c r="P207" i="9"/>
  <c r="T207" i="9"/>
  <c r="X207" i="9"/>
  <c r="AB207" i="9"/>
  <c r="O208" i="9"/>
  <c r="S208" i="9"/>
  <c r="W208" i="9"/>
  <c r="AA208" i="9"/>
  <c r="AE208" i="9"/>
  <c r="R209" i="9"/>
  <c r="V209" i="9"/>
  <c r="Z209" i="9"/>
  <c r="AD209" i="9"/>
  <c r="AB5" i="9"/>
  <c r="X5" i="9"/>
  <c r="T5" i="9"/>
  <c r="P5" i="9"/>
  <c r="AE5" i="9"/>
  <c r="AA5" i="9"/>
  <c r="W5" i="9"/>
  <c r="S5" i="9"/>
  <c r="O5" i="9"/>
  <c r="AD5" i="9"/>
  <c r="Z5" i="9"/>
  <c r="V5" i="9"/>
  <c r="R5" i="9"/>
  <c r="AC5" i="9"/>
  <c r="Y5" i="9"/>
  <c r="U5" i="9"/>
  <c r="Q5" i="9"/>
  <c r="G5" i="9"/>
  <c r="K5" i="9" s="1"/>
  <c r="H208" i="9"/>
  <c r="L208" i="9" s="1"/>
  <c r="H206" i="9"/>
  <c r="L206" i="9" s="1"/>
  <c r="H204" i="9"/>
  <c r="L204" i="9" s="1"/>
  <c r="H202" i="9"/>
  <c r="L202" i="9" s="1"/>
  <c r="H200" i="9"/>
  <c r="L200" i="9" s="1"/>
  <c r="H198" i="9"/>
  <c r="L198" i="9" s="1"/>
  <c r="H196" i="9"/>
  <c r="L196" i="9" s="1"/>
  <c r="H194" i="9"/>
  <c r="L194" i="9" s="1"/>
  <c r="H192" i="9"/>
  <c r="L192" i="9" s="1"/>
  <c r="H190" i="9"/>
  <c r="L190" i="9" s="1"/>
  <c r="H188" i="9"/>
  <c r="L188" i="9" s="1"/>
  <c r="H186" i="9"/>
  <c r="L186" i="9" s="1"/>
  <c r="H184" i="9"/>
  <c r="L184" i="9" s="1"/>
  <c r="H182" i="9"/>
  <c r="L182" i="9" s="1"/>
  <c r="H181" i="9"/>
  <c r="L181" i="9" s="1"/>
  <c r="I180" i="9"/>
  <c r="M180" i="9" s="1"/>
  <c r="H178" i="9"/>
  <c r="L178" i="9" s="1"/>
  <c r="H174" i="9"/>
  <c r="L174" i="9" s="1"/>
  <c r="H5" i="9"/>
  <c r="L5" i="9" s="1"/>
  <c r="I209" i="9"/>
  <c r="M209" i="9" s="1"/>
  <c r="G208" i="9"/>
  <c r="K208" i="9" s="1"/>
  <c r="I207" i="9"/>
  <c r="M207" i="9" s="1"/>
  <c r="G206" i="9"/>
  <c r="K206" i="9" s="1"/>
  <c r="I205" i="9"/>
  <c r="M205" i="9" s="1"/>
  <c r="G204" i="9"/>
  <c r="K204" i="9" s="1"/>
  <c r="I203" i="9"/>
  <c r="M203" i="9" s="1"/>
  <c r="G202" i="9"/>
  <c r="K202" i="9" s="1"/>
  <c r="I201" i="9"/>
  <c r="M201" i="9" s="1"/>
  <c r="G200" i="9"/>
  <c r="K200" i="9" s="1"/>
  <c r="I199" i="9"/>
  <c r="M199" i="9" s="1"/>
  <c r="G198" i="9"/>
  <c r="K198" i="9" s="1"/>
  <c r="I197" i="9"/>
  <c r="M197" i="9" s="1"/>
  <c r="G196" i="9"/>
  <c r="K196" i="9" s="1"/>
  <c r="I195" i="9"/>
  <c r="M195" i="9" s="1"/>
  <c r="G194" i="9"/>
  <c r="K194" i="9" s="1"/>
  <c r="I193" i="9"/>
  <c r="M193" i="9" s="1"/>
  <c r="G192" i="9"/>
  <c r="K192" i="9" s="1"/>
  <c r="I191" i="9"/>
  <c r="M191" i="9" s="1"/>
  <c r="G190" i="9"/>
  <c r="K190" i="9" s="1"/>
  <c r="I189" i="9"/>
  <c r="M189" i="9" s="1"/>
  <c r="G188" i="9"/>
  <c r="K188" i="9" s="1"/>
  <c r="I187" i="9"/>
  <c r="M187" i="9" s="1"/>
  <c r="G186" i="9"/>
  <c r="K186" i="9" s="1"/>
  <c r="I185" i="9"/>
  <c r="M185" i="9" s="1"/>
  <c r="G184" i="9"/>
  <c r="K184" i="9" s="1"/>
  <c r="I183" i="9"/>
  <c r="M183" i="9" s="1"/>
  <c r="G181" i="9"/>
  <c r="K181" i="9" s="1"/>
  <c r="H180" i="9"/>
  <c r="L180" i="9" s="1"/>
  <c r="H179" i="9"/>
  <c r="L179" i="9" s="1"/>
  <c r="H175" i="9"/>
  <c r="L175" i="9" s="1"/>
  <c r="I5" i="9"/>
  <c r="M5" i="9" s="1"/>
  <c r="H209" i="9"/>
  <c r="L209" i="9" s="1"/>
  <c r="H207" i="9"/>
  <c r="L207" i="9" s="1"/>
  <c r="H205" i="9"/>
  <c r="L205" i="9" s="1"/>
  <c r="H203" i="9"/>
  <c r="L203" i="9" s="1"/>
  <c r="H201" i="9"/>
  <c r="L201" i="9" s="1"/>
  <c r="H199" i="9"/>
  <c r="L199" i="9" s="1"/>
  <c r="H197" i="9"/>
  <c r="L197" i="9" s="1"/>
  <c r="H195" i="9"/>
  <c r="L195" i="9" s="1"/>
  <c r="H193" i="9"/>
  <c r="L193" i="9" s="1"/>
  <c r="H191" i="9"/>
  <c r="L191" i="9" s="1"/>
  <c r="H189" i="9"/>
  <c r="L189" i="9" s="1"/>
  <c r="H187" i="9"/>
  <c r="L187" i="9" s="1"/>
  <c r="H185" i="9"/>
  <c r="L185" i="9" s="1"/>
  <c r="H183" i="9"/>
  <c r="L183" i="9" s="1"/>
  <c r="H176" i="9"/>
  <c r="L176" i="9" s="1"/>
  <c r="H169" i="9"/>
  <c r="L169" i="9" s="1"/>
  <c r="O6" i="9"/>
  <c r="S6" i="9"/>
  <c r="W6" i="9"/>
  <c r="AA6" i="9"/>
  <c r="AE6" i="9"/>
  <c r="R7" i="9"/>
  <c r="V7" i="9"/>
  <c r="Z7" i="9"/>
  <c r="AD7" i="9"/>
  <c r="Q8" i="9"/>
  <c r="U8" i="9"/>
  <c r="Y8" i="9"/>
  <c r="AC8" i="9"/>
  <c r="P9" i="9"/>
  <c r="T9" i="9"/>
  <c r="X9" i="9"/>
  <c r="AB9" i="9"/>
  <c r="O10" i="9"/>
  <c r="S10" i="9"/>
  <c r="W10" i="9"/>
  <c r="AA10" i="9"/>
  <c r="AE10" i="9"/>
  <c r="R11" i="9"/>
  <c r="V11" i="9"/>
  <c r="Z11" i="9"/>
  <c r="AD11" i="9"/>
  <c r="Q12" i="9"/>
  <c r="U12" i="9"/>
  <c r="Y12" i="9"/>
  <c r="AC12" i="9"/>
  <c r="P13" i="9"/>
  <c r="T13" i="9"/>
  <c r="X13" i="9"/>
  <c r="AB13" i="9"/>
  <c r="O14" i="9"/>
  <c r="S14" i="9"/>
  <c r="W14" i="9"/>
  <c r="AA14" i="9"/>
  <c r="AE14" i="9"/>
  <c r="R15" i="9"/>
  <c r="V15" i="9"/>
  <c r="Z15" i="9"/>
  <c r="AD15" i="9"/>
  <c r="Q16" i="9"/>
  <c r="U16" i="9"/>
  <c r="Y16" i="9"/>
  <c r="AC16" i="9"/>
  <c r="P17" i="9"/>
  <c r="T17" i="9"/>
  <c r="X17" i="9"/>
  <c r="AB17" i="9"/>
  <c r="O18" i="9"/>
  <c r="S18" i="9"/>
  <c r="W18" i="9"/>
  <c r="AA18" i="9"/>
  <c r="AE18" i="9"/>
  <c r="R19" i="9"/>
  <c r="V19" i="9"/>
  <c r="Z19" i="9"/>
  <c r="AD19" i="9"/>
  <c r="Q20" i="9"/>
  <c r="U20" i="9"/>
  <c r="P6" i="9"/>
  <c r="T6" i="9"/>
  <c r="X6" i="9"/>
  <c r="AB6" i="9"/>
  <c r="O7" i="9"/>
  <c r="S7" i="9"/>
  <c r="W7" i="9"/>
  <c r="AA7" i="9"/>
  <c r="AE7" i="9"/>
  <c r="R8" i="9"/>
  <c r="V8" i="9"/>
  <c r="Z8" i="9"/>
  <c r="AD8" i="9"/>
  <c r="Q9" i="9"/>
  <c r="U9" i="9"/>
  <c r="Y9" i="9"/>
  <c r="AC9" i="9"/>
  <c r="P10" i="9"/>
  <c r="T10" i="9"/>
  <c r="X10" i="9"/>
  <c r="AB10" i="9"/>
  <c r="O11" i="9"/>
  <c r="S11" i="9"/>
  <c r="W11" i="9"/>
  <c r="AA11" i="9"/>
  <c r="AE11" i="9"/>
  <c r="R12" i="9"/>
  <c r="V12" i="9"/>
  <c r="Z12" i="9"/>
  <c r="AD12" i="9"/>
  <c r="Q13" i="9"/>
  <c r="U13" i="9"/>
  <c r="Y13" i="9"/>
  <c r="AC13" i="9"/>
  <c r="P14" i="9"/>
  <c r="T14" i="9"/>
  <c r="X14" i="9"/>
  <c r="AB14" i="9"/>
  <c r="O15" i="9"/>
  <c r="S15" i="9"/>
  <c r="W15" i="9"/>
  <c r="AA15" i="9"/>
  <c r="AE15" i="9"/>
  <c r="R16" i="9"/>
  <c r="V16" i="9"/>
  <c r="Z16" i="9"/>
  <c r="AD16" i="9"/>
  <c r="Q17" i="9"/>
  <c r="U17" i="9"/>
  <c r="Y17" i="9"/>
  <c r="AC17" i="9"/>
  <c r="P18" i="9"/>
  <c r="T18" i="9"/>
  <c r="X18" i="9"/>
  <c r="AB18" i="9"/>
  <c r="O19" i="9"/>
  <c r="S19" i="9"/>
  <c r="W19" i="9"/>
  <c r="AA19" i="9"/>
  <c r="AE19" i="9"/>
  <c r="Q6" i="9"/>
  <c r="U6" i="9"/>
  <c r="Y6" i="9"/>
  <c r="AC6" i="9"/>
  <c r="P7" i="9"/>
  <c r="T7" i="9"/>
  <c r="X7" i="9"/>
  <c r="AB7" i="9"/>
  <c r="O8" i="9"/>
  <c r="S8" i="9"/>
  <c r="W8" i="9"/>
  <c r="AA8" i="9"/>
  <c r="AE8" i="9"/>
  <c r="R9" i="9"/>
  <c r="V9" i="9"/>
  <c r="Z9" i="9"/>
  <c r="AD9" i="9"/>
  <c r="Q10" i="9"/>
  <c r="U10" i="9"/>
  <c r="Y10" i="9"/>
  <c r="AC10" i="9"/>
  <c r="P11" i="9"/>
  <c r="T11" i="9"/>
  <c r="X11" i="9"/>
  <c r="AB11" i="9"/>
  <c r="O12" i="9"/>
  <c r="S12" i="9"/>
  <c r="W12" i="9"/>
  <c r="AA12" i="9"/>
  <c r="AE12" i="9"/>
  <c r="R13" i="9"/>
  <c r="V13" i="9"/>
  <c r="Z13" i="9"/>
  <c r="AD13" i="9"/>
  <c r="Q14" i="9"/>
  <c r="U14" i="9"/>
  <c r="Y14" i="9"/>
  <c r="AC14" i="9"/>
  <c r="P15" i="9"/>
  <c r="T15" i="9"/>
  <c r="X15" i="9"/>
  <c r="AB15" i="9"/>
  <c r="R6" i="9"/>
  <c r="V6" i="9"/>
  <c r="Z6" i="9"/>
  <c r="AD6" i="9"/>
  <c r="Q7" i="9"/>
  <c r="U7" i="9"/>
  <c r="Y7" i="9"/>
  <c r="AC7" i="9"/>
  <c r="P8" i="9"/>
  <c r="T8" i="9"/>
  <c r="X8" i="9"/>
  <c r="AB8" i="9"/>
  <c r="O9" i="9"/>
  <c r="S9" i="9"/>
  <c r="W9" i="9"/>
  <c r="AA9" i="9"/>
  <c r="AE9" i="9"/>
  <c r="R10" i="9"/>
  <c r="V10" i="9"/>
  <c r="Z10" i="9"/>
  <c r="AD10" i="9"/>
  <c r="Q11" i="9"/>
  <c r="U11" i="9"/>
  <c r="Y11" i="9"/>
  <c r="AC11" i="9"/>
  <c r="P12" i="9"/>
  <c r="T12" i="9"/>
  <c r="X12" i="9"/>
  <c r="AB12" i="9"/>
  <c r="O13" i="9"/>
  <c r="S13" i="9"/>
  <c r="W13" i="9"/>
  <c r="AA13" i="9"/>
  <c r="AE13" i="9"/>
  <c r="R14" i="9"/>
  <c r="V14" i="9"/>
  <c r="Z14" i="9"/>
  <c r="AD14" i="9"/>
  <c r="Q15" i="9"/>
  <c r="U15" i="9"/>
  <c r="Y15" i="9"/>
  <c r="AC15" i="9"/>
  <c r="P16" i="9"/>
  <c r="T16" i="9"/>
  <c r="X16" i="9"/>
  <c r="AB16" i="9"/>
  <c r="O17" i="9"/>
  <c r="S17" i="9"/>
  <c r="W17" i="9"/>
  <c r="AA17" i="9"/>
  <c r="AE17" i="9"/>
  <c r="R18" i="9"/>
  <c r="V18" i="9"/>
  <c r="Z18" i="9"/>
  <c r="AD18" i="9"/>
  <c r="Q19" i="9"/>
  <c r="U19" i="9"/>
  <c r="Y19" i="9"/>
  <c r="AC19" i="9"/>
  <c r="P20" i="9"/>
  <c r="T20" i="9"/>
  <c r="X20" i="9"/>
  <c r="AB20" i="9"/>
  <c r="O21" i="9"/>
  <c r="S21" i="9"/>
  <c r="W21" i="9"/>
  <c r="AA21" i="9"/>
  <c r="AE21" i="9"/>
  <c r="R22" i="9"/>
  <c r="V22" i="9"/>
  <c r="Z22" i="9"/>
  <c r="AD22" i="9"/>
  <c r="Q23" i="9"/>
  <c r="U23" i="9"/>
  <c r="Y23" i="9"/>
  <c r="AC23" i="9"/>
  <c r="P24" i="9"/>
  <c r="T24" i="9"/>
  <c r="X24" i="9"/>
  <c r="AB24" i="9"/>
  <c r="O25" i="9"/>
  <c r="S25" i="9"/>
  <c r="W25" i="9"/>
  <c r="AA25" i="9"/>
  <c r="AE25" i="9"/>
  <c r="O16" i="9"/>
  <c r="AE16" i="9"/>
  <c r="AD17" i="9"/>
  <c r="AC18" i="9"/>
  <c r="AB19" i="9"/>
  <c r="V20" i="9"/>
  <c r="AA20" i="9"/>
  <c r="P21" i="9"/>
  <c r="U21" i="9"/>
  <c r="Z21" i="9"/>
  <c r="O22" i="9"/>
  <c r="T22" i="9"/>
  <c r="Y22" i="9"/>
  <c r="AE22" i="9"/>
  <c r="S23" i="9"/>
  <c r="X23" i="9"/>
  <c r="AD23" i="9"/>
  <c r="R24" i="9"/>
  <c r="W24" i="9"/>
  <c r="AC24" i="9"/>
  <c r="Q25" i="9"/>
  <c r="V25" i="9"/>
  <c r="AB25" i="9"/>
  <c r="P26" i="9"/>
  <c r="T26" i="9"/>
  <c r="X26" i="9"/>
  <c r="AB26" i="9"/>
  <c r="O27" i="9"/>
  <c r="S27" i="9"/>
  <c r="W27" i="9"/>
  <c r="AA27" i="9"/>
  <c r="AE27" i="9"/>
  <c r="R28" i="9"/>
  <c r="V28" i="9"/>
  <c r="Z28" i="9"/>
  <c r="AD28" i="9"/>
  <c r="Q29" i="9"/>
  <c r="U29" i="9"/>
  <c r="Y29" i="9"/>
  <c r="AC29" i="9"/>
  <c r="P30" i="9"/>
  <c r="T30" i="9"/>
  <c r="X30" i="9"/>
  <c r="AB30" i="9"/>
  <c r="O31" i="9"/>
  <c r="S31" i="9"/>
  <c r="W31" i="9"/>
  <c r="AA31" i="9"/>
  <c r="AE31" i="9"/>
  <c r="R32" i="9"/>
  <c r="V32" i="9"/>
  <c r="Z32" i="9"/>
  <c r="AD32" i="9"/>
  <c r="Q33" i="9"/>
  <c r="U33" i="9"/>
  <c r="Y33" i="9"/>
  <c r="AC33" i="9"/>
  <c r="P34" i="9"/>
  <c r="T34" i="9"/>
  <c r="X34" i="9"/>
  <c r="AB34" i="9"/>
  <c r="O35" i="9"/>
  <c r="S35" i="9"/>
  <c r="W35" i="9"/>
  <c r="AA35" i="9"/>
  <c r="AE35" i="9"/>
  <c r="R36" i="9"/>
  <c r="V36" i="9"/>
  <c r="Z36" i="9"/>
  <c r="AD36" i="9"/>
  <c r="Q37" i="9"/>
  <c r="U37" i="9"/>
  <c r="Y37" i="9"/>
  <c r="AC37" i="9"/>
  <c r="P38" i="9"/>
  <c r="T38" i="9"/>
  <c r="X38" i="9"/>
  <c r="AB38" i="9"/>
  <c r="O39" i="9"/>
  <c r="S39" i="9"/>
  <c r="S16" i="9"/>
  <c r="R17" i="9"/>
  <c r="Q18" i="9"/>
  <c r="P19" i="9"/>
  <c r="O20" i="9"/>
  <c r="W20" i="9"/>
  <c r="AC20" i="9"/>
  <c r="Q21" i="9"/>
  <c r="V21" i="9"/>
  <c r="AB21" i="9"/>
  <c r="P22" i="9"/>
  <c r="U22" i="9"/>
  <c r="AA22" i="9"/>
  <c r="O23" i="9"/>
  <c r="T23" i="9"/>
  <c r="Z23" i="9"/>
  <c r="AE23" i="9"/>
  <c r="S24" i="9"/>
  <c r="Y24" i="9"/>
  <c r="AD24" i="9"/>
  <c r="R25" i="9"/>
  <c r="X25" i="9"/>
  <c r="AC25" i="9"/>
  <c r="Q26" i="9"/>
  <c r="U26" i="9"/>
  <c r="Y26" i="9"/>
  <c r="AC26" i="9"/>
  <c r="P27" i="9"/>
  <c r="T27" i="9"/>
  <c r="X27" i="9"/>
  <c r="AB27" i="9"/>
  <c r="O28" i="9"/>
  <c r="S28" i="9"/>
  <c r="W28" i="9"/>
  <c r="AA28" i="9"/>
  <c r="AE28" i="9"/>
  <c r="R29" i="9"/>
  <c r="V29" i="9"/>
  <c r="Z29" i="9"/>
  <c r="AD29" i="9"/>
  <c r="Q30" i="9"/>
  <c r="U30" i="9"/>
  <c r="Y30" i="9"/>
  <c r="AC30" i="9"/>
  <c r="P31" i="9"/>
  <c r="T31" i="9"/>
  <c r="X31" i="9"/>
  <c r="AB31" i="9"/>
  <c r="O32" i="9"/>
  <c r="S32" i="9"/>
  <c r="W32" i="9"/>
  <c r="AA32" i="9"/>
  <c r="AE32" i="9"/>
  <c r="R33" i="9"/>
  <c r="V33" i="9"/>
  <c r="Z33" i="9"/>
  <c r="AD33" i="9"/>
  <c r="Q34" i="9"/>
  <c r="U34" i="9"/>
  <c r="Y34" i="9"/>
  <c r="AC34" i="9"/>
  <c r="P35" i="9"/>
  <c r="T35" i="9"/>
  <c r="X35" i="9"/>
  <c r="AB35" i="9"/>
  <c r="O36" i="9"/>
  <c r="S36" i="9"/>
  <c r="W36" i="9"/>
  <c r="AA36" i="9"/>
  <c r="AE36" i="9"/>
  <c r="R37" i="9"/>
  <c r="V37" i="9"/>
  <c r="Z37" i="9"/>
  <c r="AD37" i="9"/>
  <c r="Q38" i="9"/>
  <c r="U38" i="9"/>
  <c r="Y38" i="9"/>
  <c r="AC38" i="9"/>
  <c r="P39" i="9"/>
  <c r="T39" i="9"/>
  <c r="X39" i="9"/>
  <c r="AB39" i="9"/>
  <c r="O40" i="9"/>
  <c r="S40" i="9"/>
  <c r="W40" i="9"/>
  <c r="W16" i="9"/>
  <c r="V17" i="9"/>
  <c r="U18" i="9"/>
  <c r="T19" i="9"/>
  <c r="R20" i="9"/>
  <c r="Y20" i="9"/>
  <c r="AD20" i="9"/>
  <c r="R21" i="9"/>
  <c r="X21" i="9"/>
  <c r="AC21" i="9"/>
  <c r="Q22" i="9"/>
  <c r="W22" i="9"/>
  <c r="AB22" i="9"/>
  <c r="P23" i="9"/>
  <c r="V23" i="9"/>
  <c r="AA23" i="9"/>
  <c r="O24" i="9"/>
  <c r="U24" i="9"/>
  <c r="Z24" i="9"/>
  <c r="AE24" i="9"/>
  <c r="T25" i="9"/>
  <c r="Y25" i="9"/>
  <c r="AD25" i="9"/>
  <c r="R26" i="9"/>
  <c r="V26" i="9"/>
  <c r="Z26" i="9"/>
  <c r="AD26" i="9"/>
  <c r="Q27" i="9"/>
  <c r="U27" i="9"/>
  <c r="Y27" i="9"/>
  <c r="AC27" i="9"/>
  <c r="P28" i="9"/>
  <c r="T28" i="9"/>
  <c r="X28" i="9"/>
  <c r="AB28" i="9"/>
  <c r="O29" i="9"/>
  <c r="S29" i="9"/>
  <c r="W29" i="9"/>
  <c r="AA29" i="9"/>
  <c r="AE29" i="9"/>
  <c r="R30" i="9"/>
  <c r="V30" i="9"/>
  <c r="Z30" i="9"/>
  <c r="AD30" i="9"/>
  <c r="Q31" i="9"/>
  <c r="U31" i="9"/>
  <c r="Y31" i="9"/>
  <c r="AC31" i="9"/>
  <c r="P32" i="9"/>
  <c r="T32" i="9"/>
  <c r="X32" i="9"/>
  <c r="AB32" i="9"/>
  <c r="O33" i="9"/>
  <c r="S33" i="9"/>
  <c r="W33" i="9"/>
  <c r="AA33" i="9"/>
  <c r="AE33" i="9"/>
  <c r="R34" i="9"/>
  <c r="V34" i="9"/>
  <c r="Z34" i="9"/>
  <c r="AD34" i="9"/>
  <c r="Q35" i="9"/>
  <c r="U35" i="9"/>
  <c r="Y35" i="9"/>
  <c r="AC35" i="9"/>
  <c r="P36" i="9"/>
  <c r="T36" i="9"/>
  <c r="X36" i="9"/>
  <c r="AB36" i="9"/>
  <c r="O37" i="9"/>
  <c r="S37" i="9"/>
  <c r="W37" i="9"/>
  <c r="AA37" i="9"/>
  <c r="AE37" i="9"/>
  <c r="R38" i="9"/>
  <c r="V38" i="9"/>
  <c r="Z38" i="9"/>
  <c r="AD38" i="9"/>
  <c r="Q39" i="9"/>
  <c r="U39" i="9"/>
  <c r="Y39" i="9"/>
  <c r="AC39" i="9"/>
  <c r="P40" i="9"/>
  <c r="AA16" i="9"/>
  <c r="Z17" i="9"/>
  <c r="Y18" i="9"/>
  <c r="X19" i="9"/>
  <c r="S20" i="9"/>
  <c r="Z20" i="9"/>
  <c r="AE20" i="9"/>
  <c r="T21" i="9"/>
  <c r="Y21" i="9"/>
  <c r="AD21" i="9"/>
  <c r="S22" i="9"/>
  <c r="X22" i="9"/>
  <c r="AC22" i="9"/>
  <c r="R23" i="9"/>
  <c r="W23" i="9"/>
  <c r="AB23" i="9"/>
  <c r="Q24" i="9"/>
  <c r="V24" i="9"/>
  <c r="AA24" i="9"/>
  <c r="P25" i="9"/>
  <c r="U25" i="9"/>
  <c r="Z25" i="9"/>
  <c r="O26" i="9"/>
  <c r="S26" i="9"/>
  <c r="W26" i="9"/>
  <c r="AA26" i="9"/>
  <c r="AE26" i="9"/>
  <c r="R27" i="9"/>
  <c r="V27" i="9"/>
  <c r="Z27" i="9"/>
  <c r="AD27" i="9"/>
  <c r="Q28" i="9"/>
  <c r="U28" i="9"/>
  <c r="Y28" i="9"/>
  <c r="AC28" i="9"/>
  <c r="P29" i="9"/>
  <c r="T29" i="9"/>
  <c r="X29" i="9"/>
  <c r="AB29" i="9"/>
  <c r="O30" i="9"/>
  <c r="S30" i="9"/>
  <c r="W30" i="9"/>
  <c r="AA30" i="9"/>
  <c r="AE30" i="9"/>
  <c r="R31" i="9"/>
  <c r="V31" i="9"/>
  <c r="Z31" i="9"/>
  <c r="AD31" i="9"/>
  <c r="Q32" i="9"/>
  <c r="U32" i="9"/>
  <c r="Y32" i="9"/>
  <c r="AC32" i="9"/>
  <c r="P33" i="9"/>
  <c r="T33" i="9"/>
  <c r="X33" i="9"/>
  <c r="AB33" i="9"/>
  <c r="O34" i="9"/>
  <c r="S34" i="9"/>
  <c r="W34" i="9"/>
  <c r="AA34" i="9"/>
  <c r="AE34" i="9"/>
  <c r="R35" i="9"/>
  <c r="V35" i="9"/>
  <c r="Z35" i="9"/>
  <c r="AD35" i="9"/>
  <c r="Q36" i="9"/>
  <c r="U36" i="9"/>
  <c r="Y36" i="9"/>
  <c r="AC36" i="9"/>
  <c r="P37" i="9"/>
  <c r="T37" i="9"/>
  <c r="X37" i="9"/>
  <c r="AB37" i="9"/>
  <c r="O38" i="9"/>
  <c r="S38" i="9"/>
  <c r="W38" i="9"/>
  <c r="AA38" i="9"/>
  <c r="AE38" i="9"/>
  <c r="R39" i="9"/>
  <c r="V39" i="9"/>
  <c r="Z39" i="9"/>
  <c r="AD39" i="9"/>
  <c r="I134" i="9" l="1"/>
  <c r="M134" i="9" s="1"/>
  <c r="I130" i="9"/>
  <c r="M130" i="9" s="1"/>
  <c r="I126" i="9"/>
  <c r="M126" i="9" s="1"/>
  <c r="I122" i="9"/>
  <c r="M122" i="9" s="1"/>
  <c r="I118" i="9"/>
  <c r="M118" i="9" s="1"/>
  <c r="I114" i="9"/>
  <c r="M114" i="9" s="1"/>
  <c r="I110" i="9"/>
  <c r="M110" i="9" s="1"/>
  <c r="I106" i="9"/>
  <c r="M106" i="9" s="1"/>
  <c r="I102" i="9"/>
  <c r="M102" i="9" s="1"/>
  <c r="I98" i="9"/>
  <c r="M98" i="9" s="1"/>
  <c r="I94" i="9"/>
  <c r="M94" i="9" s="1"/>
  <c r="I90" i="9"/>
  <c r="M90" i="9" s="1"/>
  <c r="I86" i="9"/>
  <c r="M86" i="9" s="1"/>
  <c r="I82" i="9"/>
  <c r="M82" i="9" s="1"/>
  <c r="I78" i="9"/>
  <c r="M78" i="9" s="1"/>
  <c r="G73" i="9"/>
  <c r="K73" i="9" s="1"/>
  <c r="G67" i="9"/>
  <c r="K67" i="9" s="1"/>
  <c r="G59" i="9"/>
  <c r="K59" i="9" s="1"/>
  <c r="G129" i="9"/>
  <c r="K129" i="9" s="1"/>
  <c r="G125" i="9"/>
  <c r="K125" i="9" s="1"/>
  <c r="G121" i="9"/>
  <c r="K121" i="9" s="1"/>
  <c r="G117" i="9"/>
  <c r="K117" i="9" s="1"/>
  <c r="G113" i="9"/>
  <c r="K113" i="9" s="1"/>
  <c r="G109" i="9"/>
  <c r="K109" i="9" s="1"/>
  <c r="G105" i="9"/>
  <c r="K105" i="9" s="1"/>
  <c r="G101" i="9"/>
  <c r="K101" i="9" s="1"/>
  <c r="G97" i="9"/>
  <c r="K97" i="9" s="1"/>
  <c r="G93" i="9"/>
  <c r="K93" i="9" s="1"/>
  <c r="G89" i="9"/>
  <c r="K89" i="9" s="1"/>
  <c r="G85" i="9"/>
  <c r="K85" i="9" s="1"/>
  <c r="G81" i="9"/>
  <c r="K81" i="9" s="1"/>
  <c r="G77" i="9"/>
  <c r="K77" i="9" s="1"/>
  <c r="I72" i="9"/>
  <c r="M72" i="9" s="1"/>
  <c r="G65" i="9"/>
  <c r="K65" i="9" s="1"/>
  <c r="G57" i="9"/>
  <c r="K57" i="9" s="1"/>
  <c r="G135" i="9"/>
  <c r="K135" i="9" s="1"/>
  <c r="G131" i="9"/>
  <c r="K131" i="9" s="1"/>
  <c r="G127" i="9"/>
  <c r="K127" i="9" s="1"/>
  <c r="G123" i="9"/>
  <c r="K123" i="9" s="1"/>
  <c r="G119" i="9"/>
  <c r="K119" i="9" s="1"/>
  <c r="G115" i="9"/>
  <c r="K115" i="9" s="1"/>
  <c r="G111" i="9"/>
  <c r="K111" i="9" s="1"/>
  <c r="G107" i="9"/>
  <c r="K107" i="9" s="1"/>
  <c r="G103" i="9"/>
  <c r="K103" i="9" s="1"/>
  <c r="G99" i="9"/>
  <c r="K99" i="9" s="1"/>
  <c r="G95" i="9"/>
  <c r="K95" i="9" s="1"/>
  <c r="G91" i="9"/>
  <c r="K91" i="9" s="1"/>
  <c r="G87" i="9"/>
  <c r="K87" i="9" s="1"/>
  <c r="G83" i="9"/>
  <c r="K83" i="9" s="1"/>
  <c r="G79" i="9"/>
  <c r="K79" i="9" s="1"/>
  <c r="G75" i="9"/>
  <c r="K75" i="9" s="1"/>
  <c r="G69" i="9"/>
  <c r="K69" i="9" s="1"/>
  <c r="G61" i="9"/>
  <c r="K61" i="9" s="1"/>
  <c r="G51" i="9"/>
  <c r="K51" i="9" s="1"/>
  <c r="G55" i="9"/>
  <c r="K55" i="9" s="1"/>
  <c r="G43" i="9"/>
  <c r="K43" i="9" s="1"/>
  <c r="G49" i="9"/>
  <c r="K49" i="9" s="1"/>
  <c r="I46" i="9"/>
  <c r="M46" i="9" s="1"/>
  <c r="G35" i="9"/>
  <c r="K35" i="9" s="1"/>
  <c r="I68" i="9"/>
  <c r="M68" i="9" s="1"/>
  <c r="I64" i="9"/>
  <c r="M64" i="9" s="1"/>
  <c r="I60" i="9"/>
  <c r="M60" i="9" s="1"/>
  <c r="I56" i="9"/>
  <c r="M56" i="9" s="1"/>
  <c r="I52" i="9"/>
  <c r="M52" i="9" s="1"/>
  <c r="G47" i="9"/>
  <c r="K47" i="9" s="1"/>
  <c r="I42" i="9"/>
  <c r="M42" i="9" s="1"/>
  <c r="I74" i="9"/>
  <c r="M74" i="9" s="1"/>
  <c r="I70" i="9"/>
  <c r="M70" i="9" s="1"/>
  <c r="I66" i="9"/>
  <c r="M66" i="9" s="1"/>
  <c r="I62" i="9"/>
  <c r="M62" i="9" s="1"/>
  <c r="I58" i="9"/>
  <c r="M58" i="9" s="1"/>
  <c r="I54" i="9"/>
  <c r="M54" i="9" s="1"/>
  <c r="I50" i="9"/>
  <c r="M50" i="9" s="1"/>
  <c r="G45" i="9"/>
  <c r="K45" i="9" s="1"/>
  <c r="I34" i="9"/>
  <c r="M34" i="9" s="1"/>
  <c r="I48" i="9"/>
  <c r="M48" i="9" s="1"/>
  <c r="I44" i="9"/>
  <c r="M44" i="9" s="1"/>
  <c r="G39" i="9"/>
  <c r="K39" i="9" s="1"/>
  <c r="I40" i="9"/>
  <c r="M40" i="9" s="1"/>
  <c r="I24" i="9"/>
  <c r="M24" i="9" s="1"/>
  <c r="I38" i="9"/>
  <c r="M38" i="9" s="1"/>
  <c r="I30" i="9"/>
  <c r="M30" i="9" s="1"/>
  <c r="G27" i="9"/>
  <c r="K27" i="9" s="1"/>
  <c r="I32" i="9"/>
  <c r="M32" i="9" s="1"/>
  <c r="G23" i="9"/>
  <c r="K23" i="9" s="1"/>
  <c r="I28" i="9"/>
  <c r="M28" i="9" s="1"/>
  <c r="G201" i="9"/>
  <c r="K201" i="9" s="1"/>
  <c r="I18" i="9"/>
  <c r="M18" i="9" s="1"/>
  <c r="I22" i="9"/>
  <c r="M22" i="9" s="1"/>
  <c r="G19" i="9"/>
  <c r="K19" i="9" s="1"/>
  <c r="I12" i="9"/>
  <c r="M12" i="9" s="1"/>
  <c r="I10" i="9"/>
  <c r="M10" i="9" s="1"/>
  <c r="I16" i="9"/>
  <c r="M16" i="9" s="1"/>
  <c r="H177" i="9"/>
  <c r="L177" i="9" s="1"/>
  <c r="G185" i="9"/>
  <c r="K185" i="9" s="1"/>
  <c r="I8" i="9"/>
  <c r="M8" i="9" s="1"/>
  <c r="G189" i="9"/>
  <c r="K189" i="9" s="1"/>
  <c r="G41" i="9"/>
  <c r="K41" i="9" s="1"/>
  <c r="I36" i="9"/>
  <c r="M36" i="9" s="1"/>
  <c r="G31" i="9"/>
  <c r="K31" i="9" s="1"/>
  <c r="I26" i="9"/>
  <c r="M26" i="9" s="1"/>
  <c r="I20" i="9"/>
  <c r="M20" i="9" s="1"/>
  <c r="I14" i="9"/>
  <c r="M14" i="9" s="1"/>
  <c r="I6" i="9"/>
  <c r="M6" i="9" s="1"/>
  <c r="G193" i="9"/>
  <c r="K193" i="9" s="1"/>
  <c r="G197" i="9"/>
  <c r="K197" i="9" s="1"/>
  <c r="G205" i="9"/>
  <c r="K205" i="9" s="1"/>
  <c r="G183" i="9"/>
  <c r="K183" i="9" s="1"/>
  <c r="G187" i="9"/>
  <c r="K187" i="9" s="1"/>
  <c r="G191" i="9"/>
  <c r="K191" i="9" s="1"/>
  <c r="G195" i="9"/>
  <c r="K195" i="9" s="1"/>
  <c r="G199" i="9"/>
  <c r="K199" i="9" s="1"/>
  <c r="G203" i="9"/>
  <c r="K203" i="9" s="1"/>
  <c r="G207" i="9"/>
  <c r="K207" i="9" s="1"/>
  <c r="G37" i="9"/>
  <c r="K37" i="9" s="1"/>
  <c r="G33" i="9"/>
  <c r="K33" i="9" s="1"/>
  <c r="G29" i="9"/>
  <c r="K29" i="9" s="1"/>
  <c r="G25" i="9"/>
  <c r="K25" i="9" s="1"/>
  <c r="G21" i="9"/>
  <c r="K21" i="9" s="1"/>
  <c r="G17" i="9"/>
  <c r="K17" i="9" s="1"/>
  <c r="G13" i="9"/>
  <c r="K13" i="9" s="1"/>
  <c r="G9" i="9"/>
  <c r="K9" i="9" s="1"/>
  <c r="H173" i="9"/>
  <c r="L173" i="9" s="1"/>
  <c r="I184" i="9"/>
  <c r="M184" i="9" s="1"/>
  <c r="I188" i="9"/>
  <c r="M188" i="9" s="1"/>
  <c r="I192" i="9"/>
  <c r="M192" i="9" s="1"/>
  <c r="I196" i="9"/>
  <c r="M196" i="9" s="1"/>
  <c r="I200" i="9"/>
  <c r="M200" i="9" s="1"/>
  <c r="I204" i="9"/>
  <c r="M204" i="9" s="1"/>
  <c r="H171" i="9"/>
  <c r="L171" i="9" s="1"/>
  <c r="G15" i="9"/>
  <c r="K15" i="9" s="1"/>
  <c r="G11" i="9"/>
  <c r="K11" i="9" s="1"/>
  <c r="G7" i="9"/>
  <c r="K7" i="9" s="1"/>
  <c r="I182" i="9"/>
  <c r="M182" i="9" s="1"/>
  <c r="I186" i="9"/>
  <c r="M186" i="9" s="1"/>
  <c r="I190" i="9"/>
  <c r="M190" i="9" s="1"/>
  <c r="I194" i="9"/>
  <c r="M194" i="9" s="1"/>
  <c r="I198" i="9"/>
  <c r="M198" i="9" s="1"/>
  <c r="I202" i="9"/>
  <c r="M202" i="9" s="1"/>
  <c r="I206" i="9"/>
  <c r="M206" i="9" s="1"/>
  <c r="AH14" i="9"/>
  <c r="AI13" i="9"/>
  <c r="AI29" i="9"/>
  <c r="AI45" i="9"/>
  <c r="AJ10" i="9"/>
  <c r="AJ26" i="9"/>
  <c r="AJ42" i="9"/>
  <c r="AJ58" i="9"/>
  <c r="AG10" i="9"/>
  <c r="AG26" i="9"/>
  <c r="AG42" i="9"/>
  <c r="AG58" i="9"/>
  <c r="AG74" i="9"/>
  <c r="AG90" i="9"/>
  <c r="AI70" i="9"/>
  <c r="AI91" i="9"/>
  <c r="AI107" i="9"/>
  <c r="AI123" i="9"/>
  <c r="AI139" i="9"/>
  <c r="AH61" i="9"/>
  <c r="AI85" i="9"/>
  <c r="AJ102" i="9"/>
  <c r="AJ118" i="9"/>
  <c r="AJ134" i="9"/>
  <c r="AH54" i="9"/>
  <c r="AJ81" i="9"/>
  <c r="AG100" i="9"/>
  <c r="AG116" i="9"/>
  <c r="AG132" i="9"/>
  <c r="AH51" i="9"/>
  <c r="AJ80" i="9"/>
  <c r="AH99" i="9"/>
  <c r="AH115" i="9"/>
  <c r="AH131" i="9"/>
  <c r="AI149" i="9"/>
  <c r="AI165" i="9"/>
  <c r="AI181" i="9"/>
  <c r="AI197" i="9"/>
  <c r="AJ144" i="9"/>
  <c r="AJ160" i="9"/>
  <c r="AJ176" i="9"/>
  <c r="AJ192" i="9"/>
  <c r="AJ208" i="9"/>
  <c r="AG156" i="9"/>
  <c r="AG172" i="9"/>
  <c r="AG188" i="9"/>
  <c r="AG204" i="9"/>
  <c r="AH150" i="9"/>
  <c r="AH166" i="9"/>
  <c r="AH182" i="9"/>
  <c r="AH198" i="9"/>
  <c r="AH7" i="9"/>
  <c r="AI6" i="9"/>
  <c r="AI22" i="9"/>
  <c r="AI38" i="9"/>
  <c r="AI54" i="9"/>
  <c r="AJ19" i="9"/>
  <c r="AJ35" i="9"/>
  <c r="AJ51" i="9"/>
  <c r="AJ67" i="9"/>
  <c r="AG19" i="9"/>
  <c r="AG35" i="9"/>
  <c r="AG51" i="9"/>
  <c r="AG67" i="9"/>
  <c r="AG83" i="9"/>
  <c r="AH56" i="9"/>
  <c r="AI82" i="9"/>
  <c r="AI100" i="9"/>
  <c r="AI116" i="9"/>
  <c r="AI132" i="9"/>
  <c r="AH37" i="9"/>
  <c r="AH76" i="9"/>
  <c r="AJ95" i="9"/>
  <c r="AJ111" i="9"/>
  <c r="AJ127" i="9"/>
  <c r="AH26" i="9"/>
  <c r="AI72" i="9"/>
  <c r="AG93" i="9"/>
  <c r="AG109" i="9"/>
  <c r="AG125" i="9"/>
  <c r="AH23" i="9"/>
  <c r="AI71" i="9"/>
  <c r="AH92" i="9"/>
  <c r="AH108" i="9"/>
  <c r="AH124" i="9"/>
  <c r="AG141" i="9"/>
  <c r="AI158" i="9"/>
  <c r="AI174" i="9"/>
  <c r="AI190" i="9"/>
  <c r="AI206" i="9"/>
  <c r="AJ157" i="9"/>
  <c r="AJ173" i="9"/>
  <c r="AJ189" i="9"/>
  <c r="AJ205" i="9"/>
  <c r="AG153" i="9"/>
  <c r="AG169" i="9"/>
  <c r="AG185" i="9"/>
  <c r="AG201" i="9"/>
  <c r="AH147" i="9"/>
  <c r="AH163" i="9"/>
  <c r="AH179" i="9"/>
  <c r="AH195" i="9"/>
  <c r="AH8" i="9"/>
  <c r="AI7" i="9"/>
  <c r="AI23" i="9"/>
  <c r="AI39" i="9"/>
  <c r="AI55" i="9"/>
  <c r="AJ20" i="9"/>
  <c r="AJ36" i="9"/>
  <c r="AJ52" i="9"/>
  <c r="AJ68" i="9"/>
  <c r="AG20" i="9"/>
  <c r="AG36" i="9"/>
  <c r="AG52" i="9"/>
  <c r="AG68" i="9"/>
  <c r="AG84" i="9"/>
  <c r="AI58" i="9"/>
  <c r="AJ83" i="9"/>
  <c r="AI101" i="9"/>
  <c r="AI117" i="9"/>
  <c r="AI133" i="9"/>
  <c r="AH41" i="9"/>
  <c r="AI77" i="9"/>
  <c r="AJ96" i="9"/>
  <c r="AJ112" i="9"/>
  <c r="AJ128" i="9"/>
  <c r="AH30" i="9"/>
  <c r="AJ73" i="9"/>
  <c r="AG94" i="9"/>
  <c r="AG110" i="9"/>
  <c r="AG126" i="9"/>
  <c r="AH27" i="9"/>
  <c r="AJ72" i="9"/>
  <c r="AH93" i="9"/>
  <c r="AH109" i="9"/>
  <c r="AH125" i="9"/>
  <c r="AG143" i="9"/>
  <c r="AI159" i="9"/>
  <c r="AI175" i="9"/>
  <c r="AI191" i="9"/>
  <c r="AI207" i="9"/>
  <c r="AJ154" i="9"/>
  <c r="AJ170" i="9"/>
  <c r="AJ186" i="9"/>
  <c r="AJ202" i="9"/>
  <c r="AG154" i="9"/>
  <c r="AG170" i="9"/>
  <c r="AG186" i="9"/>
  <c r="AG202" i="9"/>
  <c r="AH152" i="9"/>
  <c r="AH168" i="9"/>
  <c r="AH184" i="9"/>
  <c r="AH200" i="9"/>
  <c r="AJ5" i="9"/>
  <c r="AH21" i="9"/>
  <c r="AI20" i="9"/>
  <c r="AI36" i="9"/>
  <c r="AI52" i="9"/>
  <c r="AJ17" i="9"/>
  <c r="AJ33" i="9"/>
  <c r="AJ49" i="9"/>
  <c r="AJ65" i="9"/>
  <c r="AG17" i="9"/>
  <c r="AG33" i="9"/>
  <c r="AG49" i="9"/>
  <c r="AG65" i="9"/>
  <c r="AG81" i="9"/>
  <c r="AH48" i="9"/>
  <c r="AJ79" i="9"/>
  <c r="AI98" i="9"/>
  <c r="AI114" i="9"/>
  <c r="AI130" i="9"/>
  <c r="AH29" i="9"/>
  <c r="AI73" i="9"/>
  <c r="AJ93" i="9"/>
  <c r="AJ109" i="9"/>
  <c r="AJ125" i="9"/>
  <c r="AJ141" i="9"/>
  <c r="AI69" i="9"/>
  <c r="AG91" i="9"/>
  <c r="AG103" i="9"/>
  <c r="AG131" i="9"/>
  <c r="AH31" i="9"/>
  <c r="AH74" i="9"/>
  <c r="AH94" i="9"/>
  <c r="AH110" i="9"/>
  <c r="AH126" i="9"/>
  <c r="AH144" i="9"/>
  <c r="AI160" i="9"/>
  <c r="AI176" i="9"/>
  <c r="AI192" i="9"/>
  <c r="AI208" i="9"/>
  <c r="AJ155" i="9"/>
  <c r="AJ171" i="9"/>
  <c r="AJ187" i="9"/>
  <c r="AJ203" i="9"/>
  <c r="AG151" i="9"/>
  <c r="AG167" i="9"/>
  <c r="AG183" i="9"/>
  <c r="AG199" i="9"/>
  <c r="AH149" i="9"/>
  <c r="AH165" i="9"/>
  <c r="AH181" i="9"/>
  <c r="AH197" i="9"/>
  <c r="AH5" i="9"/>
  <c r="AH204" i="9"/>
  <c r="AI8" i="9"/>
  <c r="AI40" i="9"/>
  <c r="AJ21" i="9"/>
  <c r="AJ37" i="9"/>
  <c r="AJ69" i="9"/>
  <c r="AG53" i="9"/>
  <c r="AG69" i="9"/>
  <c r="AI60" i="9"/>
  <c r="AI118" i="9"/>
  <c r="AH45" i="9"/>
  <c r="AJ97" i="9"/>
  <c r="AJ129" i="9"/>
  <c r="AH34" i="9"/>
  <c r="AG107" i="9"/>
  <c r="AH47" i="9"/>
  <c r="AI79" i="9"/>
  <c r="AH130" i="9"/>
  <c r="AI164" i="9"/>
  <c r="AI180" i="9"/>
  <c r="AH143" i="9"/>
  <c r="AJ191" i="9"/>
  <c r="AG155" i="9"/>
  <c r="AG187" i="9"/>
  <c r="AH153" i="9"/>
  <c r="AH185" i="9"/>
  <c r="AH201" i="9"/>
  <c r="AI110" i="9"/>
  <c r="AH67" i="9"/>
  <c r="AJ85" i="9"/>
  <c r="AG115" i="9"/>
  <c r="AH90" i="9"/>
  <c r="AI156" i="9"/>
  <c r="AJ183" i="9"/>
  <c r="AG147" i="9"/>
  <c r="AH193" i="9"/>
  <c r="AH18" i="9"/>
  <c r="AI17" i="9"/>
  <c r="AI33" i="9"/>
  <c r="AI49" i="9"/>
  <c r="AJ14" i="9"/>
  <c r="AJ30" i="9"/>
  <c r="AJ46" i="9"/>
  <c r="AJ62" i="9"/>
  <c r="AG14" i="9"/>
  <c r="AG30" i="9"/>
  <c r="AG46" i="9"/>
  <c r="AG62" i="9"/>
  <c r="AG78" i="9"/>
  <c r="AH36" i="9"/>
  <c r="AJ75" i="9"/>
  <c r="AI95" i="9"/>
  <c r="AI111" i="9"/>
  <c r="AI127" i="9"/>
  <c r="AI143" i="9"/>
  <c r="AH69" i="9"/>
  <c r="AJ90" i="9"/>
  <c r="AJ106" i="9"/>
  <c r="AJ122" i="9"/>
  <c r="AJ138" i="9"/>
  <c r="AI63" i="9"/>
  <c r="AH87" i="9"/>
  <c r="AG104" i="9"/>
  <c r="AG120" i="9"/>
  <c r="AG136" i="9"/>
  <c r="AH62" i="9"/>
  <c r="AH86" i="9"/>
  <c r="AH103" i="9"/>
  <c r="AH119" i="9"/>
  <c r="AH135" i="9"/>
  <c r="AI153" i="9"/>
  <c r="AI169" i="9"/>
  <c r="AI185" i="9"/>
  <c r="AI201" i="9"/>
  <c r="AJ148" i="9"/>
  <c r="AJ164" i="9"/>
  <c r="AJ180" i="9"/>
  <c r="AJ196" i="9"/>
  <c r="AJ143" i="9"/>
  <c r="AG160" i="9"/>
  <c r="AG176" i="9"/>
  <c r="AG192" i="9"/>
  <c r="AG208" i="9"/>
  <c r="AH154" i="9"/>
  <c r="AH170" i="9"/>
  <c r="AH186" i="9"/>
  <c r="AH202" i="9"/>
  <c r="AH11" i="9"/>
  <c r="AI10" i="9"/>
  <c r="AI26" i="9"/>
  <c r="AI42" i="9"/>
  <c r="AJ7" i="9"/>
  <c r="AJ23" i="9"/>
  <c r="AJ39" i="9"/>
  <c r="AJ55" i="9"/>
  <c r="AG7" i="9"/>
  <c r="AG23" i="9"/>
  <c r="AG39" i="9"/>
  <c r="AG55" i="9"/>
  <c r="AG71" i="9"/>
  <c r="AG87" i="9"/>
  <c r="AI64" i="9"/>
  <c r="AJ87" i="9"/>
  <c r="AI104" i="9"/>
  <c r="AI120" i="9"/>
  <c r="AI136" i="9"/>
  <c r="AH53" i="9"/>
  <c r="AI81" i="9"/>
  <c r="AJ99" i="9"/>
  <c r="AJ115" i="9"/>
  <c r="AJ131" i="9"/>
  <c r="AH42" i="9"/>
  <c r="AJ77" i="9"/>
  <c r="AG97" i="9"/>
  <c r="AG113" i="9"/>
  <c r="AG129" i="9"/>
  <c r="AH39" i="9"/>
  <c r="AJ76" i="9"/>
  <c r="AH96" i="9"/>
  <c r="AH112" i="9"/>
  <c r="AH128" i="9"/>
  <c r="AI146" i="9"/>
  <c r="AI162" i="9"/>
  <c r="AI178" i="9"/>
  <c r="AI194" i="9"/>
  <c r="AJ145" i="9"/>
  <c r="AJ161" i="9"/>
  <c r="AJ177" i="9"/>
  <c r="AJ193" i="9"/>
  <c r="AJ209" i="9"/>
  <c r="AG157" i="9"/>
  <c r="AG173" i="9"/>
  <c r="AG189" i="9"/>
  <c r="AG205" i="9"/>
  <c r="AH151" i="9"/>
  <c r="AH167" i="9"/>
  <c r="AH183" i="9"/>
  <c r="AH199" i="9"/>
  <c r="AH12" i="9"/>
  <c r="AI11" i="9"/>
  <c r="AI27" i="9"/>
  <c r="AI43" i="9"/>
  <c r="AJ8" i="9"/>
  <c r="AJ24" i="9"/>
  <c r="AJ40" i="9"/>
  <c r="AJ56" i="9"/>
  <c r="AG8" i="9"/>
  <c r="AG24" i="9"/>
  <c r="AG40" i="9"/>
  <c r="AG56" i="9"/>
  <c r="AG72" i="9"/>
  <c r="AG88" i="9"/>
  <c r="AI66" i="9"/>
  <c r="AH89" i="9"/>
  <c r="AI105" i="9"/>
  <c r="AI121" i="9"/>
  <c r="AI137" i="9"/>
  <c r="AH57" i="9"/>
  <c r="AJ82" i="9"/>
  <c r="AJ100" i="9"/>
  <c r="AJ116" i="9"/>
  <c r="AJ132" i="9"/>
  <c r="AH46" i="9"/>
  <c r="AH79" i="9"/>
  <c r="AG98" i="9"/>
  <c r="AG114" i="9"/>
  <c r="AG130" i="9"/>
  <c r="AH43" i="9"/>
  <c r="AH78" i="9"/>
  <c r="AH97" i="9"/>
  <c r="AH113" i="9"/>
  <c r="AH129" i="9"/>
  <c r="AI147" i="9"/>
  <c r="AI163" i="9"/>
  <c r="AI179" i="9"/>
  <c r="AI195" i="9"/>
  <c r="AH141" i="9"/>
  <c r="AJ158" i="9"/>
  <c r="AJ174" i="9"/>
  <c r="AJ190" i="9"/>
  <c r="AJ206" i="9"/>
  <c r="AG158" i="9"/>
  <c r="AG174" i="9"/>
  <c r="AG190" i="9"/>
  <c r="AG206" i="9"/>
  <c r="AH156" i="9"/>
  <c r="AH172" i="9"/>
  <c r="AH188" i="9"/>
  <c r="AH9" i="9"/>
  <c r="AI24" i="9"/>
  <c r="AI56" i="9"/>
  <c r="AJ53" i="9"/>
  <c r="AG21" i="9"/>
  <c r="AG37" i="9"/>
  <c r="AG85" i="9"/>
  <c r="AH85" i="9"/>
  <c r="AI102" i="9"/>
  <c r="AI134" i="9"/>
  <c r="AJ78" i="9"/>
  <c r="AJ113" i="9"/>
  <c r="AH75" i="9"/>
  <c r="AG95" i="9"/>
  <c r="AG119" i="9"/>
  <c r="AH98" i="9"/>
  <c r="AH114" i="9"/>
  <c r="AI148" i="9"/>
  <c r="AI196" i="9"/>
  <c r="AJ159" i="9"/>
  <c r="AJ175" i="9"/>
  <c r="AJ207" i="9"/>
  <c r="AG171" i="9"/>
  <c r="AG203" i="9"/>
  <c r="AH169" i="9"/>
  <c r="AH32" i="9"/>
  <c r="AI94" i="9"/>
  <c r="AI89" i="9"/>
  <c r="AI61" i="9"/>
  <c r="AG127" i="9"/>
  <c r="AH106" i="9"/>
  <c r="AI188" i="9"/>
  <c r="AJ199" i="9"/>
  <c r="AG195" i="9"/>
  <c r="AH145" i="9"/>
  <c r="AH6" i="9"/>
  <c r="AH22" i="9"/>
  <c r="AI21" i="9"/>
  <c r="AI37" i="9"/>
  <c r="AI53" i="9"/>
  <c r="AJ18" i="9"/>
  <c r="AJ34" i="9"/>
  <c r="AJ50" i="9"/>
  <c r="AJ66" i="9"/>
  <c r="AG18" i="9"/>
  <c r="AG34" i="9"/>
  <c r="AG50" i="9"/>
  <c r="AG66" i="9"/>
  <c r="AG82" i="9"/>
  <c r="AH52" i="9"/>
  <c r="AH81" i="9"/>
  <c r="AI99" i="9"/>
  <c r="AI115" i="9"/>
  <c r="AI131" i="9"/>
  <c r="AH33" i="9"/>
  <c r="AJ74" i="9"/>
  <c r="AJ94" i="9"/>
  <c r="AJ110" i="9"/>
  <c r="AJ126" i="9"/>
  <c r="AJ142" i="9"/>
  <c r="AH71" i="9"/>
  <c r="AG92" i="9"/>
  <c r="AG108" i="9"/>
  <c r="AG124" i="9"/>
  <c r="AG140" i="9"/>
  <c r="AH70" i="9"/>
  <c r="AH91" i="9"/>
  <c r="AH107" i="9"/>
  <c r="AH123" i="9"/>
  <c r="AH139" i="9"/>
  <c r="AI157" i="9"/>
  <c r="AI173" i="9"/>
  <c r="AI189" i="9"/>
  <c r="AI205" i="9"/>
  <c r="AJ152" i="9"/>
  <c r="AJ168" i="9"/>
  <c r="AJ184" i="9"/>
  <c r="AJ200" i="9"/>
  <c r="AG148" i="9"/>
  <c r="AG164" i="9"/>
  <c r="AG180" i="9"/>
  <c r="AG196" i="9"/>
  <c r="AH140" i="9"/>
  <c r="AH158" i="9"/>
  <c r="AH174" i="9"/>
  <c r="AH190" i="9"/>
  <c r="AH206" i="9"/>
  <c r="AH15" i="9"/>
  <c r="AI14" i="9"/>
  <c r="AI30" i="9"/>
  <c r="AI46" i="9"/>
  <c r="AJ11" i="9"/>
  <c r="AJ27" i="9"/>
  <c r="AJ43" i="9"/>
  <c r="AJ59" i="9"/>
  <c r="AG11" i="9"/>
  <c r="AG27" i="9"/>
  <c r="AG43" i="9"/>
  <c r="AG59" i="9"/>
  <c r="AG75" i="9"/>
  <c r="AH24" i="9"/>
  <c r="AJ71" i="9"/>
  <c r="AI92" i="9"/>
  <c r="AI108" i="9"/>
  <c r="AI124" i="9"/>
  <c r="AI140" i="9"/>
  <c r="AH63" i="9"/>
  <c r="AJ86" i="9"/>
  <c r="AJ103" i="9"/>
  <c r="AJ119" i="9"/>
  <c r="AJ135" i="9"/>
  <c r="AI57" i="9"/>
  <c r="AH83" i="9"/>
  <c r="AG101" i="9"/>
  <c r="AG117" i="9"/>
  <c r="AG133" i="9"/>
  <c r="AH55" i="9"/>
  <c r="AH82" i="9"/>
  <c r="AH100" i="9"/>
  <c r="AH116" i="9"/>
  <c r="AH132" i="9"/>
  <c r="AI150" i="9"/>
  <c r="AI166" i="9"/>
  <c r="AI182" i="9"/>
  <c r="AI198" i="9"/>
  <c r="AJ149" i="9"/>
  <c r="AJ165" i="9"/>
  <c r="AJ181" i="9"/>
  <c r="AJ197" i="9"/>
  <c r="AG145" i="9"/>
  <c r="AG161" i="9"/>
  <c r="AG177" i="9"/>
  <c r="AG193" i="9"/>
  <c r="AG209" i="9"/>
  <c r="AH155" i="9"/>
  <c r="AH171" i="9"/>
  <c r="AH187" i="9"/>
  <c r="AH203" i="9"/>
  <c r="AH16" i="9"/>
  <c r="AI15" i="9"/>
  <c r="AI31" i="9"/>
  <c r="AI47" i="9"/>
  <c r="AJ12" i="9"/>
  <c r="AJ28" i="9"/>
  <c r="AJ44" i="9"/>
  <c r="AJ60" i="9"/>
  <c r="AG12" i="9"/>
  <c r="AG28" i="9"/>
  <c r="AG44" i="9"/>
  <c r="AG60" i="9"/>
  <c r="AG76" i="9"/>
  <c r="AH28" i="9"/>
  <c r="AH73" i="9"/>
  <c r="AI93" i="9"/>
  <c r="AI109" i="9"/>
  <c r="AI125" i="9"/>
  <c r="AI141" i="9"/>
  <c r="AH65" i="9"/>
  <c r="AH88" i="9"/>
  <c r="AJ104" i="9"/>
  <c r="AJ120" i="9"/>
  <c r="AJ136" i="9"/>
  <c r="AI59" i="9"/>
  <c r="AI84" i="9"/>
  <c r="AG102" i="9"/>
  <c r="AG118" i="9"/>
  <c r="AG134" i="9"/>
  <c r="AH58" i="9"/>
  <c r="AI83" i="9"/>
  <c r="AH101" i="9"/>
  <c r="AH117" i="9"/>
  <c r="AH133" i="9"/>
  <c r="AI151" i="9"/>
  <c r="AI167" i="9"/>
  <c r="AI183" i="9"/>
  <c r="AI199" i="9"/>
  <c r="AJ146" i="9"/>
  <c r="AJ162" i="9"/>
  <c r="AJ178" i="9"/>
  <c r="AJ194" i="9"/>
  <c r="AG146" i="9"/>
  <c r="AG162" i="9"/>
  <c r="AG178" i="9"/>
  <c r="AG194" i="9"/>
  <c r="AG144" i="9"/>
  <c r="AH160" i="9"/>
  <c r="AH176" i="9"/>
  <c r="AH192" i="9"/>
  <c r="AH208" i="9"/>
  <c r="AH13" i="9"/>
  <c r="AI12" i="9"/>
  <c r="AI28" i="9"/>
  <c r="AI44" i="9"/>
  <c r="AJ9" i="9"/>
  <c r="AJ25" i="9"/>
  <c r="AJ41" i="9"/>
  <c r="AJ57" i="9"/>
  <c r="AG9" i="9"/>
  <c r="AG25" i="9"/>
  <c r="AG41" i="9"/>
  <c r="AG57" i="9"/>
  <c r="AG73" i="9"/>
  <c r="AG89" i="9"/>
  <c r="AI68" i="9"/>
  <c r="AI90" i="9"/>
  <c r="AI106" i="9"/>
  <c r="AI122" i="9"/>
  <c r="AI138" i="9"/>
  <c r="AH59" i="9"/>
  <c r="AH84" i="9"/>
  <c r="AJ101" i="9"/>
  <c r="AJ117" i="9"/>
  <c r="AJ133" i="9"/>
  <c r="AH50" i="9"/>
  <c r="AI80" i="9"/>
  <c r="AG99" i="9"/>
  <c r="AG111" i="9"/>
  <c r="AG123" i="9"/>
  <c r="AG135" i="9"/>
  <c r="AH60" i="9"/>
  <c r="AJ84" i="9"/>
  <c r="AH102" i="9"/>
  <c r="AH118" i="9"/>
  <c r="AH134" i="9"/>
  <c r="AI152" i="9"/>
  <c r="AI168" i="9"/>
  <c r="AI184" i="9"/>
  <c r="AI200" i="9"/>
  <c r="AJ147" i="9"/>
  <c r="AJ163" i="9"/>
  <c r="AJ179" i="9"/>
  <c r="AJ195" i="9"/>
  <c r="AG142" i="9"/>
  <c r="AG159" i="9"/>
  <c r="AG175" i="9"/>
  <c r="AG191" i="9"/>
  <c r="AG207" i="9"/>
  <c r="AH157" i="9"/>
  <c r="AH173" i="9"/>
  <c r="AH189" i="9"/>
  <c r="AH205" i="9"/>
  <c r="AG122" i="9"/>
  <c r="AH66" i="9"/>
  <c r="AH105" i="9"/>
  <c r="AH137" i="9"/>
  <c r="AI155" i="9"/>
  <c r="AI203" i="9"/>
  <c r="AJ166" i="9"/>
  <c r="AJ182" i="9"/>
  <c r="AG166" i="9"/>
  <c r="AG182" i="9"/>
  <c r="AH164" i="9"/>
  <c r="AH180" i="9"/>
  <c r="AH17" i="9"/>
  <c r="AI16" i="9"/>
  <c r="AI48" i="9"/>
  <c r="AJ45" i="9"/>
  <c r="AJ61" i="9"/>
  <c r="AG45" i="9"/>
  <c r="AG77" i="9"/>
  <c r="AI74" i="9"/>
  <c r="AJ105" i="9"/>
  <c r="AJ137" i="9"/>
  <c r="AH68" i="9"/>
  <c r="AK68" i="9" s="1"/>
  <c r="AH122" i="9"/>
  <c r="AI204" i="9"/>
  <c r="AJ167" i="9"/>
  <c r="AG163" i="9"/>
  <c r="AH161" i="9"/>
  <c r="AH209" i="9"/>
  <c r="AH10" i="9"/>
  <c r="AI9" i="9"/>
  <c r="AI25" i="9"/>
  <c r="AI41" i="9"/>
  <c r="AJ6" i="9"/>
  <c r="AJ22" i="9"/>
  <c r="AJ38" i="9"/>
  <c r="AJ54" i="9"/>
  <c r="AG6" i="9"/>
  <c r="AG22" i="9"/>
  <c r="AG38" i="9"/>
  <c r="AG54" i="9"/>
  <c r="AG70" i="9"/>
  <c r="AG86" i="9"/>
  <c r="AI62" i="9"/>
  <c r="AI86" i="9"/>
  <c r="AI103" i="9"/>
  <c r="AI119" i="9"/>
  <c r="AI135" i="9"/>
  <c r="AH49" i="9"/>
  <c r="AH80" i="9"/>
  <c r="AJ98" i="9"/>
  <c r="AJ114" i="9"/>
  <c r="AJ130" i="9"/>
  <c r="AH38" i="9"/>
  <c r="AI76" i="9"/>
  <c r="AG96" i="9"/>
  <c r="AG112" i="9"/>
  <c r="AG128" i="9"/>
  <c r="AH35" i="9"/>
  <c r="AI75" i="9"/>
  <c r="AH95" i="9"/>
  <c r="AH111" i="9"/>
  <c r="AH127" i="9"/>
  <c r="AI145" i="9"/>
  <c r="AI161" i="9"/>
  <c r="AI177" i="9"/>
  <c r="AI193" i="9"/>
  <c r="AI209" i="9"/>
  <c r="AJ156" i="9"/>
  <c r="AJ172" i="9"/>
  <c r="AJ188" i="9"/>
  <c r="AJ204" i="9"/>
  <c r="AG152" i="9"/>
  <c r="AG168" i="9"/>
  <c r="AG184" i="9"/>
  <c r="AG200" i="9"/>
  <c r="AH146" i="9"/>
  <c r="AH162" i="9"/>
  <c r="AH178" i="9"/>
  <c r="AH194" i="9"/>
  <c r="AI5" i="9"/>
  <c r="AH19" i="9"/>
  <c r="AI18" i="9"/>
  <c r="AI34" i="9"/>
  <c r="AI50" i="9"/>
  <c r="AJ15" i="9"/>
  <c r="AJ31" i="9"/>
  <c r="AJ47" i="9"/>
  <c r="AJ63" i="9"/>
  <c r="AG15" i="9"/>
  <c r="AG31" i="9"/>
  <c r="AG47" i="9"/>
  <c r="AG63" i="9"/>
  <c r="AG79" i="9"/>
  <c r="AH40" i="9"/>
  <c r="AH77" i="9"/>
  <c r="AI96" i="9"/>
  <c r="AI112" i="9"/>
  <c r="AI128" i="9"/>
  <c r="AI144" i="9"/>
  <c r="AJ70" i="9"/>
  <c r="AJ91" i="9"/>
  <c r="AJ107" i="9"/>
  <c r="AJ123" i="9"/>
  <c r="AJ139" i="9"/>
  <c r="AI65" i="9"/>
  <c r="AI88" i="9"/>
  <c r="AG105" i="9"/>
  <c r="AG121" i="9"/>
  <c r="AG137" i="9"/>
  <c r="AH64" i="9"/>
  <c r="AI87" i="9"/>
  <c r="AH104" i="9"/>
  <c r="AH120" i="9"/>
  <c r="AH136" i="9"/>
  <c r="AI154" i="9"/>
  <c r="AI170" i="9"/>
  <c r="AI186" i="9"/>
  <c r="AI202" i="9"/>
  <c r="AJ153" i="9"/>
  <c r="AJ169" i="9"/>
  <c r="AJ185" i="9"/>
  <c r="AJ201" i="9"/>
  <c r="AG149" i="9"/>
  <c r="AG165" i="9"/>
  <c r="AG181" i="9"/>
  <c r="AG197" i="9"/>
  <c r="AH142" i="9"/>
  <c r="AH159" i="9"/>
  <c r="AH175" i="9"/>
  <c r="AH191" i="9"/>
  <c r="AH207" i="9"/>
  <c r="AH20" i="9"/>
  <c r="AI19" i="9"/>
  <c r="AI35" i="9"/>
  <c r="AK35" i="9" s="1"/>
  <c r="AI51" i="9"/>
  <c r="AJ16" i="9"/>
  <c r="AJ32" i="9"/>
  <c r="AJ48" i="9"/>
  <c r="AJ64" i="9"/>
  <c r="AG16" i="9"/>
  <c r="AG32" i="9"/>
  <c r="AG48" i="9"/>
  <c r="AG64" i="9"/>
  <c r="AG80" i="9"/>
  <c r="AH44" i="9"/>
  <c r="AI78" i="9"/>
  <c r="AI97" i="9"/>
  <c r="AI113" i="9"/>
  <c r="AI129" i="9"/>
  <c r="AH25" i="9"/>
  <c r="AH72" i="9"/>
  <c r="AK72" i="9" s="1"/>
  <c r="AJ92" i="9"/>
  <c r="AJ108" i="9"/>
  <c r="AJ124" i="9"/>
  <c r="AJ140" i="9"/>
  <c r="AI67" i="9"/>
  <c r="AK67" i="9" s="1"/>
  <c r="AJ89" i="9"/>
  <c r="AG106" i="9"/>
  <c r="AG138" i="9"/>
  <c r="AJ88" i="9"/>
  <c r="AH121" i="9"/>
  <c r="AI171" i="9"/>
  <c r="AI187" i="9"/>
  <c r="AJ150" i="9"/>
  <c r="AJ198" i="9"/>
  <c r="AG150" i="9"/>
  <c r="AG198" i="9"/>
  <c r="AH148" i="9"/>
  <c r="AH196" i="9"/>
  <c r="AG5" i="9"/>
  <c r="AI32" i="9"/>
  <c r="AJ13" i="9"/>
  <c r="AJ29" i="9"/>
  <c r="AG13" i="9"/>
  <c r="AG29" i="9"/>
  <c r="AG61" i="9"/>
  <c r="AI126" i="9"/>
  <c r="AI142" i="9"/>
  <c r="AJ121" i="9"/>
  <c r="AG139" i="9"/>
  <c r="AK139" i="9" s="1"/>
  <c r="AH138" i="9"/>
  <c r="AI172" i="9"/>
  <c r="AJ151" i="9"/>
  <c r="AG179" i="9"/>
  <c r="AH177" i="9"/>
  <c r="I208" i="9"/>
  <c r="M208" i="9" s="1"/>
  <c r="AK69" i="9"/>
  <c r="AK17" i="9"/>
  <c r="AK164" i="9" l="1"/>
  <c r="AK118" i="9"/>
  <c r="AK27" i="9"/>
  <c r="AK79" i="9"/>
  <c r="AK7" i="9"/>
  <c r="AK148" i="9"/>
  <c r="AK92" i="9"/>
  <c r="AK130" i="9"/>
  <c r="AK87" i="9"/>
  <c r="AK195" i="9"/>
  <c r="AK113" i="9"/>
  <c r="AK159" i="9"/>
  <c r="AK165" i="9"/>
  <c r="AK11" i="9"/>
  <c r="AK23" i="9"/>
  <c r="AK54" i="9"/>
  <c r="AK180" i="9"/>
  <c r="AK162" i="9"/>
  <c r="AK60" i="9"/>
  <c r="AK177" i="9"/>
  <c r="AK89" i="9"/>
  <c r="AK129" i="9"/>
  <c r="AK207" i="9"/>
  <c r="AK47" i="9"/>
  <c r="AK205" i="9"/>
  <c r="AK6" i="9"/>
  <c r="AK66" i="9"/>
  <c r="AK168" i="9"/>
  <c r="AK15" i="9"/>
  <c r="AK200" i="9"/>
  <c r="AK179" i="9"/>
  <c r="AK80" i="9"/>
  <c r="AK70" i="9"/>
  <c r="AK41" i="9"/>
  <c r="AK45" i="9"/>
  <c r="AK84" i="9"/>
  <c r="AK141" i="9"/>
  <c r="AK147" i="9"/>
  <c r="AK40" i="9"/>
  <c r="AK61" i="9"/>
  <c r="AK63" i="9"/>
  <c r="AK197" i="9"/>
  <c r="AK184" i="9"/>
  <c r="AK98" i="9"/>
  <c r="AK99" i="9"/>
  <c r="AK124" i="9"/>
  <c r="AK78" i="9"/>
  <c r="AK175" i="9"/>
  <c r="AK137" i="9"/>
  <c r="AK102" i="9"/>
  <c r="AK120" i="9"/>
  <c r="AK122" i="9"/>
  <c r="AK106" i="9"/>
  <c r="AK5" i="9"/>
  <c r="AK56" i="9"/>
  <c r="AK152" i="9"/>
  <c r="AK117" i="9"/>
  <c r="AK42" i="9"/>
  <c r="AK163" i="9"/>
  <c r="AK128" i="9"/>
  <c r="AK29" i="9"/>
  <c r="AK64" i="9"/>
  <c r="AK32" i="9"/>
  <c r="AK182" i="9"/>
  <c r="AK85" i="9"/>
  <c r="AK166" i="9"/>
  <c r="AK22" i="9"/>
  <c r="AK105" i="9"/>
  <c r="AK133" i="9"/>
  <c r="AK59" i="9"/>
  <c r="AK57" i="9"/>
  <c r="AK16" i="9"/>
  <c r="AK135" i="9"/>
  <c r="AK25" i="9"/>
  <c r="AK178" i="9"/>
  <c r="AK12" i="9"/>
  <c r="AK108" i="9"/>
  <c r="AK171" i="9"/>
  <c r="AK119" i="9"/>
  <c r="AK172" i="9"/>
  <c r="AK174" i="9"/>
  <c r="AK46" i="9"/>
  <c r="AK157" i="9"/>
  <c r="AK55" i="9"/>
  <c r="AK104" i="9"/>
  <c r="AK115" i="9"/>
  <c r="AK201" i="9"/>
  <c r="AK155" i="9"/>
  <c r="AK107" i="9"/>
  <c r="AK53" i="9"/>
  <c r="AK199" i="9"/>
  <c r="AK208" i="9"/>
  <c r="AK144" i="9"/>
  <c r="AK74" i="9"/>
  <c r="AK91" i="9"/>
  <c r="AK109" i="9"/>
  <c r="AK48" i="9"/>
  <c r="AK33" i="9"/>
  <c r="AK186" i="9"/>
  <c r="AK20" i="9"/>
  <c r="AK125" i="9"/>
  <c r="AK116" i="9"/>
  <c r="AK58" i="9"/>
  <c r="AK121" i="9"/>
  <c r="AK112" i="9"/>
  <c r="AK123" i="9"/>
  <c r="AK50" i="9"/>
  <c r="AK9" i="9"/>
  <c r="AK209" i="9"/>
  <c r="AK145" i="9"/>
  <c r="AK101" i="9"/>
  <c r="AK196" i="9"/>
  <c r="AK34" i="9"/>
  <c r="AK127" i="9"/>
  <c r="AK95" i="9"/>
  <c r="AK134" i="9"/>
  <c r="AK37" i="9"/>
  <c r="AK24" i="9"/>
  <c r="AK156" i="9"/>
  <c r="AK158" i="9"/>
  <c r="AK97" i="9"/>
  <c r="AK132" i="9"/>
  <c r="AK76" i="9"/>
  <c r="AK39" i="9"/>
  <c r="AK30" i="9"/>
  <c r="AK185" i="9"/>
  <c r="AK191" i="9"/>
  <c r="AK8" i="9"/>
  <c r="AK181" i="9"/>
  <c r="AK183" i="9"/>
  <c r="AK192" i="9"/>
  <c r="AK126" i="9"/>
  <c r="AK31" i="9"/>
  <c r="AK81" i="9"/>
  <c r="AK170" i="9"/>
  <c r="AK153" i="9"/>
  <c r="AK51" i="9"/>
  <c r="AK198" i="9"/>
  <c r="AK138" i="9"/>
  <c r="AK96" i="9"/>
  <c r="AK38" i="9"/>
  <c r="AK161" i="9"/>
  <c r="AK142" i="9"/>
  <c r="AK111" i="9"/>
  <c r="AK146" i="9"/>
  <c r="AK44" i="9"/>
  <c r="AK140" i="9"/>
  <c r="AK82" i="9"/>
  <c r="AK18" i="9"/>
  <c r="AK169" i="9"/>
  <c r="AK114" i="9"/>
  <c r="AK75" i="9"/>
  <c r="AK21" i="9"/>
  <c r="AK206" i="9"/>
  <c r="AK189" i="9"/>
  <c r="AK176" i="9"/>
  <c r="AK136" i="9"/>
  <c r="AK14" i="9"/>
  <c r="AK143" i="9"/>
  <c r="AK204" i="9"/>
  <c r="AK167" i="9"/>
  <c r="AK131" i="9"/>
  <c r="AK73" i="9"/>
  <c r="AK65" i="9"/>
  <c r="AK52" i="9"/>
  <c r="AK154" i="9"/>
  <c r="AK110" i="9"/>
  <c r="AK93" i="9"/>
  <c r="AK188" i="9"/>
  <c r="AK90" i="9"/>
  <c r="AK26" i="9"/>
  <c r="AK13" i="9"/>
  <c r="AK150" i="9"/>
  <c r="AK86" i="9"/>
  <c r="AK77" i="9"/>
  <c r="AK194" i="9"/>
  <c r="AK28" i="9"/>
  <c r="AK203" i="9"/>
  <c r="AK190" i="9"/>
  <c r="AK43" i="9"/>
  <c r="AK100" i="9"/>
  <c r="AK88" i="9"/>
  <c r="AK173" i="9"/>
  <c r="AK71" i="9"/>
  <c r="AK62" i="9"/>
  <c r="AK193" i="9"/>
  <c r="AK187" i="9"/>
  <c r="AK149" i="9"/>
  <c r="AK151" i="9"/>
  <c r="AK160" i="9"/>
  <c r="AK94" i="9"/>
  <c r="AK103" i="9"/>
  <c r="AK49" i="9"/>
  <c r="AK36" i="9"/>
  <c r="AK202" i="9"/>
  <c r="AK83" i="9"/>
  <c r="AK19" i="9"/>
  <c r="AK10" i="9"/>
</calcChain>
</file>

<file path=xl/sharedStrings.xml><?xml version="1.0" encoding="utf-8"?>
<sst xmlns="http://schemas.openxmlformats.org/spreadsheetml/2006/main" count="27477" uniqueCount="5543">
  <si>
    <t>Emp Ser Num</t>
  </si>
  <si>
    <t>EMPLOYEE_NAME</t>
  </si>
  <si>
    <t>Work Item</t>
  </si>
  <si>
    <t>Activity</t>
  </si>
  <si>
    <t>Week Ending Date</t>
  </si>
  <si>
    <t>Total Hrs</t>
  </si>
  <si>
    <t>ILCType</t>
  </si>
  <si>
    <t>US/INDIA</t>
  </si>
  <si>
    <t>On/Offshore</t>
  </si>
  <si>
    <t>Billing Type</t>
  </si>
  <si>
    <t>Category</t>
  </si>
  <si>
    <t>BAM</t>
  </si>
  <si>
    <t>APP AREA</t>
  </si>
  <si>
    <t>Business Area</t>
  </si>
  <si>
    <t>Month</t>
  </si>
  <si>
    <t>Quarter</t>
  </si>
  <si>
    <t>DM</t>
  </si>
  <si>
    <t>ASM</t>
  </si>
  <si>
    <t>ASD</t>
  </si>
  <si>
    <t>WR #</t>
  </si>
  <si>
    <t>Is Ticket ?</t>
  </si>
  <si>
    <t>Billiable?</t>
  </si>
  <si>
    <t>CTC WR</t>
  </si>
  <si>
    <t>IGNITE WR</t>
  </si>
  <si>
    <t>BASE/Staff Aug</t>
  </si>
  <si>
    <t>Planned Hours</t>
  </si>
  <si>
    <t>Billable?</t>
  </si>
  <si>
    <t>Remarks</t>
  </si>
  <si>
    <t>CTC/RTC</t>
  </si>
  <si>
    <t>Demand Type</t>
  </si>
  <si>
    <t>WR Description</t>
  </si>
  <si>
    <t>Cost Center</t>
  </si>
  <si>
    <t>Category 2</t>
  </si>
  <si>
    <t>OnOffLanded</t>
  </si>
  <si>
    <t>Tower</t>
  </si>
  <si>
    <t>Latest Modified Time</t>
  </si>
  <si>
    <t>ASM (ITWR)</t>
  </si>
  <si>
    <t>ASD (ITWR)</t>
  </si>
  <si>
    <t>ITWR Actuals</t>
  </si>
  <si>
    <t>Account ID</t>
  </si>
  <si>
    <t>Work Item ID</t>
  </si>
  <si>
    <t>Work Item Description</t>
  </si>
  <si>
    <t>On/ Off shore</t>
  </si>
  <si>
    <t>Application</t>
  </si>
  <si>
    <t>Business Area Manager</t>
  </si>
  <si>
    <t>Delivery Manager</t>
  </si>
  <si>
    <t>Offshore IBM India - BA-SE - MS Share point Administration</t>
  </si>
  <si>
    <t>78-Landed BA-SE Offshore</t>
  </si>
  <si>
    <t>Offshore</t>
  </si>
  <si>
    <t>02-Variable Billable</t>
  </si>
  <si>
    <t>Portfolio Management</t>
  </si>
  <si>
    <t>FFIC Account Team</t>
  </si>
  <si>
    <t>Sunil K Patel</t>
  </si>
  <si>
    <t>Louise Jordan</t>
  </si>
  <si>
    <t>Lindsay Bennett</t>
  </si>
  <si>
    <t>00-Maintenance Onshore</t>
  </si>
  <si>
    <t>Onshore</t>
  </si>
  <si>
    <t>01-Fixed Price</t>
  </si>
  <si>
    <t>Billing</t>
  </si>
  <si>
    <t>Central functions</t>
  </si>
  <si>
    <t>Jyothi Pai</t>
  </si>
  <si>
    <t>John Pallo</t>
  </si>
  <si>
    <t>Phillip Mclean</t>
  </si>
  <si>
    <t>Offshore IBM India - BIL Maintenance work</t>
  </si>
  <si>
    <t>01-Maintenance Offshore</t>
  </si>
  <si>
    <t>10-Enhancement Onshore</t>
  </si>
  <si>
    <t>Offshore IBM India - BIL Small Enhancement Work</t>
  </si>
  <si>
    <t>11-Enhancement Offshore</t>
  </si>
  <si>
    <t>Offshore IBM India - BIL Medium Enhancement Work</t>
  </si>
  <si>
    <t>Offshore IBM India - BIL Large Enhancement Work</t>
  </si>
  <si>
    <t>51-Preventative Maint. Offshore</t>
  </si>
  <si>
    <t>03-Variable Billable at Clip Level</t>
  </si>
  <si>
    <t>53-Knowledge Transfer/Training Onshore</t>
  </si>
  <si>
    <t>09-NonBillable</t>
  </si>
  <si>
    <t>Offshore IBM India - BIL Knowledge Transfer/Training - Non-billable</t>
  </si>
  <si>
    <t>54-Knowledge Transfer/Training Offshore</t>
  </si>
  <si>
    <t>Data Archive</t>
  </si>
  <si>
    <t>Linda J. Richardson</t>
  </si>
  <si>
    <t>Offshore IBM India - ARC Maintenance work</t>
  </si>
  <si>
    <t>04-Phase Zero Offshore</t>
  </si>
  <si>
    <t>Offshore IBM India - ARC Small Enhancement Work</t>
  </si>
  <si>
    <t>Offshore IBM India - ARC Medium Enhancement Work</t>
  </si>
  <si>
    <t>Offshore IBM India - ARC Large Enhancement Work</t>
  </si>
  <si>
    <t>50-Preventative Maint. Onshore</t>
  </si>
  <si>
    <t>Offshore IBM India - ARC Knowledge Transfer/Training - Non-billable</t>
  </si>
  <si>
    <t>SAP</t>
  </si>
  <si>
    <t>Offshore IBM India - SAP Maintenance work</t>
  </si>
  <si>
    <t>Offshore IBM India - SAP Preventive maintenance work</t>
  </si>
  <si>
    <t>65-Bench Hours Offshore</t>
  </si>
  <si>
    <t>93-Mgmt Offshore (OH)</t>
  </si>
  <si>
    <t>MI Application</t>
  </si>
  <si>
    <t>MI</t>
  </si>
  <si>
    <t>Crystal Romano</t>
  </si>
  <si>
    <t>Offshore IBM India - MIS Maintenance work</t>
  </si>
  <si>
    <t>Offshore IBM India - MIS Medium Enhancement Work</t>
  </si>
  <si>
    <t>Offshore IBM India - MIS Knowledge Transfer/Training - Non-billable</t>
  </si>
  <si>
    <t>Treasury</t>
  </si>
  <si>
    <t>64-Bench Hours Onshore</t>
  </si>
  <si>
    <t>Offshore IBM India - TRE Maintenance work</t>
  </si>
  <si>
    <t>Offshore IBM India - TRE Small Enhancement Work</t>
  </si>
  <si>
    <t>Offshore IBM India - TRE Medium Enhancement Work</t>
  </si>
  <si>
    <t>Offshore IBM India - TRE Knowledge Transfer/Training - Non-billable</t>
  </si>
  <si>
    <t>Onsite IBM India  - General Management work</t>
  </si>
  <si>
    <t>92-Mgmt Onshore (OH)</t>
  </si>
  <si>
    <t>Offshore IBM India - General Management work</t>
  </si>
  <si>
    <t>ECM</t>
  </si>
  <si>
    <t>Enterprise</t>
  </si>
  <si>
    <t>Security &amp; IAM</t>
  </si>
  <si>
    <t>Melody J Pereira</t>
  </si>
  <si>
    <t>Onsite IBM US - NOT Maintenance work</t>
  </si>
  <si>
    <t>Lotus Notes</t>
  </si>
  <si>
    <t>Dennis G. Bosman</t>
  </si>
  <si>
    <t>Terry Hedger</t>
  </si>
  <si>
    <t>Offshore IBM India - NOT Maintenance work</t>
  </si>
  <si>
    <t>Shared Services</t>
  </si>
  <si>
    <t>Vasudevan Srinivasan</t>
  </si>
  <si>
    <t>Noha Salama</t>
  </si>
  <si>
    <t>Offshore IBM India - ENT Maintenance work</t>
  </si>
  <si>
    <t>Offshore IBM India - ENT Enhancement work</t>
  </si>
  <si>
    <t>Offshore IBM India - ENT Knowledge Transfer/Training - Non-billable</t>
  </si>
  <si>
    <t>Offshore IBM India - ECM Maintenance work</t>
  </si>
  <si>
    <t>Offshore IBM India - ECM Large Enhancement Work</t>
  </si>
  <si>
    <t>Offshore IBM India - ECM Knowledge Transfer/Training - Non-billable</t>
  </si>
  <si>
    <t>Integration Services</t>
  </si>
  <si>
    <t>Dana D. Smith</t>
  </si>
  <si>
    <t>Offshore IBM India - IST CTI Maintenance work</t>
  </si>
  <si>
    <t>Onshore IBM India - IST CTI Maintenance work</t>
  </si>
  <si>
    <t xml:space="preserve">Offshore IBM India - IST CTI Small Enhancement </t>
  </si>
  <si>
    <t xml:space="preserve">Onshore IBM India - IST CTI Small Enhancement </t>
  </si>
  <si>
    <t xml:space="preserve">Offshore IBM India - IST CTI Large Enhancement </t>
  </si>
  <si>
    <t xml:space="preserve">Onshore IBM India - IST CTI Large Enhancement </t>
  </si>
  <si>
    <t>Offshore IBM India - IST CTI Knowledge Transfer/Training - Non-billable</t>
  </si>
  <si>
    <t>Onsite IBM US - General Technical Work NonBillable</t>
  </si>
  <si>
    <t>06-General Technical Work Onshore</t>
  </si>
  <si>
    <t>EPAS</t>
  </si>
  <si>
    <t>Sridhar Ramamurthy</t>
  </si>
  <si>
    <t>Savitha Gurumoorthy</t>
  </si>
  <si>
    <t>Auto</t>
  </si>
  <si>
    <t>Personal</t>
  </si>
  <si>
    <t>Adele M. Scotto</t>
  </si>
  <si>
    <t>Onsite IBM US - AUT Maintenance work</t>
  </si>
  <si>
    <t>Offshore IBM India - AUT Maintenance work</t>
  </si>
  <si>
    <t>Onsite IBM US - AUT Small Enhancement Work</t>
  </si>
  <si>
    <t>Onsite IBM US - AUT Large Enhancement Work</t>
  </si>
  <si>
    <t>Offshore IBM India - AUT Small Enhancement Work</t>
  </si>
  <si>
    <t>Offshore IBM India - AUT Large Enhancement Work</t>
  </si>
  <si>
    <t>Offshore IBM India - AUT Knowledge Transfer/Training - Non-billable</t>
  </si>
  <si>
    <t>Offshore IBM India - ACT Maintenance work</t>
  </si>
  <si>
    <t>Offshore IBM India - ACT Knowledge Transfer/Training - Non-billable</t>
  </si>
  <si>
    <t>Property</t>
  </si>
  <si>
    <t>Offshore IBM India - PWS Maintenance work</t>
  </si>
  <si>
    <t>Offshore IBM India - PRT Maintenance work</t>
  </si>
  <si>
    <t>Onsite IBM US - PRT Small Enhancement Work</t>
  </si>
  <si>
    <t>Onsite IBM US - PRT Large Enhancement Work</t>
  </si>
  <si>
    <t>Offshore IBM India - PRT Large Enhancement Work</t>
  </si>
  <si>
    <t>Offshore IBM India - PRT Knowledge Transfer/Training - Non-billable</t>
  </si>
  <si>
    <t>63-AJS, BUNDL, BMC-ISV Offshore</t>
  </si>
  <si>
    <t>04-Cost Transfer</t>
  </si>
  <si>
    <t>Onsite IBM US - HAT Maintenance work</t>
  </si>
  <si>
    <t>Offshore IBM India - HAT Maintenance work</t>
  </si>
  <si>
    <t>Offshore IBM India - HAT Large Enhancement Work</t>
  </si>
  <si>
    <t>Offshore IBM India - HAT Knowledge Transfer/Training - Non-billable</t>
  </si>
  <si>
    <t>83-GBS - CTI - Offshore</t>
  </si>
  <si>
    <t xml:space="preserve">59-Special Projects Onshore </t>
  </si>
  <si>
    <t>CIS</t>
  </si>
  <si>
    <t>Saju Bhaskaran</t>
  </si>
  <si>
    <t>Sreekala Balasubramanian</t>
  </si>
  <si>
    <t>Offshore IBM India - CIS Maintenance work</t>
  </si>
  <si>
    <t>03-Phase Zero Onshore</t>
  </si>
  <si>
    <t>Offshore IBM India - CIS Small Enhancement Work</t>
  </si>
  <si>
    <t>Offshore IBM India - CIS Medium Enhancement Work</t>
  </si>
  <si>
    <t>Offshore IBM India - CIS Large Enhancement Work</t>
  </si>
  <si>
    <t>Offshore IBM India - CIS Knowledge Transfer/Training - Non-billable</t>
  </si>
  <si>
    <t>Claims</t>
  </si>
  <si>
    <t>Offshore IBM India - CLA Maintenance work</t>
  </si>
  <si>
    <t>Offshore IBM India - CLA Small Enhancement Work</t>
  </si>
  <si>
    <t>Offshore IBM India - CLA Medium Enhancement Work</t>
  </si>
  <si>
    <t>Offshore IBM India - CLA Large Enhancement Work</t>
  </si>
  <si>
    <t>Offshore IBM India - CLA Preventive maintenance work</t>
  </si>
  <si>
    <t>Offshore IBM India - CLA Knowledge Transfer/Training - Non-billable</t>
  </si>
  <si>
    <t>Commercial</t>
  </si>
  <si>
    <t>Offshore IBM India - EPC Maintenance work</t>
  </si>
  <si>
    <t>Offshore IBM India - EPC Small Enhancement Work</t>
  </si>
  <si>
    <t>Offshore IBM India - EPC Medium Enhancement Work</t>
  </si>
  <si>
    <t>Offshore IBM India - EPC Large Enhancement Work</t>
  </si>
  <si>
    <t>Offshore IBM India - EPC Knowledge Transfer/Training - Non-billable</t>
  </si>
  <si>
    <t>Offshore IBM India-Commercial MF Maintenance work</t>
  </si>
  <si>
    <t>Onsite IBM US - COM Small Enhancement Work</t>
  </si>
  <si>
    <t>Offshore IBM India-Commercial MF Small Enh Work</t>
  </si>
  <si>
    <t>Offshore IBM India-Commercial MF Medium Enh Work</t>
  </si>
  <si>
    <t>Offshore IBM India-Commercial MF Large Enh Worl</t>
  </si>
  <si>
    <t>Offshore IBM India - COM Preventive maintenance work</t>
  </si>
  <si>
    <t>Offshore IBM India-Commercial MF Knowledge Transfer</t>
  </si>
  <si>
    <t>Offshore IBM India -  Landed BA-SE - Shared Services Area</t>
  </si>
  <si>
    <t>Financial Reporting</t>
  </si>
  <si>
    <t>77-Landed BA-SE Onshore</t>
  </si>
  <si>
    <t>Offshore IBM India -  Landed BA-SE - Data Archive Area</t>
  </si>
  <si>
    <t>Offshore IBM India -  Landed BA-SE - Enterprise Applications Area</t>
  </si>
  <si>
    <t>Offshore IBM India -  Landed BA-SE - Personal Area</t>
  </si>
  <si>
    <t>Offshore IBM India -  Landed BA-SE - Commercial Area</t>
  </si>
  <si>
    <t>Offshore IBM India -  Landed BA-SE - CLAIMS Area</t>
  </si>
  <si>
    <t>Offshore IBM India -  Landed BA-SE - CIS Area</t>
  </si>
  <si>
    <t>Vinodh</t>
  </si>
  <si>
    <t>34-Initiatives Offshore</t>
  </si>
  <si>
    <t>Initiatives</t>
  </si>
  <si>
    <t>Offshore IBM India - Testing Initiatives</t>
  </si>
  <si>
    <t>Testing Competency</t>
  </si>
  <si>
    <t>Jamie Banton</t>
  </si>
  <si>
    <t>DR Exercise Offshore</t>
  </si>
  <si>
    <t>DR Exercise Onshore</t>
  </si>
  <si>
    <t>Offshore IBM India - Access Provisioning - InScope Apps</t>
  </si>
  <si>
    <t>95-UserID Access provisioning Offshore</t>
  </si>
  <si>
    <t>UserID</t>
  </si>
  <si>
    <t xml:space="preserve">64-Bench Hours Onshore </t>
  </si>
  <si>
    <t>Offshore IBM India - Bench hours - Non Billable</t>
  </si>
  <si>
    <t xml:space="preserve">09-NonBillable </t>
  </si>
  <si>
    <t>Offshore IBM India - General - Knowledge Transfer - Non Billable</t>
  </si>
  <si>
    <t>Offshore IBM India - Meetings/Conference Calls</t>
  </si>
  <si>
    <t>56-Meetings/Conference Calls Offshore</t>
  </si>
  <si>
    <t>Offshore IBM India - Special Projects - Non Billable</t>
  </si>
  <si>
    <t xml:space="preserve">60-Special Projects Offshore </t>
  </si>
  <si>
    <t>Offshore IBM India - General Technical work</t>
  </si>
  <si>
    <t>07-General Technical work Offshore</t>
  </si>
  <si>
    <t>Offshore IBM India Maintenance - Account Level</t>
  </si>
  <si>
    <t>Onshore IBM India - ITIS Project work</t>
  </si>
  <si>
    <t>ITIS Project</t>
  </si>
  <si>
    <t>Onshore IBM India -  E3 Development</t>
  </si>
  <si>
    <t>Offshore IBM India - Other Commercial and Non-CIS  Medium Enhancement Work</t>
  </si>
  <si>
    <t>Offshore IBM India - Other Commercial and Non-CIS  Maintenance Work</t>
  </si>
  <si>
    <t>Offshore IBM India - Other Commercial and Non-CIS  KNOWLEDGE TRF/TRNG - Non-bil</t>
  </si>
  <si>
    <t>Release Management</t>
  </si>
  <si>
    <t>Dominique Bourdon</t>
  </si>
  <si>
    <t>EODS</t>
  </si>
  <si>
    <t>Offshore IBM India - EODS BENCH</t>
  </si>
  <si>
    <t>Offshore IBM India - EODS KT</t>
  </si>
  <si>
    <t>Offshore IBM India - EODS Ehancement Work</t>
  </si>
  <si>
    <t>Pride</t>
  </si>
  <si>
    <t>Offshore IBM India -  Landed BA-SE - Enterprise Area</t>
  </si>
  <si>
    <t>Offshore IBM India - Cognos Development Work</t>
  </si>
  <si>
    <t>Business Intelligence</t>
  </si>
  <si>
    <t>EBI</t>
  </si>
  <si>
    <t>Kimberly Hale</t>
  </si>
  <si>
    <t>Onshore IBM India - BI Reporting Enhancements</t>
  </si>
  <si>
    <t>Offshore IBM India - BI Reporting Enhancements</t>
  </si>
  <si>
    <t>Offshore IBM India - BI Reporting Maintenance Work</t>
  </si>
  <si>
    <t>Onshore IBM India Maintenance - Account Level</t>
  </si>
  <si>
    <t>Offshore IBM India - CIL Medium Ehancement Work</t>
  </si>
  <si>
    <t>Offshore IBM India - CIL Maintenance Work</t>
  </si>
  <si>
    <t>Offshore IBM India - AJS Maintenance Work</t>
  </si>
  <si>
    <t>Bob Gilbert</t>
  </si>
  <si>
    <t>Peter Rowe</t>
  </si>
  <si>
    <t>Offshore IBM India - ECM Bench Hours</t>
  </si>
  <si>
    <t>Offshore IBM India - CILS  KT Work</t>
  </si>
  <si>
    <t>Offshore  IBM india - Archive area  Bench Hours - Non Billable</t>
  </si>
  <si>
    <t>Offshore IBM India - IAM Maintenance</t>
  </si>
  <si>
    <t>Onshore IBM India - IAM Maintenance</t>
  </si>
  <si>
    <t>Offshore IBM India - IAM Enhancement work</t>
  </si>
  <si>
    <t>Onshore IBM India - IAM Enhancement work</t>
  </si>
  <si>
    <t>Offshore IBM India - IAM Bench</t>
  </si>
  <si>
    <t>Offshore IBM India - IAM Management</t>
  </si>
  <si>
    <t>Onshore IBM India - IAM Management</t>
  </si>
  <si>
    <t>Offshore IBM India - EODS Maintenance Work</t>
  </si>
  <si>
    <t>Onshore IBM India - EODS Maintenance Work</t>
  </si>
  <si>
    <t>Offshore IBM India - EODS General Management</t>
  </si>
  <si>
    <t>Onshore IBM India -  Landed BA-SE - ECM Area</t>
  </si>
  <si>
    <t>Amado E. Bituin Jr</t>
  </si>
  <si>
    <t>Ann M Bento</t>
  </si>
  <si>
    <t>Offshore IBM India - BI Reporting Bench Work</t>
  </si>
  <si>
    <t>Offshore IBM India - BI Reporting Knowledge Transfer</t>
  </si>
  <si>
    <t>BILLING</t>
  </si>
  <si>
    <t>Offshore IBM India - SAP FSCD Medium Enhancement work</t>
  </si>
  <si>
    <t>Offshore IBM India - SAP FSCD Knowledge Transfer</t>
  </si>
  <si>
    <t>Offshore IBM India - SAP FSCD Maintenance Work</t>
  </si>
  <si>
    <t>Rick Alvarez</t>
  </si>
  <si>
    <t>Onshore IBM India - Ent Arch Strategy  Large Enh work</t>
  </si>
  <si>
    <t>Offshore IBM India - Software Packaging/Testing  work</t>
  </si>
  <si>
    <t>Sriram Lakshmanan</t>
  </si>
  <si>
    <t>Offshore IBM India - IAM Knowledge Transfer/Training</t>
  </si>
  <si>
    <t>Offshore IBM India - Open Systems Maintenance Work</t>
  </si>
  <si>
    <t>Offshore IBM India - Open Systems Medium Enh Work</t>
  </si>
  <si>
    <t>Offshore IBM India - Open Systems Knowledge Transfer</t>
  </si>
  <si>
    <t>Offshore IBM India - Open Systems Bench</t>
  </si>
  <si>
    <t>Offshore IBM India - Commercial EPIC Mainframe Work</t>
  </si>
  <si>
    <t>Offshore IBM India - Commercial EPIC Medium Enh Work</t>
  </si>
  <si>
    <t>Offshore IBM India-Commercial CWS Open Sys Maint work</t>
  </si>
  <si>
    <t>Offshore IBM India-Commercial CWS Open Sys Medium Enh work</t>
  </si>
  <si>
    <t>Offshore IBM India-Commercial CWS Open Sys Know Transfer</t>
  </si>
  <si>
    <t>FileNet</t>
  </si>
  <si>
    <t>Offshore IBM India   Ignite Initiative effort</t>
  </si>
  <si>
    <t>Nazeem SA</t>
  </si>
  <si>
    <t>Onshore IBM India   Ignite Initiative effort</t>
  </si>
  <si>
    <t>Offshore IBM India - SoftwareCurrency Enhancement</t>
  </si>
  <si>
    <t>Manash M Dutta</t>
  </si>
  <si>
    <t>Onshore IBM US - SoftwareCurrency Enhancement</t>
  </si>
  <si>
    <t>PADM</t>
  </si>
  <si>
    <t>Offshore IBM India - Billing Area- Landed BA-SE</t>
  </si>
  <si>
    <t>Offshore IBM India - AGI Maintenance Work</t>
  </si>
  <si>
    <t>Steve J Sorensen</t>
  </si>
  <si>
    <t>Offshore IBM India - Filenet Large Enhancement work</t>
  </si>
  <si>
    <t>Offshore IBM India - Filenet Maintenance work</t>
  </si>
  <si>
    <t>Offshore IBM India - Filenet Bench hours</t>
  </si>
  <si>
    <t>Offshore IBM India - Filenet Knowledge Transfer</t>
  </si>
  <si>
    <t>Onsite IBM US - Filenet Large Enhancement work</t>
  </si>
  <si>
    <t>Onsite IBM US - Filenet Maintenance work</t>
  </si>
  <si>
    <t>Offshore IBM India - Ent Arch Strategy Maintenance Work</t>
  </si>
  <si>
    <t>Offshore IBM India - PEGA SE</t>
  </si>
  <si>
    <t>eWorkflow</t>
  </si>
  <si>
    <t>Offshore IBM India - PADM  Maintenance Work</t>
  </si>
  <si>
    <t>Onsite IBM US - User ID Access Provisioning</t>
  </si>
  <si>
    <t>94-UserID Access provisioning Onshore</t>
  </si>
  <si>
    <t>Offshore IBM India - Release Management Maintenance</t>
  </si>
  <si>
    <t>Offshore IBM India - Litigation LN maintenance work</t>
  </si>
  <si>
    <t>Offshore IBM India General Maintenance WOrk FileNet Area</t>
  </si>
  <si>
    <t>Offshore IBM India - Infra BENCH</t>
  </si>
  <si>
    <t>Agency Apps &amp; Spl Project</t>
  </si>
  <si>
    <t>Offshore IBM India BA-SE - EBI Area</t>
  </si>
  <si>
    <t>Offshore  IBM India - AGN Project</t>
  </si>
  <si>
    <t>OnshoreIBM India - SWC Phase Zero</t>
  </si>
  <si>
    <t>Offshore IBM India - SWC Phase Zero</t>
  </si>
  <si>
    <t xml:space="preserve">CWS SE Activity  </t>
  </si>
  <si>
    <t>SOLUTION ENGINEER WO</t>
  </si>
  <si>
    <t>Offshore IBM India   SFDC  Maintenance Work</t>
  </si>
  <si>
    <t>Offshore IBM India - SFDC BENCH</t>
  </si>
  <si>
    <t>Offshore IBM India-SFDC Enhancement Work</t>
  </si>
  <si>
    <t>Offshore IBM India - DCC</t>
  </si>
  <si>
    <t xml:space="preserve">Onshore IBM India - DCC </t>
  </si>
  <si>
    <t>Onshore IBM India - DCC  Bench</t>
  </si>
  <si>
    <t>Onshore IBM India - DCC  Management</t>
  </si>
  <si>
    <t>Onshore IBM India - BI Reporting Management</t>
  </si>
  <si>
    <t>Onshore IBM India - eWorkflow PEGA</t>
  </si>
  <si>
    <t>Onshore IBM US - eWorkflow PEGA</t>
  </si>
  <si>
    <t>Onshore IBM US   Ignite Initiative effort</t>
  </si>
  <si>
    <t>Offshore IBM India - PADM KT</t>
  </si>
  <si>
    <t>Offshore IBM India - SWC Bench</t>
  </si>
  <si>
    <t>Offshore IBM India ALM Reporting Business Analyst work</t>
  </si>
  <si>
    <t xml:space="preserve">ILOG Admin   </t>
  </si>
  <si>
    <t>Offshore IBM India - DCC  Project Management</t>
  </si>
  <si>
    <t>Onshore IBM India -  Landed BA-SE - SAP Area</t>
  </si>
  <si>
    <t>Central Functions</t>
  </si>
  <si>
    <t>Offshore IBM India -  Landed BA-SE - SAP Area</t>
  </si>
  <si>
    <t>Offshore IBM India - FFIC Release Management - Landed BA-SE</t>
  </si>
  <si>
    <t>Amado Bituin</t>
  </si>
  <si>
    <t>Offshore IBM India EPAS Bench</t>
  </si>
  <si>
    <t>Onshore IBM India - FFIC Release Management - Landed BA-SE</t>
  </si>
  <si>
    <t>Funding Type</t>
  </si>
  <si>
    <t>John Truong</t>
  </si>
  <si>
    <t>FIELD</t>
  </si>
  <si>
    <t>CtC &gt;$100K</t>
  </si>
  <si>
    <t>CtC</t>
  </si>
  <si>
    <t>Marcio DaSilva</t>
  </si>
  <si>
    <t>Operations</t>
  </si>
  <si>
    <t>Carol Cuppy</t>
  </si>
  <si>
    <t>RtC Enhancement</t>
  </si>
  <si>
    <t>RtC</t>
  </si>
  <si>
    <t>OPERATIONS</t>
  </si>
  <si>
    <t>Robin G Marrone</t>
  </si>
  <si>
    <t>On Hold</t>
  </si>
  <si>
    <t>CLAIMS</t>
  </si>
  <si>
    <t>Derek T LaSalle</t>
  </si>
  <si>
    <t>Finance</t>
  </si>
  <si>
    <t>Tamara Richardson</t>
  </si>
  <si>
    <t>Maintenance</t>
  </si>
  <si>
    <t>Candace Rodriguez</t>
  </si>
  <si>
    <t>Sean P. Jonasson</t>
  </si>
  <si>
    <t>Stephen W Goodin</t>
  </si>
  <si>
    <t>Richard E. Lloyd</t>
  </si>
  <si>
    <t>Johnny Tran</t>
  </si>
  <si>
    <t>Infrastructure Initiated RtC</t>
  </si>
  <si>
    <t>Sonchau Mai</t>
  </si>
  <si>
    <t>IBM</t>
  </si>
  <si>
    <t>CO200747</t>
  </si>
  <si>
    <t>Vin Val - DEV ENV decommission</t>
  </si>
  <si>
    <t>Shanti Priyadarshini</t>
  </si>
  <si>
    <t>Steven R. Shaw</t>
  </si>
  <si>
    <t>Product - Commercial</t>
  </si>
  <si>
    <t>Wei-Hsiung William Cheng</t>
  </si>
  <si>
    <t>Bindu Araveti</t>
  </si>
  <si>
    <t>Donna Favata-Bosh</t>
  </si>
  <si>
    <t>Field</t>
  </si>
  <si>
    <t>Lucyna B. Crooks</t>
  </si>
  <si>
    <t>Anton Z. Jimenez</t>
  </si>
  <si>
    <t>Compliance/ Regulatory - Enhancement</t>
  </si>
  <si>
    <t>Abby L. Wong</t>
  </si>
  <si>
    <t>CO301027</t>
  </si>
  <si>
    <t>Coventry: Change from a Text file to Coventry's core PDF format to print the WC medical Explanations of Reviews (EOR).</t>
  </si>
  <si>
    <t>Tom Cuel</t>
  </si>
  <si>
    <t>Pushpa Mopuru</t>
  </si>
  <si>
    <t>PRODUCT - Commercial</t>
  </si>
  <si>
    <t>Ron Gilmour</t>
  </si>
  <si>
    <t>Market Management</t>
  </si>
  <si>
    <t>Kelly A Townsend</t>
  </si>
  <si>
    <t>Corinne F. Krzesowiak</t>
  </si>
  <si>
    <t>CtC &lt;=$100K</t>
  </si>
  <si>
    <t>FINANCE</t>
  </si>
  <si>
    <t>Virginia Rogers</t>
  </si>
  <si>
    <t>Tamara Thompson</t>
  </si>
  <si>
    <t>Andy J. Jones</t>
  </si>
  <si>
    <t>Karen L. Halter</t>
  </si>
  <si>
    <t>-</t>
  </si>
  <si>
    <t>WR019052</t>
  </si>
  <si>
    <t>IReS - modify ceded push reserves for participant with multiple entries</t>
  </si>
  <si>
    <t>Nancy D Myers</t>
  </si>
  <si>
    <t>Neil D. Byres</t>
  </si>
  <si>
    <t>Sherman F. Chan</t>
  </si>
  <si>
    <t>Compliance/ Regulatory - Maintenance</t>
  </si>
  <si>
    <t>Darla C Kramer</t>
  </si>
  <si>
    <t>WR020088</t>
  </si>
  <si>
    <t>UES Small Business - Commercial Upgrade Estimate</t>
  </si>
  <si>
    <t>Glenn Caesar</t>
  </si>
  <si>
    <t>CTC</t>
  </si>
  <si>
    <t>Joe C. Gothard</t>
  </si>
  <si>
    <t>Lesley Ellis</t>
  </si>
  <si>
    <t>Lilia Francisco</t>
  </si>
  <si>
    <t>Sudheer Kancharla</t>
  </si>
  <si>
    <t>WR020243</t>
  </si>
  <si>
    <t>FileNet: Discontinue AGCS/AZFF E-Mail forwarding</t>
  </si>
  <si>
    <t>Eric H. Poulsen</t>
  </si>
  <si>
    <t>Stephanie O. Hansel</t>
  </si>
  <si>
    <t>Robert G Dow</t>
  </si>
  <si>
    <t>PRODUCT - Personal</t>
  </si>
  <si>
    <t>Cynthia A Keene</t>
  </si>
  <si>
    <t>WR020418</t>
  </si>
  <si>
    <t>CB:  ABC - Changes to Pay Plans (Child for CWS)</t>
  </si>
  <si>
    <t>Balsam B Bahij</t>
  </si>
  <si>
    <t>Terry L. Blagdon</t>
  </si>
  <si>
    <t>WR020555</t>
  </si>
  <si>
    <t>CILS RTC Resolve Stale Connection</t>
  </si>
  <si>
    <t>Lisa M. Bacon</t>
  </si>
  <si>
    <t>Riz Apelo</t>
  </si>
  <si>
    <t>Martin W. Taylor</t>
  </si>
  <si>
    <t>Lan Elsner</t>
  </si>
  <si>
    <t>WR021026</t>
  </si>
  <si>
    <t>LN - Archive documents in UWS Underwriting Instruction Sheet</t>
  </si>
  <si>
    <t>FIELD - Customer Service</t>
  </si>
  <si>
    <t>WR021131</t>
  </si>
  <si>
    <t xml:space="preserve">EFP - Update EFPAS Check reprint to include additional Duplex check formats </t>
  </si>
  <si>
    <t>Laura L. Eipp</t>
  </si>
  <si>
    <t>WR021245</t>
  </si>
  <si>
    <t>Create DB2 Table for Allied Health Interface Information</t>
  </si>
  <si>
    <t>Jennifer Castro</t>
  </si>
  <si>
    <t>Robert G Shattuck</t>
  </si>
  <si>
    <t>WR021422</t>
  </si>
  <si>
    <t>CPI - Explore options, recommend and implement solution for CPI 9IG DB2 table size limit risk</t>
  </si>
  <si>
    <t>Ellen Wagner</t>
  </si>
  <si>
    <t>Lori Borrill</t>
  </si>
  <si>
    <t>Jamie M Banton</t>
  </si>
  <si>
    <t>WR122000</t>
  </si>
  <si>
    <t>EFP - PERA Reprint Selection Changes</t>
  </si>
  <si>
    <t>Strategic-CTC</t>
  </si>
  <si>
    <t>Erik J. Foster</t>
  </si>
  <si>
    <t>WR122195</t>
  </si>
  <si>
    <t>Modify date fields current extracted and frequency of data extraction for Hartford Steam Boiler (HSB)</t>
  </si>
  <si>
    <t>Veena Gregoire</t>
  </si>
  <si>
    <t>Kathleen F Zack</t>
  </si>
  <si>
    <t>Robert L. King</t>
  </si>
  <si>
    <t>ITCompliance</t>
  </si>
  <si>
    <t>WR122307</t>
  </si>
  <si>
    <t>AG - F&amp;R - FRAS - Production Controls</t>
  </si>
  <si>
    <t>Diane Roth</t>
  </si>
  <si>
    <t>Jerry L. Sink</t>
  </si>
  <si>
    <t>Saswata Bose</t>
  </si>
  <si>
    <t>Georgi M. Koepp</t>
  </si>
  <si>
    <t>Charlotte Zack</t>
  </si>
  <si>
    <t>Celeste Lister</t>
  </si>
  <si>
    <t>WR122581</t>
  </si>
  <si>
    <t xml:space="preserve">EUS  CTC: Support EPAS M9 LBC Estimate Request  (EUS internal reference 4149 ) </t>
  </si>
  <si>
    <t>Tom S. Franyovich</t>
  </si>
  <si>
    <t>WR123108</t>
  </si>
  <si>
    <t xml:space="preserve">RTC - EFP - EFPAS Updates to Check Reprint facility to include new Check products (SAP Billing) </t>
  </si>
  <si>
    <t>EIPP</t>
  </si>
  <si>
    <t>Christine M. Kuester</t>
  </si>
  <si>
    <t>Ron Ludwig</t>
  </si>
  <si>
    <t>Reshmi Chandra</t>
  </si>
  <si>
    <t>Michael G Maddock</t>
  </si>
  <si>
    <t>Gloria Foote</t>
  </si>
  <si>
    <t>WR123906</t>
  </si>
  <si>
    <t>CILS - REVISE / ENHANCE THE AUTO SPREADSHEET</t>
  </si>
  <si>
    <t>Teresa B. Odom</t>
  </si>
  <si>
    <t>Tina M. Enwright</t>
  </si>
  <si>
    <t>Fatima Galimba</t>
  </si>
  <si>
    <t>WR123907</t>
  </si>
  <si>
    <t>CILS - REVISE FORMS LOOK-UP WITHIN CILS.</t>
  </si>
  <si>
    <t>WR123909</t>
  </si>
  <si>
    <t>CILS / CIS - FEED GROUP 2 TERRITORIES TO CIS FOR THE WIND STATES.</t>
  </si>
  <si>
    <t>WR123910</t>
  </si>
  <si>
    <t>CILS / CIS - DEFAULT BODY TYPE IN CIS</t>
  </si>
  <si>
    <t>WR124053</t>
  </si>
  <si>
    <t>CTC: CILS - Improved validations for GL Pricing Tool</t>
  </si>
  <si>
    <t>Ajay Karthikeyan</t>
  </si>
  <si>
    <t>Kris Thekkekalathil</t>
  </si>
  <si>
    <t>WR124150</t>
  </si>
  <si>
    <t>FileNet: Add 2012 holiday date objects (escalation workflow)</t>
  </si>
  <si>
    <t>Stewart P. Gehring</t>
  </si>
  <si>
    <t>WR124166</t>
  </si>
  <si>
    <t>SAS Upgrade for Mainframe to v9.x</t>
  </si>
  <si>
    <t>WR124309</t>
  </si>
  <si>
    <t xml:space="preserve">CTC - CIS - Enterprise Data Masking </t>
  </si>
  <si>
    <t>Shirley Licari-Daher</t>
  </si>
  <si>
    <t>Non-Regulatory Rate/Rule/Form Chg.</t>
  </si>
  <si>
    <t>WR124344</t>
  </si>
  <si>
    <t>NAGL - GL Rates and Location as Service (EPIC, Data Power and Product Catalogue)</t>
  </si>
  <si>
    <t>Mohammad Nasiruddin</t>
  </si>
  <si>
    <t>WR124351</t>
  </si>
  <si>
    <t>EPIC - EDL (Enterprise Download) Establish Initial Load Process</t>
  </si>
  <si>
    <t>WR124352</t>
  </si>
  <si>
    <t xml:space="preserve">EPIC - EDL (Enterprise Download) Daily Download </t>
  </si>
  <si>
    <t>WR124492</t>
  </si>
  <si>
    <t>CILS - Resolve GL Segment Key Field Error</t>
  </si>
  <si>
    <t>WR225097</t>
  </si>
  <si>
    <t>Harshavardhan R Gurram</t>
  </si>
  <si>
    <t>WR124513</t>
  </si>
  <si>
    <t>CILS Address INC591853 SQL Exception Error</t>
  </si>
  <si>
    <t>WR124535</t>
  </si>
  <si>
    <t>AG - F&amp;R - FRAS - EDL (Enterprise Download) Daily Download</t>
  </si>
  <si>
    <t>Chandra R Venkatamma Rama</t>
  </si>
  <si>
    <t>WR124536</t>
  </si>
  <si>
    <t>PMS - CREATE EDIT TO ALLOW FOR COMMISSION CODING OF 21% (NEW BUS) AND 20% (RENEWAL) FOR BILL BEATTY - 0001878</t>
  </si>
  <si>
    <t>David E. Johnson</t>
  </si>
  <si>
    <t>WR124639</t>
  </si>
  <si>
    <t>CILS - RTC - Fix screen refresh for GL and Auto after deletions (Incident 613867)</t>
  </si>
  <si>
    <t>Lawrence Frank</t>
  </si>
  <si>
    <t>WR124891</t>
  </si>
  <si>
    <t>APS-  The test server S0200009 could not be restored.  S0200009 needs to be rebuilt in St. Louis and S0200010 needs to be moved to St. Louis.</t>
  </si>
  <si>
    <t>WR224968</t>
  </si>
  <si>
    <t>Establish Citrix for NOD Application Testing</t>
  </si>
  <si>
    <t>Sorin Craia</t>
  </si>
  <si>
    <t>Prateep Thyarala</t>
  </si>
  <si>
    <t>Kurt W. Haynes</t>
  </si>
  <si>
    <t>Sissi Tchehrazi</t>
  </si>
  <si>
    <t>Pre-Approved Small Initiative - CILS 2012</t>
  </si>
  <si>
    <t>Mark Brinkman</t>
  </si>
  <si>
    <t>Nancy E Herrick</t>
  </si>
  <si>
    <t>Christopher J Pulliam</t>
  </si>
  <si>
    <t>WR225209</t>
  </si>
  <si>
    <t>CILS - Assess impact of MQ upgrade (Parent WR225204)</t>
  </si>
  <si>
    <t>Rhonda L. Lindsey</t>
  </si>
  <si>
    <t>Lisa K Gentile</t>
  </si>
  <si>
    <t>LEGAL AND COMPLIANCE</t>
  </si>
  <si>
    <t>WR225372</t>
  </si>
  <si>
    <t>IT GOV - LBC - POC - Child of  WR019140 - County/ZIP Project</t>
  </si>
  <si>
    <t>WR225503</t>
  </si>
  <si>
    <t>CI Prod EPIC - Default Endorsements by Select Class Codes</t>
  </si>
  <si>
    <t>Pat Starkey</t>
  </si>
  <si>
    <t>Carolyn D. Carney</t>
  </si>
  <si>
    <t>WR225563</t>
  </si>
  <si>
    <t>WMB v6.1 Upgrade - Migration Of WMB v6.0 Apps to WMB v6.1</t>
  </si>
  <si>
    <t>Mohammed A Rouf</t>
  </si>
  <si>
    <t>WR225569</t>
  </si>
  <si>
    <t>WR225639</t>
  </si>
  <si>
    <t>CI Prod - EPIC - Update Quote Letters for Non-Admitted Excess</t>
  </si>
  <si>
    <t>Susi Shanahan</t>
  </si>
  <si>
    <t>WR225827</t>
  </si>
  <si>
    <t>ROI-HUB - Infrastructure Services Support For ROI-HUB WMB v6.1 Migration (Child of Master WR225563)</t>
  </si>
  <si>
    <t>WR225874</t>
  </si>
  <si>
    <t>Anthill Pro Build and Deployment automation for EDBI</t>
  </si>
  <si>
    <t>Lani S. Lozano</t>
  </si>
  <si>
    <t>Haynes Stephens</t>
  </si>
  <si>
    <t>WR226134</t>
  </si>
  <si>
    <t>2012 Incremental List - IT Software Currency - Wave 2</t>
  </si>
  <si>
    <t>WR226162</t>
  </si>
  <si>
    <t>MQ v7.0.1.7 Upgrade Project - Testing of Commercial Apps impacted by MQ upgrade</t>
  </si>
  <si>
    <t>WR226170</t>
  </si>
  <si>
    <t>EFP - Update XENOS license file</t>
  </si>
  <si>
    <t>Priya Kurian</t>
  </si>
  <si>
    <t>WR226224</t>
  </si>
  <si>
    <t>Windows 7 Upgrade Project - Remediation of EDBI and PDEntitlements</t>
  </si>
  <si>
    <t>WR226266</t>
  </si>
  <si>
    <t>Windows 7 Upgrade Project - Remediation of ADM Supported Commercial Applications</t>
  </si>
  <si>
    <t>Bill Burke</t>
  </si>
  <si>
    <t>Jodi E. Allen</t>
  </si>
  <si>
    <t>WR226342</t>
  </si>
  <si>
    <t xml:space="preserve">MAINFRAME Software Compliance - EPIC - FIX error preventing 2013 CICS's required upgrade. </t>
  </si>
  <si>
    <t>WR226788</t>
  </si>
  <si>
    <t xml:space="preserve">CI Gov - 2013/01/01 - WC (NJ) – Midterm Endorsements to be sent Electronically </t>
  </si>
  <si>
    <t>Thomas Jarrett</t>
  </si>
  <si>
    <t>Charles M. Bailey</t>
  </si>
  <si>
    <t>WR226844</t>
  </si>
  <si>
    <t>CI Gov- EPIC Rate Data Extract</t>
  </si>
  <si>
    <t>WR226923</t>
  </si>
  <si>
    <t>Enable Fast Track processing in EPIC for admitted business over FFIC</t>
  </si>
  <si>
    <t>WR226954</t>
  </si>
  <si>
    <t>Child request for CO200113 - eWorkflow Additional FileNet Test Environment</t>
  </si>
  <si>
    <t>Rajesh Gopinathan</t>
  </si>
  <si>
    <t>WR327168</t>
  </si>
  <si>
    <t>Add Proxy Configuration to SFDC Setup of New DataStage Linux Servers - Child to WR226674 (Linux Migration)</t>
  </si>
  <si>
    <t>David L. DeLorm</t>
  </si>
  <si>
    <t>Thomas G Tuhtan</t>
  </si>
  <si>
    <t>Jennine T. Hinkle</t>
  </si>
  <si>
    <t>WR327409</t>
  </si>
  <si>
    <t>Child Of WR 327130 Mainframe Z OS Upgrade</t>
  </si>
  <si>
    <t>WR327410</t>
  </si>
  <si>
    <t>Child of WR 327130 Mainframe COBOL Upgrade to Version 4.2</t>
  </si>
  <si>
    <t>WR327475</t>
  </si>
  <si>
    <t>CL Gov - EPIC - 2013 Endorsement Revisions due to ISO 2013 Auto Updates</t>
  </si>
  <si>
    <t>WR327539</t>
  </si>
  <si>
    <t>Complete Testing of CMJ Property Interface through Datastage.  This is a child request of  WR226875.</t>
  </si>
  <si>
    <t>WR327544</t>
  </si>
  <si>
    <t>PVO - CHILD WR of WR225336 - TAM 5 LDAP migration to TAM 6 LDAP</t>
  </si>
  <si>
    <t>William A Palmer</t>
  </si>
  <si>
    <t>WR327651</t>
  </si>
  <si>
    <t>WR327658</t>
  </si>
  <si>
    <t>Enterprise Rating Engine/Commissions - IBM staff Aug (child of WR327331)</t>
  </si>
  <si>
    <t>Vicki L. Kottmann</t>
  </si>
  <si>
    <t>David Ma</t>
  </si>
  <si>
    <t>WR327746</t>
  </si>
  <si>
    <t>Fixing Reinsurance Cert number field from EPIC to Archive</t>
  </si>
  <si>
    <t>Donna M. Peracca</t>
  </si>
  <si>
    <t>Deborah Lessner</t>
  </si>
  <si>
    <t>Theo Bridges</t>
  </si>
  <si>
    <t>Arnold W. Chan</t>
  </si>
  <si>
    <t>Helen Reutovski</t>
  </si>
  <si>
    <t>WR328037</t>
  </si>
  <si>
    <t>Claims - FileNet - Update Data Feed to FN with indicators for WC Life Pension, Sructured Settlements &amp; Sensitive Claim Indicator</t>
  </si>
  <si>
    <t>Seda L McClurg</t>
  </si>
  <si>
    <t>WR328146</t>
  </si>
  <si>
    <t>PMS - Process Zipcode file (Child request of WR226876)</t>
  </si>
  <si>
    <t>Michelle L. Hilton</t>
  </si>
  <si>
    <t>WR328354</t>
  </si>
  <si>
    <t>SSI 2.0 - uDeploy/AHP Support - CHILD WR</t>
  </si>
  <si>
    <t>WR328453</t>
  </si>
  <si>
    <t>CI Gov - Property - Add Condo Code for LPR Rating in CIS</t>
  </si>
  <si>
    <t>WR328595</t>
  </si>
  <si>
    <t>IBM Integration Bus 9.0 Migration</t>
  </si>
  <si>
    <t>Kaye L. Schleich</t>
  </si>
  <si>
    <t>PRODUCT</t>
  </si>
  <si>
    <t>WR328867</t>
  </si>
  <si>
    <t>PI Product Standardization Infrastructure Requirements - Child of WR328673</t>
  </si>
  <si>
    <t>Brian K Good</t>
  </si>
  <si>
    <t>Alvin R. Convento</t>
  </si>
  <si>
    <t>WR328958</t>
  </si>
  <si>
    <t>Convert FTF to FTP for Mainframe File Transfers</t>
  </si>
  <si>
    <t>WR329043</t>
  </si>
  <si>
    <t>Child of WR328322  -  AHP and uDeploy configuration additions</t>
  </si>
  <si>
    <t>Michele D. Mattos</t>
  </si>
  <si>
    <t>WR429157</t>
  </si>
  <si>
    <t>AG - F&amp;R - FRAS - CI Gov - Compliance - Application Userid and Password</t>
  </si>
  <si>
    <t>Brad Holte</t>
  </si>
  <si>
    <t>WR429159</t>
  </si>
  <si>
    <t xml:space="preserve">AG - F&amp;R - AW - CI Gov - Compliance - Application Userid and Password (Child of WR429157) </t>
  </si>
  <si>
    <t>Yinyin Wang</t>
  </si>
  <si>
    <t>Gretchen F Bartha</t>
  </si>
  <si>
    <t>Joan M. Bolmgren</t>
  </si>
  <si>
    <t>Samantha S Trieu</t>
  </si>
  <si>
    <t>WR429259</t>
  </si>
  <si>
    <t>PMS - CTC Trucking New XML mapping document for Inland Marine and Auto (child of WR328474)</t>
  </si>
  <si>
    <t>Lisa Harris</t>
  </si>
  <si>
    <t>James C. Gallagher</t>
  </si>
  <si>
    <t>Ryan T Lee</t>
  </si>
  <si>
    <t>Terry L. Novak</t>
  </si>
  <si>
    <t>Glenda J. Swanson</t>
  </si>
  <si>
    <t>Ryan D Hanselman</t>
  </si>
  <si>
    <t>Thomas J. Sacco</t>
  </si>
  <si>
    <t>Imelda A Estrada</t>
  </si>
  <si>
    <t>Phillip McLean</t>
  </si>
  <si>
    <t>Linda M. Fortney</t>
  </si>
  <si>
    <t>Kimberly E. Martin</t>
  </si>
  <si>
    <t>John H. Glennon</t>
  </si>
  <si>
    <t>WR429743</t>
  </si>
  <si>
    <t>WR429758</t>
  </si>
  <si>
    <t>Agency Hub &amp; PRIDE Retirement (CTC): PRIDE Retirement Activities (child of WR121759)</t>
  </si>
  <si>
    <t>WR429770</t>
  </si>
  <si>
    <t>CWS - Change the distribution path to C:\LEGACY\CWS\*</t>
  </si>
  <si>
    <t>WR429807</t>
  </si>
  <si>
    <t>Ignite - EPIC batch job to be dataset triggered</t>
  </si>
  <si>
    <t>WR429810</t>
  </si>
  <si>
    <t>Ignite - Remove hard coded policy endorsements for EPIC application</t>
  </si>
  <si>
    <t>WR429813</t>
  </si>
  <si>
    <t>IBM Integration Bus 9.0 Migration Phase 1 - Phase 1 ClearCase and build/deploy automation</t>
  </si>
  <si>
    <t>Janice L. Rocha</t>
  </si>
  <si>
    <t>Pallavi Priyadarshini</t>
  </si>
  <si>
    <t>Sandeepa Satyanarayana</t>
  </si>
  <si>
    <t>WR429924</t>
  </si>
  <si>
    <t>IBM Integration Bus 9.0 (IIB 9) Build Server</t>
  </si>
  <si>
    <t>WR429945</t>
  </si>
  <si>
    <t xml:space="preserve">CWS - Server consolidations </t>
  </si>
  <si>
    <t>Audrey Coats</t>
  </si>
  <si>
    <t>WR429979</t>
  </si>
  <si>
    <t>WR430022</t>
  </si>
  <si>
    <t xml:space="preserve">IReS - Assumed Reinsurance / Feed to IReS </t>
  </si>
  <si>
    <t>WR430031</t>
  </si>
  <si>
    <t>PI - Product Standardization Property - AGA File SFTP (child to WR328673)</t>
  </si>
  <si>
    <t>Gayle Kummerfeldt</t>
  </si>
  <si>
    <t>WR430069</t>
  </si>
  <si>
    <t>Enterprise Rating Engine - PI Auto Phase 3 (conversion and multi-tier)</t>
  </si>
  <si>
    <t>James F Fults</t>
  </si>
  <si>
    <t>WR430086</t>
  </si>
  <si>
    <t>FileNet: Homeowners Policy Prefix Correction (N*)</t>
  </si>
  <si>
    <t>Wendy W. Kwan</t>
  </si>
  <si>
    <t>WR430090</t>
  </si>
  <si>
    <t>PLP - IT Data Masking - Child of WR429818</t>
  </si>
  <si>
    <t>WR430106</t>
  </si>
  <si>
    <t>Datapower XSLT change for PPQ Seismic Retrofit Ind</t>
  </si>
  <si>
    <t>Gina Consiglio</t>
  </si>
  <si>
    <t>WR430265</t>
  </si>
  <si>
    <t>WR430278</t>
  </si>
  <si>
    <t>ELDS - ArcGIS Consolidation  - Child WR of IT Currency 2014 WR429092</t>
  </si>
  <si>
    <t>Karin Waters</t>
  </si>
  <si>
    <t>Emily A Smith</t>
  </si>
  <si>
    <t>WR430541</t>
  </si>
  <si>
    <t>Straight Through - Maintenance</t>
  </si>
  <si>
    <t>Straight Through - Compliance</t>
  </si>
  <si>
    <t>WR430601</t>
  </si>
  <si>
    <t>WR430617</t>
  </si>
  <si>
    <t>EPIC - Terrorism Monitoring Report</t>
  </si>
  <si>
    <t>IT-Governed</t>
  </si>
  <si>
    <t>CPO-Governed</t>
  </si>
  <si>
    <t>Spencer Lew</t>
  </si>
  <si>
    <t>WR430750</t>
  </si>
  <si>
    <t>ITAS - TSAR Remediation On/Off Boarding IMAC Procedures (Child WR of WR429207)</t>
  </si>
  <si>
    <t>Gloria A Goldbranson</t>
  </si>
  <si>
    <t>Douglas J Ackerman</t>
  </si>
  <si>
    <t>WR430842</t>
  </si>
  <si>
    <t>WR430865</t>
  </si>
  <si>
    <t>Archive-Transition of AVP/AEIOU to Archive</t>
  </si>
  <si>
    <t>WR430869</t>
  </si>
  <si>
    <t>FileNet: MDM Integration (child of master WR #CO301567)</t>
  </si>
  <si>
    <t>WR430875</t>
  </si>
  <si>
    <t>AGI - PI Client Retirement Changes (MDM Integration App chgs &amp; Client Retirement - (child master WR429566)</t>
  </si>
  <si>
    <t>Crystal Jackson</t>
  </si>
  <si>
    <t>WR430897</t>
  </si>
  <si>
    <t>BFS - Special Call for LCM/RDF 999 Notificatiion (child of WR429099)</t>
  </si>
  <si>
    <t>Karena A Heinz</t>
  </si>
  <si>
    <t>WR431006</t>
  </si>
  <si>
    <t>AZL SAP GL Fix for Reconnect Fail (Child to WR429099)</t>
  </si>
  <si>
    <t>WR431034</t>
  </si>
  <si>
    <t xml:space="preserve"> EPIC build/deploy automation</t>
  </si>
  <si>
    <t>WR431061</t>
  </si>
  <si>
    <t>Archive  - Claims Status Indicator Incorrect (was INC0140035)</t>
  </si>
  <si>
    <t>WR431217</t>
  </si>
  <si>
    <t>CL WC Kentucky - Industry Code Reporting Requirements for Proof of Coverage</t>
  </si>
  <si>
    <t>Michael Knudtzon</t>
  </si>
  <si>
    <t>Bradley J Biancalana</t>
  </si>
  <si>
    <t>WR431328</t>
  </si>
  <si>
    <t>MIgrate FCBA to Salesforce.com</t>
  </si>
  <si>
    <t>WR431515</t>
  </si>
  <si>
    <t>MGA/MGU BIG I code fix for commission on taxes</t>
  </si>
  <si>
    <t>WR431537</t>
  </si>
  <si>
    <t>MGA/MGU BIG I code fix for commission on multiple taxes</t>
  </si>
  <si>
    <t>Alexandra Wilder</t>
  </si>
  <si>
    <t>Frederick B. Henderson IV</t>
  </si>
  <si>
    <t>WR431598</t>
  </si>
  <si>
    <t>Tridib Deka</t>
  </si>
  <si>
    <t>Venkatesh Kumaraswamy</t>
  </si>
  <si>
    <t>Dhiyana Rathinavel</t>
  </si>
  <si>
    <t>WR431755</t>
  </si>
  <si>
    <t>TSAR - Endevor Unsecured Password Remediation- Wave 2 (nonFSA)- child of WR532001</t>
  </si>
  <si>
    <t>WR431883</t>
  </si>
  <si>
    <t>Master 2015 - ELDS/EGIS Maintenance WR</t>
  </si>
  <si>
    <t>John T. Georgevits</t>
  </si>
  <si>
    <t>Dave Freese</t>
  </si>
  <si>
    <t>WR531959</t>
  </si>
  <si>
    <t>WR531981</t>
  </si>
  <si>
    <t>EPAS (child WR) BUSINESS - Implement iLog rule when the Auto CLUE has a status of either "Report has some errors"</t>
  </si>
  <si>
    <t>WR531982</t>
  </si>
  <si>
    <t>EPAS (Child WR) - BUSINESS  - Implement iLog rule when the Auto CLUE has a status of "Ordered Pending" - M51</t>
  </si>
  <si>
    <t>WR531983</t>
  </si>
  <si>
    <t>EPAS (Child WR) TEAM - ID Card Reprints with C/O are missing mailing address on mailing page 301056 11/09 - M51</t>
  </si>
  <si>
    <t>WR532011</t>
  </si>
  <si>
    <t>Master WR for AGCS Financial Systems Transition</t>
  </si>
  <si>
    <t>WR532077</t>
  </si>
  <si>
    <t>PRB0040925  EPIC/Corp Client issue - Client policy row not found for client -</t>
  </si>
  <si>
    <t>Lisette L. Dungan</t>
  </si>
  <si>
    <t>WR532141</t>
  </si>
  <si>
    <t>FileNet: IT Personal Insurance Transition Analysis - Data Cleansing (child of Master WR532098)</t>
  </si>
  <si>
    <t>WR532226</t>
  </si>
  <si>
    <t>Salesforce middleware changes to handle certificates signed with SHA-256 hash algorithm</t>
  </si>
  <si>
    <t>WR532242</t>
  </si>
  <si>
    <t>SAP-GL: AGCS Financial Systems Transition</t>
  </si>
  <si>
    <t>Dan Pelkey</t>
  </si>
  <si>
    <t>Doug Martin</t>
  </si>
  <si>
    <t>WR532452</t>
  </si>
  <si>
    <t>Policyholder Notice of Withdrawal (TX Auto) - Child of WR532297</t>
  </si>
  <si>
    <t>WR532453</t>
  </si>
  <si>
    <t>Policyholder Notice of Withdrawal (TX HoAct &amp; Flash) - Child of WR532297</t>
  </si>
  <si>
    <t>WR532506</t>
  </si>
  <si>
    <t>PVO - Limit search results to personal policies for ACE users...  Child of WR532002</t>
  </si>
  <si>
    <t>WR532507</t>
  </si>
  <si>
    <t>MVR Renewal - Compose Screen</t>
  </si>
  <si>
    <t>WR532633</t>
  </si>
  <si>
    <t>IT Enablement - FileNet WS Application Adaptation Changes - Child of WR532098</t>
  </si>
  <si>
    <t>WR532651</t>
  </si>
  <si>
    <t>Archive - WC Detailed Data Transmission</t>
  </si>
  <si>
    <t>WR532786</t>
  </si>
  <si>
    <t>CI - 2015/04/01 - WC - Inquiry as to WC Factors Supported by CIS</t>
  </si>
  <si>
    <t>Jordan Fuehrer</t>
  </si>
  <si>
    <t>WR532882</t>
  </si>
  <si>
    <t>CACF Upgrade Child of WR 532223</t>
  </si>
  <si>
    <t>WR532904</t>
  </si>
  <si>
    <t>FileNet: Secure CL - Child of WR532889</t>
  </si>
  <si>
    <t>Gary Kraght</t>
  </si>
  <si>
    <t>Kiran Ukkali</t>
  </si>
  <si>
    <t>WR533039</t>
  </si>
  <si>
    <t>WR533049</t>
  </si>
  <si>
    <t>WR533102</t>
  </si>
  <si>
    <t>FileNet: Audit Review Administrative ID Access to Production</t>
  </si>
  <si>
    <t>WR533105</t>
  </si>
  <si>
    <t>Currency/Toxic Remediation - Application Testing/Checkout for servers S197AP467, S199NP01, S197UP289, S1991377B (child of WR226685)</t>
  </si>
  <si>
    <t>WR533106</t>
  </si>
  <si>
    <t>Ernest Walling</t>
  </si>
  <si>
    <t>WR533256</t>
  </si>
  <si>
    <t xml:space="preserve">CI Gov - 2013/0401 – WC(CA) – WCIRB – WCPOLS Mid Term Endorsements </t>
  </si>
  <si>
    <t>WR533285</t>
  </si>
  <si>
    <t>FormsView: Remove ffic.com link from Firemans Fund hat logo - Child of WR533058</t>
  </si>
  <si>
    <t>WR533330</t>
  </si>
  <si>
    <t>NOL - CA PI Auto Company Conversion to CIC (Child of WR532098)</t>
  </si>
  <si>
    <t>WR533345</t>
  </si>
  <si>
    <t>IT Segregation - Unstructured Data POC - Child of Master 532906</t>
  </si>
  <si>
    <t>Karen M. Wallace</t>
  </si>
  <si>
    <t>Rajiv Iyer</t>
  </si>
  <si>
    <t>WR533370</t>
  </si>
  <si>
    <t>Pam S. Whitman</t>
  </si>
  <si>
    <t>WR533447</t>
  </si>
  <si>
    <t>Sagar Sable</t>
  </si>
  <si>
    <t>Jason P. O'Connor</t>
  </si>
  <si>
    <t>WR533557</t>
  </si>
  <si>
    <t>WR533564</t>
  </si>
  <si>
    <t>WR533645</t>
  </si>
  <si>
    <t xml:space="preserve"> CWS - Change the statutory addresses' of our writing companies - Phase 1: Identification (Child of WR533537)</t>
  </si>
  <si>
    <t>WR811026</t>
  </si>
  <si>
    <t>IT Commercial - EFP - Memory Allocation Error - Xenos JS9924 PDF Steps</t>
  </si>
  <si>
    <t>Michael Young</t>
  </si>
  <si>
    <t>WR812915</t>
  </si>
  <si>
    <t>Discontinue File Folders/Tabs for Commercial IR/Program Business (CHILD OF WR604760)</t>
  </si>
  <si>
    <t>Heidi L. Martin</t>
  </si>
  <si>
    <t>WR813215</t>
  </si>
  <si>
    <t xml:space="preserve">APS - Add Quota Share Endors. to Non- Admitted Excess </t>
  </si>
  <si>
    <t>Jane Brown</t>
  </si>
  <si>
    <t>WR916773</t>
  </si>
  <si>
    <t>RTC - Update FVF Load process</t>
  </si>
  <si>
    <t>Debra R. Drake</t>
  </si>
  <si>
    <t>AVAUNH</t>
  </si>
  <si>
    <t>AVCLF8</t>
  </si>
  <si>
    <t>AVDVV7</t>
  </si>
  <si>
    <t>AVFL6C</t>
  </si>
  <si>
    <t>AVGEGV</t>
  </si>
  <si>
    <t>AVGG5T</t>
  </si>
  <si>
    <t>AVGPMT</t>
  </si>
  <si>
    <t>AVG38J</t>
  </si>
  <si>
    <t>AVG4LE</t>
  </si>
  <si>
    <t>AVHNLU</t>
  </si>
  <si>
    <t>AVH7TY</t>
  </si>
  <si>
    <t>AVJM68</t>
  </si>
  <si>
    <t>C-E6EX</t>
  </si>
  <si>
    <t>C-JN70</t>
  </si>
  <si>
    <t>0G5098</t>
  </si>
  <si>
    <t>00223M</t>
  </si>
  <si>
    <t>00232J</t>
  </si>
  <si>
    <t>00274E</t>
  </si>
  <si>
    <t>00318U</t>
  </si>
  <si>
    <t>00318Y</t>
  </si>
  <si>
    <t>00366P</t>
  </si>
  <si>
    <t>00543U</t>
  </si>
  <si>
    <t>0064C8</t>
  </si>
  <si>
    <t>00646R</t>
  </si>
  <si>
    <t>00689P</t>
  </si>
  <si>
    <t>00704V</t>
  </si>
  <si>
    <t>00767G</t>
  </si>
  <si>
    <t>00984K</t>
  </si>
  <si>
    <t>01096K</t>
  </si>
  <si>
    <t>01129I</t>
  </si>
  <si>
    <t>01210M</t>
  </si>
  <si>
    <t>01216M</t>
  </si>
  <si>
    <t>01217L</t>
  </si>
  <si>
    <t>01262U</t>
  </si>
  <si>
    <t>01428H</t>
  </si>
  <si>
    <t>01614T</t>
  </si>
  <si>
    <t>01616C</t>
  </si>
  <si>
    <t>01736T</t>
  </si>
  <si>
    <t>01782S</t>
  </si>
  <si>
    <t>01804O</t>
  </si>
  <si>
    <t>01864L</t>
  </si>
  <si>
    <t>02003A</t>
  </si>
  <si>
    <t>02043Q</t>
  </si>
  <si>
    <t>02139F</t>
  </si>
  <si>
    <t>02146R</t>
  </si>
  <si>
    <t>02180V</t>
  </si>
  <si>
    <t>02184J</t>
  </si>
  <si>
    <t>02218W</t>
  </si>
  <si>
    <t>02220H</t>
  </si>
  <si>
    <t>02282G</t>
  </si>
  <si>
    <t>02375A</t>
  </si>
  <si>
    <t>02389A</t>
  </si>
  <si>
    <t>02490C</t>
  </si>
  <si>
    <t>02726B</t>
  </si>
  <si>
    <t>02737T</t>
  </si>
  <si>
    <t>03142I</t>
  </si>
  <si>
    <t>03191I</t>
  </si>
  <si>
    <t>03452I</t>
  </si>
  <si>
    <t>03576F</t>
  </si>
  <si>
    <t>03583Y</t>
  </si>
  <si>
    <t>03589I</t>
  </si>
  <si>
    <t>03688X</t>
  </si>
  <si>
    <t>03849T</t>
  </si>
  <si>
    <t>03951M</t>
  </si>
  <si>
    <t>03957P</t>
  </si>
  <si>
    <t>04161F</t>
  </si>
  <si>
    <t>04191U</t>
  </si>
  <si>
    <t>04247C</t>
  </si>
  <si>
    <t>04321N</t>
  </si>
  <si>
    <t>04321Q</t>
  </si>
  <si>
    <t>04337N</t>
  </si>
  <si>
    <t>04356O</t>
  </si>
  <si>
    <t>04377O</t>
  </si>
  <si>
    <t>04480A</t>
  </si>
  <si>
    <t>04544A</t>
  </si>
  <si>
    <t>04798M</t>
  </si>
  <si>
    <t>04808L</t>
  </si>
  <si>
    <t>04810K</t>
  </si>
  <si>
    <t>04813R</t>
  </si>
  <si>
    <t>04828T</t>
  </si>
  <si>
    <t>04998V</t>
  </si>
  <si>
    <t>05060M</t>
  </si>
  <si>
    <t>05061M</t>
  </si>
  <si>
    <t>05123K</t>
  </si>
  <si>
    <t>05146P</t>
  </si>
  <si>
    <t>05205C</t>
  </si>
  <si>
    <t>05227N</t>
  </si>
  <si>
    <t>05331Q</t>
  </si>
  <si>
    <t>05352Z</t>
  </si>
  <si>
    <t>05381K</t>
  </si>
  <si>
    <t>05564F</t>
  </si>
  <si>
    <t>05567Q</t>
  </si>
  <si>
    <t>05599S</t>
  </si>
  <si>
    <t>05636V</t>
  </si>
  <si>
    <t>05659S</t>
  </si>
  <si>
    <t>05766H</t>
  </si>
  <si>
    <t>05946Q</t>
  </si>
  <si>
    <t>05959I</t>
  </si>
  <si>
    <t>05981O</t>
  </si>
  <si>
    <t>05998C</t>
  </si>
  <si>
    <t>06030C</t>
  </si>
  <si>
    <t>06082T</t>
  </si>
  <si>
    <t>06089Y</t>
  </si>
  <si>
    <t>06171D</t>
  </si>
  <si>
    <t>06211K</t>
  </si>
  <si>
    <t>06220S</t>
  </si>
  <si>
    <t>06221K</t>
  </si>
  <si>
    <t>06507K</t>
  </si>
  <si>
    <t>06555G</t>
  </si>
  <si>
    <t>06557K</t>
  </si>
  <si>
    <t>06557L</t>
  </si>
  <si>
    <t>06654N</t>
  </si>
  <si>
    <t>06654Q</t>
  </si>
  <si>
    <t>06657Q</t>
  </si>
  <si>
    <t>06705Q</t>
  </si>
  <si>
    <t>06706U</t>
  </si>
  <si>
    <t>06707S</t>
  </si>
  <si>
    <t>07159N</t>
  </si>
  <si>
    <t>07508G</t>
  </si>
  <si>
    <t>07731A</t>
  </si>
  <si>
    <t>07825F</t>
  </si>
  <si>
    <t>08059T</t>
  </si>
  <si>
    <t>08707T</t>
  </si>
  <si>
    <t>09114E</t>
  </si>
  <si>
    <t>09119I</t>
  </si>
  <si>
    <t>09189P</t>
  </si>
  <si>
    <t>09193L</t>
  </si>
  <si>
    <t>09195D</t>
  </si>
  <si>
    <t>09478C</t>
  </si>
  <si>
    <t>09813G</t>
  </si>
  <si>
    <t>2D7028</t>
  </si>
  <si>
    <t>3G3738</t>
  </si>
  <si>
    <t>4G5188</t>
  </si>
  <si>
    <t>5G9774</t>
  </si>
  <si>
    <t>6A3193</t>
  </si>
  <si>
    <t>N</t>
  </si>
  <si>
    <t>ShiftDetails</t>
  </si>
  <si>
    <t>INC0 CHECK</t>
  </si>
  <si>
    <t>INC1 CHECK</t>
  </si>
  <si>
    <t>INC2 CHECK</t>
  </si>
  <si>
    <t>INC3 CHECK</t>
  </si>
  <si>
    <t>INC4 CHECK</t>
  </si>
  <si>
    <t>INC 0Check</t>
  </si>
  <si>
    <t>INC 1Check</t>
  </si>
  <si>
    <t>Request #</t>
  </si>
  <si>
    <t>Primary Resource Manager</t>
  </si>
  <si>
    <t>Primary Director</t>
  </si>
  <si>
    <t>Sreekala Balasubramanian/FFIC</t>
  </si>
  <si>
    <t>Phillip McLean/FFIC</t>
  </si>
  <si>
    <t>Savitha Gurumoorthy/FFIC</t>
  </si>
  <si>
    <t>Noha Salama/FFIC</t>
  </si>
  <si>
    <t>Terry C Hedger/FFIC</t>
  </si>
  <si>
    <t>Christine Nutley/FFIC</t>
  </si>
  <si>
    <t>Crystal Romano/IT/FFIC</t>
  </si>
  <si>
    <t>Roger Cottman/FFIC</t>
  </si>
  <si>
    <t>Darla C Kramer/IT/FFIC</t>
  </si>
  <si>
    <t>Jamie M Banton/FFIC</t>
  </si>
  <si>
    <t>WR533693</t>
  </si>
  <si>
    <t>WR533743</t>
  </si>
  <si>
    <t>WR533775</t>
  </si>
  <si>
    <t>WR533779</t>
  </si>
  <si>
    <t>WR533845</t>
  </si>
  <si>
    <t>WR533867</t>
  </si>
  <si>
    <t>WR533882</t>
  </si>
  <si>
    <t>WR533894</t>
  </si>
  <si>
    <t>WR533896</t>
  </si>
  <si>
    <t>WR533933</t>
  </si>
  <si>
    <t>WR533937</t>
  </si>
  <si>
    <t>WR533941</t>
  </si>
  <si>
    <t>WR533960</t>
  </si>
  <si>
    <t>WR533961</t>
  </si>
  <si>
    <t>WR533964</t>
  </si>
  <si>
    <t>WR533969</t>
  </si>
  <si>
    <t>WR533974</t>
  </si>
  <si>
    <t>WR533996</t>
  </si>
  <si>
    <t>WR534022</t>
  </si>
  <si>
    <t>WR534056</t>
  </si>
  <si>
    <t>WR534065</t>
  </si>
  <si>
    <t>WR534066</t>
  </si>
  <si>
    <t>WR534074</t>
  </si>
  <si>
    <t>WR534076</t>
  </si>
  <si>
    <t>WR534077</t>
  </si>
  <si>
    <t>WR534078</t>
  </si>
  <si>
    <t>WR534080</t>
  </si>
  <si>
    <t>WR534084</t>
  </si>
  <si>
    <t>WR534091</t>
  </si>
  <si>
    <t>WR534099</t>
  </si>
  <si>
    <t>WR534106</t>
  </si>
  <si>
    <t>WR534109</t>
  </si>
  <si>
    <t>WR534111</t>
  </si>
  <si>
    <t>WR534113</t>
  </si>
  <si>
    <t>WR534118</t>
  </si>
  <si>
    <t>WR534125</t>
  </si>
  <si>
    <t>WR534129</t>
  </si>
  <si>
    <t>WR534131</t>
  </si>
  <si>
    <t>WR534156</t>
  </si>
  <si>
    <t>WR534157</t>
  </si>
  <si>
    <t>WR534158</t>
  </si>
  <si>
    <t>WR534161</t>
  </si>
  <si>
    <t>WR534164</t>
  </si>
  <si>
    <t>WR534167</t>
  </si>
  <si>
    <t>WR534168</t>
  </si>
  <si>
    <t>WR534169</t>
  </si>
  <si>
    <t>WR534170</t>
  </si>
  <si>
    <t>WR534177</t>
  </si>
  <si>
    <t>WR534186</t>
  </si>
  <si>
    <t>WR534212</t>
  </si>
  <si>
    <t>WR534216</t>
  </si>
  <si>
    <t>WR534220</t>
  </si>
  <si>
    <t>WR534237</t>
  </si>
  <si>
    <t>WR534245</t>
  </si>
  <si>
    <t>WR534254</t>
  </si>
  <si>
    <t>WR534282</t>
  </si>
  <si>
    <t>WR534291</t>
  </si>
  <si>
    <t>EBI - ON HOLD:  EPIC NAGL MIS Data Changes - Reporting Requirements</t>
  </si>
  <si>
    <t>EBI - ON HOLD:  MDM-Customer View Changes-Child of CO301567</t>
  </si>
  <si>
    <t>ROI/MVR: Update build.xml files</t>
  </si>
  <si>
    <t>ACE Projects</t>
  </si>
  <si>
    <t>delete - FileNet: Unvalidated WC Claim Suffix DataSync - Child of WR532889</t>
  </si>
  <si>
    <t>Bill Merritt</t>
  </si>
  <si>
    <t>ROI: Migrate LexisNexis integration from T1 to VPN (child of WR226685)</t>
  </si>
  <si>
    <t>Child of WR 533331 - BIGI to propagate the one additional data field from XML to the Archive file.</t>
  </si>
  <si>
    <t>Compliance requirement to develop and distribute new privacy notices for integration into AGCS</t>
  </si>
  <si>
    <t>Peggy D Johnson</t>
  </si>
  <si>
    <t>AGI - Regression Testing for IVANS T1 Removal (child of WR533662)</t>
  </si>
  <si>
    <t>SAP GL - 2015 Allianz Global Template Upgrade 9.1 (child work request of WR431861)</t>
  </si>
  <si>
    <t>EPIC - Commission adjusment  processing</t>
  </si>
  <si>
    <t>ESB - Process Commission Adjustment Transactions with Zero Premium (child of WR533882)</t>
  </si>
  <si>
    <t>AOL - IVANS switch from T1 to VPN (child to WR226685)</t>
  </si>
  <si>
    <t>FileNet: Java 1.8.0.60 update - Child of WR532223</t>
  </si>
  <si>
    <t>AGCS Financial Transition - Rerun of AGCS October TRO Interfaces to Apply New Account Mappings - Child of WR532011</t>
  </si>
  <si>
    <t>EPIC- Compliance requirement to develop and distribute new privacy notices for integration into AGCS Child of (WR533779)</t>
  </si>
  <si>
    <t>Myron E. Randall</t>
  </si>
  <si>
    <t>Darin Engle</t>
  </si>
  <si>
    <t>EBI - ACE Books and Records - NJ Auto Restoral (child of WR533456)</t>
  </si>
  <si>
    <t>BOOKE: Financial Integration - Application Decommissioning Analysis and Sizing</t>
  </si>
  <si>
    <t>Patrick C Armstrong</t>
  </si>
  <si>
    <t>CI GOV MI Electronic Reporting to CAOM and DOI</t>
  </si>
  <si>
    <t>Optimize backend jobs across all Commercial systems</t>
  </si>
  <si>
    <t>Lotus Notes Database Classification (Child of WR533103)</t>
  </si>
  <si>
    <t>IT Currency - MQ Upgrade - Commercial Ins Apps Services Testing (child of WR533959)</t>
  </si>
  <si>
    <t>EBI - Optim Upgrade 2015 (Child of WR533962)</t>
  </si>
  <si>
    <t>EBI - TAM Webseal Upgrade (Child of WR533969)</t>
  </si>
  <si>
    <t>EGIS/ELDS - Release Services - Child WR of WR533484</t>
  </si>
  <si>
    <t>FRAS to Stingray migration project - Child request for FRAS Baseline and Stingray testing support (Master WR533981)</t>
  </si>
  <si>
    <t>EBI - DB2 Upgrade to v10.5 2015 (Child of WR533961)</t>
  </si>
  <si>
    <t>Address Change PHM to all LOBS - Child request for FRAS (Master WR533997)</t>
  </si>
  <si>
    <t>Security Vulnerability - Poodle Patching</t>
  </si>
  <si>
    <t>Inforce Policy Workstream for END TSA (child of WR534093)</t>
  </si>
  <si>
    <t>2015 IT Currency - Assembler Upgrade</t>
  </si>
  <si>
    <t>Address Change PHN to all LOBS - Child request for TNG (Master WR533997)</t>
  </si>
  <si>
    <t xml:space="preserve">FileNet: DCC - Data Center Consoldation Child of WR226685 </t>
  </si>
  <si>
    <t>IT Security - Vulnerability Testing</t>
  </si>
  <si>
    <t>CDW - WC Detailed Transmission - (Child of WR532651)</t>
  </si>
  <si>
    <t>Salesforce - SDM Reload</t>
  </si>
  <si>
    <t>EBI - Productionalize DRUID</t>
  </si>
  <si>
    <t>CAR - DCC - CO Switch from IVANS to FTP (child to WR533662)</t>
  </si>
  <si>
    <t>CAR - DCC - LA Switch from IVANS to FTP (child to WR533662)</t>
  </si>
  <si>
    <t>CAR - DCC - NC Switch from IVANS to FTP (child to WR533662)</t>
  </si>
  <si>
    <t>CAR - DCC - AZ Switch from IVANS to FTP (child to WR533662)</t>
  </si>
  <si>
    <t>EPAS - Security Vulnerability - Poodle Patching</t>
  </si>
  <si>
    <t>CAR - DCC - AR Switch from IVANS to FTP (child to WR533662)</t>
  </si>
  <si>
    <t>CAR - MD - FTP to EFT Migration - Child of WR431861</t>
  </si>
  <si>
    <t xml:space="preserve">IT Currency - WAS Upgrade - Commercial Ins Apps Services Testing (child of WR533960) </t>
  </si>
  <si>
    <t xml:space="preserve">IT Shared Services - Security Vulnerability - Poodle Patching  (Child of WR534091)  </t>
  </si>
  <si>
    <t>North Carolina auto class codes for UW program 708, 705 for CIS</t>
  </si>
  <si>
    <t>Reginald E. Dean</t>
  </si>
  <si>
    <t>IMS Database Solutions Pack Install</t>
  </si>
  <si>
    <t>EBI - Books &amp; Records: Customer View Historical - Child of WR533456</t>
  </si>
  <si>
    <t>CIS - IGNITE- Forms Storage table update/entry - SIT and UAT</t>
  </si>
  <si>
    <t>Productionize the creation of the interface files to pipe delimited format for ACIS staff access</t>
  </si>
  <si>
    <t>SFRe - Coventry, need to add another out of network program " Stratose"</t>
  </si>
  <si>
    <t>2016 - Maintenance - Treasury, Finance SAP GL/HR</t>
  </si>
  <si>
    <t>Last Mofified Time with sec</t>
  </si>
  <si>
    <t>RTC WR</t>
  </si>
  <si>
    <t>Offshore IBM India - IST CTI Bench Hours - Non Billable</t>
  </si>
  <si>
    <t>Offshore IBM India - IMS Tower Enhancement Bench</t>
  </si>
  <si>
    <t>13-Enhancement Offshore Bench</t>
  </si>
  <si>
    <t>Bench - IMS Tower</t>
  </si>
  <si>
    <t>12-Enhancement Onshore Bench</t>
  </si>
  <si>
    <t>Offshore IBM India - Mainframe Tower Enhancement Bench</t>
  </si>
  <si>
    <t>Bench - MF Tower</t>
  </si>
  <si>
    <t>Offshore IBM India - BI RM Tower Enhancement Bench</t>
  </si>
  <si>
    <t>Bench - BIRM Tower</t>
  </si>
  <si>
    <t>Colour Indication</t>
  </si>
  <si>
    <t>Manual Entry from ILC dump</t>
  </si>
  <si>
    <t>Fully Macro based columns</t>
  </si>
  <si>
    <t>Formulized Columns</t>
  </si>
  <si>
    <t>Group</t>
  </si>
  <si>
    <t>Others</t>
  </si>
  <si>
    <t>Enhancement</t>
  </si>
  <si>
    <t>Enhancement Bench</t>
  </si>
  <si>
    <t>Employee Details</t>
  </si>
  <si>
    <t>Workitem Details</t>
  </si>
  <si>
    <t>Billing Details</t>
  </si>
  <si>
    <t>Clocking Details</t>
  </si>
  <si>
    <t>Employee ID</t>
  </si>
  <si>
    <t>Employee Notes ID</t>
  </si>
  <si>
    <t>Tower Name</t>
  </si>
  <si>
    <t>Region</t>
  </si>
  <si>
    <t>Location</t>
  </si>
  <si>
    <t>LB</t>
  </si>
  <si>
    <t>EL</t>
  </si>
  <si>
    <t>EM</t>
  </si>
  <si>
    <t>ES</t>
  </si>
  <si>
    <t>EN</t>
  </si>
  <si>
    <t>PM</t>
  </si>
  <si>
    <t>MG</t>
  </si>
  <si>
    <t>GM</t>
  </si>
  <si>
    <t>MN</t>
  </si>
  <si>
    <t>KT</t>
  </si>
  <si>
    <t>BN</t>
  </si>
  <si>
    <t>W0</t>
  </si>
  <si>
    <t>TM</t>
  </si>
  <si>
    <t>GT</t>
  </si>
  <si>
    <t>PE</t>
  </si>
  <si>
    <t>JS</t>
  </si>
  <si>
    <t>SN</t>
  </si>
  <si>
    <t>Regular</t>
  </si>
  <si>
    <t>Standby</t>
  </si>
  <si>
    <t>Shift</t>
  </si>
  <si>
    <t>Overtime</t>
  </si>
  <si>
    <t>Total</t>
  </si>
  <si>
    <t>Rishi Shekhar1/India/IBM</t>
  </si>
  <si>
    <t>MF PI and CF</t>
  </si>
  <si>
    <t>IBM India-Offshore</t>
  </si>
  <si>
    <t>Bangalore</t>
  </si>
  <si>
    <t>Arvind D Gopalakrishna/India/IBM</t>
  </si>
  <si>
    <t>Open System</t>
  </si>
  <si>
    <t>Tamilselvan 10/India/Contr/IBM</t>
  </si>
  <si>
    <t>Gokul Methencheri/India/IBM</t>
  </si>
  <si>
    <t>Kumari Rupanjali/India/IBM</t>
  </si>
  <si>
    <t>Vijai Selvasekaran/India/IBM</t>
  </si>
  <si>
    <t>IMS and FN</t>
  </si>
  <si>
    <t>BI and RM</t>
  </si>
  <si>
    <t>Ravi Kiran Yedida/India/Contr/IBM</t>
  </si>
  <si>
    <t>Shaily Sharma/India/IBM</t>
  </si>
  <si>
    <t>Kavita Chandak/India/IBM</t>
  </si>
  <si>
    <t>Nithin Edathiruthikaran/India/IBM</t>
  </si>
  <si>
    <t>Sachin P Ostawal/India/IBM</t>
  </si>
  <si>
    <t>Saswata Bose/India/IBM</t>
  </si>
  <si>
    <t>Greeshma Varghese/India/IBM</t>
  </si>
  <si>
    <t>Arunkumar N Kumaraswamy/India/IBM</t>
  </si>
  <si>
    <t>Chandana M Guttakinda/India/IBM</t>
  </si>
  <si>
    <t>Lourdes Look/San Francisco/IBM</t>
  </si>
  <si>
    <t>IBM US</t>
  </si>
  <si>
    <t>Madhusree N Pudi/India/IBM</t>
  </si>
  <si>
    <t>Swetha Chitrapu/India/Contr/IBM</t>
  </si>
  <si>
    <t>Pooja Anand3/India/IBM</t>
  </si>
  <si>
    <t>Anurupa Bandyopadhyay/India/IBM</t>
  </si>
  <si>
    <t>Harikrishna Purushotham/India/IBM</t>
  </si>
  <si>
    <t>PMO</t>
  </si>
  <si>
    <t>Teja K Kollala/India/IBM</t>
  </si>
  <si>
    <t>Manjula Ct/India/IBM</t>
  </si>
  <si>
    <t>Prasad P Naik/India/IBM</t>
  </si>
  <si>
    <t>IBM India-Onshore</t>
  </si>
  <si>
    <t>Sangeetha Ch/India/IBM</t>
  </si>
  <si>
    <t>Mahalakshmi B1/India/IBM</t>
  </si>
  <si>
    <t>Swarnalata Patel/India/IBM</t>
  </si>
  <si>
    <t>Abhishek Dwivedi8/India/IBM</t>
  </si>
  <si>
    <t>Payal Arya1/India/IBM</t>
  </si>
  <si>
    <t>Santhosh Kumar M01/India/Contr/IBM</t>
  </si>
  <si>
    <t>Supreeth Vankadari/India/IBM</t>
  </si>
  <si>
    <t>Manjunath Hb05/India/Contr/IBM</t>
  </si>
  <si>
    <t>Kamrun N Ali/India/IBM</t>
  </si>
  <si>
    <t>Tejashree Bhat/India/IBM</t>
  </si>
  <si>
    <t>Sangeeta Behera/India/IBM</t>
  </si>
  <si>
    <t>Battireddygari Redddy/India/IBM</t>
  </si>
  <si>
    <t>Kunal Mathur/India/IBM</t>
  </si>
  <si>
    <t>Subhajit Bhattacharya1/India/IBM</t>
  </si>
  <si>
    <t>Vaibhav Khetan/India/IBM</t>
  </si>
  <si>
    <t>Smitha Katta/India/IBM</t>
  </si>
  <si>
    <t>Mahalingam Bhaskaran/India/IBM</t>
  </si>
  <si>
    <t>Karthik Venkata Kopparapu/India/Contr/IBM</t>
  </si>
  <si>
    <t>Prakash Ravichandran1/India/IBM</t>
  </si>
  <si>
    <t>Elby Poulose/India/IBM</t>
  </si>
  <si>
    <t>Jyothisree P12/India/IBM</t>
  </si>
  <si>
    <t>Aditya P Dutta/India/IBM</t>
  </si>
  <si>
    <t>Padma P Mariappan/India/IBM</t>
  </si>
  <si>
    <t>Anusha G1/India/IBM</t>
  </si>
  <si>
    <t>Nagaraja Km1/India/IBM</t>
  </si>
  <si>
    <t>Varadaraj Muthu/India/IBM</t>
  </si>
  <si>
    <t>Abarna Sengottaiyan/India/IBM</t>
  </si>
  <si>
    <t>Ravi Krishnappa/India/IBM</t>
  </si>
  <si>
    <t>Zakhee Ahmed Shaik37/India/Contr/IBM</t>
  </si>
  <si>
    <t>Gourab B Mitra/India/IBM</t>
  </si>
  <si>
    <t>Venkata Sk Nukala/India/IBM</t>
  </si>
  <si>
    <t>Prakash Varadachari/India/IBM</t>
  </si>
  <si>
    <t>Megha Paithaty/India/IBM</t>
  </si>
  <si>
    <t>Poovizhi R2/India/IBM</t>
  </si>
  <si>
    <t>Ankita 12/India/IBM</t>
  </si>
  <si>
    <t>Ananthi Kiruthiga/India/IBM</t>
  </si>
  <si>
    <t>Karthik Kumar8/India/IBM</t>
  </si>
  <si>
    <t>Michael M James/Lansing/IBM</t>
  </si>
  <si>
    <t>Rahil Siddiqui/India/IBM</t>
  </si>
  <si>
    <t>Sujitha C2/India/IBM</t>
  </si>
  <si>
    <t>Shruthi J1/India/IBM</t>
  </si>
  <si>
    <t>Namana Udupa/India/IBM</t>
  </si>
  <si>
    <t>Mamatha E1/India/IBM</t>
  </si>
  <si>
    <t>Jackline Julia/India/IBM</t>
  </si>
  <si>
    <t>Priyadarshi Samal/India/IBM</t>
  </si>
  <si>
    <t>Santosh Kumar26/India/IBM</t>
  </si>
  <si>
    <t>Khaja Mohammad/India/IBM</t>
  </si>
  <si>
    <t>Bhamila A1/India/IBM</t>
  </si>
  <si>
    <t>Sweta Yadav/India/IBM</t>
  </si>
  <si>
    <t>Mark D Schwartz/Bethesda/IBM</t>
  </si>
  <si>
    <t>Non-ADM Team</t>
  </si>
  <si>
    <t>Chandrakala Nagaraj/India/IBM</t>
  </si>
  <si>
    <t>Vinitha Lv Kumar/India/IBM</t>
  </si>
  <si>
    <t>Aparna Mohan1/India/IBM</t>
  </si>
  <si>
    <t>Gayathri Shetty/India/IBM</t>
  </si>
  <si>
    <t>Poornima R3/India/IBM</t>
  </si>
  <si>
    <t>Pradip Anand/India/IBM</t>
  </si>
  <si>
    <t>Anubhuti Jain/India/IBM</t>
  </si>
  <si>
    <t>Susmita D Ankireddypalli/India/IBM</t>
  </si>
  <si>
    <t>Nareshkumar Potnuru/India/IBM</t>
  </si>
  <si>
    <t>Subrahmanya Kovvuri/Santa Rosa/Contr/IBM</t>
  </si>
  <si>
    <t>Pramod Narahari/India/IBM</t>
  </si>
  <si>
    <t>Matly Thulasi/India/IBM</t>
  </si>
  <si>
    <t>Prudhvi R Bhoja/India/IBM</t>
  </si>
  <si>
    <t>Harish Nagaraj/India/IBM</t>
  </si>
  <si>
    <t>Ranjith Kumar 865/India/Contr/IBM</t>
  </si>
  <si>
    <t>Ravi K Desai1/India/IBM</t>
  </si>
  <si>
    <t>Swapna Madhan/India/IBM</t>
  </si>
  <si>
    <t>Chaitanya Annadatha/India/IBM</t>
  </si>
  <si>
    <t>Preethi Gonuguntla/India/IBM</t>
  </si>
  <si>
    <t>Ram Subramanian/India/IBM</t>
  </si>
  <si>
    <t>Manash M Dutta/India/IBM</t>
  </si>
  <si>
    <t>S Suresh Kumar/India/IBM</t>
  </si>
  <si>
    <t>Naga S Solasa/India/IBM</t>
  </si>
  <si>
    <t>Pushpa Mopuru1/India/IBM</t>
  </si>
  <si>
    <t>Aneez Ak Rehman1/India/IBM</t>
  </si>
  <si>
    <t>Saravanan Palanivel/India/IBM</t>
  </si>
  <si>
    <t>Srutiranjan Praharaj/India/IBM</t>
  </si>
  <si>
    <t>G V Kishore/India/IBM</t>
  </si>
  <si>
    <t>Navin K Dharmalingam/India/IBM</t>
  </si>
  <si>
    <t>Nazeem Sirajudeen/India/IBM</t>
  </si>
  <si>
    <t>Trilok Kumar1/India/IBM</t>
  </si>
  <si>
    <t>Shiojee Singh/India/IBM</t>
  </si>
  <si>
    <t>Manohar P2/India/Contr/IBM</t>
  </si>
  <si>
    <t>Kiran Ukkali/India/IBM</t>
  </si>
  <si>
    <t>Tanuja R12/India/IBM</t>
  </si>
  <si>
    <t>Tasmiya Kaleem/India/IBM</t>
  </si>
  <si>
    <t>Sathyanarayana V Sripada/India/IBM</t>
  </si>
  <si>
    <t>Basavaraj G12/India/IBM</t>
  </si>
  <si>
    <t>Sathish Murugachari/India/IBM</t>
  </si>
  <si>
    <t>Sarth Pk Kumar/India/IBM</t>
  </si>
  <si>
    <t>Payoj Yadav/Armonk/IBM</t>
  </si>
  <si>
    <t>Suma C Shastry/India/IBM</t>
  </si>
  <si>
    <t>Venkata R Pagidi/India/IBM</t>
  </si>
  <si>
    <t>Sanjay Upadhyay1/India/IBM</t>
  </si>
  <si>
    <t>Ponkumar Paramaraj02/India/Contr/IBM</t>
  </si>
  <si>
    <t>Sriram Lakshmanan/India/IBM</t>
  </si>
  <si>
    <t>Bindu Avaceti/India/IBM</t>
  </si>
  <si>
    <t>Nayan J Talukdar1/India/IBM</t>
  </si>
  <si>
    <t>Venkatesh Kumaraswamy/India/IBM</t>
  </si>
  <si>
    <t>Dangeti Vamsi/India/IBM</t>
  </si>
  <si>
    <t>Lingesh Rampur/India/IBM</t>
  </si>
  <si>
    <t>Divakar S 1/India/Contr/IBM</t>
  </si>
  <si>
    <t>Padmanabha Gupta/India/IBM</t>
  </si>
  <si>
    <t>Satinder Saini/India/IBM</t>
  </si>
  <si>
    <t>Venugopal R Kudumula/India/IBM</t>
  </si>
  <si>
    <t>Vipin Vijay/India/IBM</t>
  </si>
  <si>
    <t>Praveen R Haranahallisarjanarao/India/IBM</t>
  </si>
  <si>
    <t>Subhashini Subramanian1/India/IBM</t>
  </si>
  <si>
    <t>Rahul Soman/India/IBM</t>
  </si>
  <si>
    <t>Sandeepa Satyanarayana/India/IBM</t>
  </si>
  <si>
    <t>Satish M Satish/India/IBM</t>
  </si>
  <si>
    <t>Anand K Koka/India/IBM</t>
  </si>
  <si>
    <t>Ajay Karthikeyan/India/IBM</t>
  </si>
  <si>
    <t>Jyothi Pai/India/IBM</t>
  </si>
  <si>
    <t>Nishanth Gc/India/IBM</t>
  </si>
  <si>
    <t>Saptarshi Choudhury/India/IBM</t>
  </si>
  <si>
    <t>Anish M Soman/India/IBM</t>
  </si>
  <si>
    <t>Sunil K Patel/India/IBM</t>
  </si>
  <si>
    <t>Chandrapraba Palaniswamy/India/IBM</t>
  </si>
  <si>
    <t>Arun M Abraham/India/IBM</t>
  </si>
  <si>
    <t>Santosh Y Khot/India/IBM</t>
  </si>
  <si>
    <t>Pavan K Surabi/India/IBM</t>
  </si>
  <si>
    <t>Tridib Deka1/India/IBM</t>
  </si>
  <si>
    <t>Ron McKissick/Santa Rosa/IBM</t>
  </si>
  <si>
    <t>Sagar Sable/India/IBM</t>
  </si>
  <si>
    <t>Shalu Choudhary/India/IBM</t>
  </si>
  <si>
    <t>Jatin Behera/India/IBM</t>
  </si>
  <si>
    <t>Sudhakar Jana/India/IBM</t>
  </si>
  <si>
    <t>Sandhya Ps/India/IBM</t>
  </si>
  <si>
    <t>Gowtham P1/India/IBM</t>
  </si>
  <si>
    <t>Samundeeswari S1/India/IBM</t>
  </si>
  <si>
    <t>Kothai Lakshminarayanaan/India/IBM</t>
  </si>
  <si>
    <t>Prathiba M1/India/IBM</t>
  </si>
  <si>
    <t>Basna Jaisingh/India/IBM</t>
  </si>
  <si>
    <t>Shivam Tambi/India/IBM</t>
  </si>
  <si>
    <t>Sangeetha N2/India/IBM</t>
  </si>
  <si>
    <t>Swosti Nayak/India/IBM</t>
  </si>
  <si>
    <t>Chalumuri Mythili/India/IBM</t>
  </si>
  <si>
    <t>Gondu L Prasanna/India/IBM</t>
  </si>
  <si>
    <t>Venkata N Divi/India/IBM</t>
  </si>
  <si>
    <t>Savitri Rani/India/IBM</t>
  </si>
  <si>
    <t>Jayarama Gudipati/India/IBM</t>
  </si>
  <si>
    <t>Shruti Misra/India/IBM</t>
  </si>
  <si>
    <t>Shereen Dsouza/India/IBM</t>
  </si>
  <si>
    <t>Manjupriya Abkari/India/IBM</t>
  </si>
  <si>
    <t>Harmandeep K Ranota/India/IBM</t>
  </si>
  <si>
    <t>Krishna Raul/India/IBM</t>
  </si>
  <si>
    <t>Monami Deb/India/IBM</t>
  </si>
  <si>
    <t>Mudita Parihar/India/IBM</t>
  </si>
  <si>
    <t>Sonali Ss Padhi/India/IBM</t>
  </si>
  <si>
    <t>Ritika Srivastava 3/India/Contr/IBM</t>
  </si>
  <si>
    <t>Vinodh Chandradhas/San Francisco/IBM</t>
  </si>
  <si>
    <t>Samir Gohel1/India/IBM</t>
  </si>
  <si>
    <t>Somesh Ramasuraiah/India/IBM</t>
  </si>
  <si>
    <t>Iynapurapu Sayikiran/India/IBM</t>
  </si>
  <si>
    <t>Manjunath S Sastapure/India/IBM</t>
  </si>
  <si>
    <t>Harini Pushanamurthy1/India/IBM</t>
  </si>
  <si>
    <t>08006U</t>
  </si>
  <si>
    <t>Yamna L Prasanna/India/IBM</t>
  </si>
  <si>
    <t>08025W</t>
  </si>
  <si>
    <t>Swaroop Mu Ganesh/India/IBM</t>
  </si>
  <si>
    <t>07999Z</t>
  </si>
  <si>
    <t>Padilam Pavani/India/IBM</t>
  </si>
  <si>
    <t>07999Y</t>
  </si>
  <si>
    <t>Nukala Anusha/India/IBM</t>
  </si>
  <si>
    <t>Workitem Details 1</t>
  </si>
  <si>
    <t>workitem 1</t>
  </si>
  <si>
    <t>workitem 2</t>
  </si>
  <si>
    <t>Request Title</t>
  </si>
  <si>
    <t>COO Intake #</t>
  </si>
  <si>
    <t>Created By</t>
  </si>
  <si>
    <t>Request For</t>
  </si>
  <si>
    <t>Business/IT SME</t>
  </si>
  <si>
    <t>Date Created</t>
  </si>
  <si>
    <t>Date Completed</t>
  </si>
  <si>
    <t>Completed By</t>
  </si>
  <si>
    <t>WorkType</t>
  </si>
  <si>
    <t>Cost Center for Allocation Costs</t>
  </si>
  <si>
    <t>Vendor Classification</t>
  </si>
  <si>
    <t>Primary Vendor</t>
  </si>
  <si>
    <t>Overall Status Indicator</t>
  </si>
  <si>
    <t>Vendor Total Effort Hours (Estimated)</t>
  </si>
  <si>
    <t>Vendor Total Effort Hours (Actual)</t>
  </si>
  <si>
    <t>PCR's Total Effort Hours (Estimated)</t>
  </si>
  <si>
    <t>PCR's Total Effort Hours (Actual)</t>
  </si>
  <si>
    <t>N/A</t>
  </si>
  <si>
    <t>Douglas J Ackerman/FFIC</t>
  </si>
  <si>
    <t>Not Started</t>
  </si>
  <si>
    <t>CN=Heidi L. Martin/O=FFIC</t>
  </si>
  <si>
    <t>CN=Jane Brown/OU=INC/O=FFIC</t>
  </si>
  <si>
    <t>Virginia Rogers/FFIC</t>
  </si>
  <si>
    <t>Michael Young/EXT/FFIC</t>
  </si>
  <si>
    <t>Vijayapriya Veluchamy/FFIC</t>
  </si>
  <si>
    <t>Nancy D Myers/FFIC</t>
  </si>
  <si>
    <t>Glenn Caesar/FFIC</t>
  </si>
  <si>
    <t>Lilia Francisco/FFIC</t>
  </si>
  <si>
    <t>On Track - Green</t>
  </si>
  <si>
    <t>Sudheer Kancharla/FFIC</t>
  </si>
  <si>
    <t>Eric H. Poulsen/FFIC</t>
  </si>
  <si>
    <t>Lesley Ellis/FFIC</t>
  </si>
  <si>
    <t>Lisa M. Bacon/FFIC</t>
  </si>
  <si>
    <t>Lan Elsner/IT/FFIC</t>
  </si>
  <si>
    <t>CN=Ellen Wagner/O=FFIC</t>
  </si>
  <si>
    <t>Andy J. Jones/FFIC</t>
  </si>
  <si>
    <t>Lucyna B. Crooks/INC/FFIC</t>
  </si>
  <si>
    <t>Sherman F. Chan/FFIC</t>
  </si>
  <si>
    <t>Jennifer Castro/FFIC</t>
  </si>
  <si>
    <t>Ellen Wagner/FFIC</t>
  </si>
  <si>
    <t>CN=Gloria Foote/OU=INC/O=FFIC</t>
  </si>
  <si>
    <t>Veena Gregoire/FFIC</t>
  </si>
  <si>
    <t>Diane Roth/FFIC</t>
  </si>
  <si>
    <t>Tom S. Franyovich/FFIC</t>
  </si>
  <si>
    <t>Laura L. Eipp/IT/FFIC</t>
  </si>
  <si>
    <t>Ron Ludwig/FFIC</t>
  </si>
  <si>
    <t>Gloria Foote/INC/FFIC</t>
  </si>
  <si>
    <t>Stewart P. Gehring/INC/FFIC</t>
  </si>
  <si>
    <t>Steven R. Shaw/FFIC</t>
  </si>
  <si>
    <t>Fatima Galimba/FFIC</t>
  </si>
  <si>
    <t>Candace Rodriguez/FFIC</t>
  </si>
  <si>
    <t>Mohammad Nasiruddin/IBM/FFIC</t>
  </si>
  <si>
    <t>Harshavardhan R Gurram/FFIC</t>
  </si>
  <si>
    <t>Jyotish K Veetil/IBM/FFIC</t>
  </si>
  <si>
    <t>Larry Kuhn/FFIC</t>
  </si>
  <si>
    <t>Kurt W. Haynes/FFIC</t>
  </si>
  <si>
    <t>Mark Brinkman/FFIC</t>
  </si>
  <si>
    <t>Rhonda L. Lindsey/FFIC</t>
  </si>
  <si>
    <t>CN=Fatima Galimba/O=FFIC</t>
  </si>
  <si>
    <t>At Risk - Yellow</t>
  </si>
  <si>
    <t>Lisa K Gentile/FFIC</t>
  </si>
  <si>
    <t>Pat Starkey/FFIC</t>
  </si>
  <si>
    <t>Erik J. Foster/FFIC</t>
  </si>
  <si>
    <t>Haynes Stephens/EXT/FFIC</t>
  </si>
  <si>
    <t>Shanti Priyadarshini/EXT/FFIC</t>
  </si>
  <si>
    <t>CN=Priya Kurian/OU=IBM/O=FFIC</t>
  </si>
  <si>
    <t>Bob Gilbert/FFIC</t>
  </si>
  <si>
    <t>John Truong/EXT/FFIC</t>
  </si>
  <si>
    <t>Carol Cuppy/FFIC</t>
  </si>
  <si>
    <t>8042 and 8043</t>
  </si>
  <si>
    <t>Thomas Jarrett/FFIC</t>
  </si>
  <si>
    <t>Martin W. Taylor/FFIC</t>
  </si>
  <si>
    <t>David L. DeLorm/FFIC</t>
  </si>
  <si>
    <t>Jennine T. Hinkle/FFIC</t>
  </si>
  <si>
    <t>CN=Peter Rowe/O=FFIC</t>
  </si>
  <si>
    <t>Michael R Voell/FFIC</t>
  </si>
  <si>
    <t>Tamara Thompson/FFIC</t>
  </si>
  <si>
    <t xml:space="preserve">CI Gov - EPIC - Anti-Stacking Endorsements - Mandatory_x000D_
</t>
  </si>
  <si>
    <t>Laura A Murphy/FFIC</t>
  </si>
  <si>
    <t>Aida Reznik/FFIC</t>
  </si>
  <si>
    <t>Dana D. Smith/FFIC</t>
  </si>
  <si>
    <t>Balsam B Bahij/FFIC</t>
  </si>
  <si>
    <t>Joan M. Bolmgren/FFIC</t>
  </si>
  <si>
    <t>Johnny Tran/FFIC</t>
  </si>
  <si>
    <t>CN=Michael R Voell/O=FFIC</t>
  </si>
  <si>
    <t>Linda J. Richardson/FFIC</t>
  </si>
  <si>
    <t>Jill H. Schicktanz/FFIC</t>
  </si>
  <si>
    <t>Saju Bhaskaran/FFIC</t>
  </si>
  <si>
    <t>Tamara Richardson/FFIC</t>
  </si>
  <si>
    <t>David Ma/FFIC</t>
  </si>
  <si>
    <t>Walter R. Moffitt</t>
  </si>
  <si>
    <t>Susi Shanahan/FFIC</t>
  </si>
  <si>
    <t>Kelly A Townsend/FFIC</t>
  </si>
  <si>
    <t>CN=Carolyn D. Carney/OU=IT/O=FFIC</t>
  </si>
  <si>
    <t>Glenda J. Swanson/FFIC</t>
  </si>
  <si>
    <t>CN=Bill Burke/O=FFIC</t>
  </si>
  <si>
    <t>William A Palmer/FFIC</t>
  </si>
  <si>
    <t>Peter Rowe/FFIC</t>
  </si>
  <si>
    <t>Imelda A Estrada/FFIC</t>
  </si>
  <si>
    <t>James C. Gallagher/FFIC</t>
  </si>
  <si>
    <t>Kimberly Hale/FFIC</t>
  </si>
  <si>
    <t>Thomas J. Sacco/FFIC</t>
  </si>
  <si>
    <t>Thomas G Tuhtan/FFIC</t>
  </si>
  <si>
    <t>Brian K Good/FFIC</t>
  </si>
  <si>
    <t>CN=Gary Chappell/O=FFIC</t>
  </si>
  <si>
    <t>Jodi E. Allen/FFIC</t>
  </si>
  <si>
    <t>Corinne F. Krzesowiak/FFIC</t>
  </si>
  <si>
    <t>Mohammed A Rouf/FFIC</t>
  </si>
  <si>
    <t>John Pallo/FFIC</t>
  </si>
  <si>
    <t>Carolyn D. Carney/IT/FFIC</t>
  </si>
  <si>
    <t>Helen Reutovski/FFIC</t>
  </si>
  <si>
    <t>Gayle Kummerfeldt/EXT/FFIC</t>
  </si>
  <si>
    <t>Theo Bridges/FFIC</t>
  </si>
  <si>
    <t>CN=Audrey Coats/O=FFIC</t>
  </si>
  <si>
    <t>CN=Marilyn M Smith/O=FFIC</t>
  </si>
  <si>
    <t>Lani S. Lozano/FFIC</t>
  </si>
  <si>
    <t>Michele D. Mattos/FFIC</t>
  </si>
  <si>
    <t>Bill Burke/FFIC</t>
  </si>
  <si>
    <t>Maintenance (charges covered under existing contract)</t>
  </si>
  <si>
    <t>Charles M. Bailey/FFIC</t>
  </si>
  <si>
    <t>Enhancement (Time &amp; Materials)</t>
  </si>
  <si>
    <t>Anton Z. Jimenez/IT/FFIC</t>
  </si>
  <si>
    <t>Abby L. Wong/FFIC</t>
  </si>
  <si>
    <t>Pallavi Priyadarshini/FFIC</t>
  </si>
  <si>
    <t>Spencer Lew/FFIC</t>
  </si>
  <si>
    <t>Audrey Coats/FFIC</t>
  </si>
  <si>
    <t>Nelson Ho/FFIC</t>
  </si>
  <si>
    <t>Crystal Jackson/FFIC</t>
  </si>
  <si>
    <t>Kelly McClelland/FFIC</t>
  </si>
  <si>
    <t>Robert G Dow/FFIC</t>
  </si>
  <si>
    <t>Tridib Deka/IBM/FFIC</t>
  </si>
  <si>
    <t>Dhiyana Rathinavel/FFIC</t>
  </si>
  <si>
    <t>Samantha S Trieu/FFIC</t>
  </si>
  <si>
    <t>Kris Thekkekalathil/FFIC</t>
  </si>
  <si>
    <t>Alexandra Wilder/FFIC</t>
  </si>
  <si>
    <t>Yinyin Wang/FFIC</t>
  </si>
  <si>
    <t>CN=Thomas G Tuhtan/O=FFIC</t>
  </si>
  <si>
    <t>CN=Steven R. Shaw/O=FFIC</t>
  </si>
  <si>
    <t>Alvin R. Convento/FFIC</t>
  </si>
  <si>
    <t>CN=Lisa Harris/O=FFIC</t>
  </si>
  <si>
    <t>Anish M Soman/IBM/FFIC</t>
  </si>
  <si>
    <t>Sonchau Mai/FFIC</t>
  </si>
  <si>
    <t>Ryan D Hanselman/FFIC</t>
  </si>
  <si>
    <t>Kaye L. Schleich/FFIC</t>
  </si>
  <si>
    <t xml:space="preserve">LN - Archive 2012 Documents from Attachments Database db and create database buttons (child of _x000D_
WR532259 )_x000D_
</t>
  </si>
  <si>
    <t>Gary Kraght/FFIC</t>
  </si>
  <si>
    <t>Karin Waters/FFIC</t>
  </si>
  <si>
    <t>Bindu Araveti/IBM/FFIC</t>
  </si>
  <si>
    <t>Wendy W. Kwan/FFIC</t>
  </si>
  <si>
    <t>Sally A Drew/FFIC</t>
  </si>
  <si>
    <t>John Truong/FFIC</t>
  </si>
  <si>
    <t>Lisette L. Dungan/CID/FFIC</t>
  </si>
  <si>
    <t>Ajay Karthikeyan/IBM/FFIC</t>
  </si>
  <si>
    <t>Lori Borrill/FFIC</t>
  </si>
  <si>
    <t>Frederick B. Henderson IV/FFIC</t>
  </si>
  <si>
    <t>Myron E. Randall/FFIC</t>
  </si>
  <si>
    <t>Lawrence Frank/FFIC</t>
  </si>
  <si>
    <t>Development (New Contract or SOW )</t>
  </si>
  <si>
    <t>Patrick C Armstrong/FFIC</t>
  </si>
  <si>
    <t xml:space="preserve">2015 IT Currency - WAS Upgrade - IT Personal Ins Apps (Child of WR533960)_x000D_
</t>
  </si>
  <si>
    <t>IReS - New Account Transaction Code set up in IReS for AMWINs losses</t>
  </si>
  <si>
    <t>Susan L Langdon/FFIC</t>
  </si>
  <si>
    <t>Parthiban Thiyagarajan/EXT/FFIC</t>
  </si>
  <si>
    <t>Total Estimated Hours</t>
  </si>
  <si>
    <t>Total Actual Hours</t>
  </si>
  <si>
    <t>Need to Open FFIC ILC Report.Xlsx</t>
  </si>
  <si>
    <t>WR/INC/DEF</t>
  </si>
  <si>
    <t>02420Z</t>
  </si>
  <si>
    <t>05805S</t>
  </si>
  <si>
    <t>PAASBase: annual software update 2015</t>
  </si>
  <si>
    <t>2016 IT Currency - DB2 Upgrade</t>
  </si>
  <si>
    <t>WR634365</t>
  </si>
  <si>
    <t>WR634367</t>
  </si>
  <si>
    <t>WR634369</t>
  </si>
  <si>
    <t>WR634370</t>
  </si>
  <si>
    <t>CI CWS - Jan – Mar 2016 commission check</t>
  </si>
  <si>
    <t>WR634385</t>
  </si>
  <si>
    <t xml:space="preserve">CI CWS - Generate quarterly Renewal report </t>
  </si>
  <si>
    <t>WR634387</t>
  </si>
  <si>
    <t>PAASBase: annual software update 2016</t>
  </si>
  <si>
    <t>03076H</t>
  </si>
  <si>
    <t>Amita Sahu/India/IBM</t>
  </si>
  <si>
    <t>Michael Buenaventura/Oakland/Contr/IBM</t>
  </si>
  <si>
    <t>Suneetha Penmethsa/India/IBM</t>
  </si>
  <si>
    <t>Umesh K Nanjunda/India/IBM</t>
  </si>
  <si>
    <t>Vamshidhar Kudikala/India/IBM</t>
  </si>
  <si>
    <t>WR634398</t>
  </si>
  <si>
    <t>AMS-Datapower-SAP Online Bill Pay Integration RTC - Update Certificate for Vertafore</t>
  </si>
  <si>
    <t>WR634402</t>
  </si>
  <si>
    <t>Brent M. Hupp</t>
  </si>
  <si>
    <t>WR634408</t>
  </si>
  <si>
    <t>EBI - Change Reports to Petaluma Address</t>
  </si>
  <si>
    <t>Work Type</t>
  </si>
  <si>
    <t>Wortype 2</t>
  </si>
  <si>
    <t>AVJXME</t>
  </si>
  <si>
    <t>AVJXSW</t>
  </si>
  <si>
    <t>02227Z</t>
  </si>
  <si>
    <t>09701C</t>
  </si>
  <si>
    <t>Prakash Varadachari</t>
  </si>
  <si>
    <t>Chandraprabha Palaniswamy</t>
  </si>
  <si>
    <t>CILS</t>
  </si>
  <si>
    <t>User ID Management</t>
  </si>
  <si>
    <t>PlanningIT FFIC Application Portfolio technical support, &amp; AppDecom</t>
  </si>
  <si>
    <t>Sally A Drew</t>
  </si>
  <si>
    <t>End TSA Analysis (child of WR534093)</t>
  </si>
  <si>
    <t>ATLAS - Books &amp; Records - CHUBB Historical Records (Child of WR533456)</t>
  </si>
  <si>
    <t>UBS-ESB - AGCS Finance SON/OID/CA Reports  in excel format (Child of WR634337)</t>
  </si>
  <si>
    <t>Marcella Wilks</t>
  </si>
  <si>
    <t>Venkataraghn Kalkunda</t>
  </si>
  <si>
    <t xml:space="preserve">ESB - ACE Books &amp; Records - Historical Data (Child of WR533456) </t>
  </si>
  <si>
    <t>NCA - ACE Books &amp; records - Historical Data (child of WR533456)</t>
  </si>
  <si>
    <t>Commercial Applications-2016-Maintenance Adhoc activity</t>
  </si>
  <si>
    <t>WR634429</t>
  </si>
  <si>
    <t>Changes to SAP GL Mainframe Batch jobs -  Child of WR534291</t>
  </si>
  <si>
    <t>WR634435</t>
  </si>
  <si>
    <t>2016 Audit Remediation - Master WR</t>
  </si>
  <si>
    <t>WR634478</t>
  </si>
  <si>
    <t>WR634488</t>
  </si>
  <si>
    <t>TFIM - Apply Fixpack to patch vulnerability</t>
  </si>
  <si>
    <t>WR634493</t>
  </si>
  <si>
    <t>San Marin Campus Move Activities for NA SSM Area (Child of WR226685)</t>
  </si>
  <si>
    <t>WR634521</t>
  </si>
  <si>
    <t>FFICCORP4 / S199NP01 Server Migration (Master WR534298) - Child request for CIS</t>
  </si>
  <si>
    <t>Frank F. Centeio/FFIC</t>
  </si>
  <si>
    <t>Frank F. Centeio</t>
  </si>
  <si>
    <t>WR634525</t>
  </si>
  <si>
    <t>ACE End TSA Claims: Process for marking claims as converted (Child of WR533945)</t>
  </si>
  <si>
    <t>WR634544</t>
  </si>
  <si>
    <t>EBI - HLE to enhance Casepac CDM Reletionships Definition in the Data Model generated DDL</t>
  </si>
  <si>
    <t>WR634559</t>
  </si>
  <si>
    <t>Software Currency Upgrade z/OS 2.2</t>
  </si>
  <si>
    <t>Marcella Wilks/EXT/FFIC</t>
  </si>
  <si>
    <t>WR634571</t>
  </si>
  <si>
    <t>SFRe - Move to new medical bill review vendor</t>
  </si>
  <si>
    <t>WR634577</t>
  </si>
  <si>
    <t>WR634586</t>
  </si>
  <si>
    <t xml:space="preserve">IT Treasury - CDF Change to Tracker Layout - Child of WR534291  </t>
  </si>
  <si>
    <t>Amanda Logan</t>
  </si>
  <si>
    <t>WR634595</t>
  </si>
  <si>
    <t>Archive Output - Test Bed Refresh Automation - (child of WR534291)</t>
  </si>
  <si>
    <t>WR634596</t>
  </si>
  <si>
    <t>Archive Output - Optimize Long Running Jobs (child of WR534291)</t>
  </si>
  <si>
    <t>Amber A. Bostwick</t>
  </si>
  <si>
    <t>WR634606</t>
  </si>
  <si>
    <t>IT Treasury-CDF-POC Split check Files Between CI/PI &amp; Move Creation of Check Number to Feeder Systems(Child of WR534291)</t>
  </si>
  <si>
    <t>WR634611</t>
  </si>
  <si>
    <t>EPIC - Fast Track &amp; Low Complexity Checklists</t>
  </si>
  <si>
    <t>WR634617</t>
  </si>
  <si>
    <t xml:space="preserve">EPIC create clearcase for Toronto (child of WR533373 )_x000D_
</t>
  </si>
  <si>
    <t>WR634622</t>
  </si>
  <si>
    <t>WR634627</t>
  </si>
  <si>
    <t>Security Vulnerability - Poodle Patching: WebSeal changes and ADM support (child of WR534091)</t>
  </si>
  <si>
    <t>Narendra Mamidi/EXT/FFIC</t>
  </si>
  <si>
    <t>Narendra Mamidi</t>
  </si>
  <si>
    <t>WR634639</t>
  </si>
  <si>
    <t>WR634649</t>
  </si>
  <si>
    <t>WR634650</t>
  </si>
  <si>
    <t>SAP Financial Transition - Phase 2 - Migrate SAP GL Historical Data to AGCS SAP GL BW - Child of WR634540</t>
  </si>
  <si>
    <t>WR634652</t>
  </si>
  <si>
    <t>WCWS - Books &amp; Records - CHUBB Historical Records (Child of WR533456)</t>
  </si>
  <si>
    <t>WR634653</t>
  </si>
  <si>
    <t>EBI - Nust: Update Training Materials (Child of WR533986)</t>
  </si>
  <si>
    <t>WR634666</t>
  </si>
  <si>
    <t>PVR - Policy billing issue in production (child of WR534291)</t>
  </si>
  <si>
    <t>WR634671</t>
  </si>
  <si>
    <t>Lotus Notes Analysis &amp; Sharepoint/Filenet Conversion under ATP US AppDecom (child of WR634365)</t>
  </si>
  <si>
    <t>WR634673</t>
  </si>
  <si>
    <t>Dan Pelkey/FFIC</t>
  </si>
  <si>
    <t>WR634711</t>
  </si>
  <si>
    <t>VIN Validation monthly data update - 2016/04 - Child of WR534313</t>
  </si>
  <si>
    <t>WR634714</t>
  </si>
  <si>
    <t>Software Currency Upgrade z/OS 2.2 - Master</t>
  </si>
  <si>
    <t>Orlando Moreno</t>
  </si>
  <si>
    <t>EGIS - Audit Remediation - CHILD WR of WR634437</t>
  </si>
  <si>
    <t>WR634716</t>
  </si>
  <si>
    <t>Salesforce (RTC): Contact Load Job Maintenance</t>
  </si>
  <si>
    <t>WR634728</t>
  </si>
  <si>
    <t>CIS - WC- USL&amp;H Analysis and Corrective Action</t>
  </si>
  <si>
    <t>WR634729</t>
  </si>
  <si>
    <t>CSW - 2016 Maintenance Reports (Child of Master Work Request WR534291)</t>
  </si>
  <si>
    <t>WR634733</t>
  </si>
  <si>
    <t>CAT MGMT - 2Q2016 Production Support (child to WR534291)</t>
  </si>
  <si>
    <t>WR634735</t>
  </si>
  <si>
    <t>Software Currency Upgrade z/OS 2.2 - Shared Services - (child of WR634577)</t>
  </si>
  <si>
    <t>WR634736</t>
  </si>
  <si>
    <t>CAR - 2Q2016 Production Support (child to WR534291)</t>
  </si>
  <si>
    <t>WR634741</t>
  </si>
  <si>
    <t xml:space="preserve">IReS - April 2016 Production Support (child of WR534291)_x000D_
</t>
  </si>
  <si>
    <t>WR634745</t>
  </si>
  <si>
    <t>CI - Books &amp; Records - CIS Historical Records (Child of WR533456)</t>
  </si>
  <si>
    <t>WR634756</t>
  </si>
  <si>
    <t>WR634763</t>
  </si>
  <si>
    <t>WR634772</t>
  </si>
  <si>
    <t>Software Currency Upgrade z/OS 2.2 - IT Personal Ins Apps (child of WR634577)</t>
  </si>
  <si>
    <t>WR634774</t>
  </si>
  <si>
    <t>FUSE PoC</t>
  </si>
  <si>
    <t>Terry L. Novak/FFIC</t>
  </si>
  <si>
    <t>WR634780</t>
  </si>
  <si>
    <t>ACE Policy Service (APV) Enhancement to Support Policy Conversion (child of WR533456)</t>
  </si>
  <si>
    <t>WR634781</t>
  </si>
  <si>
    <t>EBI - ACE Policy Table - Add more control reports (child of  WR533987)</t>
  </si>
  <si>
    <t>AVJXTW</t>
  </si>
  <si>
    <t>01119W</t>
  </si>
  <si>
    <t>02079Q</t>
  </si>
  <si>
    <t>05249W</t>
  </si>
  <si>
    <t>05551T</t>
  </si>
  <si>
    <t>09614K</t>
  </si>
  <si>
    <t>07219Q</t>
  </si>
  <si>
    <t>09216P</t>
  </si>
  <si>
    <t>09283Q</t>
  </si>
  <si>
    <t>Amrutha V Vemula/India/IBM</t>
  </si>
  <si>
    <t>Annangi Santosh13/India/Contr/IBM</t>
  </si>
  <si>
    <t>Archana Chimankar/India/IBM</t>
  </si>
  <si>
    <t>Chakradhar Angari/India/IBM</t>
  </si>
  <si>
    <t>Disha Chhipa/India/IBM</t>
  </si>
  <si>
    <t>Douglas Couch/Cincinnati/IBM</t>
  </si>
  <si>
    <t>Harsha Loya/India/IBM</t>
  </si>
  <si>
    <t>Kiran Kumar Muppalla4/India/Contr/IBM</t>
  </si>
  <si>
    <t>Kiranmayi Prattipati/India/IBM</t>
  </si>
  <si>
    <t>Payel Saraf/India/IBM</t>
  </si>
  <si>
    <t>Rajyashree Ghosh/India/IBM</t>
  </si>
  <si>
    <t>Shubhra Deo/India/IBM</t>
  </si>
  <si>
    <t>Srinivasa Rao Bodepudi 12/India/Contr/IBM</t>
  </si>
  <si>
    <t>Treasa Vellanikaran/India/IBM</t>
  </si>
  <si>
    <t>Venkata Sp Chirukuri/India/IBM</t>
  </si>
  <si>
    <t>Novoto</t>
  </si>
  <si>
    <t>WFN</t>
  </si>
  <si>
    <t>WNPPT</t>
  </si>
  <si>
    <t>P1516015</t>
  </si>
  <si>
    <t>WFNAUTEL</t>
  </si>
  <si>
    <t>WFNAUTMN</t>
  </si>
  <si>
    <t>WFNAUTES</t>
  </si>
  <si>
    <t>WFNCOMLB</t>
  </si>
  <si>
    <t>WFNBIRLB</t>
  </si>
  <si>
    <t>WFNFILEL</t>
  </si>
  <si>
    <t>WFNFILMN</t>
  </si>
  <si>
    <t>WFNENTGM</t>
  </si>
  <si>
    <t>WFNENTGT</t>
  </si>
  <si>
    <t>WFNHATMN</t>
  </si>
  <si>
    <t>WFNNOTKT</t>
  </si>
  <si>
    <t>WFNNOTMN</t>
  </si>
  <si>
    <t>WFNPRTEL</t>
  </si>
  <si>
    <t>WFNPRTES</t>
  </si>
  <si>
    <t>WFNIGNMN</t>
  </si>
  <si>
    <t>WFNSPTLB</t>
  </si>
  <si>
    <t>WFNUSRMN</t>
  </si>
  <si>
    <t>WFNCOMES</t>
  </si>
  <si>
    <t>WFNSWCEL</t>
  </si>
  <si>
    <t>Onsite IBM US  NOT Knowledge TransferTrg - NonBillable</t>
  </si>
  <si>
    <t>Onsite IBM US - Software pckg &amp; testing Work</t>
  </si>
  <si>
    <t>8GC0JWCJ</t>
  </si>
  <si>
    <t>EBI - On Hold - Repackage LossFocus Extract/Transform/Load</t>
  </si>
  <si>
    <t>EBI - LossFocus - Automate AIF upload process</t>
  </si>
  <si>
    <t>EBI - CPR Retirement Pre-Study (Child of WR533103)</t>
  </si>
  <si>
    <t>EBI - ON HOLD - MDM-Customer View Changes-Child of CO301567</t>
  </si>
  <si>
    <t>WR634471</t>
  </si>
  <si>
    <t>Secure CL - Shared Folder Remediation</t>
  </si>
  <si>
    <t>ENH109519 - ISO Reporting ENH to Include Auto Physical Damage Suffix Types</t>
  </si>
  <si>
    <t>IRES - URS Upgrade v7.2.05</t>
  </si>
  <si>
    <t>CN=Alexandra Wilder/O=FFIC</t>
  </si>
  <si>
    <t>WR634766</t>
  </si>
  <si>
    <t>Federal Insurance Office TRIA Data Call Due 4/30/2016 - Terrorism Coverage Policy Data for TRIA Lines of Business - Child request for TNG</t>
  </si>
  <si>
    <t>WR634790</t>
  </si>
  <si>
    <t>WR634798</t>
  </si>
  <si>
    <t>EBI - Productionize FVT for monthly refresh (child of WR533987)</t>
  </si>
  <si>
    <t>WR634799</t>
  </si>
  <si>
    <t>CIS ATP Property and HPR Surcharges and Taxes (Child of  WR634657 Americas Transformation Project)</t>
  </si>
  <si>
    <t>WR634810</t>
  </si>
  <si>
    <t>FileNet: Books &amp; Records PI Data Export for ACE (Child of WR533456)</t>
  </si>
  <si>
    <t>WR634812</t>
  </si>
  <si>
    <t>Software Currency Upgrade z/OS 2.2 - Enterprise Information Management - (child of WR634577)</t>
  </si>
  <si>
    <t>WR634815</t>
  </si>
  <si>
    <t>Archive - eCOBOL Upgrade - Excluded Elements</t>
  </si>
  <si>
    <t>WR634827</t>
  </si>
  <si>
    <t>Secure CL - Create &amp; Implement CLEAN Shared Drive for ACE/Chubb staff</t>
  </si>
  <si>
    <t>WR634828</t>
  </si>
  <si>
    <t>Secure CL - Create &amp; Implement ACE-USER Active Directory Group for all ACE/Chubb users</t>
  </si>
  <si>
    <t>WR634829</t>
  </si>
  <si>
    <t>ACE End TSA Claims:  NOL and IRES end to End conversion and test support (Child of WR533945)</t>
  </si>
  <si>
    <t>WR634830</t>
  </si>
  <si>
    <t>SAP Financial Transition - Archive Input pass AGCSLOB/Bus. Cat./TSL to IReS - Phase 2 (P#5127)</t>
  </si>
  <si>
    <t>Seda L McClurg/FFIC</t>
  </si>
  <si>
    <t>WR634834</t>
  </si>
  <si>
    <t>EBI - Gather all record layouts and business defintions for EIM project (child of WR634823)</t>
  </si>
  <si>
    <t>WR634836</t>
  </si>
  <si>
    <t>EBI - Legacy Systems: Gather all record layouts and business defintions for EIM project (child of WR634823)</t>
  </si>
  <si>
    <t>WR634837</t>
  </si>
  <si>
    <t>EIM: Archive Outbound Data Requests</t>
  </si>
  <si>
    <t>WR634839</t>
  </si>
  <si>
    <t>POODLE Remediation Datapower</t>
  </si>
  <si>
    <t xml:space="preserve">DUPLICATE - DO NOT USE  ESB (UBS) - Compliance KPMG Data Requests (Child of WR532001)_x000D_
</t>
  </si>
  <si>
    <t>WR634858</t>
  </si>
  <si>
    <t>Claims MFG/WebAtlas WAS Upgrade (Child of WR533960)</t>
  </si>
  <si>
    <t>WR634859</t>
  </si>
  <si>
    <t>CDF - ACE Books &amp; Records - Historical Data (Child of WR533456)</t>
  </si>
  <si>
    <t>WR634861</t>
  </si>
  <si>
    <t>WAS 8.5 Upgrade - TOU (Child of WR533960)</t>
  </si>
  <si>
    <t>Tonya A. Sweaney/FFIC</t>
  </si>
  <si>
    <t>WR634863</t>
  </si>
  <si>
    <t>WAS 8.5 Upgrade - ELDS (Child of WR533960)</t>
  </si>
  <si>
    <t>WR634864</t>
  </si>
  <si>
    <t>WAS 8.5 Upgrade - CCV (Child of WR533960)</t>
  </si>
  <si>
    <t>WR634865</t>
  </si>
  <si>
    <t>WAS 8.5 Upgrade - CRR (Child of WR533960)</t>
  </si>
  <si>
    <t>WR634866</t>
  </si>
  <si>
    <t>WAS 8.5 Upgrade - EDBI (Child of WR533960)</t>
  </si>
  <si>
    <t>WR634867</t>
  </si>
  <si>
    <t>WAS 8.5 Upgrade - 3CPO (Child of WR533960)</t>
  </si>
  <si>
    <t>WR634868</t>
  </si>
  <si>
    <t>WAS 8.5 Upgrade - DNB (Child of WR533960)</t>
  </si>
  <si>
    <t>WR634869</t>
  </si>
  <si>
    <t>WAS 8.5 Upgrade - Exp Rating (Child of WR533960)</t>
  </si>
  <si>
    <t>WR634870</t>
  </si>
  <si>
    <t>WAS 8.5 Upgrade - FVF (Child of WR533960)</t>
  </si>
  <si>
    <t>WR634871</t>
  </si>
  <si>
    <t>WAS 8.5 Upgrade - ITVC (Child of WR533960)</t>
  </si>
  <si>
    <t>WR634872</t>
  </si>
  <si>
    <t>WAS 8.5 Upgrade - MVR (Child of WR533960)</t>
  </si>
  <si>
    <t>WR634873</t>
  </si>
  <si>
    <t>WAS 8.5 Upgrade - PVO (Child of WR533960)</t>
  </si>
  <si>
    <t>WR634874</t>
  </si>
  <si>
    <t>WAS 8.5 Upgrade - ROI (Child of WR533960)</t>
  </si>
  <si>
    <t>WR634875</t>
  </si>
  <si>
    <t>WR634876</t>
  </si>
  <si>
    <t>WAS 8.5 Upgrade - CILS (Child of WR533960)</t>
  </si>
  <si>
    <t>WR634877</t>
  </si>
  <si>
    <t>WR634878</t>
  </si>
  <si>
    <t>WAS 8.5 Upgrade - ECM-Comm'l (Child of WR533960)</t>
  </si>
  <si>
    <t>WR634879</t>
  </si>
  <si>
    <t>WAS 8.5 Upgrade - ECM/Personal-Test Harness Track (Child of WR533960)</t>
  </si>
  <si>
    <t>WR634880</t>
  </si>
  <si>
    <t>WAS 8.5 Upgrade - EPM-CCS (Child of WR533960)</t>
  </si>
  <si>
    <t>WR634881</t>
  </si>
  <si>
    <t>WR634882</t>
  </si>
  <si>
    <t>WAS 8.5 Upgrade - RM Testing (Child of WR533960)</t>
  </si>
  <si>
    <t>WR634883</t>
  </si>
  <si>
    <t>WAS 8.5 Upgrade - C-Rap Testing (Child of WR533960)</t>
  </si>
  <si>
    <t>WR634884</t>
  </si>
  <si>
    <t>WAS 8.5 Upgrade - SSI-SRA Testing (Child of WR533960)</t>
  </si>
  <si>
    <t>WR634889</t>
  </si>
  <si>
    <t>VIN Validation monthly data update - 2016/05 - Child of WR534313</t>
  </si>
  <si>
    <t>WR634895</t>
  </si>
  <si>
    <t>NWPA - SAP Financial Transition-Phase 2-Transition CDF Functionality to ACTS(Child of WR634540)</t>
  </si>
  <si>
    <t>WR634896</t>
  </si>
  <si>
    <t>ESB(UBS) - SAP Financial Transition-Phase 2-Transition CDF Functionality to ACTS - (Child of WR634540)</t>
  </si>
  <si>
    <t>WR634897</t>
  </si>
  <si>
    <t>NCA - SAP Financial Transition-Phase 2-Transition CDF Functionality to ACTS - (Child of WR634540)</t>
  </si>
  <si>
    <t>Alexander R Rosteck</t>
  </si>
  <si>
    <t>WR634904</t>
  </si>
  <si>
    <t>Loss Focus - CUBE Entertainment TNG / Loss Focus (Child of WR634902)</t>
  </si>
  <si>
    <t>WR634909</t>
  </si>
  <si>
    <t>Remove 2% ITV Increase on Automatic Renewals</t>
  </si>
  <si>
    <t>Silvia S Kwok</t>
  </si>
  <si>
    <t>Marcella Wilks/FFIC</t>
  </si>
  <si>
    <t>WR634925</t>
  </si>
  <si>
    <t xml:space="preserve">BFS - Statistical Filings: 2Q2016 Monthly/Quarterly Filings (child to WR534291) _x000D_
</t>
  </si>
  <si>
    <t>WR634929</t>
  </si>
  <si>
    <t>EBI - Customer View: Implement Shared IDs-Child of WR634435</t>
  </si>
  <si>
    <t>WR634939</t>
  </si>
  <si>
    <t>WR634948</t>
  </si>
  <si>
    <t>WAS 8.5 Upgrade - SSO (Child of WR533960)</t>
  </si>
  <si>
    <t>WR634952</t>
  </si>
  <si>
    <t>Archive Input - New Risk ID's P61 and P62 (child of WR534291)</t>
  </si>
  <si>
    <t>WR634957</t>
  </si>
  <si>
    <t>FRAS to Stingray migration project - Child request for FRAS Baseline test and Data Migration(Master WR533981)</t>
  </si>
  <si>
    <t>WR634965</t>
  </si>
  <si>
    <t>ELDS - ISO "Location" PPC Service - Enhanced Format - CHILD WR of WR634336</t>
  </si>
  <si>
    <t>WR634991</t>
  </si>
  <si>
    <t>BFS - NISS Reporting of PLSP-OTA (child of WR534291)</t>
  </si>
  <si>
    <t>PEGA - E-Worklfow SE</t>
  </si>
  <si>
    <t>Offshore IBM India - SAP Bench Hours - Non Billable</t>
  </si>
  <si>
    <t>Offshore IBM India - SAP General Management Work</t>
  </si>
  <si>
    <t>WFNPRTGM</t>
  </si>
  <si>
    <t>Onsite IBM US - PRT Enhancement - Legacy Work with SAP</t>
  </si>
  <si>
    <t>WFNCOME1</t>
  </si>
  <si>
    <t>WFNGENGM</t>
  </si>
  <si>
    <t>Onsite IBM US - General Management work</t>
  </si>
  <si>
    <t>Sean P. Jonasson/FFIC</t>
  </si>
  <si>
    <t>EBI - Put EPIC MIS into Prod - Child of WR431622</t>
  </si>
  <si>
    <t>NOL (RTC):  Duplicate RAC Layer Issue (Child of WR534291) keep</t>
  </si>
  <si>
    <t>CDF -Transistion CDF Functionality to ACTS For ICA/ICB/Special Rebates and Escheat-Child of WR634540</t>
  </si>
  <si>
    <t>WR634809</t>
  </si>
  <si>
    <t>2016 Commercial Application Decommissioning: Bordereau (BORD) - (child of WR634365)</t>
  </si>
  <si>
    <t>WAS 8.5 Upgrade - Vehicle Services (Child of WR533960)</t>
  </si>
  <si>
    <t>WAS 8.5 Upgrade - VIN Validation (Child of WR533960)</t>
  </si>
  <si>
    <t>WR634996</t>
  </si>
  <si>
    <t>APS -  Update "Reporting A Claim" Endorsement - 05-GE 0002 (child of WR634995)</t>
  </si>
  <si>
    <t>WR635009</t>
  </si>
  <si>
    <t>2016 Commercial Application Decommissioning: ATLAS support for decommissioning Claims IQ (CIQ) - (child of WR634365)</t>
  </si>
  <si>
    <t>WR635015</t>
  </si>
  <si>
    <t>EBI - PCPEU Enhancements (child of WR634961)</t>
  </si>
  <si>
    <t>WR635028</t>
  </si>
  <si>
    <t>EFP - Books &amp; Records - Certified Reprint EFP program analysis for Chubb environment</t>
  </si>
  <si>
    <t>NOL (RTC):  Duplicate RAC Layer Issue (Child of WR534291)  DELETE THIS COPY</t>
  </si>
  <si>
    <t>WR635034</t>
  </si>
  <si>
    <t>EBI - CDW: Productionize and Optimize daily/monthly Refresh - child of WR634964</t>
  </si>
  <si>
    <t>WR635046</t>
  </si>
  <si>
    <t>ATLAS - Legacy GL Interface Decomm (child of WR634615)</t>
  </si>
  <si>
    <t>WR635058</t>
  </si>
  <si>
    <t>WR635070</t>
  </si>
  <si>
    <t>WR635073</t>
  </si>
  <si>
    <t>WR635077</t>
  </si>
  <si>
    <t>Security Vulnerability - Poodle Patching: WebSeal changes and ADM support (Child of WR534091)</t>
  </si>
  <si>
    <t>WR635081</t>
  </si>
  <si>
    <t>BKIACLMN</t>
  </si>
  <si>
    <t>BKIACTKT</t>
  </si>
  <si>
    <t>BKIACTMN</t>
  </si>
  <si>
    <t>BKIAGIMN</t>
  </si>
  <si>
    <t>BKIAGNEM</t>
  </si>
  <si>
    <t>BKIAJSMN</t>
  </si>
  <si>
    <t>BKIARCBN</t>
  </si>
  <si>
    <t>BKIARCEL</t>
  </si>
  <si>
    <t>BKIARCEM</t>
  </si>
  <si>
    <t>BKIARCES</t>
  </si>
  <si>
    <t>BKIARCKT</t>
  </si>
  <si>
    <t>BKIARCLB</t>
  </si>
  <si>
    <t>BKIARCMN</t>
  </si>
  <si>
    <t>BKIAUTBN</t>
  </si>
  <si>
    <t>BKIAUTEL</t>
  </si>
  <si>
    <t>BKIAUTEM</t>
  </si>
  <si>
    <t>BKIAUTES</t>
  </si>
  <si>
    <t>BKIAUTGM</t>
  </si>
  <si>
    <t>BKIAUTKT</t>
  </si>
  <si>
    <t>BKIAUTMN</t>
  </si>
  <si>
    <t>BKIBIHBN</t>
  </si>
  <si>
    <t>BKIBILBN</t>
  </si>
  <si>
    <t>BKIBILEL</t>
  </si>
  <si>
    <t>BKIBILEM</t>
  </si>
  <si>
    <t>BKIBILES</t>
  </si>
  <si>
    <t>BKIBILGM</t>
  </si>
  <si>
    <t>BKIBILKT</t>
  </si>
  <si>
    <t>BKIBILLB</t>
  </si>
  <si>
    <t>BKIBILMN</t>
  </si>
  <si>
    <t>BKIBIRBN</t>
  </si>
  <si>
    <t>BKIBIREN</t>
  </si>
  <si>
    <t>BKIBIRKT</t>
  </si>
  <si>
    <t>BKIBIRMN</t>
  </si>
  <si>
    <t>BKICILEM</t>
  </si>
  <si>
    <t>BKICILKT</t>
  </si>
  <si>
    <t>BKICILMN</t>
  </si>
  <si>
    <t>BKICISBN</t>
  </si>
  <si>
    <t>BKICISEL</t>
  </si>
  <si>
    <t>BKICISEM</t>
  </si>
  <si>
    <t>BKICISES</t>
  </si>
  <si>
    <t>BKICISGM</t>
  </si>
  <si>
    <t>BKICISKT</t>
  </si>
  <si>
    <t>BKICISLB</t>
  </si>
  <si>
    <t>BKICISMN</t>
  </si>
  <si>
    <t>BKICLABN</t>
  </si>
  <si>
    <t>BKICLAEL</t>
  </si>
  <si>
    <t>BKICLAEM</t>
  </si>
  <si>
    <t>BKICLAES</t>
  </si>
  <si>
    <t>BKICLAGM</t>
  </si>
  <si>
    <t>BKICLAKT</t>
  </si>
  <si>
    <t>BKICLALB</t>
  </si>
  <si>
    <t>BKICLAMN</t>
  </si>
  <si>
    <t>BKICLAPM</t>
  </si>
  <si>
    <t>BKICOGLB</t>
  </si>
  <si>
    <t>BKICOGMN</t>
  </si>
  <si>
    <t>BKICOMBN</t>
  </si>
  <si>
    <t>BKICOMEL</t>
  </si>
  <si>
    <t>BKICOMEM</t>
  </si>
  <si>
    <t>BKICOMES</t>
  </si>
  <si>
    <t>BKICOMGM</t>
  </si>
  <si>
    <t>BKICOMKT</t>
  </si>
  <si>
    <t>BKICOMLB</t>
  </si>
  <si>
    <t>BKICOMMN</t>
  </si>
  <si>
    <t>BKICOMPM</t>
  </si>
  <si>
    <t>BKICOPBN</t>
  </si>
  <si>
    <t>BKICOPEM</t>
  </si>
  <si>
    <t>BKICOPKT</t>
  </si>
  <si>
    <t>BKICOPMN</t>
  </si>
  <si>
    <t>BKICWSEM</t>
  </si>
  <si>
    <t>BKICWSKT</t>
  </si>
  <si>
    <t>BKICWSMN</t>
  </si>
  <si>
    <t>BKIDCCEM</t>
  </si>
  <si>
    <t>BKIDCCPM</t>
  </si>
  <si>
    <t>BKIEASLB</t>
  </si>
  <si>
    <t>BKIEASMN</t>
  </si>
  <si>
    <t>BKIECMBN</t>
  </si>
  <si>
    <t>BKIECMEL</t>
  </si>
  <si>
    <t>BKIECMEM</t>
  </si>
  <si>
    <t>BKIECMKT</t>
  </si>
  <si>
    <t>BKIECMMN</t>
  </si>
  <si>
    <t>BKIENTBN</t>
  </si>
  <si>
    <t>BKIENTEM</t>
  </si>
  <si>
    <t>BKIENTGM</t>
  </si>
  <si>
    <t>BKIENTKT</t>
  </si>
  <si>
    <t>BKIENTLB</t>
  </si>
  <si>
    <t>BKIENTMN</t>
  </si>
  <si>
    <t>BKIEODBN</t>
  </si>
  <si>
    <t>BKIEODEN</t>
  </si>
  <si>
    <t>BKIEODGM</t>
  </si>
  <si>
    <t>BKIEODKT</t>
  </si>
  <si>
    <t>BKIEODMN</t>
  </si>
  <si>
    <t>BKIEPCEL</t>
  </si>
  <si>
    <t>BKIEPCEM</t>
  </si>
  <si>
    <t>BKIEPCES</t>
  </si>
  <si>
    <t>BKIEPCKT</t>
  </si>
  <si>
    <t>BKIEPCMN</t>
  </si>
  <si>
    <t>BKIEPMEM</t>
  </si>
  <si>
    <t>BKIEPMMN</t>
  </si>
  <si>
    <t>BKIEPSBN</t>
  </si>
  <si>
    <t>BKIEPSEL</t>
  </si>
  <si>
    <t>BKIEPSMN</t>
  </si>
  <si>
    <t>BKIFILBN</t>
  </si>
  <si>
    <t>BKIFILEL</t>
  </si>
  <si>
    <t>BKIFILGM</t>
  </si>
  <si>
    <t>BKIFILKT</t>
  </si>
  <si>
    <t>BKIFILMN</t>
  </si>
  <si>
    <t>BKIFSCEM</t>
  </si>
  <si>
    <t>BKIFSCKT</t>
  </si>
  <si>
    <t>BKIFSCMN</t>
  </si>
  <si>
    <t>BKIGENBN</t>
  </si>
  <si>
    <t>BKIGENGM</t>
  </si>
  <si>
    <t>BKIGENGT</t>
  </si>
  <si>
    <t>BKIGENKT</t>
  </si>
  <si>
    <t>BKIGENSN</t>
  </si>
  <si>
    <t>BKIGENTM</t>
  </si>
  <si>
    <t>BKIHATEL</t>
  </si>
  <si>
    <t>BKIHATKT</t>
  </si>
  <si>
    <t>BKIHATMN</t>
  </si>
  <si>
    <t>BKIIAMBN</t>
  </si>
  <si>
    <t>BKIIAMEM</t>
  </si>
  <si>
    <t>BKIIAMGM</t>
  </si>
  <si>
    <t>BKIIAMKT</t>
  </si>
  <si>
    <t>BKIIAMMN</t>
  </si>
  <si>
    <t>BKIICTBN</t>
  </si>
  <si>
    <t>BKIICTEL</t>
  </si>
  <si>
    <t>BKIICTES</t>
  </si>
  <si>
    <t>BKIICTKT</t>
  </si>
  <si>
    <t>BKIICTMN</t>
  </si>
  <si>
    <t>BKIIGNMN</t>
  </si>
  <si>
    <t>BKIIMSBN</t>
  </si>
  <si>
    <t>BKIINFBN</t>
  </si>
  <si>
    <t>BKILITMN</t>
  </si>
  <si>
    <t>BKIMFNBN</t>
  </si>
  <si>
    <t>BKIMISBN</t>
  </si>
  <si>
    <t>BKIMISEM</t>
  </si>
  <si>
    <t>BKIMISGM</t>
  </si>
  <si>
    <t>BKIMISKT</t>
  </si>
  <si>
    <t>BKIMISMN</t>
  </si>
  <si>
    <t>BKIMSALB</t>
  </si>
  <si>
    <t>BKINOTLB</t>
  </si>
  <si>
    <t>BKINOTMN</t>
  </si>
  <si>
    <t>BKIOCOEM</t>
  </si>
  <si>
    <t>BKIOCOKT</t>
  </si>
  <si>
    <t>BKIOCOMN</t>
  </si>
  <si>
    <t>BKIPDMKT</t>
  </si>
  <si>
    <t>BKIPDMMN</t>
  </si>
  <si>
    <t>BKIPERGM</t>
  </si>
  <si>
    <t>BKIPERLB</t>
  </si>
  <si>
    <t>BKIPRTBN</t>
  </si>
  <si>
    <t>BKIPRTEL</t>
  </si>
  <si>
    <t>BKIPRTGM</t>
  </si>
  <si>
    <t>BKIPRTKT</t>
  </si>
  <si>
    <t>BKIPRTMN</t>
  </si>
  <si>
    <t>BKIPWSMN</t>
  </si>
  <si>
    <t>BKIRELLB</t>
  </si>
  <si>
    <t>BKIREPLB</t>
  </si>
  <si>
    <t>BKIRMGMN</t>
  </si>
  <si>
    <t>BKISAPBN</t>
  </si>
  <si>
    <t>BKISAPGM</t>
  </si>
  <si>
    <t>BKISAPLB</t>
  </si>
  <si>
    <t>BKISAPMN</t>
  </si>
  <si>
    <t>BKISAPPM</t>
  </si>
  <si>
    <t>BKISFDBN</t>
  </si>
  <si>
    <t>BKISFDEN</t>
  </si>
  <si>
    <t>BKISFDMN</t>
  </si>
  <si>
    <t>BKISHPLB</t>
  </si>
  <si>
    <t>BKISHRLB</t>
  </si>
  <si>
    <t>BKISPTMN</t>
  </si>
  <si>
    <t>BKISWCBN</t>
  </si>
  <si>
    <t>BKISWCEL</t>
  </si>
  <si>
    <t>BKISWCKT</t>
  </si>
  <si>
    <t>BKISWCPE</t>
  </si>
  <si>
    <t>BKITESIN</t>
  </si>
  <si>
    <t>BKITREBN</t>
  </si>
  <si>
    <t>BKITREEM</t>
  </si>
  <si>
    <t>BKITREES</t>
  </si>
  <si>
    <t>BKITREGM</t>
  </si>
  <si>
    <t>BKITREKT</t>
  </si>
  <si>
    <t>BKITREMN</t>
  </si>
  <si>
    <t>BKIUSRMN</t>
  </si>
  <si>
    <t>BKOACLMN</t>
  </si>
  <si>
    <t>BKOARCEM</t>
  </si>
  <si>
    <t>Onshore IBM India - ARC Medium Enhancement Work</t>
  </si>
  <si>
    <t>BKOARCLB</t>
  </si>
  <si>
    <t>Onshore  IBM India -  Landed BA-SE - Data Archive Area</t>
  </si>
  <si>
    <t>BKOARCMN</t>
  </si>
  <si>
    <t>Onshore IBM India - ARC Maintenance work</t>
  </si>
  <si>
    <t>BKOAUTMN</t>
  </si>
  <si>
    <t>Onshore IBM India - AUT Maintenance work</t>
  </si>
  <si>
    <t>BKOBILEM</t>
  </si>
  <si>
    <t>Onshore IBM India - BIL Medium Enhancement Work</t>
  </si>
  <si>
    <t>BKOBILGM</t>
  </si>
  <si>
    <t>Onshore IBM India  - General Management work</t>
  </si>
  <si>
    <t>BKOBILLB</t>
  </si>
  <si>
    <t>Onshore IBM India - Billing Area - Landed BA-SE</t>
  </si>
  <si>
    <t>BKOBILMN</t>
  </si>
  <si>
    <t>Onshore IBM India - BIL Maintenance work</t>
  </si>
  <si>
    <t>BKOBIREN</t>
  </si>
  <si>
    <t>BKOBIRGM</t>
  </si>
  <si>
    <t>BKOBIRLB</t>
  </si>
  <si>
    <t>BKOCISEM</t>
  </si>
  <si>
    <t>Onshore IBM India - CIS Medium Enhancement Work</t>
  </si>
  <si>
    <t>BKOCISES</t>
  </si>
  <si>
    <t>Onshore IBM India - CIS Small Enhancement Work</t>
  </si>
  <si>
    <t>BKOCISGM</t>
  </si>
  <si>
    <t>BKOCISLB</t>
  </si>
  <si>
    <t>Onshore IBM India -  Landed BA-SE - CIS Area</t>
  </si>
  <si>
    <t>BKOCISMN</t>
  </si>
  <si>
    <t>Onshore IBM India - CIS Maintenance work</t>
  </si>
  <si>
    <t>BKOCLAEL</t>
  </si>
  <si>
    <t>Onshore IBM India - CLA Large Enhancement Work</t>
  </si>
  <si>
    <t>BKOCLAEM</t>
  </si>
  <si>
    <t>Onshore IBM India - CLA Medium Enhancement Work</t>
  </si>
  <si>
    <t>BKOCLAES</t>
  </si>
  <si>
    <t>Onshore IBM India - CLA Small Enhancement Work</t>
  </si>
  <si>
    <t>BKOCLAGM</t>
  </si>
  <si>
    <t>BKOCLALB</t>
  </si>
  <si>
    <t>Onshore IBM India -  Landed BA-SE - CLAIMS Area</t>
  </si>
  <si>
    <t>BKOCLAMN</t>
  </si>
  <si>
    <t>Onshore IBM India - CLA Maintenance work</t>
  </si>
  <si>
    <t>BKOCOMEM</t>
  </si>
  <si>
    <t>Onshore IBM India-Commercial MF Medium Enh Work</t>
  </si>
  <si>
    <t>BKOCOMES</t>
  </si>
  <si>
    <t>Onshore IBM India-Commercial MF Small Enh Work</t>
  </si>
  <si>
    <t>BKOCOMGM</t>
  </si>
  <si>
    <t>BKOCOMLB</t>
  </si>
  <si>
    <t>Onshore IBM India -  Landed BA-SE - Commercial Area</t>
  </si>
  <si>
    <t>BKOCOMMN</t>
  </si>
  <si>
    <t>Onshore IBM India-Commercial MF Maintenance work</t>
  </si>
  <si>
    <t>BKODCCBN</t>
  </si>
  <si>
    <t>BKODCCEM</t>
  </si>
  <si>
    <t>BKODCCGM</t>
  </si>
  <si>
    <t>BKOEASEL</t>
  </si>
  <si>
    <t>BKOECMLB</t>
  </si>
  <si>
    <t>BKOECMMN</t>
  </si>
  <si>
    <t>Onshore IBM India - ECM Maintenance work</t>
  </si>
  <si>
    <t>BKOENTEM</t>
  </si>
  <si>
    <t>BKOENTGM</t>
  </si>
  <si>
    <t>BKOENTLB</t>
  </si>
  <si>
    <t>Onshore IBM India -  Landed BA-SE - Enterprise Applications  Area</t>
  </si>
  <si>
    <t>BKOENTMN</t>
  </si>
  <si>
    <t>Onshore IBM India - ENT Maintenance work</t>
  </si>
  <si>
    <t>BKOEODEN</t>
  </si>
  <si>
    <t>Onshore IBM India - EODS Enhancement Work</t>
  </si>
  <si>
    <t>BKOEODMN</t>
  </si>
  <si>
    <t>BKOEPCEM</t>
  </si>
  <si>
    <t>Onshore IBM India - EPC Medium Enhancement Work</t>
  </si>
  <si>
    <t>BKOEPCES</t>
  </si>
  <si>
    <t>Onshore IBM India - EPC Small Enhancement Work</t>
  </si>
  <si>
    <t>BKOEPCMN</t>
  </si>
  <si>
    <t>Onshore IBM India - EPC Maintenance work</t>
  </si>
  <si>
    <t>BKOEPSE3</t>
  </si>
  <si>
    <t>BKOEPSMN</t>
  </si>
  <si>
    <t>BKOFILGM</t>
  </si>
  <si>
    <t>Onshore IBM India General Maintenance WOrk FileNet Area</t>
  </si>
  <si>
    <t>BKOFILMN</t>
  </si>
  <si>
    <t>Onshore IBM India - Filenet Maintenance work</t>
  </si>
  <si>
    <t>BKOGENBN</t>
  </si>
  <si>
    <t>Onshore IBM India  - Bench hours - Non Billable</t>
  </si>
  <si>
    <t>BKOGENGM</t>
  </si>
  <si>
    <t>BKOGENKT</t>
  </si>
  <si>
    <t>Onshore IBM India  - General - Knowledge Transfer - Non Billable</t>
  </si>
  <si>
    <t>BKOGENLB</t>
  </si>
  <si>
    <t>Onshore IBM India - Landed BA-SE - General - Non-Billable</t>
  </si>
  <si>
    <t>BKOHATEM</t>
  </si>
  <si>
    <t>BKOIAMEM</t>
  </si>
  <si>
    <t>BKOIAMGM</t>
  </si>
  <si>
    <t>BKOIAMMN</t>
  </si>
  <si>
    <t>BKOICTEL</t>
  </si>
  <si>
    <t>BKOICTES</t>
  </si>
  <si>
    <t>BKOICTMN</t>
  </si>
  <si>
    <t>BKOIGNMN</t>
  </si>
  <si>
    <t>BKOMISEM</t>
  </si>
  <si>
    <t>Onshore IBM India - MIS Medium Enhancement Work</t>
  </si>
  <si>
    <t>BKOMISGM</t>
  </si>
  <si>
    <t>BKOMISMN</t>
  </si>
  <si>
    <t>Onshore IBM India - MIS Maintenance work</t>
  </si>
  <si>
    <t>BKOPERLB</t>
  </si>
  <si>
    <t>Onshore IBM India -  Landed BA-SE - Personal Area</t>
  </si>
  <si>
    <t>BKOPRTGM</t>
  </si>
  <si>
    <t>BKOPRTMN</t>
  </si>
  <si>
    <t>Onshore IBM India - PRT Maintenance work</t>
  </si>
  <si>
    <t>BKORELLB</t>
  </si>
  <si>
    <t>BKOSAPLB</t>
  </si>
  <si>
    <t>BKOSFDMN</t>
  </si>
  <si>
    <t>Onshore IBM India   SFDC  Maintenance Work</t>
  </si>
  <si>
    <t>BKOSHPLB</t>
  </si>
  <si>
    <t>BKOSWCEL</t>
  </si>
  <si>
    <t>Onshore IBM India - SoftwareCurrency Enhancement</t>
  </si>
  <si>
    <t>BKOSWCLB</t>
  </si>
  <si>
    <t>BKOSWCPE</t>
  </si>
  <si>
    <t>BKOTREEL</t>
  </si>
  <si>
    <t>Onshore IBM India - TRE Large Enhancement Work</t>
  </si>
  <si>
    <t>BKOTREEM</t>
  </si>
  <si>
    <t>Onshore IBM India - TRE Medium Enhancement Work</t>
  </si>
  <si>
    <t>BKOTREMN</t>
  </si>
  <si>
    <t>Onshore IBM India - TRE Maintenance work</t>
  </si>
  <si>
    <t>BKOUSRMN</t>
  </si>
  <si>
    <t>WR708719</t>
  </si>
  <si>
    <t>Upgrade Crop Risk Modeling Spreadsheet</t>
  </si>
  <si>
    <t>Greg Allande/INC/FFIC</t>
  </si>
  <si>
    <t>Barry D Coday</t>
  </si>
  <si>
    <t>Sabrina Molinari</t>
  </si>
  <si>
    <t>HCL</t>
  </si>
  <si>
    <t>WR813810</t>
  </si>
  <si>
    <t>PMS - Coding Instruction Recreation/Edits Are Required ~ Professional Liability</t>
  </si>
  <si>
    <t>Gia Upchurch/EXT/FFIC</t>
  </si>
  <si>
    <t>Dara L Hildibrand</t>
  </si>
  <si>
    <t>Renee M Kero</t>
  </si>
  <si>
    <t>WR915299</t>
  </si>
  <si>
    <t>Update Sullivan Brokers (4343) with WestCoast Primary General Liability Programs (631, 634, 646 and 652) and Umbrella/Excess Program (?).</t>
  </si>
  <si>
    <t>Betty J. Berry/INC/FFIC</t>
  </si>
  <si>
    <t>Wayne A Matthess</t>
  </si>
  <si>
    <t>WR018544</t>
  </si>
  <si>
    <t>IReS - Differences in Reportwriter vs Invoice/Check/Wire Exhibits</t>
  </si>
  <si>
    <t>Marissa V. Tanjuaquio/FFIC</t>
  </si>
  <si>
    <t>Marissa V. Tanjuaquio</t>
  </si>
  <si>
    <t>WR019070</t>
  </si>
  <si>
    <t>CHIEF - Add Declaratory Relief Staff Counsel Suit Codes</t>
  </si>
  <si>
    <t>Diane L. Garber/IT/FFIC</t>
  </si>
  <si>
    <t>Timothy R Diveley</t>
  </si>
  <si>
    <t>Accenture</t>
  </si>
  <si>
    <t>WR019218</t>
  </si>
  <si>
    <t>FileNet: Changes to User Management Portal for AGCS</t>
  </si>
  <si>
    <t>Lydia B Uribe/FFIC</t>
  </si>
  <si>
    <t>Lydia B Uribe</t>
  </si>
  <si>
    <t>WR019460</t>
  </si>
  <si>
    <t>FileNet: Support SAP Billing Proof of Concept for Bulk Upload Utility</t>
  </si>
  <si>
    <t>Eric Kwong/IT/FFIC</t>
  </si>
  <si>
    <t>Eric Kwong</t>
  </si>
  <si>
    <t>WR019534</t>
  </si>
  <si>
    <t>FileNet: Process support - Notes Form to Index Team / CS Team</t>
  </si>
  <si>
    <t>Theresa Zagarino/FFIC</t>
  </si>
  <si>
    <t>Theresa Zagarino</t>
  </si>
  <si>
    <t>WR019993</t>
  </si>
  <si>
    <t xml:space="preserve">IReS - Unattached File/Report clean-up </t>
  </si>
  <si>
    <t>Jessica Tovar</t>
  </si>
  <si>
    <t>WR020134</t>
  </si>
  <si>
    <t>SSI - Rational Clear Case for SSI-EODS Canonical Transformation Layer</t>
  </si>
  <si>
    <t>Vijayapriya Veluchamy</t>
  </si>
  <si>
    <t>Strategic-RTC</t>
  </si>
  <si>
    <t>WR020146</t>
  </si>
  <si>
    <t>Enhancement - Create &amp; Track Service Request - Small Business Clearance and Registration in Corp Cliet &amp; CPI</t>
  </si>
  <si>
    <t>Pranlal Kotak/EXT/FFIC</t>
  </si>
  <si>
    <t>Pranlal Kotak</t>
  </si>
  <si>
    <t>WR020155</t>
  </si>
  <si>
    <t>IReS - Duplicate Report Writer Keys</t>
  </si>
  <si>
    <t>Joe C. Gothard/FFIC</t>
  </si>
  <si>
    <t>WR020170</t>
  </si>
  <si>
    <t>C&amp;TSR Regression Testing in support of Suspected Duplicate Processing</t>
  </si>
  <si>
    <t>Adrian Quince/FFIC</t>
  </si>
  <si>
    <t>Adrian Quince</t>
  </si>
  <si>
    <t>WR020239</t>
  </si>
  <si>
    <t>IT Gov - UESSB Regression Testing in Enhanced ECM Search &amp; Product Catalog</t>
  </si>
  <si>
    <t>Maintenance - Other-CTC</t>
  </si>
  <si>
    <t>Lisa M. Johnston</t>
  </si>
  <si>
    <t>WR020453</t>
  </si>
  <si>
    <t>Create Clearcase VOB for Datapower and Automate Process with Anthill Pro</t>
  </si>
  <si>
    <t>Carolyn J Kwasnik/EXT/FFIC</t>
  </si>
  <si>
    <t>Carolyn J Kwasnik</t>
  </si>
  <si>
    <t>WR020485</t>
  </si>
  <si>
    <t>Create Clearcase VOB for TFIM and Automate Process with Anthill Pro</t>
  </si>
  <si>
    <t>WR020516</t>
  </si>
  <si>
    <t>CB MVR - 2010/08/19 - MVR - NW - Discontinue Commercial Account Codes No Longer in Use</t>
  </si>
  <si>
    <t>Terry L. Blagdon/FFIC</t>
  </si>
  <si>
    <t>WR020523</t>
  </si>
  <si>
    <t>Move ITV Calculator to Shared WAS Environment</t>
  </si>
  <si>
    <t>Mark A. de Souza/IT/FFIC</t>
  </si>
  <si>
    <t>Mark A. de Souza</t>
  </si>
  <si>
    <t>WR020785</t>
  </si>
  <si>
    <t>SSI - Rational Clear Case VOB for FTLA</t>
  </si>
  <si>
    <t>WR020810</t>
  </si>
  <si>
    <t>PMS &amp; APS - Analysis for moving APS &amp; PMS to EPIC / CIS.</t>
  </si>
  <si>
    <t>WR021054</t>
  </si>
  <si>
    <t>LN - Archive Lotus Notes Email</t>
  </si>
  <si>
    <t>Amy Smythe/FFIC</t>
  </si>
  <si>
    <t>Amy Smythe</t>
  </si>
  <si>
    <t>WR021082</t>
  </si>
  <si>
    <t>Billing Solutions strategic initiative: Software purchase for AQT</t>
  </si>
  <si>
    <t>CN=Herbert M Isenberg/O=FFIC</t>
  </si>
  <si>
    <t>Herbert M Isenberg</t>
  </si>
  <si>
    <t>Terry C Hedger</t>
  </si>
  <si>
    <t>Richard E. Lloyd/FFIC</t>
  </si>
  <si>
    <t>Tony De Mattei</t>
  </si>
  <si>
    <t>WR021389</t>
  </si>
  <si>
    <t>Build/Deploy Workflow in AntHill for 4.0.2 HotFix Stream</t>
  </si>
  <si>
    <t>Rajinder Gupta/EXT/FFIC</t>
  </si>
  <si>
    <t>Rajinder Gupta</t>
  </si>
  <si>
    <t>WR021398</t>
  </si>
  <si>
    <t xml:space="preserve">EUS 3.nn CTC  Performance testing EUS Revitalization rel 3.0  (internal  ref 4081 ) </t>
  </si>
  <si>
    <t>Dorothy A. Bye/FFIC</t>
  </si>
  <si>
    <t>Riz Apelo,</t>
  </si>
  <si>
    <t>WR021636</t>
  </si>
  <si>
    <t>User Access to WINS</t>
  </si>
  <si>
    <t>Aric M. Toon</t>
  </si>
  <si>
    <t>WR021714</t>
  </si>
  <si>
    <t>EUS CTC Change Transfer Rating Data to use the most current named insured - internal reference number 3928.</t>
  </si>
  <si>
    <t>WR121946</t>
  </si>
  <si>
    <t>No Support Section of Intranet: Sharepoint 2010 (under governance)</t>
  </si>
  <si>
    <t>Abigail D. Shaw/FFIC</t>
  </si>
  <si>
    <t>Abigail D. Shaw</t>
  </si>
  <si>
    <t>WR122100</t>
  </si>
  <si>
    <t>IReS - Enhance functionality to apply write-off ledger entries in cash application.</t>
  </si>
  <si>
    <t>Tammy P Lee/FFIC</t>
  </si>
  <si>
    <t>Tammy P Lee</t>
  </si>
  <si>
    <t>WR122227</t>
  </si>
  <si>
    <t xml:space="preserve">CI Prod - SmartCOMP software to project WC experience modifications, </t>
  </si>
  <si>
    <t>Kathleen F Zack/FFIC</t>
  </si>
  <si>
    <t>WR122366</t>
  </si>
  <si>
    <t>LN - Regulatory Affairs Filings (1996 - 10-15-07) DB -- Replicas Are Not In Sync</t>
  </si>
  <si>
    <t>Georgi M. Koepp/FFIC</t>
  </si>
  <si>
    <t>WR122397</t>
  </si>
  <si>
    <t xml:space="preserve">EUS KLO  Performance Tuning   ( internal reference 4142 ) </t>
  </si>
  <si>
    <t>Dorothy A. Bye</t>
  </si>
  <si>
    <t>Amado bituin</t>
  </si>
  <si>
    <t>WR122422</t>
  </si>
  <si>
    <t>LN - Update UWS - Underwriting Support - Declination Letters</t>
  </si>
  <si>
    <t>Brian J Gerritsen/FFIC</t>
  </si>
  <si>
    <t>Brian J Gerritsen</t>
  </si>
  <si>
    <t>WR122426</t>
  </si>
  <si>
    <t>CI Prod - Healthcare Forms Project</t>
  </si>
  <si>
    <t>Charlotte Zack/FFIC</t>
  </si>
  <si>
    <t>WR122482</t>
  </si>
  <si>
    <t>EUS Rel 3.nn KLO Enterprise T&amp; C Testing (internal reference 4146)</t>
  </si>
  <si>
    <t>WR122532</t>
  </si>
  <si>
    <t>IT Wellness Group Calendar, Inbox and Outbox - Incident 474412</t>
  </si>
  <si>
    <t>Kelly Koppmann/FFIC</t>
  </si>
  <si>
    <t>Kelly Koppmann</t>
  </si>
  <si>
    <t>WR122607</t>
  </si>
  <si>
    <t>PMS - Transition Biztalk Apps to WMB</t>
  </si>
  <si>
    <t>William J. Swiatek/INC/FFIC</t>
  </si>
  <si>
    <t>William J. Swiatek</t>
  </si>
  <si>
    <t>WR122868</t>
  </si>
  <si>
    <t>FileNet: BPR Support</t>
  </si>
  <si>
    <t>Garrett B Petschke/FFIC</t>
  </si>
  <si>
    <t>Garrett B Petschke</t>
  </si>
  <si>
    <t>WR122966</t>
  </si>
  <si>
    <t xml:space="preserve">EUS 3.nn CTC Support ELDS for  RMS upgrade to v11 - regression (internal reference  4172 ) </t>
  </si>
  <si>
    <t>WR123104</t>
  </si>
  <si>
    <t>LN - UW Support - Sorting listing of forms presented under "View Requests/Forms"</t>
  </si>
  <si>
    <t>WR123131</t>
  </si>
  <si>
    <t xml:space="preserve">EUS  3.05   Need "Total_TIV" from Risk Complexity page sent into Selectica in the XML (internal reference 4186) </t>
  </si>
  <si>
    <t>Annie Barton</t>
  </si>
  <si>
    <t>WR123142</t>
  </si>
  <si>
    <t>PMS - XML Interface for Bill Beatty Insurance Agency</t>
  </si>
  <si>
    <t>WR123156</t>
  </si>
  <si>
    <t>FileNet: Trim spaces in FileNet DB</t>
  </si>
  <si>
    <t>Jessica Waidelich/FFIC</t>
  </si>
  <si>
    <t>Jessica Waidelich</t>
  </si>
  <si>
    <t>WR123301</t>
  </si>
  <si>
    <t>CI Gov - 11/15/11 - HI - ABC Rate Filing</t>
  </si>
  <si>
    <t>CN=Veena Gregoire/O=FFIC</t>
  </si>
  <si>
    <t>WR123357</t>
  </si>
  <si>
    <t>CI Gov - 11/1/11 - MA – ABC Rate Filing -  Massachusetts</t>
  </si>
  <si>
    <t>Christine M. Kuester/FFIC</t>
  </si>
  <si>
    <t>WR123365</t>
  </si>
  <si>
    <t>Archive Output - Create ClearCase Repository for Archive Automation</t>
  </si>
  <si>
    <t>ACIS</t>
  </si>
  <si>
    <t>WR123371</t>
  </si>
  <si>
    <t>Cost, Define and Build Environments for IBM BPM 7.5 platform</t>
  </si>
  <si>
    <t>CN=Jay Thurmond/O=FFIC</t>
  </si>
  <si>
    <t>Jay Thurmond</t>
  </si>
  <si>
    <t>WR123438</t>
  </si>
  <si>
    <t>Move the Req Pro Sql Server DB to another VM machine in San Marin</t>
  </si>
  <si>
    <t>CN=Jon P Babich/O=FFIC</t>
  </si>
  <si>
    <t>Jon P Babich</t>
  </si>
  <si>
    <t>WR123605</t>
  </si>
  <si>
    <t>FileNet: Add additional CPU &amp; Oracle License to HP Production DB Servers</t>
  </si>
  <si>
    <t>Elan Manivannan</t>
  </si>
  <si>
    <t>WR123698</t>
  </si>
  <si>
    <t>EPIC - Correct wording on Form FFX-3456 (POLLUTION ENDORSEMENT BROADENED COVERAGE FOR COVERED AUTOS</t>
  </si>
  <si>
    <t>Julie Simpkins</t>
  </si>
  <si>
    <t>WR123737</t>
  </si>
  <si>
    <t>Request for 4 Absolute FTP and 4 IBM DB2 Developer Client v 8.2 Licenses for ADM team</t>
  </si>
  <si>
    <t>CN=Eric Kwong/OU=IT/O=FFIC</t>
  </si>
  <si>
    <t>Brad Van't Hul</t>
  </si>
  <si>
    <t>Larry Kuhn</t>
  </si>
  <si>
    <t>WR123840</t>
  </si>
  <si>
    <t xml:space="preserve">EUS  3.nn CTC  Analysis of EUS addition of Non Admitted GL product  (Internal ref  92 )  </t>
  </si>
  <si>
    <t>WR123846</t>
  </si>
  <si>
    <t>Product Analytics Data Mart (PADM)</t>
  </si>
  <si>
    <t>CN=Robert G Shattuck/O=FFIC</t>
  </si>
  <si>
    <t>Michael A Pauletti</t>
  </si>
  <si>
    <t>Debra L. Ryves</t>
  </si>
  <si>
    <t>WR124040</t>
  </si>
  <si>
    <t>EPIC Server side POC</t>
  </si>
  <si>
    <t>Alex Dove/EXT/FFIC</t>
  </si>
  <si>
    <t>Alex Dove</t>
  </si>
  <si>
    <t>WR124061</t>
  </si>
  <si>
    <t>ECON - Pilot (Test Lab &amp; Analysis) Project</t>
  </si>
  <si>
    <t>Patricia Barron/EXT/FFIC</t>
  </si>
  <si>
    <t>Jennifer L Roseberry/FFIC</t>
  </si>
  <si>
    <t>WR124110</t>
  </si>
  <si>
    <t xml:space="preserve">FileNet: Marine Document Removal @ HP </t>
  </si>
  <si>
    <t>CN=Lisa M. Johnston/OU=IT/O=FFIC</t>
  </si>
  <si>
    <t>WR124191</t>
  </si>
  <si>
    <t>EPIC - 4 UAT Machines for APS/EPIC Conversion</t>
  </si>
  <si>
    <t>WR124199</t>
  </si>
  <si>
    <t>Logging Mechanism for ROI WebSphere Application and Listener Logs</t>
  </si>
  <si>
    <t>Troy R Taylor/FFIC</t>
  </si>
  <si>
    <t>Troy R Taylor</t>
  </si>
  <si>
    <t>WR915325</t>
  </si>
  <si>
    <t>IBM Hardware Refresh for AZFF Account - Wintel/AIX</t>
  </si>
  <si>
    <t>CN=Darin W. Engle/O=FFIC</t>
  </si>
  <si>
    <t>Darin W. Engle</t>
  </si>
  <si>
    <t>WR124283</t>
  </si>
  <si>
    <t>Finish Firewall Project in V5/EBH DMZ in Boulder</t>
  </si>
  <si>
    <t>WR124300</t>
  </si>
  <si>
    <t>LN - Update eDoc template with new File Structure (Score 12)</t>
  </si>
  <si>
    <t>Katherine E Frank/FFIC</t>
  </si>
  <si>
    <t>Katherine E Frank</t>
  </si>
  <si>
    <t>WR124313</t>
  </si>
  <si>
    <t>HP Elimination</t>
  </si>
  <si>
    <t>WR124341</t>
  </si>
  <si>
    <t>CI Prod - PL - Medical Professional - Forms Composition</t>
  </si>
  <si>
    <t>Diane M. Miller/FFIC</t>
  </si>
  <si>
    <t>Diane M. Miller</t>
  </si>
  <si>
    <t>Dennis G. Bosman/FFIC</t>
  </si>
  <si>
    <t>WR124445</t>
  </si>
  <si>
    <t>LN - TD: 4Q12 Revisions - "FFIC Agency Document Management" Database</t>
  </si>
  <si>
    <t>Carla Love/FFIC</t>
  </si>
  <si>
    <t>Carla Love</t>
  </si>
  <si>
    <t>WR018891</t>
  </si>
  <si>
    <t>FileNet: Policy Data Migration for Records Retention - Child of CO200141</t>
  </si>
  <si>
    <t>Karen L. Halter/FFIC</t>
  </si>
  <si>
    <t>WR124515</t>
  </si>
  <si>
    <t>jPDF jar license validation and integration into 3CPO application</t>
  </si>
  <si>
    <t>CN=Shanti Priyadarshini/OU=EXT/O=FFIC</t>
  </si>
  <si>
    <t>WR124523</t>
  </si>
  <si>
    <t>EUS 3.nn RTC   Increase the MSB timeout value in the EVS to 40 seconds.</t>
  </si>
  <si>
    <t>Praveen Thapar/EXT/FFIC</t>
  </si>
  <si>
    <t>Praveen Thapar</t>
  </si>
  <si>
    <t>Anish Pillai</t>
  </si>
  <si>
    <t>WR124660</t>
  </si>
  <si>
    <t>CID Bulletins/SysAGrams</t>
  </si>
  <si>
    <t>Cynthia Richardson/FFIC</t>
  </si>
  <si>
    <t>Cynthia Richardson</t>
  </si>
  <si>
    <t>WR124699</t>
  </si>
  <si>
    <t>EUS - Add questions to identify rating plan for each product line (on Risk Complexity page)</t>
  </si>
  <si>
    <t>Anish Pillai/EXT/FFIC</t>
  </si>
  <si>
    <t>WR124700</t>
  </si>
  <si>
    <t>EUS - Change label names on Quick Price, Guidance Primary Tab, Selected Primary Tab, Confidence Tab, Account Details)</t>
  </si>
  <si>
    <t>WR124702</t>
  </si>
  <si>
    <t>EUS - Change AsLiquorClaimSize to trigger referral to Home Office for all Liquor claims</t>
  </si>
  <si>
    <t>Jessi Wohlwend/FFIC</t>
  </si>
  <si>
    <t>WR124810</t>
  </si>
  <si>
    <t>Premium Audit "Audit Blue Info File" transition into FileNet</t>
  </si>
  <si>
    <t>Catherine A B Grubb</t>
  </si>
  <si>
    <t>WR124876</t>
  </si>
  <si>
    <t>FileNet: Change to ACSAP deployment required to allow the application to be shut down properly</t>
  </si>
  <si>
    <t>WR224915</t>
  </si>
  <si>
    <t>EUS CTC : Implement iLog Rules engine for EUS</t>
  </si>
  <si>
    <t>WR225043</t>
  </si>
  <si>
    <t>Decom PDEntitlements and EDBI off of the TEST and UAT servers</t>
  </si>
  <si>
    <t>WR225101</t>
  </si>
  <si>
    <t>PMS -  Cash is not booking correctly with premium in Dallas.</t>
  </si>
  <si>
    <t>WR225111</t>
  </si>
  <si>
    <t xml:space="preserve">WEB Online Services - PI Tool Name Modifications Jan 2012 for SAP Billing </t>
  </si>
  <si>
    <t>Nicole Garcia/INC/FFIC</t>
  </si>
  <si>
    <t>WR225139</t>
  </si>
  <si>
    <t>EPIC - Update Direct Bill Confirmation Message</t>
  </si>
  <si>
    <t>WR225148</t>
  </si>
  <si>
    <t>KVILAW program  PLI0175 does not add the FHCF (hurricane) surcharge to the total.</t>
  </si>
  <si>
    <t>WR225168</t>
  </si>
  <si>
    <t xml:space="preserve">IT - GOV - CIS Access for Two New User at Union Insurance Group </t>
  </si>
  <si>
    <t>CN=Celeste Lister/OU=EXT/O=FFIC</t>
  </si>
  <si>
    <t>Brett E. Hyde</t>
  </si>
  <si>
    <t>Vinod Swaminathan</t>
  </si>
  <si>
    <t>WR225183</t>
  </si>
  <si>
    <t>CI Gov - ABC Company Tiering Functionality - CIS HLE Request</t>
  </si>
  <si>
    <t>WR225271</t>
  </si>
  <si>
    <t>Agent Desktop: Banner/Footer Contact Us change</t>
  </si>
  <si>
    <t>WR225295</t>
  </si>
  <si>
    <t>EPIC - Enhance Quota Share Rating for Renewals</t>
  </si>
  <si>
    <t>WR225345</t>
  </si>
  <si>
    <t>SSI Release 2.0</t>
  </si>
  <si>
    <t>CN=Brenda Brown/OU=EXT/O=FFIC</t>
  </si>
  <si>
    <t>William S. Paukovitz</t>
  </si>
  <si>
    <t>WR225353</t>
  </si>
  <si>
    <t>EPIC - Provide alpha search for SIC code on UW Analysis</t>
  </si>
  <si>
    <t>WR225377</t>
  </si>
  <si>
    <t>FileNet: Update Folder button can update restricted access docs</t>
  </si>
  <si>
    <t>CN=Jessi Wohlwend/O=FFIC</t>
  </si>
  <si>
    <t>Jessi Wohlwend</t>
  </si>
  <si>
    <t>WR225422</t>
  </si>
  <si>
    <t>FileNet: OOM Search results enhancements - Child of CO200141</t>
  </si>
  <si>
    <t>WR225450</t>
  </si>
  <si>
    <t>PMS - XML Interface for CalSurance Audiologist Program</t>
  </si>
  <si>
    <t>WR225460</t>
  </si>
  <si>
    <t>FileNet: Search function for Name or Policy number</t>
  </si>
  <si>
    <t>Deborah J Long/INC/FFIC</t>
  </si>
  <si>
    <t>Deborah J Long</t>
  </si>
  <si>
    <t>WR225461</t>
  </si>
  <si>
    <t xml:space="preserve">FileNet: Help link </t>
  </si>
  <si>
    <t>WR225619</t>
  </si>
  <si>
    <t>FileNet: Scale TEST to PROD for PERF Testing</t>
  </si>
  <si>
    <t>WR225784</t>
  </si>
  <si>
    <t>Draft - CI Gov - 2012/01/01- WC - NCCI Nationwide Class Changes ()  B-1408, B-1409, B-1410, B-1412, B-1413, B-1413, B-1415</t>
  </si>
  <si>
    <t>Glenn Hopkins</t>
  </si>
  <si>
    <t>WR225991</t>
  </si>
  <si>
    <t>WMB v6.1 Upgrade - Migration Of WMB v6.0 Apps to WMB v6.1 for EDBI</t>
  </si>
  <si>
    <t>WR226013</t>
  </si>
  <si>
    <t xml:space="preserve"> Create new ClearCase stream and AHP work flows</t>
  </si>
  <si>
    <t>Raghuraman Periyaswamy/EXT/FFIC</t>
  </si>
  <si>
    <t>Raghuraman Periyaswamy</t>
  </si>
  <si>
    <t>WR226016</t>
  </si>
  <si>
    <t>Login page updates for Policyholder Desktop</t>
  </si>
  <si>
    <t>CN=Haynes Stephens/OU=EXT/O=FFIC</t>
  </si>
  <si>
    <t>WR226148</t>
  </si>
  <si>
    <t>2012 Inremental List - Phase 1 - Retire LN Databases</t>
  </si>
  <si>
    <t>WR226271</t>
  </si>
  <si>
    <t>FileNet: Build new CERT to PROD scale</t>
  </si>
  <si>
    <t>WR226356</t>
  </si>
  <si>
    <t>Create new PMS Edit for All Risk Program ID - #392</t>
  </si>
  <si>
    <t>WR226360</t>
  </si>
  <si>
    <t>SS-Clear Case project request for BIG I project</t>
  </si>
  <si>
    <t>WR226377</t>
  </si>
  <si>
    <t xml:space="preserve"> Experience Rating tool as SSO - Security Enhancement</t>
  </si>
  <si>
    <t>Melissa A Franks/FFIC</t>
  </si>
  <si>
    <t>Melissa A Franks</t>
  </si>
  <si>
    <t>CO200434</t>
  </si>
  <si>
    <t>CAT Mgmnt - Hardware Requirements for New RMS environment</t>
  </si>
  <si>
    <t>Alberto Leal</t>
  </si>
  <si>
    <t>WR226506</t>
  </si>
  <si>
    <t>LN - Lotus Notes Testing for Windows 7 &amp; 8.5.3 - Child of WR124132</t>
  </si>
  <si>
    <t>CO200114</t>
  </si>
  <si>
    <t>Email Needs to be vaulted to support Cognos Report Scheduling</t>
  </si>
  <si>
    <t>CO200553</t>
  </si>
  <si>
    <t>Call Routing Changes to Support Central Call Tree</t>
  </si>
  <si>
    <t>Denis Ljung</t>
  </si>
  <si>
    <t>Deborah Selna</t>
  </si>
  <si>
    <t>CO200582</t>
  </si>
  <si>
    <t>2012 Incremental List - Establish a Disaster Recovery (DR) Footprint for DataPower/BlueCoat at AT&amp;T</t>
  </si>
  <si>
    <t>Paul Hart</t>
  </si>
  <si>
    <t>WR226635</t>
  </si>
  <si>
    <t>weekly update of Find an agent feed</t>
  </si>
  <si>
    <t>CN=Mark A. de Souza/OU=IT/O=FFIC</t>
  </si>
  <si>
    <t>CO200651</t>
  </si>
  <si>
    <t>Lab Manager for eWorkflow</t>
  </si>
  <si>
    <t>Dave Johnson</t>
  </si>
  <si>
    <t>WR226658</t>
  </si>
  <si>
    <t>PCR 24 - Additional Support for FileNet Production</t>
  </si>
  <si>
    <t>WR226674</t>
  </si>
  <si>
    <t>AIX to Linux in support of the Data Center migration.</t>
  </si>
  <si>
    <t>Paul C Hart</t>
  </si>
  <si>
    <t>WR226685</t>
  </si>
  <si>
    <t>DCC - Data Center Migration Planning project</t>
  </si>
  <si>
    <t>Bernd Keller</t>
  </si>
  <si>
    <t>CO200725</t>
  </si>
  <si>
    <t>add more drive space / RAM on S196DT587</t>
  </si>
  <si>
    <t>C1\mdesouza</t>
  </si>
  <si>
    <t>WR226725</t>
  </si>
  <si>
    <t>Single Sign on between Sharepoint and internal Domino Web Servers - CHILD WR</t>
  </si>
  <si>
    <t>WR226760</t>
  </si>
  <si>
    <t>Two Temporary LapManager servers for HP Discovery Tool POC to support Data Center Consolidation / Migration</t>
  </si>
  <si>
    <t>CN=W. Chuck Tam/O=FFIC</t>
  </si>
  <si>
    <t>W. Chuck Tam</t>
  </si>
  <si>
    <t>CO200141</t>
  </si>
  <si>
    <t>FileNet: Wave 1</t>
  </si>
  <si>
    <t>Paul Stachura</t>
  </si>
  <si>
    <t>Angel Minor</t>
  </si>
  <si>
    <t>CO200836</t>
  </si>
  <si>
    <t>LN - Changes to Billing Inquiry DB View/Form</t>
  </si>
  <si>
    <t>Lola Misicka</t>
  </si>
  <si>
    <t>Mary Wakefield</t>
  </si>
  <si>
    <t>WR226771</t>
  </si>
  <si>
    <t>Infrastructure work to reduce WebSphere Application Server environment from five to three:  WASUAT, WASCERT and WASPROD with WASDEV and WASTEST being removed</t>
  </si>
  <si>
    <t>CN=Joanne Hisamoto/O=FFIC</t>
  </si>
  <si>
    <t>WR226785</t>
  </si>
  <si>
    <t>PMS - Hays Aerial Reach Dealers Program Edit to avoid new and renewals from processing in PMS(Child work request of WR225692)</t>
  </si>
  <si>
    <t>CN=Lucyna B. Crooks/OU=INC/O=FFIC</t>
  </si>
  <si>
    <t>WR226793</t>
  </si>
  <si>
    <t>FileNet: Workflow - Routing of work items to ExceptionQ (Adding counter logic)</t>
  </si>
  <si>
    <t>WR226802</t>
  </si>
  <si>
    <t>Infrastructure only  -  Master work request to decommission surplus infrastructure</t>
  </si>
  <si>
    <t>Joanne Hisamoto/FFIC</t>
  </si>
  <si>
    <t>WR226810</t>
  </si>
  <si>
    <t>ediscovery - Doodson Ins Brokerage of TX vs Indemnity Ins Corp - CHILD WR</t>
  </si>
  <si>
    <t>WR226821</t>
  </si>
  <si>
    <t>Disaster Recovery Rehearsals and Enhancements for 2012</t>
  </si>
  <si>
    <t>CN=Fred S Dupuis/OU=EXT/O=FFIC</t>
  </si>
  <si>
    <t>Fred S Dupuis</t>
  </si>
  <si>
    <t>CO201020</t>
  </si>
  <si>
    <t>Identity blocker software supporting Service-Now</t>
  </si>
  <si>
    <t>Rick Lloyd</t>
  </si>
  <si>
    <t>WR226939</t>
  </si>
  <si>
    <t>EPAS Maintenance - Set up new ClearCase Stream Mx Plus Base</t>
  </si>
  <si>
    <t>WR226953</t>
  </si>
  <si>
    <t>McAfee Cloud Identity Manager Implementation Hardware - Child of CO201035</t>
  </si>
  <si>
    <t>WR226955</t>
  </si>
  <si>
    <t>Child request for CO200113 - eWorkflow - Configure Additional Test Environment</t>
  </si>
  <si>
    <t>CN=Tom S. Franyovich/O=FFIC</t>
  </si>
  <si>
    <t>WR226957</t>
  </si>
  <si>
    <t>Child request for CO200113 - eWorkflow - FileNet integration with PegaSystems</t>
  </si>
  <si>
    <t>Cecilia Hamilton</t>
  </si>
  <si>
    <t>CO201111</t>
  </si>
  <si>
    <t>TAM Migration Directory Server Retirement - Application Changes</t>
  </si>
  <si>
    <t>Rick LLoyd</t>
  </si>
  <si>
    <t>1. Maintenance</t>
  </si>
  <si>
    <t>CO301137</t>
  </si>
  <si>
    <t>Enterprise IAM Gap Analysis</t>
  </si>
  <si>
    <t>2. Compliance</t>
  </si>
  <si>
    <t>WR327101</t>
  </si>
  <si>
    <t>Enterprise FileNet - 2013 - P8 Admin Work</t>
  </si>
  <si>
    <t>WR327137</t>
  </si>
  <si>
    <t>Billing WMB migration from AHP to UDeploy.</t>
  </si>
  <si>
    <t>Julia Posylkin/FFIC</t>
  </si>
  <si>
    <t>Stefan Zube</t>
  </si>
  <si>
    <t>WR327156</t>
  </si>
  <si>
    <t>CHILD WR - IT Gov - Anthill Pro Deployment automation for CILS</t>
  </si>
  <si>
    <t>WR327173</t>
  </si>
  <si>
    <t xml:space="preserve">PMS - Progard new XML creation - using  additional GL fields to be added to current  Allied Health XML. This is a child request of _x000D_
CO300646 - Rental/Use of MGU system (RQI) for PI (Allied, MedFac "program in a box") (This request is for the XML piece.)_x000D_
</t>
  </si>
  <si>
    <t>WR327203</t>
  </si>
  <si>
    <t>AG - F&amp;R - AW - Server upgrades for Windows 7 - child work request to Master Win7 WR124132</t>
  </si>
  <si>
    <t>CO301214</t>
  </si>
  <si>
    <t>Digital/Web 2013 Master Request</t>
  </si>
  <si>
    <t>C1\cmcclend</t>
  </si>
  <si>
    <t>CO301219</t>
  </si>
  <si>
    <t>Mobile Instant Messaging</t>
  </si>
  <si>
    <t>ralvarez</t>
  </si>
  <si>
    <t>3. Small CtC</t>
  </si>
  <si>
    <t>WR327227</t>
  </si>
  <si>
    <t>CI Gov - 2013/01/01 - PL [CO] - CIS/EPIC/APS - Colorado Disclosure for Claims Made Coverage</t>
  </si>
  <si>
    <t>Keith B Daniels</t>
  </si>
  <si>
    <t>WR327295</t>
  </si>
  <si>
    <t>IReS Upgrade (URS v7.1) - (Child WR) Infrastructure Upgrade</t>
  </si>
  <si>
    <t>CN=Tamara Thompson/O=FFIC</t>
  </si>
  <si>
    <t>CO301292</t>
  </si>
  <si>
    <t>Enterprise Release Mgmt Process, Calendar, &amp; Communication Enhancements</t>
  </si>
  <si>
    <t>Kelly Townsend</t>
  </si>
  <si>
    <t>WR327299</t>
  </si>
  <si>
    <t>Child WR to WR226791 - @Risk License Server POC Build in Lab Manager environment</t>
  </si>
  <si>
    <t>CN=John Pallo/O=FFIC</t>
  </si>
  <si>
    <t>CO301329</t>
  </si>
  <si>
    <t>SharePoint Proof of Concept Environment</t>
  </si>
  <si>
    <t>Troy Taylor</t>
  </si>
  <si>
    <t>WR327355</t>
  </si>
  <si>
    <t>Child WR to WR226791 - @Risk License Server for Authorization and License Validation</t>
  </si>
  <si>
    <t>WR327357</t>
  </si>
  <si>
    <t>ON HOLD - (Child of WR327102) - Work Assignment clean-up of Round-Robin Route in EPAS</t>
  </si>
  <si>
    <t>WR327369</t>
  </si>
  <si>
    <t>Software Asset Managment Tool</t>
  </si>
  <si>
    <t>April L Horn/FFIC</t>
  </si>
  <si>
    <t>April L Horn</t>
  </si>
  <si>
    <t>WR327401</t>
  </si>
  <si>
    <t>Upgrade HP Performance Center Server to Windows 2008 - CHILD WR</t>
  </si>
  <si>
    <t>Justin Bruns/FFIC</t>
  </si>
  <si>
    <t>Justin Bruns</t>
  </si>
  <si>
    <t>WR327403</t>
  </si>
  <si>
    <t>Disaster Recovery Rehearsals and Enhancements for 2013 - MASTER</t>
  </si>
  <si>
    <t>CO301375</t>
  </si>
  <si>
    <t>Secure FTP for file transfer between FFIC and Big I</t>
  </si>
  <si>
    <t>Philip Unell</t>
  </si>
  <si>
    <t>WR327422</t>
  </si>
  <si>
    <t>Child Request of 327130 MS SQL Upgrades</t>
  </si>
  <si>
    <t>WR327434</t>
  </si>
  <si>
    <t>SQL Database instances for Appetite Tool</t>
  </si>
  <si>
    <t>WR327479</t>
  </si>
  <si>
    <t>FileNet: Wave 1 - Add LUNS in CERT - CHILD WR</t>
  </si>
  <si>
    <t>HP</t>
  </si>
  <si>
    <t>Christopher J Pulliam/FFIC</t>
  </si>
  <si>
    <t>CO301439</t>
  </si>
  <si>
    <t>Tax Advisory and Compliance Work - KPMG - Request for FTP Site</t>
  </si>
  <si>
    <t>Derek LaSalle</t>
  </si>
  <si>
    <t>Debbie Martin</t>
  </si>
  <si>
    <t>WR327549</t>
  </si>
  <si>
    <t>Child Request for CO301144</t>
  </si>
  <si>
    <t>Janice Burke</t>
  </si>
  <si>
    <t>WR327556</t>
  </si>
  <si>
    <t>Chilf of 327130 Master Currency - Upgrade Citrix farm</t>
  </si>
  <si>
    <t>CN=Dominique Bourdon/O=FFIC</t>
  </si>
  <si>
    <t>CO301530</t>
  </si>
  <si>
    <t>1E Nomad Client Licensing</t>
  </si>
  <si>
    <t>Paul C Hart/FFIC</t>
  </si>
  <si>
    <t>WR327592</t>
  </si>
  <si>
    <t>Child of CO301518 Chief and WebFNOL server consolidation: create sandbox server for solution evaluation</t>
  </si>
  <si>
    <t>CN=William A Palmer/O=FFIC</t>
  </si>
  <si>
    <t>CN=Richard E. Lloyd/O=FFIC</t>
  </si>
  <si>
    <t>WR327621</t>
  </si>
  <si>
    <t>LN - AID document and Catalog Assessment - Part 2</t>
  </si>
  <si>
    <t>WR327656</t>
  </si>
  <si>
    <t>Create 3 new RHEL SAS servers (Child of WR226674)</t>
  </si>
  <si>
    <t>CN=Lani S. Lozano/O=FFIC</t>
  </si>
  <si>
    <t>WR327689</t>
  </si>
  <si>
    <t>FileNet: Wave 1 - SAP realtime/BulkUpload ACN ADM support for CERT &amp; Parallel PROD</t>
  </si>
  <si>
    <t>WR327734</t>
  </si>
  <si>
    <t xml:space="preserve">Zoptions SAP server new filesystem setup (child work request of WR226467) </t>
  </si>
  <si>
    <t>CN=David Ma/O=FFIC</t>
  </si>
  <si>
    <t>WR327749</t>
  </si>
  <si>
    <t xml:space="preserve">(Child of WR327580) Update Build and Deployment AntHill flows for EPAS to add the new components for eWorkFlow </t>
  </si>
  <si>
    <t>WR327783</t>
  </si>
  <si>
    <t>Create Lotus Domino Server for POC (child WR of CO301368)</t>
  </si>
  <si>
    <t>WR327816</t>
  </si>
  <si>
    <t>Capriza PoC - Lab Manager Request</t>
  </si>
  <si>
    <t>CN=Rick Alvarez/OU=IT/O=FFIC</t>
  </si>
  <si>
    <t>WR327844</t>
  </si>
  <si>
    <t xml:space="preserve"> IT Currency - McAfee Phase 2 - External Production WebSeal Junction and Firewall Rule Update [Child WR327611]</t>
  </si>
  <si>
    <t>BMR - Abend jobs if FOCUS programs fail</t>
  </si>
  <si>
    <t>Ahobalan Gopalaswamy</t>
  </si>
  <si>
    <t>WR327944</t>
  </si>
  <si>
    <t>PADM - Infrastructure support - Child of WR123846</t>
  </si>
  <si>
    <t>WR327950</t>
  </si>
  <si>
    <t>Enterprise Appetite Management - Child of 327947 for SBqt</t>
  </si>
  <si>
    <t>Allison M Windon</t>
  </si>
  <si>
    <t>WR327953</t>
  </si>
  <si>
    <t>Enterprise Appetite Management - Child of 327947 for EUS</t>
  </si>
  <si>
    <t>WR328071</t>
  </si>
  <si>
    <t>Enterprise Rating Engine - Pinnacle Middle Market Property Assessment</t>
  </si>
  <si>
    <t>WR328086</t>
  </si>
  <si>
    <t>CI Gov - Reporting to ISO GL Class Code &amp; Claim Data Validation</t>
  </si>
  <si>
    <t>WR328101</t>
  </si>
  <si>
    <t>Infrastructure - Upgrade IMS Version 12 to Install ODBM - Child to 328100</t>
  </si>
  <si>
    <t>WR328111</t>
  </si>
  <si>
    <t>Changes to the EUS Monitoring facility and LBC reporting database to include ALL Crime score data</t>
  </si>
  <si>
    <t>Atul Kulkarni</t>
  </si>
  <si>
    <t>WR328190</t>
  </si>
  <si>
    <t>Enterprise Rating Engine: Migrate Small Business Rate Tables from Ratabase to ERE</t>
  </si>
  <si>
    <t>WR328204</t>
  </si>
  <si>
    <t>Child request for CO200113 - eWorkflow - IT Release and Delivery Management Weekend Support</t>
  </si>
  <si>
    <t>WR328209</t>
  </si>
  <si>
    <t>Enterprise Rating Engine: Pinnacle Middle Market Property Assessment - Lab Manager Environment</t>
  </si>
  <si>
    <t>WR328275</t>
  </si>
  <si>
    <t>SAP HR - Successfactors SFTP (child work request of WR328144)</t>
  </si>
  <si>
    <t>Nichelle M Goodin</t>
  </si>
  <si>
    <t>Karen Slate</t>
  </si>
  <si>
    <t>WR328357</t>
  </si>
  <si>
    <t xml:space="preserve">QQR/SBqt - Update QQR rounding rules to comply with CIS rounding rules. </t>
  </si>
  <si>
    <t>WR328391</t>
  </si>
  <si>
    <t>: EQ Referral Reason should not be triggered for MMI outside valid range of (1-10) - Child of WR328054</t>
  </si>
  <si>
    <t>WR328392</t>
  </si>
  <si>
    <t>Integrate “send” file notes and tasks with email in EUS - Child of WR328054</t>
  </si>
  <si>
    <t>WR328393</t>
  </si>
  <si>
    <t>Need to blank out Prop Price - Guidance Primary and Selected Primary when CSP code is removed - Child of WR328054</t>
  </si>
  <si>
    <t>WR328395</t>
  </si>
  <si>
    <t>Update EUS Spreadsheet functionality to remove the Earthquake sublimit at Risk Level upon the removal of all earthquake coverage- Child of WR328054</t>
  </si>
  <si>
    <t>WR328396</t>
  </si>
  <si>
    <t>Update Pricing and EUS Account Details screen upon the change of CSP code - Child of WR328054</t>
  </si>
  <si>
    <t>WR328397</t>
  </si>
  <si>
    <t>Add ability for user to enter AAL values for all buildings regardless of Wind Tier - Child of WR328054</t>
  </si>
  <si>
    <t>WR328411</t>
  </si>
  <si>
    <t>CI Property - EUS Enhancement - Property Technical Pricing - Premium Feed</t>
  </si>
  <si>
    <t>WR328412</t>
  </si>
  <si>
    <t>ServiceNow - Discovery PoC requires a MS SQL server</t>
  </si>
  <si>
    <t>WR328419</t>
  </si>
  <si>
    <t>Updated colors on Email Intake Forms for External Audiences</t>
  </si>
  <si>
    <t>WR328425</t>
  </si>
  <si>
    <t>FIM Test Server Build</t>
  </si>
  <si>
    <t>James L Sergent/FFIC</t>
  </si>
  <si>
    <t>James L Sergent</t>
  </si>
  <si>
    <t>WR328437</t>
  </si>
  <si>
    <t>150th Anniversary Timeline Hosted by Outside Vendor to be moved Inhouse</t>
  </si>
  <si>
    <t>MARKET MANAGEMENT</t>
  </si>
  <si>
    <t>Allianz Global Network (AGN) Master - Infrastructure</t>
  </si>
  <si>
    <t>WR328447</t>
  </si>
  <si>
    <t>AGN - HP Pre-migration, Installation and DC Connectivity [Child WR WR325446]</t>
  </si>
  <si>
    <t>WR328456</t>
  </si>
  <si>
    <t>CAT MGMT – EUS RiskBrowser Spreadsheet Updates</t>
  </si>
  <si>
    <t>Jorge L Martinez</t>
  </si>
  <si>
    <t>WR328464</t>
  </si>
  <si>
    <t>Project Server 2013 POC</t>
  </si>
  <si>
    <t>CN=Jill H. Schicktanz/O=FFIC</t>
  </si>
  <si>
    <t>Tim Kremer</t>
  </si>
  <si>
    <t>Thomas Scheidig</t>
  </si>
  <si>
    <t>WR328501</t>
  </si>
  <si>
    <t>Additional space requested for ATM (child work request of WR328370)</t>
  </si>
  <si>
    <t>WR328578</t>
  </si>
  <si>
    <t>SAP GL - Additional database space for SAP Production systems (child work request of CO301140)</t>
  </si>
  <si>
    <t>WR328579</t>
  </si>
  <si>
    <t>SAP GL - Additional database space for SAP UAT systems (child work request of WR429716)</t>
  </si>
  <si>
    <t>WR328590</t>
  </si>
  <si>
    <t>software certification request - VS 2013, SP Designer 2013, infopath 2013 and VS Plug in for Clearcase</t>
  </si>
  <si>
    <t>WR328610</t>
  </si>
  <si>
    <t>New Confidential Team Site (SharePoint)</t>
  </si>
  <si>
    <t>WR328708</t>
  </si>
  <si>
    <t>EUS - LBC Scrub Service Changes  [Child of  CO200191]</t>
  </si>
  <si>
    <t>CN=Helen Reutovski/O=FFIC</t>
  </si>
  <si>
    <t>WR328738</t>
  </si>
  <si>
    <t>CI Gov - 2/1/2014 - Virginia ABC Rate Change</t>
  </si>
  <si>
    <t>WR328739</t>
  </si>
  <si>
    <t>CI Gov - 2/1/2014 - Virginia ABC Rate Change (child - QQR)</t>
  </si>
  <si>
    <t>CN=Laura A Murphy/O=FFIC</t>
  </si>
  <si>
    <t>WR328743</t>
  </si>
  <si>
    <t>CI Gov - 2/1/2014 - Virginia ABC Rate Change (child - SBQT)</t>
  </si>
  <si>
    <t>WR328819</t>
  </si>
  <si>
    <t>Build dev box for sharepoint 2013 environment</t>
  </si>
  <si>
    <t>WR328854</t>
  </si>
  <si>
    <t>Install an Uninterruptible Power Supply (UPS) in Bethlehem Office</t>
  </si>
  <si>
    <t>WR328894</t>
  </si>
  <si>
    <t>InsForm 1.0.13.11a Release 11-2013</t>
  </si>
  <si>
    <t>Michelle Davanzo</t>
  </si>
  <si>
    <t>WR328953</t>
  </si>
  <si>
    <t>Mainframe Tape and Storage Reductions</t>
  </si>
  <si>
    <t>WR328956</t>
  </si>
  <si>
    <t>New Promotional Webpart for Appetite on Agent Desktop</t>
  </si>
  <si>
    <t>2083 &amp; 2084 &amp; 2086</t>
  </si>
  <si>
    <t>Alan M Gump</t>
  </si>
  <si>
    <t>WR328994</t>
  </si>
  <si>
    <t>MotivAction SSO</t>
  </si>
  <si>
    <t>Shoni Honodel</t>
  </si>
  <si>
    <t>WR329029</t>
  </si>
  <si>
    <t xml:space="preserve">FileNet: Estimate to add TCS users to Support eWorkflow to FileNet Doc Transfer </t>
  </si>
  <si>
    <t>WR429092</t>
  </si>
  <si>
    <t>IT Currency 2014 (Master)</t>
  </si>
  <si>
    <t>WR429098</t>
  </si>
  <si>
    <t>ELDS/EGIS Annual Production Support 2014 ( MASTER)</t>
  </si>
  <si>
    <t>WR429138</t>
  </si>
  <si>
    <t>SFTP setup for Automated Emergency Notification System (child work request of WR226283)</t>
  </si>
  <si>
    <t>WR429164</t>
  </si>
  <si>
    <t>CHILD WR - Create Clearcase Vob</t>
  </si>
  <si>
    <t>WR429174</t>
  </si>
  <si>
    <t>Upgrading ClearCase to version 8.0</t>
  </si>
  <si>
    <t>CN=Mai Vo/O=FFIC</t>
  </si>
  <si>
    <t>Mai Vo</t>
  </si>
  <si>
    <t>WR429181</t>
  </si>
  <si>
    <t>SBQT Simultaneous Email Notifications</t>
  </si>
  <si>
    <t>WR429217</t>
  </si>
  <si>
    <t>IMI Application Retirement</t>
  </si>
  <si>
    <t>WR429235</t>
  </si>
  <si>
    <t>Update TAM Linux Servers from 5.x to 6.4</t>
  </si>
  <si>
    <t>CN=Mark Madden/O=FFIC</t>
  </si>
  <si>
    <t>Mark Madden</t>
  </si>
  <si>
    <t>WR429257</t>
  </si>
  <si>
    <t>Child of WR429207 COO 2608 A2L Security Remediation</t>
  </si>
  <si>
    <t>CN=Tamara Richardson/O=FFIC</t>
  </si>
  <si>
    <t>WR429291</t>
  </si>
  <si>
    <t>LOB (Small Business, F&amp;R &amp; Ent) Scanning to LN for FileNet</t>
  </si>
  <si>
    <t>WR429312</t>
  </si>
  <si>
    <t>Child of WR429207 #2608 Clean up of Active Directory Generic Accounts</t>
  </si>
  <si>
    <t>WR429329</t>
  </si>
  <si>
    <t>Data Management Program - Child of  CO301567  -  MDM Infrastructure</t>
  </si>
  <si>
    <t>WR429334</t>
  </si>
  <si>
    <t>Child of WR429207 #2608 Password Strength AD, RACF and Local Servers</t>
  </si>
  <si>
    <t>WR429336</t>
  </si>
  <si>
    <t>(MASTER) Data Masking - 2014 maintenance RTC production support</t>
  </si>
  <si>
    <t>TCS</t>
  </si>
  <si>
    <t>WR429351</t>
  </si>
  <si>
    <t>Structured Settlements - Replacement of Vendor (C.N.A.)</t>
  </si>
  <si>
    <t>WR429360</t>
  </si>
  <si>
    <t>DataPower - Proxy for external Internet traffic</t>
  </si>
  <si>
    <t>CN=Andy J. Jones/O=FFIC</t>
  </si>
  <si>
    <t>WR429372</t>
  </si>
  <si>
    <t>FileNet: Wave 2 - Request additional storage (LUNs) in PROD and DR</t>
  </si>
  <si>
    <t>WR429387</t>
  </si>
  <si>
    <t xml:space="preserve"> 2014 Firemark Agent Prep</t>
  </si>
  <si>
    <t>Rachel E Clark</t>
  </si>
  <si>
    <t>WR429400</t>
  </si>
  <si>
    <t>Dev IIQ 6.2 server and database</t>
  </si>
  <si>
    <t>Gerald Q Ballard/FFIC</t>
  </si>
  <si>
    <t>Gerald Q Ballard</t>
  </si>
  <si>
    <t>WR429424</t>
  </si>
  <si>
    <t>Request for uDeploy Sandbox for upgrade</t>
  </si>
  <si>
    <t>CN=Stefan Zube/O=FFIC</t>
  </si>
  <si>
    <t>WR429452</t>
  </si>
  <si>
    <t>FileNet: Add one AE and CE server to production environment</t>
  </si>
  <si>
    <t>WR429453</t>
  </si>
  <si>
    <t>FileNet: Increase CPU core capacity from 4 to 8  on production database servers SUWDB01 and SUWDB02</t>
  </si>
  <si>
    <t>WR429458</t>
  </si>
  <si>
    <t xml:space="preserve">Create Filesystem area for approved Open Source software/freeware </t>
  </si>
  <si>
    <t>WR429465</t>
  </si>
  <si>
    <t>(EPAS Child WR) EPAS work for the Alliance Global Network (AGN) migration</t>
  </si>
  <si>
    <t>WR429466</t>
  </si>
  <si>
    <t>EBI - ON HOLD:  WPP Reporting (Child of WR328996)</t>
  </si>
  <si>
    <t>WR429488</t>
  </si>
  <si>
    <t>Child of WR429207 Manager Approval and Attestation</t>
  </si>
  <si>
    <t>Alan M Gump/FFIC</t>
  </si>
  <si>
    <t>WR429495</t>
  </si>
  <si>
    <t>LN - Underwriting Accreditation - Child of WR429208</t>
  </si>
  <si>
    <t>Mary Bergjans</t>
  </si>
  <si>
    <t>WR429592</t>
  </si>
  <si>
    <t>Rewards &amp; Recognition Vendor Replacement - SSO</t>
  </si>
  <si>
    <t>Sherilyn J Pennacchio</t>
  </si>
  <si>
    <t>HR AND TRAINING DEVELOPMENT</t>
  </si>
  <si>
    <t>WR429678</t>
  </si>
  <si>
    <t>Disaster Recovery Rehearsals and Enhancements for 2014</t>
  </si>
  <si>
    <t>WR429696</t>
  </si>
  <si>
    <t>NWPA - RTC - Baselining (child of WR328969)</t>
  </si>
  <si>
    <t>WR429730</t>
  </si>
  <si>
    <t>LN - BIHub - Lotus Notes DB Scheduled Extract</t>
  </si>
  <si>
    <t>OPERATIONS - NON-IT</t>
  </si>
  <si>
    <t>WR429736</t>
  </si>
  <si>
    <t xml:space="preserve">EUS Ignite  -  analysis for reducing the Web Server footprint from existing 4 servers in PROD and CERT environments to 2 servers </t>
  </si>
  <si>
    <t>WR429748</t>
  </si>
  <si>
    <t>ROM Estimate needed to move EUD to Latest Version of Sharepoint</t>
  </si>
  <si>
    <t>Meri K. Dreyfuss</t>
  </si>
  <si>
    <t>WR429763</t>
  </si>
  <si>
    <t>BFS - General Liability Data Investigation for Fireman's Fund, Subline 334</t>
  </si>
  <si>
    <t>WR429852</t>
  </si>
  <si>
    <t>CI GOV - Flood Data Semi-Annual Data Append to Localizing File</t>
  </si>
  <si>
    <t>WR429882</t>
  </si>
  <si>
    <t>WR429882 - FileNet FTP Folder Access Request</t>
  </si>
  <si>
    <t>CN=Christopher J Pulliam/O=FFIC</t>
  </si>
  <si>
    <t>WR429893</t>
  </si>
  <si>
    <t>EUS - Performance Issues - Upgrade or Migrate Selectica (Perf Testing) Child of 429891</t>
  </si>
  <si>
    <t>Nancy L. Cabaud</t>
  </si>
  <si>
    <t>Ken C. Davidson</t>
  </si>
  <si>
    <t>WR429909</t>
  </si>
  <si>
    <t>Asbestos Information Management Application - Create Test Environment &amp; IT Related Documentation</t>
  </si>
  <si>
    <t>WR429986</t>
  </si>
  <si>
    <t xml:space="preserve">APS and CIQ - Create test plan for Allianz Global Network (AGN) Master - Infrastructure (Child of WR328446)_x000D_
</t>
  </si>
  <si>
    <t>WR430072</t>
  </si>
  <si>
    <t>IReS - Data Masking (TCS)  (child to WR429818)</t>
  </si>
  <si>
    <t>WR430125</t>
  </si>
  <si>
    <t>Digital Infrastructure Program Phase 2</t>
  </si>
  <si>
    <t>WR430145</t>
  </si>
  <si>
    <t>eWorkflow: Autonomic Event Services (AES) - (Child of CO200113)</t>
  </si>
  <si>
    <t>WR430244</t>
  </si>
  <si>
    <t>EBI - Data masking of MIHUB DB2 tables in DEV &amp; Test (Child of WR328996)</t>
  </si>
  <si>
    <t>WR430258</t>
  </si>
  <si>
    <t>WR430272</t>
  </si>
  <si>
    <t>CI Gov - 7/15/2014 - Florida - ABC Rate Change (child of WR430036)</t>
  </si>
  <si>
    <t>WR430291</t>
  </si>
  <si>
    <t xml:space="preserve">MDM - CHILD WR of C0301567 - Salesforce Data Enhancement </t>
  </si>
  <si>
    <t>Judith C. Ford/FFIC</t>
  </si>
  <si>
    <t>Judith C. Ford</t>
  </si>
  <si>
    <t>WR430347</t>
  </si>
  <si>
    <t>eWorkflow: Virtual Machine(VM) Request - (Child of CO200113)</t>
  </si>
  <si>
    <t>WR430404</t>
  </si>
  <si>
    <t>Problem with Vehicle validation service from CILS - INC0136058</t>
  </si>
  <si>
    <t>Amanda J. Hobson</t>
  </si>
  <si>
    <t>WR430434</t>
  </si>
  <si>
    <t>Child of  CO200191 Digital Infrstructure - Content Copy to Modus/Bootsoft</t>
  </si>
  <si>
    <t>Marilyn M Smith/FFIC</t>
  </si>
  <si>
    <t>Marilyn M Smith</t>
  </si>
  <si>
    <t>WR430463</t>
  </si>
  <si>
    <t>ELDS - ArcGIS Consolidation - Infrastructure Work - Child WR of IT Currency 2014 WR429092</t>
  </si>
  <si>
    <t>WR430466</t>
  </si>
  <si>
    <t>ELDS - Support of Data Masking - Infrastructure Work - Child WR of WR429818</t>
  </si>
  <si>
    <t>CN=Michele D. Mattos/O=FFIC</t>
  </si>
  <si>
    <t>WR430467</t>
  </si>
  <si>
    <t>WR for lotus notes team to perform analysis on the FTP installation request (child of master WR328958)</t>
  </si>
  <si>
    <t>CN=Prateep Thyarala/O=FFIC</t>
  </si>
  <si>
    <t>WR430468</t>
  </si>
  <si>
    <t>Master Intake for VIN Validation data updates 2014</t>
  </si>
  <si>
    <t>WR430476</t>
  </si>
  <si>
    <t>CAT Management - TCS - Data Masking (child to WR429818)</t>
  </si>
  <si>
    <t>WR430662</t>
  </si>
  <si>
    <t>IT - PAI - Un-Cooperative Policy Holder Indicator - All States (Child of WR429939)</t>
  </si>
  <si>
    <t>WR430686</t>
  </si>
  <si>
    <t>Server Environment for SECOE Associate SE Development Program</t>
  </si>
  <si>
    <t>Gary Chappell</t>
  </si>
  <si>
    <t>WR430693</t>
  </si>
  <si>
    <t>One Web Outage Page Update</t>
  </si>
  <si>
    <t>Stacey Guy</t>
  </si>
  <si>
    <t>WR430738</t>
  </si>
  <si>
    <t>Enterprise Rating Engine - PI Auto - Child WR for UDeploy</t>
  </si>
  <si>
    <t>WR430759</t>
  </si>
  <si>
    <t>Support IT PI Auto creation of additional test environment (child of WR328670)</t>
  </si>
  <si>
    <t>WR430827</t>
  </si>
  <si>
    <t>MDM - Child WR of CO301567 - LBC customization for MDM address scrubbing requirements</t>
  </si>
  <si>
    <t>Pramod Kunju/FFIC</t>
  </si>
  <si>
    <t>Pramod Kunju</t>
  </si>
  <si>
    <t>WR430834</t>
  </si>
  <si>
    <t>MultiCover Endorsements in Forms Storage &amp; FVF</t>
  </si>
  <si>
    <t>WR430846</t>
  </si>
  <si>
    <t>SOX - ICOFR UWKC16 – MGU-MGA CIS Agents Access</t>
  </si>
  <si>
    <t>WR430910</t>
  </si>
  <si>
    <t>ARCHIVE Output (RTC) -  CDM Table Updates for Salesforce/ADB - cleanup</t>
  </si>
  <si>
    <t>WR430920</t>
  </si>
  <si>
    <t>Child of Florida Market Conduct Exam for Legal Notes DB</t>
  </si>
  <si>
    <t>WR430934</t>
  </si>
  <si>
    <t>LN - LI - Litigation Successes and Issues DB - Update TD and CD list</t>
  </si>
  <si>
    <t>Diane L. Hix</t>
  </si>
  <si>
    <t>WR430987</t>
  </si>
  <si>
    <t>SAP GL Linux OS Red Hat 6 upgrade (Child work request of WR429184)</t>
  </si>
  <si>
    <t>Constance D Jackson</t>
  </si>
  <si>
    <t>WR431018</t>
  </si>
  <si>
    <t>CI and PI Gov - Kentucky Municipality Tax Table Updates - Child for SBQT</t>
  </si>
  <si>
    <t>WR431019</t>
  </si>
  <si>
    <t>CI and PI Gov - Kentucky Municipality Tax Table Updates - Child for QQR</t>
  </si>
  <si>
    <t>WR431064</t>
  </si>
  <si>
    <t>Windows 2003 to 2008 Upgrade</t>
  </si>
  <si>
    <t>WR431113</t>
  </si>
  <si>
    <t>Quarterly Scan of Personal Drive Shares</t>
  </si>
  <si>
    <t>WR431128</t>
  </si>
  <si>
    <t xml:space="preserve">Archive Output - Data deficiency in CV's stand-alone Premium table (was INC0015165) </t>
  </si>
  <si>
    <t>WR431151</t>
  </si>
  <si>
    <t>perform troubleshooting on FCBA application</t>
  </si>
  <si>
    <t>WR431223</t>
  </si>
  <si>
    <t>EUS - Adding the National Trust Program Q42</t>
  </si>
  <si>
    <t>WR431239</t>
  </si>
  <si>
    <t>LN - FFIC Financial Sanctions Screening - Updates to Terrorist Management DB</t>
  </si>
  <si>
    <t>WR431244</t>
  </si>
  <si>
    <t>DRAFT   ARCHIVE Output (RTC) - CDM Table Updates for Salesforce/ADB - cleanup</t>
  </si>
  <si>
    <t>WR431254</t>
  </si>
  <si>
    <t>CL - IM Program for BMG/PetFirst - child for PMS GTAM table</t>
  </si>
  <si>
    <t>Amy S. Bronson</t>
  </si>
  <si>
    <t>WR431343</t>
  </si>
  <si>
    <t>LN - 2014 Master WR - Agency Document Management DB</t>
  </si>
  <si>
    <t>WR431347</t>
  </si>
  <si>
    <t>PVO - Index Data Updates - 2014 Master WR</t>
  </si>
  <si>
    <t>Julia A Moyles</t>
  </si>
  <si>
    <t>WR431348</t>
  </si>
  <si>
    <t>PVO - Index Data Updates - 2015 Master WR</t>
  </si>
  <si>
    <t>WR431352</t>
  </si>
  <si>
    <t>Decommission external Sharepoint 2007 farm</t>
  </si>
  <si>
    <t>WR431424</t>
  </si>
  <si>
    <t>EUS - Add Policy Effective Dates for all policies, package and monoline, to the rules engine xml</t>
  </si>
  <si>
    <t>WR431464</t>
  </si>
  <si>
    <t>Update KLU With 2015 Close Dates</t>
  </si>
  <si>
    <t>WR431483</t>
  </si>
  <si>
    <t>CL - TRIA Conditional Policy Holder Messages - child for TNG</t>
  </si>
  <si>
    <t>Meredith A Passaris</t>
  </si>
  <si>
    <t>WR431582</t>
  </si>
  <si>
    <t>ClearCase ACL lockdown of source code for FSA applications</t>
  </si>
  <si>
    <t>WR431590</t>
  </si>
  <si>
    <t>EUS - Update Company Selection and actuarial tables</t>
  </si>
  <si>
    <t>Jennifer Levine</t>
  </si>
  <si>
    <t>WR431595</t>
  </si>
  <si>
    <t>[child of WR329060] - Providing EPAS support to LN migration of PI Systems Notice DB to Sharepoint.</t>
  </si>
  <si>
    <t>WR431616</t>
  </si>
  <si>
    <t xml:space="preserve"> EUS-Adding the National Trust Program - Selectica - Child of WR431223</t>
  </si>
  <si>
    <t>WR431617</t>
  </si>
  <si>
    <t>Remediation of EPAS and IE10 - (long-term, permanent fix).</t>
  </si>
  <si>
    <t>WR431631</t>
  </si>
  <si>
    <t>SAP GL - Additional database space for SAP Production/development systems (Child work request for WR429099)</t>
  </si>
  <si>
    <t>WR431633</t>
  </si>
  <si>
    <t>EBI - PRW: Year End Activities-Child of WR431623</t>
  </si>
  <si>
    <t>WR431646</t>
  </si>
  <si>
    <t>(Child WR) - EPAS Accenture team integration with upgraded Clear Case V.8.0</t>
  </si>
  <si>
    <t>WR431698</t>
  </si>
  <si>
    <t>SAP HR - Need ESFTP job changes (child work request of WR431429)</t>
  </si>
  <si>
    <t>WR431704</t>
  </si>
  <si>
    <t>CL - CB - IM - Data Compromise Enhancements for MM and ABC</t>
  </si>
  <si>
    <t>David E. Cohen</t>
  </si>
  <si>
    <t>WR431718</t>
  </si>
  <si>
    <t>Child of WR431064 Windows 2003 to 2008 Upgrade: Upgrade EUS</t>
  </si>
  <si>
    <t>WR431742</t>
  </si>
  <si>
    <t>Premium Audit Documents - Paperless - child for EFP</t>
  </si>
  <si>
    <t>WR431743</t>
  </si>
  <si>
    <t>Premium Audit Documents - Paperless - child for PAI</t>
  </si>
  <si>
    <t>WR431781</t>
  </si>
  <si>
    <t>Child WR- work to decom external SP 2007 farm</t>
  </si>
  <si>
    <t>CN=Candace Rodriguez/O=FFIC</t>
  </si>
  <si>
    <t>WR431820</t>
  </si>
  <si>
    <t>SAP - GL Integration testing of IReS REF feed (child to WR430117)</t>
  </si>
  <si>
    <t>WR431825</t>
  </si>
  <si>
    <t>ODEN Web PT: Application and Rules Base Updates - Master for 2015</t>
  </si>
  <si>
    <t>WR431859</t>
  </si>
  <si>
    <t>SFDC - Child of WR431328 - CDM Table Work in Support of FCBA Replacement</t>
  </si>
  <si>
    <t>WR431860</t>
  </si>
  <si>
    <t>SALESFORCE (CTC) : Recurring CDM Table Processing by ADB  - Child of WR431328</t>
  </si>
  <si>
    <t>WR431861</t>
  </si>
  <si>
    <t>2015 Maintenance - Treasury, Finance SAP GL/HR</t>
  </si>
  <si>
    <t>WR431862</t>
  </si>
  <si>
    <t>EUS Maintenance - RISK IDs for 2015</t>
  </si>
  <si>
    <t>WR431863</t>
  </si>
  <si>
    <t>EUS - LBC Prod and lower envn application checkout 2015</t>
  </si>
  <si>
    <t>WR431876</t>
  </si>
  <si>
    <t>SAP/GL - Request for additional 50 GB added to SAP/GL EFP File system (Child of WR430485)</t>
  </si>
  <si>
    <t>Wei-Hsiung William Cheng/FFIC</t>
  </si>
  <si>
    <t>WR531915</t>
  </si>
  <si>
    <t>2015 - PMS Maintenance Release Master - January</t>
  </si>
  <si>
    <t>WR531924</t>
  </si>
  <si>
    <t>VIN Validation - Monthly Reference Data Updates - 2015 Master WR</t>
  </si>
  <si>
    <t>WR531970</t>
  </si>
  <si>
    <t>EPAS - (Child WR) - Improve rating process for Optional Limits Transportation Expenses Coverage - (M51).</t>
  </si>
  <si>
    <t>WR531973</t>
  </si>
  <si>
    <t>EPAS (Child WR) - Fixing code related to FFIC Tax Territory when valid Zip code is presented (M51).</t>
  </si>
  <si>
    <t>WR531991</t>
  </si>
  <si>
    <t>EPAS (child WR) - TEAM - (CO)  Amendment of Policy Provisions form PP 01 61 11 13 CO NE  is incorrectly attaching during MTC processing - M51.</t>
  </si>
  <si>
    <t>WR531992</t>
  </si>
  <si>
    <t>EPAS (child WR) - TEAM - (CT)   Amendment of Policy Provisions form PP 01 54 10 10 CT  is incorrectly attaching during MTC processing - M51</t>
  </si>
  <si>
    <t>CN=Thomas Jarrett/O=FFIC</t>
  </si>
  <si>
    <t>WR531993</t>
  </si>
  <si>
    <t>EPAS (child WR) - TEAM  - (TN)   Amendment of Policy Provisions  form PP 01 92 01 09 TN  is incorrectly attaching during MTC processing - M51</t>
  </si>
  <si>
    <t>WR531998</t>
  </si>
  <si>
    <t>EPAS (child WR) - STANDARD - User Guide for M51</t>
  </si>
  <si>
    <t>WR532031</t>
  </si>
  <si>
    <t>LN - Email Retention Requirements</t>
  </si>
  <si>
    <t>WR532032</t>
  </si>
  <si>
    <t>Claims Lookup for Policyholder (CL4P) modify table permissions for service id (child of WR430880)</t>
  </si>
  <si>
    <t>WR532051</t>
  </si>
  <si>
    <t>EUS BA-SE Support in 2015 (Onshore and Offshore)</t>
  </si>
  <si>
    <t>WR532088</t>
  </si>
  <si>
    <t>CI Gov - BOP CA Standard Rate Filing - August 2015</t>
  </si>
  <si>
    <t>WR532100</t>
  </si>
  <si>
    <t>3rd Party B2B COA Move from IVANS (AGNS) Link to VPN Connection</t>
  </si>
  <si>
    <t>Ron Henderson/FFIC</t>
  </si>
  <si>
    <t>Ron Henderson</t>
  </si>
  <si>
    <t>WR532136</t>
  </si>
  <si>
    <t>EXPEDITE - Add 100GB of space to the D: drive on SUWPGP01</t>
  </si>
  <si>
    <t>WR532139</t>
  </si>
  <si>
    <t>NEW Monthly EPAS Scan to determine policies stuck in Pending Endorsement status</t>
  </si>
  <si>
    <t>Jini L. Allin</t>
  </si>
  <si>
    <t>WR532148</t>
  </si>
  <si>
    <t>CI Gov - Prop - EUS Technical Price - Factor Table Update</t>
  </si>
  <si>
    <t>WR532174</t>
  </si>
  <si>
    <t>PMS - Mutual Termination of Hays Affinity of IL and Hays Companies of Washington D.C. (1001467 &amp; 12492134) (Child of _x000D_
WR532124)</t>
  </si>
  <si>
    <t>Katalin M. Petrakovits</t>
  </si>
  <si>
    <t>WR532214</t>
  </si>
  <si>
    <t>2015 LN - FFIC Agency Document Management DB Maintenance WR</t>
  </si>
  <si>
    <t>WR532218</t>
  </si>
  <si>
    <t>Books &amp; Record - Network Server</t>
  </si>
  <si>
    <t>Kimberly E. Martin/FFIC</t>
  </si>
  <si>
    <t>WR532223</t>
  </si>
  <si>
    <t>2015 IT Currency (Master)</t>
  </si>
  <si>
    <t>WR532229</t>
  </si>
  <si>
    <t>The FCBA to SFDC Migration project requires the creation of 3 Clearcase projects</t>
  </si>
  <si>
    <t>Jacob Eraklidis/FFIC</t>
  </si>
  <si>
    <t>Jacob Eraklidis</t>
  </si>
  <si>
    <t>WR532260</t>
  </si>
  <si>
    <t>LN - AID document and Catalog Assessment - Part 3 (Child of WR532259)</t>
  </si>
  <si>
    <t>WR532271</t>
  </si>
  <si>
    <t>CI Gov - 2014/06/01 - AU (CO) - Loss Costs, Loss Costs Multipliers and Increased Limit Factors Revision - child for Agriware</t>
  </si>
  <si>
    <t>WR532303</t>
  </si>
  <si>
    <t>CI Gov - 2014/11/01 - AU - WA - Revised Loss Cost and Rules for Public Auto - child for Agriware</t>
  </si>
  <si>
    <t>WR532308</t>
  </si>
  <si>
    <t>CI - Tableau software request for Entertainment Global Portfolio Steering and Pricing Team</t>
  </si>
  <si>
    <t>WR532360</t>
  </si>
  <si>
    <t>Cyberark HOT ID process Feasibility Study (Child of WR532001)- EUS</t>
  </si>
  <si>
    <t>WR532377</t>
  </si>
  <si>
    <t>ResQ Licensing Server</t>
  </si>
  <si>
    <t>Jing Lin</t>
  </si>
  <si>
    <t>WR532393</t>
  </si>
  <si>
    <t>Certify new verison of Dragon naturally speaking</t>
  </si>
  <si>
    <t>Sandy Weldon</t>
  </si>
  <si>
    <t>WR532406</t>
  </si>
  <si>
    <t>CA Mailers</t>
  </si>
  <si>
    <t>Matthew P Ruoff</t>
  </si>
  <si>
    <t>WR532454</t>
  </si>
  <si>
    <t>Policyholder Notice of Withdrawal (TX EPAS) - Child of WR532297</t>
  </si>
  <si>
    <t>WR532496</t>
  </si>
  <si>
    <t>Request for ICOFR Change Monitoring Server (child of Master WR531997)</t>
  </si>
  <si>
    <t>Jada Riley</t>
  </si>
  <si>
    <t>WR532500</t>
  </si>
  <si>
    <t>Install Z-Secure ICOFR - Privileged Access Management (child of 532000)</t>
  </si>
  <si>
    <t>WR532501</t>
  </si>
  <si>
    <t>Child work request for ICOFR PAM Hardware Setup (master 532000)</t>
  </si>
  <si>
    <t>WR532510</t>
  </si>
  <si>
    <t>Additional capacity for Servers Apps21, CID1001, CID1701, RAD12 and CID1701 Arch</t>
  </si>
  <si>
    <t>WR532592</t>
  </si>
  <si>
    <t>Procure Dell Recovery Manager for Active Directory</t>
  </si>
  <si>
    <t>WR532605</t>
  </si>
  <si>
    <t>CI - WC Detailed Data Transmission</t>
  </si>
  <si>
    <t>WR532662</t>
  </si>
  <si>
    <t>IT Enablement - LPS- CI -  WS Application Adaptation Changes  Phoenix (Child of WR532098)</t>
  </si>
  <si>
    <t>WR532663</t>
  </si>
  <si>
    <t>IT Enablement - PMS - CI -  WS Application Adaptation Changes Phoenix (Child of WR532098)</t>
  </si>
  <si>
    <t>WR532664</t>
  </si>
  <si>
    <t>IT Enablement - APS - CI -  WS Application Adaptation Changes Phoenix (Child of WR532098)</t>
  </si>
  <si>
    <t>WR532690</t>
  </si>
  <si>
    <t>CI GOV - 2015/01/01 - WC - New York - Schedule Rating Plan - child for EUS</t>
  </si>
  <si>
    <t>WR532713</t>
  </si>
  <si>
    <t>Guardium Mainframe Installation (child of WR531997)</t>
  </si>
  <si>
    <t>Diana Ruiz</t>
  </si>
  <si>
    <t>WR532735</t>
  </si>
  <si>
    <t>Internet Explorer 11 Upgrade project (Child of WR532223)</t>
  </si>
  <si>
    <t>Sandy Briggs</t>
  </si>
  <si>
    <t>WR532854</t>
  </si>
  <si>
    <t>EFP - NCA Commission Statement Update Required</t>
  </si>
  <si>
    <t>Andrew O Seeley</t>
  </si>
  <si>
    <t>WR532887</t>
  </si>
  <si>
    <t>EUS - 2015 Updates to WC Company Deviations</t>
  </si>
  <si>
    <t>Paul E Ziegler</t>
  </si>
  <si>
    <t>WR532889</t>
  </si>
  <si>
    <t>Master WR - Secure CL</t>
  </si>
  <si>
    <t>WR532902</t>
  </si>
  <si>
    <t xml:space="preserve">eWorkflow WebService XML edit and fix for FCBA Migration (Child of WR431328) </t>
  </si>
  <si>
    <t>Capgemini</t>
  </si>
  <si>
    <t>WR532951</t>
  </si>
  <si>
    <t>CL - F&amp;R Data Request - CAT and Claims Modeling - FRAS</t>
  </si>
  <si>
    <t>Amoli Shah</t>
  </si>
  <si>
    <t>WR532952</t>
  </si>
  <si>
    <t>CL - F&amp;R Data Request - CAT and Claims Modeling - child for Stingray</t>
  </si>
  <si>
    <t>WR532964</t>
  </si>
  <si>
    <t>Virtualize CERT and PROD internal and external SP 2007 farms in preparation for DCC</t>
  </si>
  <si>
    <t>WR532983</t>
  </si>
  <si>
    <t>EUS - Update Workers Comp Wage tables</t>
  </si>
  <si>
    <t>WR532987</t>
  </si>
  <si>
    <t>Archive - Add CI/PI selection creteria (child of WR532242)</t>
  </si>
  <si>
    <t>WR532989</t>
  </si>
  <si>
    <t xml:space="preserve">Implementing Newly Branded AGCS Envelopes - EFP Systems </t>
  </si>
  <si>
    <t>WR533026</t>
  </si>
  <si>
    <t>WR533045</t>
  </si>
  <si>
    <t>EUS/LBC - IE 11 Testing Only (Child of WR532735)</t>
  </si>
  <si>
    <t>Saurabh Walia/EXT/FFIC</t>
  </si>
  <si>
    <t>Saurabh Walia</t>
  </si>
  <si>
    <t>WR533077</t>
  </si>
  <si>
    <t>Release Management support for WR533038 - Child of WR532889</t>
  </si>
  <si>
    <t>Gary Chappell/FFIC</t>
  </si>
  <si>
    <t>WR533101</t>
  </si>
  <si>
    <t>Forms Inventory - Data Pull from Forms View (Child of WR532507)</t>
  </si>
  <si>
    <t>Margaret D Schugt</t>
  </si>
  <si>
    <t>Product</t>
  </si>
  <si>
    <t>WR533112</t>
  </si>
  <si>
    <t>LN - Customer Relationships Database Compliance Updates</t>
  </si>
  <si>
    <t>Brenda A Lukaitis</t>
  </si>
  <si>
    <t>WR533121</t>
  </si>
  <si>
    <t>CI - New Agency Program (CTC Trucking) in Central Facility for Auto Physical Damage &amp; Inland Marine/Cargo - child for PMS pt 2</t>
  </si>
  <si>
    <t>WR533153</t>
  </si>
  <si>
    <t>SOX / ICOFR UWKC17 - Remove/Deactivate EPIC Access</t>
  </si>
  <si>
    <t>WR533168</t>
  </si>
  <si>
    <t xml:space="preserve">EBI - ON HOLD:  CL Premium Audit - Auditable Cancelation Report </t>
  </si>
  <si>
    <t>WR533178</t>
  </si>
  <si>
    <t>LN - Claim Status Reports (ClaimSTAT db) name change</t>
  </si>
  <si>
    <t>Laura J. Schmidt</t>
  </si>
  <si>
    <t>WR533182</t>
  </si>
  <si>
    <t>LN - LIT LN DBs and Rebranding - Estimate from IBM/ADM to Perform Review</t>
  </si>
  <si>
    <t>WR533188</t>
  </si>
  <si>
    <t>CI - PMS June 2015 Release</t>
  </si>
  <si>
    <t>WR533197</t>
  </si>
  <si>
    <t>Commercial Insurance Kentucky Municipality Tax Table Update - child for SBqt</t>
  </si>
  <si>
    <t>WR533228</t>
  </si>
  <si>
    <t>AMOS Global Directory feed from AMOSA</t>
  </si>
  <si>
    <t>WR533246</t>
  </si>
  <si>
    <t xml:space="preserve">Request for sizing only - ACE Reinsurance Automation Work </t>
  </si>
  <si>
    <t>David DeWald</t>
  </si>
  <si>
    <t>WR533257</t>
  </si>
  <si>
    <t>CL - Remove EUS Quick Price</t>
  </si>
  <si>
    <t>WR533283</t>
  </si>
  <si>
    <t>EUS - Fix Accounts Impacted by National Trust Release (Child of WR431223)</t>
  </si>
  <si>
    <t>WR533306</t>
  </si>
  <si>
    <t>EUS - GL Pricing Model Annual Updates</t>
  </si>
  <si>
    <t>Kathy L. Clark</t>
  </si>
  <si>
    <t>WR533341</t>
  </si>
  <si>
    <t>CI - PMS July 2015 Release</t>
  </si>
  <si>
    <t>WR533347</t>
  </si>
  <si>
    <t>Premium Audit Nationwide dB - Allianz Logo Updates</t>
  </si>
  <si>
    <t>WR533360</t>
  </si>
  <si>
    <t>CI - SBqt July 2015 Release</t>
  </si>
  <si>
    <t>WR533362</t>
  </si>
  <si>
    <t>Report for Outstanding Loss Control Recommendations</t>
  </si>
  <si>
    <t>WR533387</t>
  </si>
  <si>
    <t xml:space="preserve">CL - Modifcation to EUS Account Tree Undewriting Year </t>
  </si>
  <si>
    <t>Anne Walsh</t>
  </si>
  <si>
    <t>WR533398</t>
  </si>
  <si>
    <t>AGCS Mid-Corp Property - Travelers Boiler/EB Reinsurance</t>
  </si>
  <si>
    <t>WR533401</t>
  </si>
  <si>
    <t>Modification to EUS Account Tree Underwriting Year and Copy Forward Segmental Forms into rtf. files - ROM Estimate Only</t>
  </si>
  <si>
    <t>Jessica Cosci</t>
  </si>
  <si>
    <t>WR533411</t>
  </si>
  <si>
    <t>ACE work for Agent Desktop</t>
  </si>
  <si>
    <t>WR533437</t>
  </si>
  <si>
    <t>CI Gov - Important Notice for Texas - child for EPIC</t>
  </si>
  <si>
    <t>Daphne T Crockett</t>
  </si>
  <si>
    <t>WR533444</t>
  </si>
  <si>
    <t>+LN - Executive signature changes - Change Executive Signatures for Mass Auto Cust Log since 2/25/03 database Child of WR532143</t>
  </si>
  <si>
    <t>WR533456</t>
  </si>
  <si>
    <t>ACE - Master WR for Books &amp; Records - Historical Data - ACE</t>
  </si>
  <si>
    <t>Linda M. Fortney/FFIC</t>
  </si>
  <si>
    <t>WR533468</t>
  </si>
  <si>
    <t>CI - FRAS Mine Subsidence Coverage</t>
  </si>
  <si>
    <t>WR533471</t>
  </si>
  <si>
    <t>CI Gov - Indiana Mine Subsidence Coverage - IL 09 03 07 02 - child for FRAS</t>
  </si>
  <si>
    <t>WR533478</t>
  </si>
  <si>
    <t>Lotus Notes access and Unstructured POC</t>
  </si>
  <si>
    <t>WR533480</t>
  </si>
  <si>
    <t>Update access list of secure documents within UW Tools LN Team Room</t>
  </si>
  <si>
    <t>WR533489</t>
  </si>
  <si>
    <t>AGCS SAPGL Enhancements - Phase 2</t>
  </si>
  <si>
    <t>WR533504</t>
  </si>
  <si>
    <t>CI GOV - 2015/10/01 - WC - Increased Limit Factor Table Corrections from 2013 - Multiple States</t>
  </si>
  <si>
    <t>WR533525</t>
  </si>
  <si>
    <t xml:space="preserve">FileNet: EA SA profile.xml and SAPprofile.xml lockdown </t>
  </si>
  <si>
    <t>WR533529</t>
  </si>
  <si>
    <t>CL - EPIC - Manuscript EFP Dec &amp; Form Template for Large Policy</t>
  </si>
  <si>
    <t>WR533542</t>
  </si>
  <si>
    <t xml:space="preserve">Assessment for the activation of Risk ID #P57 </t>
  </si>
  <si>
    <t>Bob P. Lane</t>
  </si>
  <si>
    <t>WR533551</t>
  </si>
  <si>
    <t>PI Books &amp; Records - FSCD Historical Data for ACE (child of WR533456)</t>
  </si>
  <si>
    <t>Sandy Withrow/FFIC</t>
  </si>
  <si>
    <t>Sandy Withrow</t>
  </si>
  <si>
    <t>WR533552</t>
  </si>
  <si>
    <t>End TSA - Books &amp; Records - EPAS Historical Data migration to ACE</t>
  </si>
  <si>
    <t>WR533553</t>
  </si>
  <si>
    <t>Assessment of BOP liability rate adjustment</t>
  </si>
  <si>
    <t>WR533563</t>
  </si>
  <si>
    <t>CHIEF - Books &amp; Records - CHUBB Historical Records (Child of WR533456)</t>
  </si>
  <si>
    <t>WR533568</t>
  </si>
  <si>
    <t>APS/PMS Change the statutory addresses' of our writing companies - Phase 1: Identification (Child of WR533537)</t>
  </si>
  <si>
    <t>WR533572</t>
  </si>
  <si>
    <t>EPIC - Child WR of WR533531  Booking Non Admitted Excess under Excess</t>
  </si>
  <si>
    <t>WR533575</t>
  </si>
  <si>
    <t>Rational Asset Analyzer (RAA) Setup</t>
  </si>
  <si>
    <t>Padmanabha Gupta</t>
  </si>
  <si>
    <t>WR533577</t>
  </si>
  <si>
    <t xml:space="preserve"> PADM - Child of WR532689 - CI GOV - 2015/01/01 - WC - New York - Schedule Rating Plan</t>
  </si>
  <si>
    <t>Kenneth F Kalstein</t>
  </si>
  <si>
    <t>Amy S. Bronson/FFIC</t>
  </si>
  <si>
    <t>WR533609</t>
  </si>
  <si>
    <t>EUS - Update WC Territory Factors for California</t>
  </si>
  <si>
    <t>Annie Barton/FFIC</t>
  </si>
  <si>
    <t>WR533612</t>
  </si>
  <si>
    <t>EUS - Update GL Mini Model Factors (GL Class Rank)</t>
  </si>
  <si>
    <t>WR533613</t>
  </si>
  <si>
    <t>SAPHR Application decommission - Midrange  (child work request of WR533103)</t>
  </si>
  <si>
    <t>Marianne E Fung</t>
  </si>
  <si>
    <t>WR533618</t>
  </si>
  <si>
    <t>DCC Command Center mailbox must be available during DCC Production Cutover on Labor Day Weekend</t>
  </si>
  <si>
    <t>Meri K. Dreyfuss/IT/FFIC</t>
  </si>
  <si>
    <t>WR533626</t>
  </si>
  <si>
    <t>PI Master for system process changes due to Policy runoff from FFIC systems.</t>
  </si>
  <si>
    <t>WR533634</t>
  </si>
  <si>
    <t>Claims Quality Review tool (CQR)</t>
  </si>
  <si>
    <t>WR533640</t>
  </si>
  <si>
    <t>EPIC - Change the statutory addresses' of our writing companies - Phase 1: Identification (Child of WR533537)</t>
  </si>
  <si>
    <t>WR533643</t>
  </si>
  <si>
    <t>Stingray - Change the statutory addresses' of our writing companies - Phase 1: Identification (Child of WR533537)</t>
  </si>
  <si>
    <t>WR533644</t>
  </si>
  <si>
    <t>Agriware - Change the statutory addresses' of our writing companies - Phase 1: Identification (Child of WR533537)</t>
  </si>
  <si>
    <t>WR533662</t>
  </si>
  <si>
    <t>DCC - IVANS switch from T1 to VPN (child to WR226685)</t>
  </si>
  <si>
    <t>Gail T. Beach/FFIC</t>
  </si>
  <si>
    <t>Gail T. Beach</t>
  </si>
  <si>
    <t>WR533671</t>
  </si>
  <si>
    <t>EUS - Update WC State Factor for New York</t>
  </si>
  <si>
    <t>CN=Ken C. Davidson/O=FFIC</t>
  </si>
  <si>
    <t>WR533700</t>
  </si>
  <si>
    <t>Disaster Recovery Rehearsals and Enhancements for 2015</t>
  </si>
  <si>
    <t>Fred S Dupuis/EXT/FFIC</t>
  </si>
  <si>
    <t>WR533745</t>
  </si>
  <si>
    <t>LN - Report Ordering provide HLE to switch data transfer method from QuickConnect</t>
  </si>
  <si>
    <t>WR533746</t>
  </si>
  <si>
    <t>CounselLink - Certificate Update for Daily EDI File (child of WR431761)</t>
  </si>
  <si>
    <t>WR533752</t>
  </si>
  <si>
    <t>SOX / ICOFR UWKC16 - MGU-MGA CIS Agents Access</t>
  </si>
  <si>
    <t>WR533781</t>
  </si>
  <si>
    <t>EPIC - New Jersey Property and Liability(NJPLIGA) Surcharge Rate Change Child of WR533751</t>
  </si>
  <si>
    <t>WR533785</t>
  </si>
  <si>
    <t>PVO - Books &amp; Records - Historical Data for ACE - Child of WR533456</t>
  </si>
  <si>
    <t>WR533787</t>
  </si>
  <si>
    <t>EBI - Application Decommission: Agent License Factors-Child of WR533103</t>
  </si>
  <si>
    <t>WR533793</t>
  </si>
  <si>
    <t>PMS -  New Jersey Property and Liability(NJPLIGA) Surcharge Rate Change (child of WR533751)</t>
  </si>
  <si>
    <t>WR533796</t>
  </si>
  <si>
    <t>Support GL rating for Small Business product in Commercial systems (Analysis only)</t>
  </si>
  <si>
    <t>WR533798</t>
  </si>
  <si>
    <t>EUS - Update GL Manual Premium table (GL Mini Model)</t>
  </si>
  <si>
    <t>Dieter E. Jurkat</t>
  </si>
  <si>
    <t>WR533799</t>
  </si>
  <si>
    <t xml:space="preserve">EUS - Update GL Two Way Adjustment table </t>
  </si>
  <si>
    <t>WR533808</t>
  </si>
  <si>
    <t>SOX / ICOFR Control UWKC15 - PMS Security Table - 2015 Removal of Terminated Users</t>
  </si>
  <si>
    <t>WR533816</t>
  </si>
  <si>
    <t>SBqt - Regression Test for IVANS T1 shutdown - Child of WR533662</t>
  </si>
  <si>
    <t>WR533819</t>
  </si>
  <si>
    <t xml:space="preserve">EPAS testing for IVANS switch from T1 to VPN </t>
  </si>
  <si>
    <t>WR533820</t>
  </si>
  <si>
    <t>EUS - Internet Explorer Upgrade to IE11 for EUS - Non Compatibility Mode (child of WR532735)</t>
  </si>
  <si>
    <t>WR533821</t>
  </si>
  <si>
    <t>EUS - Internet Explorer Upgrade to IE11 for EUS - Compatibility Mode (child of WR532735)</t>
  </si>
  <si>
    <t>WR533823</t>
  </si>
  <si>
    <t>Alexander R Rosteck/FFIC</t>
  </si>
  <si>
    <t>WR533826</t>
  </si>
  <si>
    <t>1099 Reporting - Revise Connectivity to Convey (child of WR431761)</t>
  </si>
  <si>
    <t>WR533831</t>
  </si>
  <si>
    <t>EUS - Modification to EUS Account Tree Underwriting Year</t>
  </si>
  <si>
    <t>WR533832</t>
  </si>
  <si>
    <t>EUS - Copy Forward Segmental Forms - Detailed Estimate Only</t>
  </si>
  <si>
    <t>ENH108982</t>
  </si>
  <si>
    <t>WR533838</t>
  </si>
  <si>
    <t>SBqt - Change the statutory addresses' of our writing companies - Phase 1: Identification - Child of WR533537</t>
  </si>
  <si>
    <t>Charlene Small</t>
  </si>
  <si>
    <t>WR533852</t>
  </si>
  <si>
    <t>Secure CL - LN Remediation - 14 Complex dbs</t>
  </si>
  <si>
    <t>WR533855</t>
  </si>
  <si>
    <t xml:space="preserve"> HP Monitoring - Execute HP Monitoring Non-SLA Production Scripts on Production Patch Weekends</t>
  </si>
  <si>
    <t>WR533879</t>
  </si>
  <si>
    <t>EUS - Support  WC New York Workplace Safety and Loss Prevention Program</t>
  </si>
  <si>
    <t>Ken C. Davidson/FFIC</t>
  </si>
  <si>
    <t>WR533885</t>
  </si>
  <si>
    <t xml:space="preserve">FileNet: FNEAA change to support PPQ decom of job QSTAB </t>
  </si>
  <si>
    <t>WR533902</t>
  </si>
  <si>
    <t>LN - Automate AIF Upload Process (child of WR533447)</t>
  </si>
  <si>
    <t>WR533918</t>
  </si>
  <si>
    <t>SFTP Connection setup from ADP for SAP HR Replacement Project</t>
  </si>
  <si>
    <t>WR533921</t>
  </si>
  <si>
    <t>Replace form POE-2916WA from the Washington forms list with form POE-2941WA as a Mandatory form in ERE</t>
  </si>
  <si>
    <t>WR533929</t>
  </si>
  <si>
    <t>PMS TABLE UPDATE</t>
  </si>
  <si>
    <t>Matt Aslin/FFIC</t>
  </si>
  <si>
    <t>Matt Aslin</t>
  </si>
  <si>
    <t>WR533934</t>
  </si>
  <si>
    <t>WR533942</t>
  </si>
  <si>
    <t>Request to retire Vontu DLP Servers</t>
  </si>
  <si>
    <t>WR533945</t>
  </si>
  <si>
    <t>End TSA Analysis for Claims:  SPD  (Child of WR533557)</t>
  </si>
  <si>
    <t>WR533946</t>
  </si>
  <si>
    <t>Archive Output - Need direct links to Spreadsheets not Servers for AGCS staff  (child to WR431861)</t>
  </si>
  <si>
    <t>WR533951</t>
  </si>
  <si>
    <t>Internal Sharing Connection Setup from ADP (PROD and TEST) for SAP HR Replacement Project</t>
  </si>
  <si>
    <t>John H. Glennon/FFIC</t>
  </si>
  <si>
    <t>WR533958</t>
  </si>
  <si>
    <t>FormsView: Secure CL Remove application from JCT06u (child of WR532889)</t>
  </si>
  <si>
    <t>WR533959</t>
  </si>
  <si>
    <t>2015 IT Currency - MQ Upgrade</t>
  </si>
  <si>
    <t>WR533962</t>
  </si>
  <si>
    <t>2015 IT Currency - OPTIM Upgrade</t>
  </si>
  <si>
    <t>WR533963</t>
  </si>
  <si>
    <t>PI - ACE Books and Records - BCWS Restoral (child of WR533456)</t>
  </si>
  <si>
    <t>WR533980</t>
  </si>
  <si>
    <t>LN-New mailin database for AMOSA Sourcing Intake</t>
  </si>
  <si>
    <t>David B Norton</t>
  </si>
  <si>
    <t>WR533981</t>
  </si>
  <si>
    <t>Project Code: 8047 - FRAS to Stingray migration project</t>
  </si>
  <si>
    <t>WR533986</t>
  </si>
  <si>
    <t>WR533987</t>
  </si>
  <si>
    <t>WR533991</t>
  </si>
  <si>
    <t>APS/PMS - Add AGUP Code for Financial Lines Willis of NY</t>
  </si>
  <si>
    <t>Gary L Mann</t>
  </si>
  <si>
    <t>WR533995</t>
  </si>
  <si>
    <t>EUS/Selectica Message for HI WC</t>
  </si>
  <si>
    <t>WR533999</t>
  </si>
  <si>
    <t xml:space="preserve">Provide Chicago location AGCS users ability to print from FFIC mainframe applications to network printer </t>
  </si>
  <si>
    <t>WR534011</t>
  </si>
  <si>
    <t>PMS - Gtam Table TLA2 requires updates for 2016 Close dates</t>
  </si>
  <si>
    <t>WR534015</t>
  </si>
  <si>
    <t>EUS - Update State WC Deviations (KY, SC, TX, DE, PA, VA, TN)</t>
  </si>
  <si>
    <t>WR534030</t>
  </si>
  <si>
    <t>PMS - SMC Global Access Management - Policy number block for CIC - policy prefix MPX</t>
  </si>
  <si>
    <t>WR534032</t>
  </si>
  <si>
    <t>EUS - Risk ID for Keystone Recyclers - Risk ID # P58 (Child Of WR533948)</t>
  </si>
  <si>
    <t>WR534055</t>
  </si>
  <si>
    <t>PMS - Financial Lines Program # 373 needs AGUP codes</t>
  </si>
  <si>
    <t>WR534063</t>
  </si>
  <si>
    <t>PVO - Index Data Update - Child of WR431348 - CHG0069517</t>
  </si>
  <si>
    <t>WR534079</t>
  </si>
  <si>
    <t>IT Segregation - ACE PI Policy View Service Monitoring (Child of WR532958)</t>
  </si>
  <si>
    <t>WR534089</t>
  </si>
  <si>
    <t>CI Gov - Umbrella/Excess - EPIC Policy Listing</t>
  </si>
  <si>
    <t>WR534093</t>
  </si>
  <si>
    <t>MASTER: End TSA - Core Processing</t>
  </si>
  <si>
    <t>WR534108</t>
  </si>
  <si>
    <t>EUS Server Rationalization</t>
  </si>
  <si>
    <t>WR534141</t>
  </si>
  <si>
    <t>CI Gov - 2015/11/01 - AU -TX - Loss Cost Revisions (Child of WR533432)</t>
  </si>
  <si>
    <t>WR534143</t>
  </si>
  <si>
    <t>EUS Auto Suggestion Feature</t>
  </si>
  <si>
    <t>WR534144</t>
  </si>
  <si>
    <t>EUS – Status Field on Account Search Results</t>
  </si>
  <si>
    <t>WR534194</t>
  </si>
  <si>
    <t>EPIC - Data Masking in Test Environments</t>
  </si>
  <si>
    <t>WR534195</t>
  </si>
  <si>
    <t>Surety - Data Masking in Test Environments</t>
  </si>
  <si>
    <t>WR534196</t>
  </si>
  <si>
    <t>TNG - Data Masking in Test Environments</t>
  </si>
  <si>
    <t>WR534200</t>
  </si>
  <si>
    <t>EUS - Discontinue the Web Service call to CBPE Web Service (Child Of WR534148)</t>
  </si>
  <si>
    <t>WR534202</t>
  </si>
  <si>
    <t>PMS Policy Number Request JLT LNO LWB John Bazos</t>
  </si>
  <si>
    <t>WR534207</t>
  </si>
  <si>
    <t>AuSuM URL change due to brand transition - EUS</t>
  </si>
  <si>
    <t>Stan Naylor</t>
  </si>
  <si>
    <t>WR534211</t>
  </si>
  <si>
    <t>EUS - Copy Forward Segmental Forms</t>
  </si>
  <si>
    <t>WR534218</t>
  </si>
  <si>
    <t>End TSA:  Financial Reporting - Substream</t>
  </si>
  <si>
    <t>Shalini Sharma</t>
  </si>
  <si>
    <t>WR534221</t>
  </si>
  <si>
    <t>StoredIQ - Lotus Notes Harvest</t>
  </si>
  <si>
    <t>WR534224</t>
  </si>
  <si>
    <t>New AGUP needed for Aon Risk Solutions &amp; Marsh</t>
  </si>
  <si>
    <t>WR534233</t>
  </si>
  <si>
    <t xml:space="preserve">eWorkflow Memory/Disk Space for Sandbox environment (child of 2015 IT Currency WR532223)_x000D_
</t>
  </si>
  <si>
    <t>Sajith V Maliyakkal</t>
  </si>
  <si>
    <t>WR534242</t>
  </si>
  <si>
    <t>CI Gov - Contract Termination - ISO Crime data - EUS options (For ROM estimate only)</t>
  </si>
  <si>
    <t>WR534256</t>
  </si>
  <si>
    <t>CI Gov - Break/Fix Dependant Properties form 143633</t>
  </si>
  <si>
    <t>WR534275</t>
  </si>
  <si>
    <t>Sandy Weldon/FFIC</t>
  </si>
  <si>
    <t>WR534290</t>
  </si>
  <si>
    <t>Program 379 PMS Commission Update</t>
  </si>
  <si>
    <t>WR534293</t>
  </si>
  <si>
    <t>ObserveIT Upgrade</t>
  </si>
  <si>
    <t>WR534296</t>
  </si>
  <si>
    <t>CI Gov - 2016/04/01 - AU - MO - Alternate Loss Payment Endorsement</t>
  </si>
  <si>
    <t>WR534304</t>
  </si>
  <si>
    <t>CHIEF - RMU Comparer Utility</t>
  </si>
  <si>
    <t>WR534306</t>
  </si>
  <si>
    <t>Internal CA to support AGCS Security Infrastructure</t>
  </si>
  <si>
    <t>WR534313</t>
  </si>
  <si>
    <t>VIN Validation - Monthly Reference Data Updates - 2016 Master WR</t>
  </si>
  <si>
    <t>WR534314</t>
  </si>
  <si>
    <t>PVO - Index Data Updates - 2016 Master WR</t>
  </si>
  <si>
    <t>WR634336</t>
  </si>
  <si>
    <t xml:space="preserve">ELDS/EGIS 2016 Master Work Request - Maintenance RTC_x000D_
</t>
  </si>
  <si>
    <t>WR634341</t>
  </si>
  <si>
    <t>Claims IT - 2016 Master WR for Release Tracking</t>
  </si>
  <si>
    <t>WR634342</t>
  </si>
  <si>
    <t>Claims IT - 2016 Master WR for IBM Maintenance</t>
  </si>
  <si>
    <t>WR634343</t>
  </si>
  <si>
    <t>Claims IT - 2016 Master WR for Accenture Maintenance</t>
  </si>
  <si>
    <t>WR634344</t>
  </si>
  <si>
    <t>Claims IT - 2016 Master WR for IT C&amp;RS Maintenance</t>
  </si>
  <si>
    <t>WR634345</t>
  </si>
  <si>
    <t>Claims IT - 2016 Master WR for CHIEF - Accenture Support for Performance/Cert &amp; Production Checkout</t>
  </si>
  <si>
    <t>WR634346</t>
  </si>
  <si>
    <t>Claims IT - 2016 Master WR for CHIEF - Accenture Support for Creating Change Requests</t>
  </si>
  <si>
    <t>WR634349</t>
  </si>
  <si>
    <t>Appetite Tool Changes</t>
  </si>
  <si>
    <t>Robert Steele</t>
  </si>
  <si>
    <t>WR634353</t>
  </si>
  <si>
    <t>ACE:  CDW Lotus Notes database Migration Copy</t>
  </si>
  <si>
    <t>WR634355</t>
  </si>
  <si>
    <t>Salesforce ADMIN: 2016 Master WR for IT/TCS Maintenance</t>
  </si>
  <si>
    <t>WR634361</t>
  </si>
  <si>
    <t>CI GOV - 2015/08/01 - WC - Louisiana - Amendatory Endorsement Revision WC 17 06 01 F</t>
  </si>
  <si>
    <t>WR634378</t>
  </si>
  <si>
    <t>LN - Large Database Cleanup and Remediation action for 2016 is required</t>
  </si>
  <si>
    <t>WR634388</t>
  </si>
  <si>
    <t>ACIS - Misc. Maintenance Requests 2016</t>
  </si>
  <si>
    <t>Tonya A. Sweaney</t>
  </si>
  <si>
    <t>WR634437</t>
  </si>
  <si>
    <t>2016 AR - PDSA Lockdown (Child of WR634435)</t>
  </si>
  <si>
    <t>WR634438</t>
  </si>
  <si>
    <t>2016 AR - Application Risk Assessments (Child of WR634435)</t>
  </si>
  <si>
    <t>WR634439</t>
  </si>
  <si>
    <t>2016 AR - Public Cloud IT Risk Assessments (Child of WR634435)</t>
  </si>
  <si>
    <t>WR634441</t>
  </si>
  <si>
    <t>ICOFR / SOX Control UWKC15 - PMS Security Table - 2016 Removal of Terminated Employees/Users</t>
  </si>
  <si>
    <t>WR634442</t>
  </si>
  <si>
    <t>Farm &amp; Ranch Data Analytics</t>
  </si>
  <si>
    <t>Joel Palmer</t>
  </si>
  <si>
    <t>WR634446</t>
  </si>
  <si>
    <t>WR634447</t>
  </si>
  <si>
    <t xml:space="preserve">Install Emblem License Manager </t>
  </si>
  <si>
    <t>WR634453</t>
  </si>
  <si>
    <t>RJF Agency Inc. (0004693) name change to Marsh &amp; McLennan Agency</t>
  </si>
  <si>
    <t>WR634454</t>
  </si>
  <si>
    <t>OASIS - Update OAPAH (Child of WR534291)</t>
  </si>
  <si>
    <t>Parthiban Thiyagarajan</t>
  </si>
  <si>
    <t>WR634468</t>
  </si>
  <si>
    <t>LN - new AMOSA finance inbox for invoice controlling</t>
  </si>
  <si>
    <t>Otto E Halboth II</t>
  </si>
  <si>
    <t>Susan L Langdon</t>
  </si>
  <si>
    <t>WR634474</t>
  </si>
  <si>
    <t>CI Gov - 2016/05/01 - FR - Maryland- Changes Endorsement Revision (Child of WR634395)</t>
  </si>
  <si>
    <t>Constance D Jackson/FFIC</t>
  </si>
  <si>
    <t>WR634479</t>
  </si>
  <si>
    <t>ISO Suites Auto Coverage UMPD</t>
  </si>
  <si>
    <t>Charlena M Bergman</t>
  </si>
  <si>
    <t>WR634490</t>
  </si>
  <si>
    <t>CI GOV - 2016/03/01 – WC – Nevada - LCM Revision and Company Selection - EUS Changes</t>
  </si>
  <si>
    <t>WR634498</t>
  </si>
  <si>
    <t>EUS - Expire Underwriting Rules utilizing Crime data - child of WR53424</t>
  </si>
  <si>
    <t>WR634504</t>
  </si>
  <si>
    <t>SAP Billing - End TSA analysis tracking</t>
  </si>
  <si>
    <t>WR634505</t>
  </si>
  <si>
    <t>EUS BA-SE Support in 2016 (Onshore and Offshore)</t>
  </si>
  <si>
    <t>WR634512</t>
  </si>
  <si>
    <t>Data Masking for AGCS (global solution)</t>
  </si>
  <si>
    <t>Aida Reznik</t>
  </si>
  <si>
    <t>WR634516</t>
  </si>
  <si>
    <t>EUS - Update GL Prior Premiums table as part of GL mini-model</t>
  </si>
  <si>
    <t>WR634519</t>
  </si>
  <si>
    <t>Update CIS address tables with Dallas address to be changed to MN (Child to WR534119)</t>
  </si>
  <si>
    <t>WR634523</t>
  </si>
  <si>
    <t>EGIS link updates in EUS application - 2015 IT Currency (Child WR532223)</t>
  </si>
  <si>
    <t>Shashank Agrawal</t>
  </si>
  <si>
    <t>WR634524</t>
  </si>
  <si>
    <t>Update EPIC address tables with Dallas address to be changed to MN (Child to WR534119)</t>
  </si>
  <si>
    <t>WR634540</t>
  </si>
  <si>
    <t>SAP Financial Transition - Phase 2 (P#5127)</t>
  </si>
  <si>
    <t>WR634548</t>
  </si>
  <si>
    <t>2016 IT Audit Support</t>
  </si>
  <si>
    <t>WR634550</t>
  </si>
  <si>
    <t>New Program Riskid Notification Form - #P45 - Big I RPG</t>
  </si>
  <si>
    <t>CN=John Truong/O=FFIC</t>
  </si>
  <si>
    <t>Shreayoshee Karmakar</t>
  </si>
  <si>
    <t>WR634558</t>
  </si>
  <si>
    <t>EUS State Deviation Updates (AL, CO, CT,  MD, MI, MN, MO, NY, OR )</t>
  </si>
  <si>
    <t>CN=Lilia Francisco/O=FFIC</t>
  </si>
  <si>
    <t>Karthik Venkata Kopparapu</t>
  </si>
  <si>
    <t>WR634572</t>
  </si>
  <si>
    <t>PMS - Create an Edit for Pet First.</t>
  </si>
  <si>
    <t>WR634581</t>
  </si>
  <si>
    <t>Claims Reporting KT (CDW, CL4P, CL&amp;R) (Child of WR634341)</t>
  </si>
  <si>
    <t>WR634582</t>
  </si>
  <si>
    <t>Insurance Agents - Independent P&amp;C Policy Forms &amp; Endorsements (The American Insurance Company) - SIZING ONLY</t>
  </si>
  <si>
    <t>WR634591</t>
  </si>
  <si>
    <t>ODEN Web PT: Application and Rules Base Updates - Master for 2016</t>
  </si>
  <si>
    <t>WR634598</t>
  </si>
  <si>
    <t>EPAS - Monthly running/publishing of Pre-Renewal Data Extracts for Books and Records</t>
  </si>
  <si>
    <t>WR634614</t>
  </si>
  <si>
    <t>AGUP code 0078867 request program 171</t>
  </si>
  <si>
    <t>WR634616</t>
  </si>
  <si>
    <t>AGUP code request Amwins Brokerage of NJ, Inc</t>
  </si>
  <si>
    <t>WR634624</t>
  </si>
  <si>
    <t>2016 Commercial Application Decommissioning: Loss Processing System (JLP) - (child of WR634365)</t>
  </si>
  <si>
    <t>WR634625</t>
  </si>
  <si>
    <t>Mainframe Application Decomm - NUST</t>
  </si>
  <si>
    <t>WR634629</t>
  </si>
  <si>
    <t xml:space="preserve">DRAFT - CI GOV - 2016/04/01 - WC - North Carolina - Correction to Premium Discount Table </t>
  </si>
  <si>
    <t>WR634631</t>
  </si>
  <si>
    <t>EUS – Change in Filenote Sort Order</t>
  </si>
  <si>
    <t>WR634632</t>
  </si>
  <si>
    <t>WR634641</t>
  </si>
  <si>
    <t>EVS: Update structure of request/response messages exchanged with CoreLogic</t>
  </si>
  <si>
    <t>WR634646</t>
  </si>
  <si>
    <t>VM Build - 2015 IT Currency - WAS Upgrade (Child WR533960)</t>
  </si>
  <si>
    <t>WR634647</t>
  </si>
  <si>
    <t>2015 IT Currency - WAS 8.5 Upgrade: ClearCase effort tracking (Child of WR 533960)</t>
  </si>
  <si>
    <t>WR634651</t>
  </si>
  <si>
    <t>CI Systems - ATP - Compile reference data information.</t>
  </si>
  <si>
    <t>WR634660</t>
  </si>
  <si>
    <t>P.O.C LUCAS Decomission (child of WR634365)</t>
  </si>
  <si>
    <t>WR634670</t>
  </si>
  <si>
    <t>PAASBase: annual software update 2016 version 2</t>
  </si>
  <si>
    <t>WR634672</t>
  </si>
  <si>
    <t>North American Corporate Liability Team Shared Drive</t>
  </si>
  <si>
    <t>WR634677</t>
  </si>
  <si>
    <t>Information Management:  Entertainment Analysis Assistance Request</t>
  </si>
  <si>
    <t>WR634683</t>
  </si>
  <si>
    <t>CI GOV - 2016/03/01 - WC - EUS - North Carolina - LCM Deviation Revision</t>
  </si>
  <si>
    <t>WR634692</t>
  </si>
  <si>
    <t xml:space="preserve">CI GOV – 2017/01/01– WC – Nationwide Item B-1429 Establishment Of Audit Noncompliance Charge_x000D_
</t>
  </si>
  <si>
    <t>Lisa Harris/FFIC</t>
  </si>
  <si>
    <t>WR634721</t>
  </si>
  <si>
    <t>EUS WC State Adequacy Table Updates - 1Q16</t>
  </si>
  <si>
    <t>Nancy Ross</t>
  </si>
  <si>
    <t>Brad Holte/FFIC</t>
  </si>
  <si>
    <t>WR634740</t>
  </si>
  <si>
    <t>EPIC Policy Listing</t>
  </si>
  <si>
    <t>WR634746</t>
  </si>
  <si>
    <t>Small Business CWS Update</t>
  </si>
  <si>
    <t>WR634748</t>
  </si>
  <si>
    <t>EPIC - Decommission Toronto Server  S199AP04 (Child of WR533373)</t>
  </si>
  <si>
    <t>WR634752</t>
  </si>
  <si>
    <t>CWS – Allow for change in company (BOP)</t>
  </si>
  <si>
    <t>WR634757</t>
  </si>
  <si>
    <t>Barbara Arend</t>
  </si>
  <si>
    <t>WR634760</t>
  </si>
  <si>
    <t>NE WC Scheduled Mods MN Intake #126</t>
  </si>
  <si>
    <t>Dawn M Farbstein/FFIC</t>
  </si>
  <si>
    <t>Dawn M Farbstein</t>
  </si>
  <si>
    <t>WR634768</t>
  </si>
  <si>
    <t>Duplicate - Please delete me</t>
  </si>
  <si>
    <t>Darin M. Lannert</t>
  </si>
  <si>
    <t>WR634788</t>
  </si>
  <si>
    <t>DELETE THIS REQUEST -- Risk ID P43 - Add to Exceptions:  Issued in Company 18 and Do Not Convert to Company 15</t>
  </si>
  <si>
    <t>WR634789</t>
  </si>
  <si>
    <t>IT Currency - Upgrade z/OS 2.2 - Commercial Ins Apps Services Testing (child of WR634577)</t>
  </si>
  <si>
    <t>WR634801</t>
  </si>
  <si>
    <t>EFP - Update Actuate (CSF) Xenos License keys (Maintenance Renewal Contract # ACT00015783)</t>
  </si>
  <si>
    <t>WR634807</t>
  </si>
  <si>
    <t>2016 Commercial Application Decommissioning: Agriware (AGW) - (child of WR634365)</t>
  </si>
  <si>
    <t>WR634808</t>
  </si>
  <si>
    <t>2016 Commercial Application Decommissioning: The Next Generation (TNG) - (child of WR634365)</t>
  </si>
  <si>
    <t>WR634818</t>
  </si>
  <si>
    <t>PMS Coding Update PRK Program</t>
  </si>
  <si>
    <t>WR634823</t>
  </si>
  <si>
    <t>EIM - Master Work Request</t>
  </si>
  <si>
    <t>WR634825</t>
  </si>
  <si>
    <t xml:space="preserve">Update Setup page E09762 to remove Allianz Brochure (Child to WR634824)_x000D_
</t>
  </si>
  <si>
    <t>WR634852</t>
  </si>
  <si>
    <t>EUS – Calendar Date Prefill</t>
  </si>
  <si>
    <t>WR634862</t>
  </si>
  <si>
    <t>IT Currency - DB2 Upgrade - Commercial Ins Apps Services Testing (child of WR533961)</t>
  </si>
  <si>
    <t>WR634885</t>
  </si>
  <si>
    <t>2016 Commercial Application Decommissioning: Claims IQ (CIQ) - (child of WR634365)</t>
  </si>
  <si>
    <t>WR634887</t>
  </si>
  <si>
    <t>EUS - 2016 IT Currency - DB2 Upgrade (Child of WR533961)</t>
  </si>
  <si>
    <t>Shreayoshee Karmakar/EXT/FFIC</t>
  </si>
  <si>
    <t>WR634888</t>
  </si>
  <si>
    <t>ACE End TSA Claims: Chief Process for marking claims as converted (Child of WR634525)</t>
  </si>
  <si>
    <t>Harsha Loya</t>
  </si>
  <si>
    <t>WR634902</t>
  </si>
  <si>
    <t>TNG to CUBE Entertainment Project Support - MASTER</t>
  </si>
  <si>
    <t>WR634923</t>
  </si>
  <si>
    <t xml:space="preserve">EUS - Add new WC Class Code for Pennsylvania </t>
  </si>
  <si>
    <t>WR634924</t>
  </si>
  <si>
    <t>EUS - Update PRIOR_PREMIUM table for GL Technical Pricing Model</t>
  </si>
  <si>
    <t>WR634722</t>
  </si>
  <si>
    <t>WR634931</t>
  </si>
  <si>
    <t xml:space="preserve">CIS Access For New Employee at Take 1 MGU/MGA </t>
  </si>
  <si>
    <t>WR634933</t>
  </si>
  <si>
    <t>Archive:  Ceded ASL LOB adjustments (child to WR534291)</t>
  </si>
  <si>
    <t>WR634941</t>
  </si>
  <si>
    <t>CI GOV – 2016/07/01– WC - Massachusetts – Revised FELA and Admiralty Increased Limits Tables</t>
  </si>
  <si>
    <t>Deepa Hariharan</t>
  </si>
  <si>
    <t>WR634964</t>
  </si>
  <si>
    <t xml:space="preserve">EBI - CDW: Automate and Productionize daily/weekly/monthly Refresh checkouts </t>
  </si>
  <si>
    <t>WR634971</t>
  </si>
  <si>
    <t>Decomission S199UP06 and S199UP07 - CMO Blue Coat Authentication Servers</t>
  </si>
  <si>
    <t>Aric M. Toon/FFIC</t>
  </si>
  <si>
    <t>CN=Marcella Wilks/O=FFIC</t>
  </si>
  <si>
    <t>WR634978</t>
  </si>
  <si>
    <t>Optim Upgrade  Server Migration from S197AP881 to S197AP1060</t>
  </si>
  <si>
    <t>Santosh Khot/IBM/FFIC</t>
  </si>
  <si>
    <t>Santosh Khot</t>
  </si>
  <si>
    <t>WR328361</t>
  </si>
  <si>
    <t xml:space="preserve">Add Data Items to CDI -this is a replication error do not use </t>
  </si>
  <si>
    <t>WR634998</t>
  </si>
  <si>
    <t>Replace Info Directory in Cognos</t>
  </si>
  <si>
    <t>Ryan T Lee/FFIC</t>
  </si>
  <si>
    <t>WR635000</t>
  </si>
  <si>
    <t>WR635019</t>
  </si>
  <si>
    <t>LN - IT Work Request Archive need a new Archive database</t>
  </si>
  <si>
    <t>WR635023</t>
  </si>
  <si>
    <t>Cross OE applications testing - parent WR0532011</t>
  </si>
  <si>
    <t>WR635025</t>
  </si>
  <si>
    <t>Setup Secure FTP between RV Nuccio and Archive Automation (child of WR533823)</t>
  </si>
  <si>
    <t>WR635027</t>
  </si>
  <si>
    <t xml:space="preserve">PVO - Index Data Update - Child of WR534314 - CHG0075763 </t>
  </si>
  <si>
    <t>WR635033</t>
  </si>
  <si>
    <t xml:space="preserve"> EBI - Update ACE Policy Table with all Historical Policies(child of WR533456)</t>
  </si>
  <si>
    <t>WR635038</t>
  </si>
  <si>
    <t>2016 Financial Audit Documentation (Child of WR634548)</t>
  </si>
  <si>
    <t>WR635049</t>
  </si>
  <si>
    <t>CI GOV - 2016/07/01 - WC - EUS - AR &amp; MT LCM Revision; MT Company Selection Rules</t>
  </si>
  <si>
    <t>WR635052</t>
  </si>
  <si>
    <t>EUS - WC - Georgia Work Based Learning Program Premium Credit (child of WR634628)</t>
  </si>
  <si>
    <t>WR635055</t>
  </si>
  <si>
    <t>WR635072</t>
  </si>
  <si>
    <t>CI GOV – 2016/07/01– WC - Massachusetts – EUS Revised Voluntary Rates, Rating Values and Revised Deviation for CO 01.</t>
  </si>
  <si>
    <t>WR635078</t>
  </si>
  <si>
    <t>Kim's historical WR</t>
  </si>
  <si>
    <t>(ENH109734) - EPIC Corporate Liability Following Form Coverage Occurrence</t>
  </si>
  <si>
    <t>WR635084</t>
  </si>
  <si>
    <t>New Program Riskid Notification Form - #P64 (Child of WR634989)</t>
  </si>
  <si>
    <t>WR635085</t>
  </si>
  <si>
    <t>SJIM / ISAM REST API analysis (child of WR429979)</t>
  </si>
  <si>
    <t>WR635091</t>
  </si>
  <si>
    <t>Archive Input - Chubb Loss Monthly Interface to Archive</t>
  </si>
  <si>
    <t>WR635092</t>
  </si>
  <si>
    <t>Archive Input - Chubb Supplemental Data Interface to Archive</t>
  </si>
  <si>
    <t>WR635093</t>
  </si>
  <si>
    <t>Stingray - Update Branding Name only - FFIC to AGCS</t>
  </si>
  <si>
    <t>WR635094</t>
  </si>
  <si>
    <t>CAT: CAT MGNT Enhancements (ENH109963)</t>
  </si>
  <si>
    <t>WR635095</t>
  </si>
  <si>
    <t>EBI - Move CDW Report Processing to Production Environment</t>
  </si>
  <si>
    <t>WR635101</t>
  </si>
  <si>
    <t>Reinsurance Treaty Accounting For The Month - Ent_Prem_Balancing</t>
  </si>
  <si>
    <t>Gary Doyle</t>
  </si>
  <si>
    <t>WR635107</t>
  </si>
  <si>
    <t>Archive Output - Discontinue Archive AMIC/Marine Ceded</t>
  </si>
  <si>
    <t>WR635108</t>
  </si>
  <si>
    <t>PI Books &amp; Records - EPIC Historical Data for ACE (child of WR533456)</t>
  </si>
  <si>
    <t>WR635109</t>
  </si>
  <si>
    <t>CIS - Debug the test accounts and provide the details as needed (Child of WR634402).</t>
  </si>
  <si>
    <t>WR635111</t>
  </si>
  <si>
    <t>End TSA  - Infrastructure Stream (child of WR534093)</t>
  </si>
  <si>
    <t>WR635118</t>
  </si>
  <si>
    <t>CAR - Implement FTP Log Check Automation</t>
  </si>
  <si>
    <t>WR635119</t>
  </si>
  <si>
    <t>Lotus Notes SER DB Conversion to SN - Child of WR634365</t>
  </si>
  <si>
    <t>WR635120</t>
  </si>
  <si>
    <t>WR635121</t>
  </si>
  <si>
    <t>WR635122</t>
  </si>
  <si>
    <t>WR635126</t>
  </si>
  <si>
    <t>EUS/LBC DB2 Remediation(Child of WR634887)</t>
  </si>
  <si>
    <t>WR635128</t>
  </si>
  <si>
    <t>WR635131</t>
  </si>
  <si>
    <t>DataPower - Firmware Upgrade of deprecated objects cleanup</t>
  </si>
  <si>
    <t>Anoop Jayaprakash/EXT/FFIC</t>
  </si>
  <si>
    <t>Anoop Jayaprakash</t>
  </si>
  <si>
    <t>WR635136</t>
  </si>
  <si>
    <t>WR635137</t>
  </si>
  <si>
    <t>End TSA - Chubb Interface to Archive - ETL</t>
  </si>
  <si>
    <t>WR635138</t>
  </si>
  <si>
    <t>EUS - Company Selection documentation for WC in Nevada and Montana</t>
  </si>
  <si>
    <t>WR635139</t>
  </si>
  <si>
    <t>Kathrin Howard</t>
  </si>
  <si>
    <t>WR635142</t>
  </si>
  <si>
    <t>CI - Books &amp; Records - PAI Historical Records (Child of WR533456)</t>
  </si>
  <si>
    <t>WR635143</t>
  </si>
  <si>
    <t>WR635146</t>
  </si>
  <si>
    <t>BFS - SFAA Reporting of ALE Paid and Outstanding Losses (Child of WR534291)</t>
  </si>
  <si>
    <t>WR635147</t>
  </si>
  <si>
    <t>EPIC- Mandatory Forms in Mid Term Endt.</t>
  </si>
  <si>
    <t>WR635148</t>
  </si>
  <si>
    <t>WR635150</t>
  </si>
  <si>
    <t>WR635152</t>
  </si>
  <si>
    <t>HTML Pages in Team Sites</t>
  </si>
  <si>
    <t>WR635155</t>
  </si>
  <si>
    <t>AGCS NA IT Security - Security Application PROD Support</t>
  </si>
  <si>
    <t>WR635157</t>
  </si>
  <si>
    <t>WR635168</t>
  </si>
  <si>
    <t>Rewrite of Terrorist Management lotus notes DB using DataStage</t>
  </si>
  <si>
    <t>Atlas to support SAP Financial Transition-Phase 2-Transition Atlas CDF feed to ACTS - Child of WR634540</t>
  </si>
  <si>
    <t>ENH109963 - Implement changes in support of CAT ASU Guidelines</t>
  </si>
  <si>
    <t>Sandeepa Satyanarayana/IBM/FFIC</t>
  </si>
  <si>
    <t>ACE End TSA Claims: Chubb Regulatory Reporting Interface - Receive, Edit &amp; Store (Child of WR533945)</t>
  </si>
  <si>
    <t xml:space="preserve">ACE End TSA Claims:Chubb Regulatory File Creation - to be merged with ATLAS(Child of WR533945)_x000D_
</t>
  </si>
  <si>
    <t xml:space="preserve">ACE End TSA Claims: ATLAS Chubb Regulatory Reporting File Merge with ATLAS pre FTP (Child of WR533945)_x000D_
</t>
  </si>
  <si>
    <t>International Rating Database (child of WR634365)</t>
  </si>
  <si>
    <t>WR635172</t>
  </si>
  <si>
    <t>CI GOV - 2016/08/01 - WC – Rhode Island - EUS Deviation Changes (child of WR635102)</t>
  </si>
  <si>
    <t>Robin Husen</t>
  </si>
  <si>
    <t>replication error</t>
  </si>
  <si>
    <t>Michael Knudtzon/FFIC</t>
  </si>
  <si>
    <t>ENH109127 - Book Hole-in-one premium on bordereau spreadsheet from broker, similar to Wedding Insurance</t>
  </si>
  <si>
    <t>LN - NY Domestic Violence Mail-In DB Fixes</t>
  </si>
  <si>
    <t>ACE End TSA Claims:  ARCHIVE Output AIM Restructure (Child of WR533945)</t>
  </si>
  <si>
    <t>EPAS M60 - Resolve Lexis Nexis Date Overlap Issue (when a zero-record is sent to LexisNexis).</t>
  </si>
  <si>
    <t>WR635186</t>
  </si>
  <si>
    <t>LN - SER DB TO SN - Data Pull Request</t>
  </si>
  <si>
    <t>Michael G Maddock/FFIC</t>
  </si>
  <si>
    <t>WR635190</t>
  </si>
  <si>
    <t>CAR - 3Q2016 Production Support (child to WR534291)</t>
  </si>
  <si>
    <t>WR635191</t>
  </si>
  <si>
    <t>EUS - ATP - Americas Transformation Project (Child of WR634657)</t>
  </si>
  <si>
    <t>WR635193</t>
  </si>
  <si>
    <t>Retire Marketing Planner</t>
  </si>
  <si>
    <t>WR635196</t>
  </si>
  <si>
    <t>ODEN Web PT: Application and Rules Base Upgrade - 2016/07 - Child of WR634591</t>
  </si>
  <si>
    <t>WR635202</t>
  </si>
  <si>
    <t>LN - review Lotus Notes Logs and Check for errors that can be fixed</t>
  </si>
  <si>
    <t>WR635203</t>
  </si>
  <si>
    <t>LN - further work to deny access to ACE/Chubb employees to CI DBs</t>
  </si>
  <si>
    <t>Allison H Ward</t>
  </si>
  <si>
    <t>WR635204</t>
  </si>
  <si>
    <t>CAR Error, Inquiries and Mandatory Verification Process Change (End TSA)</t>
  </si>
  <si>
    <t>Delete Archive Output:  November 2015 Production Support (child of WR431861)</t>
  </si>
  <si>
    <t>ENH109466 - Update PMS Tables create new AGUP code Specialty Insurance</t>
  </si>
  <si>
    <t>WR635220</t>
  </si>
  <si>
    <t>IReS - Decommission IReS Specifications Lotus Notes DB (child of WR634365)</t>
  </si>
  <si>
    <t>WR635221</t>
  </si>
  <si>
    <t xml:space="preserve">IReS - Decommission IReS Upgrade v6.3 &amp; v7.1 Lotus Notes DB (child of WR634365)_x000D_
</t>
  </si>
  <si>
    <t>WR635222</t>
  </si>
  <si>
    <t>IReS - Decommission IReS Proj Notebook Relational Lotus Notes DB (child of WR634365)</t>
  </si>
  <si>
    <t>WR635227</t>
  </si>
  <si>
    <t xml:space="preserve">OASIS Data Call - Arizona Auto Theft Authority   </t>
  </si>
  <si>
    <t>WR635230</t>
  </si>
  <si>
    <t>EPIC- SOX/ICOFR - 2016 Annual Control Plan for EPIC</t>
  </si>
  <si>
    <t>WR635231</t>
  </si>
  <si>
    <t>CI GOV – 2016/10/01– WC – Nationwide Item B-1431 Revisions To Basic Manual Classifications and Appendix E - Classifications by Hazard Groups</t>
  </si>
  <si>
    <t>WR635236</t>
  </si>
  <si>
    <t>WR635239</t>
  </si>
  <si>
    <t>Arun P Chanana</t>
  </si>
  <si>
    <t>WR635244</t>
  </si>
  <si>
    <t>SAP GL Financial Transition: Phase 2 - Setup of Connections from AT&amp;T GL to AGCS GL (BW) - Child of WR634540</t>
  </si>
  <si>
    <t>Rahul Soman</t>
  </si>
  <si>
    <t>Offshore IBM India - AUT - Bench Hours NonBillable</t>
  </si>
  <si>
    <t>Offshore IBM India - AUT Enhancement Work</t>
  </si>
  <si>
    <t>Offshore IBM India - AUT - General Management work</t>
  </si>
  <si>
    <t>Rahmathunnisa Shahabuddin</t>
  </si>
  <si>
    <t>Offshore IBM India - BIL - Bench Hours NonBillable</t>
  </si>
  <si>
    <t>Offshore IBM India  - General Management work</t>
  </si>
  <si>
    <t>Offshore IBM India - CIS - Bench Hours NonBillable</t>
  </si>
  <si>
    <t>Offshore IBM India - CIS - General Management work</t>
  </si>
  <si>
    <t>Offshore IBM India - CLA - Bench Hours NonBillable</t>
  </si>
  <si>
    <t>Offshore IBM India - CLA - General Management work</t>
  </si>
  <si>
    <t>Offshore IBM India - COM - Bench Hours NonBillable</t>
  </si>
  <si>
    <t>Offshore IBM India - COM - General Management work</t>
  </si>
  <si>
    <t>Aneez Ak Rehman</t>
  </si>
  <si>
    <t>Offsite IBM India - ECM Medium Enhancement Work</t>
  </si>
  <si>
    <t>Offshore IBM India - ENT - Bench Hours NonBillable</t>
  </si>
  <si>
    <t>Offshore IBM India - ENT - General Management work</t>
  </si>
  <si>
    <t>Offshore IBM India - EPS Enhancement Work</t>
  </si>
  <si>
    <t>Offshore IBM India - EPS Maintenance Work</t>
  </si>
  <si>
    <t>Offshore IBM India - MIS - Bench Hours NonBillable</t>
  </si>
  <si>
    <t>Offshore IBM India - MIS - General Management work</t>
  </si>
  <si>
    <t>Offshore IBM India - PER - General Management work</t>
  </si>
  <si>
    <t>Offshore IBM India - PRT - Bench Hours NonBillable</t>
  </si>
  <si>
    <t>Offshore IBM India - PRT - General Management work</t>
  </si>
  <si>
    <t>Offshore IBM India - SWC Knowledge Transfer/Training - Non-billable</t>
  </si>
  <si>
    <t>Offshore IBM India - TRE - Bench Hours NonBillable</t>
  </si>
  <si>
    <t>Offshore IBM India - TRE - General Management work</t>
  </si>
  <si>
    <t>Onshore IBM India  - BIL - General Management work</t>
  </si>
  <si>
    <t>Onshore IBM India  - CIS - General Management work</t>
  </si>
  <si>
    <t>Onshore IBM India  - CLA -General Management work</t>
  </si>
  <si>
    <t>Onshore IBM India  - COM - General Management work</t>
  </si>
  <si>
    <t>Onshore IBM India  - ENT - General Management work</t>
  </si>
  <si>
    <t>Onshore IBM India - EPS Maintenance Work</t>
  </si>
  <si>
    <t>Onshore IBM India  - HAT Enhancement work</t>
  </si>
  <si>
    <t>Onshore IBM India  - MIS - General Management work</t>
  </si>
  <si>
    <t>Onshore IBM India  - PRT - General Management work</t>
  </si>
  <si>
    <t>OnshoreIBM India - Landed BA-SE - SWC</t>
  </si>
  <si>
    <t>e-Workflow</t>
  </si>
  <si>
    <t>PEGA</t>
  </si>
  <si>
    <t>BKOFILKT</t>
  </si>
  <si>
    <t>FileNet Onshore - Knowledge Transfer</t>
  </si>
  <si>
    <t>BKOFILEL</t>
  </si>
  <si>
    <t>FileNet Onshore - Enhancement</t>
  </si>
  <si>
    <t>Off Track - Red</t>
  </si>
  <si>
    <t xml:space="preserve">ENH110538 - EUS - Add Risk ID P65 for special claims handling (child of  WR635218 / WR634344)_x000D_
</t>
  </si>
  <si>
    <t>ENH110271 - Add Class Code 10202 in SBQT for Programs - Mid Corp</t>
  </si>
  <si>
    <t>Abhijit Nair</t>
  </si>
  <si>
    <t>WR635254</t>
  </si>
  <si>
    <t>CI PAI - 2016/07/01 – WC – Delaware Workplace Safety Program Credit (CIS Master WR635226)</t>
  </si>
  <si>
    <t>WR635257</t>
  </si>
  <si>
    <t>CIS - WC NY(31) Terrorism Charge for Domestic Class Codes</t>
  </si>
  <si>
    <t>WR635258</t>
  </si>
  <si>
    <t>Lotus Notes - Potential Re-platform IT Application Code Table LN DB to ServiceNow (child of WR634365)</t>
  </si>
  <si>
    <t>WR635260</t>
  </si>
  <si>
    <t>EBI - ENH110544 - Mini: CYTD Claims Listing Request from BI Hub</t>
  </si>
  <si>
    <t>Michael R Sustad</t>
  </si>
  <si>
    <t>WR635263</t>
  </si>
  <si>
    <t>WR635264</t>
  </si>
  <si>
    <t>TNG-SIS testing - TNG to CUBE Entertainment Project Support -(child of WR634902)</t>
  </si>
  <si>
    <t>WR635268</t>
  </si>
  <si>
    <t>Archive Input - New Risk ID P65 - USA Telecom Insurance Services (Child of WR534291)</t>
  </si>
  <si>
    <t>WR635273</t>
  </si>
  <si>
    <t>Policyholder Message (For California), Revised 385542 (Master) (child of WR635272)</t>
  </si>
  <si>
    <t>WR635274</t>
  </si>
  <si>
    <t>APS: Policyholder Message (For California), Revised 385542 (Master) (child of WR635272)</t>
  </si>
  <si>
    <t>WR635278</t>
  </si>
  <si>
    <t>Agriware - CI Gov - 2016/11/01 - AU - IL - Loss Cost Revisions (Master WR635246)</t>
  </si>
  <si>
    <t>WR635279</t>
  </si>
  <si>
    <t>IGNITEE-5s 0787- Relese the EPIC loked policy</t>
  </si>
  <si>
    <t>Shiojee Singh/IBM/FFIC</t>
  </si>
  <si>
    <t>Shiojee Singh</t>
  </si>
  <si>
    <t>WR635284</t>
  </si>
  <si>
    <t xml:space="preserve">EPIC- Change Agency Name  </t>
  </si>
  <si>
    <t>WR635285</t>
  </si>
  <si>
    <t>AG - F&amp;R - Stingray - Child of WR 635272 - Policyholder Message (For California), Revised 385542 (Master)</t>
  </si>
  <si>
    <t>WR635287</t>
  </si>
  <si>
    <t xml:space="preserve">Archive Input- Update table MAR1WRK - Child to WR534291 </t>
  </si>
  <si>
    <t>WR635288</t>
  </si>
  <si>
    <t>CI CWS - WC Delaware Workplace Safety Program Credit - child of WR635226</t>
  </si>
  <si>
    <t>WR635289</t>
  </si>
  <si>
    <t>WR635291</t>
  </si>
  <si>
    <t>IGNITE-7s-0890- EPICMIS job Automation</t>
  </si>
  <si>
    <t>WR635295</t>
  </si>
  <si>
    <t>PeopleSoft AP data extract for Transparent - AP Audit work (Child of WR634548)</t>
  </si>
  <si>
    <t>WR635296</t>
  </si>
  <si>
    <t>WR635297</t>
  </si>
  <si>
    <t>EBI - Customer View: Correct Duplicate Customer Numbers (Child of WR533986)</t>
  </si>
  <si>
    <t>WR635298</t>
  </si>
  <si>
    <t xml:space="preserve">Rewrite of EVS using BIH/Fuse. </t>
  </si>
  <si>
    <t>WR635302</t>
  </si>
  <si>
    <t>AG - F&amp;R - Stingray - Update the President's Signature on Forms</t>
  </si>
  <si>
    <t>WR635307</t>
  </si>
  <si>
    <t>Archive Input - Chubb Converted Policy Indicator</t>
  </si>
  <si>
    <t>WR635309</t>
  </si>
  <si>
    <t>WR635310</t>
  </si>
  <si>
    <t>CAT Mgmt - Decommission CAT Management Project Lotus Notes DB (child of WR634365)</t>
  </si>
  <si>
    <t>WR635311</t>
  </si>
  <si>
    <t>CAT Mgmt - Decommission  CAT Management Solvency II Lotus Notes DB (child of WR634365)</t>
  </si>
  <si>
    <t>WR635312</t>
  </si>
  <si>
    <t>CAT Mgmt  Decommission CAT Mgmt CID Lotus Notes DB (child of WR634365)</t>
  </si>
  <si>
    <t>WR635313</t>
  </si>
  <si>
    <t>CAT Mgmt - Decommission Catastrophe Mgt Documentation Lotus Notes DB (child of WR634365)</t>
  </si>
  <si>
    <t>WR635314</t>
  </si>
  <si>
    <t>Archive - Decommission Output Procedures &amp; Docs Lotus Notes DB (child of WR634365)</t>
  </si>
  <si>
    <t>WR635318</t>
  </si>
  <si>
    <t>EBI - LPS into Cognos/BIHub (Child to WR634624)</t>
  </si>
  <si>
    <t>WR635321</t>
  </si>
  <si>
    <t xml:space="preserve">BFS - Statistical Filings: 3Q2016 Monthly/Quarterly Filings (child to WR534291) </t>
  </si>
  <si>
    <t>WR635324</t>
  </si>
  <si>
    <t>Create Team Site for SJIM Replacement</t>
  </si>
  <si>
    <t>WR635330</t>
  </si>
  <si>
    <t>EPIC - Automated regression test script</t>
  </si>
  <si>
    <t>WR635331</t>
  </si>
  <si>
    <t>EPIC - Fix Named insured  on EPIC renewals</t>
  </si>
  <si>
    <t>WR635332</t>
  </si>
  <si>
    <t>IVANS Upgrade</t>
  </si>
  <si>
    <t>WR635336</t>
  </si>
  <si>
    <t>Commercial Mainframe Applications - Group ids instead of individual mail ids for reporting</t>
  </si>
  <si>
    <t>WR635337</t>
  </si>
  <si>
    <t>DataPower Firmware Upgrade</t>
  </si>
  <si>
    <t>Renju Chacko</t>
  </si>
  <si>
    <t>WR635341</t>
  </si>
  <si>
    <t xml:space="preserve">CI SBqt -  Add Class Code 10202 in SBQT for Programs - Child of WR635239_x000D_
</t>
  </si>
  <si>
    <t>WR635345</t>
  </si>
  <si>
    <t>CI CWS - BOP Mini Model Update - child of WR635252</t>
  </si>
  <si>
    <t>WR635348</t>
  </si>
  <si>
    <t>ENH110703 - CIS GOV - NCCI ADDRESS TYPE 6 - POC REPORTING</t>
  </si>
  <si>
    <t>WR635350</t>
  </si>
  <si>
    <t>Kodak Imagelink Application License renewal for SRS</t>
  </si>
  <si>
    <t>Marilynn Coffrini/FFIC</t>
  </si>
  <si>
    <t>Marilynn Coffrini</t>
  </si>
  <si>
    <t>WR635355</t>
  </si>
  <si>
    <t>Tracking of Property &amp; Auto policy strip requests</t>
  </si>
  <si>
    <t>Need to Open WNPPT tab in FFIC ILC Report.Xlsx</t>
  </si>
  <si>
    <t>BKI</t>
  </si>
  <si>
    <t>BKO</t>
  </si>
  <si>
    <t xml:space="preserve">End TSA - Chubb Interface to Archive - DataStage ETL Premium (child of WR635137)_x000D_
</t>
  </si>
  <si>
    <t>EBI - On Hold - CPR - Update CPQAC (child to WR533986)</t>
  </si>
  <si>
    <t>PVO - Index Data Update - Child of WR534314 - CHG0077918</t>
  </si>
  <si>
    <t>WR635357</t>
  </si>
  <si>
    <t>WC - Montana Occupational Safety &amp; Health Regulatory Assessment Surcharge (MASTER)</t>
  </si>
  <si>
    <t>WR635360</t>
  </si>
  <si>
    <t>End TSA - Chubb Interface to Archive - DataStage ETL Loss (child of WR635137)</t>
  </si>
  <si>
    <t>WR635363</t>
  </si>
  <si>
    <t>LN - Create new mailin database AMOSA IT Controlling</t>
  </si>
  <si>
    <t>WR635373</t>
  </si>
  <si>
    <t>Vimal Venugopal/EXT/FFIC</t>
  </si>
  <si>
    <t>Vimal Venugopal</t>
  </si>
  <si>
    <t>WR635376</t>
  </si>
  <si>
    <t>EUS - Add new WC Class Codes for TN,  TX and WI (child of WR635231)</t>
  </si>
  <si>
    <t>WR635377</t>
  </si>
  <si>
    <t>Retire Salesforce SDM (DataStage jobs and DB2 database) - (child of WR634365)</t>
  </si>
  <si>
    <t>WR635378</t>
  </si>
  <si>
    <t>EBI - Revisions to FVT Productionize Process for Monthly Refresh (child of WR634798)</t>
  </si>
  <si>
    <t>WR635379</t>
  </si>
  <si>
    <t>NOL: ENH110362 - MINI - Detailed Management Report</t>
  </si>
  <si>
    <t>Bob Mensching</t>
  </si>
  <si>
    <t>WR635390</t>
  </si>
  <si>
    <t xml:space="preserve">EPIC - State Required Amendatory Endorsements </t>
  </si>
  <si>
    <t>WR635391</t>
  </si>
  <si>
    <t>SOX/ ICOFR - UWKC16 - 2016 CIS Access Control for MGU/MGAs</t>
  </si>
  <si>
    <t>WR635393</t>
  </si>
  <si>
    <t>Barbara J. McGee/FFIC</t>
  </si>
  <si>
    <t>Barbara J. McGee</t>
  </si>
  <si>
    <t>WR635399</t>
  </si>
  <si>
    <t>WR635404</t>
  </si>
  <si>
    <t>Remove Installment premium from Archive OABE.D120 file (BUG and BRA)</t>
  </si>
  <si>
    <t>WR635406</t>
  </si>
  <si>
    <t>AppDecom: LLF Retirement - Child of WR634365</t>
  </si>
  <si>
    <t>WR635408</t>
  </si>
  <si>
    <t>ATLAS - (ENH109734) - EPIC Corporate Liability Following Form Coverage Occurrence (child of WR635081)</t>
  </si>
  <si>
    <t>WR635413</t>
  </si>
  <si>
    <t>CI GOV - 2016/09/01:  EUS Update for MA Company Selection</t>
  </si>
  <si>
    <t>WR635415</t>
  </si>
  <si>
    <t>CDF OMS POC  (Child of WR534291)</t>
  </si>
  <si>
    <t>WR635416</t>
  </si>
  <si>
    <t>WR635417</t>
  </si>
  <si>
    <t>ENH110686 - Workers Compensation Technical Pricing Model Update - EUS</t>
  </si>
  <si>
    <t>WR635418</t>
  </si>
  <si>
    <t>EUS - Add new unsupported Risk ID for CSID Expense Reimbursement Program - Risk ID  880</t>
  </si>
  <si>
    <t>WR635420</t>
  </si>
  <si>
    <t>Create Team Site for AMOSA SAP</t>
  </si>
  <si>
    <t>WR635421</t>
  </si>
  <si>
    <t>EUS - Selectica Code in Clearcase</t>
  </si>
  <si>
    <t>Jini L. Allin/PID/FFIC</t>
  </si>
  <si>
    <t>WR635424</t>
  </si>
  <si>
    <t>SBqt - Correct the terrorism premium calculation (INC0332117)</t>
  </si>
  <si>
    <t>WR635427</t>
  </si>
  <si>
    <t>WR635428</t>
  </si>
  <si>
    <t>WR635429</t>
  </si>
  <si>
    <t>WR635430</t>
  </si>
  <si>
    <t>WR635431</t>
  </si>
  <si>
    <t>WR635432</t>
  </si>
  <si>
    <t>WR635433</t>
  </si>
  <si>
    <t>WR635434</t>
  </si>
  <si>
    <t>WR635435</t>
  </si>
  <si>
    <t>WR635436</t>
  </si>
  <si>
    <t>WR635437</t>
  </si>
  <si>
    <t>WR635438</t>
  </si>
  <si>
    <t>WR635439</t>
  </si>
  <si>
    <t>WR635440</t>
  </si>
  <si>
    <t>WR635441</t>
  </si>
  <si>
    <t>WR635442</t>
  </si>
  <si>
    <t>WR635443</t>
  </si>
  <si>
    <t>WR635444</t>
  </si>
  <si>
    <t>WR635445</t>
  </si>
  <si>
    <t>WR635446</t>
  </si>
  <si>
    <t>WR635447</t>
  </si>
  <si>
    <t>WR635448</t>
  </si>
  <si>
    <t>WR635449</t>
  </si>
  <si>
    <t>WR635450</t>
  </si>
  <si>
    <t>WR635456</t>
  </si>
  <si>
    <t>EPIC- Remove hard coded Endt.</t>
  </si>
  <si>
    <t>WR635459</t>
  </si>
  <si>
    <t>LN - Database Catalog clean up of FFICCORP4 Server replaced by FFICCORP2</t>
  </si>
  <si>
    <t>WR635462</t>
  </si>
  <si>
    <t>LN - Add missing forms Underwriting Sup Archive - Other, UWS Forms Other Archive A-L, UWS Forms Other Archive M-Z, UWS Correspondence Other Archive</t>
  </si>
  <si>
    <t>WR635463</t>
  </si>
  <si>
    <t xml:space="preserve">LN - Replace current President's signature with William Scaldaferri in various Notes databases </t>
  </si>
  <si>
    <t>WR635471</t>
  </si>
  <si>
    <t>WR635472</t>
  </si>
  <si>
    <t>WR635473</t>
  </si>
  <si>
    <t>LN - Global Mail migration impact to non-LN applications</t>
  </si>
  <si>
    <t>Mary Faridi</t>
  </si>
  <si>
    <t>Darla Karmer</t>
  </si>
  <si>
    <t>SFRe GL migration to AZ Re</t>
  </si>
  <si>
    <t>Jill H. Schicktanz</t>
  </si>
  <si>
    <t xml:space="preserve">SAP Financial Transition - IRES LOB / Bus. Category alignment with Archive- Phase 2 (P#5127) </t>
  </si>
  <si>
    <t>Pavan Kumar Surabi</t>
  </si>
  <si>
    <t>ENH110410 - Remove CIS Edit for Changing Risk ID MidTerm</t>
  </si>
  <si>
    <t>SAP Financial Transition - Phase 2 - Transition GL Mainframe application jobs (Child of WR634540)</t>
  </si>
  <si>
    <t>CI GOV - 2016/05/01 – WC - Alaska – Law Only Voluntary Loss Costs and Rating Values</t>
  </si>
  <si>
    <t>ENH110231 - Master- WC - NW Establishment of Audit Noncompliance Charge-PAI</t>
  </si>
  <si>
    <t>ENH109618 - Update Commercial Automobile Technical Pricing Model in EUS</t>
  </si>
  <si>
    <t>Sharepoint - Create Custom Site for IWIN Automobile (child of WR634671)</t>
  </si>
  <si>
    <t>Sharepoint - Create Custom Site for IWIN General Liability (child of WR634671)</t>
  </si>
  <si>
    <t>Sharepoint - Create Custom Site for IWIN Business Owners Product (BOP) (child of WR634671)</t>
  </si>
  <si>
    <t>Sharepoint - Create Custom Site for IWIN Workers Compensation (child of WR634671)</t>
  </si>
  <si>
    <t>Sharepoint - Create Custom Site for IWIN All Lines Product Mgmt Guide (child of WR634671)</t>
  </si>
  <si>
    <t>Sharepoint - Create Custom Site for FFIC Auto Exception Pages (child of WR634671)</t>
  </si>
  <si>
    <t>Sharepoint - Create Custom Site for FFIC Gen Liab Exception Pages (child of WR634671)</t>
  </si>
  <si>
    <t>Sharepoint - Create Custom Site for IWIN International Business (child of WR634671)</t>
  </si>
  <si>
    <t>Sharepoint - Create Custom Site for IWIN Management Asset Protection (MAP) (child of WR634671)</t>
  </si>
  <si>
    <t>Sharepoint - Create Custom Site for IWIN Professional Liability (child of WR634671)</t>
  </si>
  <si>
    <t>Sharepoint - Create Custom Site for IWIN Property/IM/HPR (Child of WR634671)</t>
  </si>
  <si>
    <t>Sharepoint - Create Custom Site for the MIDF (child of WR634671)</t>
  </si>
  <si>
    <t>Sharepoint - Create Custom Site for IWIN Premium Audit (Child of WR634671)</t>
  </si>
  <si>
    <t>Sharepoint - Create Custom Site for IWIN Umbrella/Excess (MidCorp) (child of WR634671)</t>
  </si>
  <si>
    <t>Sharepoint - Create Custom Site for IWIN Farm &amp; Ranch Guide (child of WR634671)</t>
  </si>
  <si>
    <t>Sharepoint - Create Custom Site for IWIN Specialty (Marine) (child of WR634671)</t>
  </si>
  <si>
    <t>Sharepoint - Create Custom Site for IWIN Mfg Industry Guide (child of WR634671)</t>
  </si>
  <si>
    <t>Sharepoint - Create Custom Site for IWIN Service Risk Segment (child of WR634671)</t>
  </si>
  <si>
    <t>Sharepoint - Create Custom Site for Mass Auto Handbook (child of WR634671)</t>
  </si>
  <si>
    <t>Sharepoint - Create Custom Site for IWIN Special Risk Casualty (child of WR634671)</t>
  </si>
  <si>
    <t>Sharepoint - Create Custom Site for IWIN Surety (child of WR634671)</t>
  </si>
  <si>
    <t>Sharepoint - Create Custom Site for IWIN Admin and Organization (child of WR634671)</t>
  </si>
  <si>
    <t>Outsource SFRe Claims Processing to Enstar - Master</t>
  </si>
  <si>
    <t>WR635476</t>
  </si>
  <si>
    <t>WR635477</t>
  </si>
  <si>
    <t>FileNET Data Migration (Child of WR635472)</t>
  </si>
  <si>
    <t>WR635478</t>
  </si>
  <si>
    <t>COSMOS Data Migration (Child of WR635472)</t>
  </si>
  <si>
    <t>WR635479</t>
  </si>
  <si>
    <t>Documentum Data Migration (Child of WR635472)</t>
  </si>
  <si>
    <t>WR635480</t>
  </si>
  <si>
    <t>SFRe: Enstar: One Time Policy Upload (Child of WR635472)</t>
  </si>
  <si>
    <t>WR635481</t>
  </si>
  <si>
    <t>SFRe:  Enstar Daily Policy Refresh (Child of WR635472)</t>
  </si>
  <si>
    <t>WR635482</t>
  </si>
  <si>
    <t>Back End Booking integration with Archive (Child of WR635472)</t>
  </si>
  <si>
    <t>WR635483</t>
  </si>
  <si>
    <t>ACTS Check Issuance (Child of WR635472)</t>
  </si>
  <si>
    <t>WR635484</t>
  </si>
  <si>
    <t>Email Connectivity (Child of WR635472)</t>
  </si>
  <si>
    <t>WR635485</t>
  </si>
  <si>
    <t>Insured &amp; Agent Portal/AGCS Portal Updates to add url _x000D_
(Child of WR635472)</t>
  </si>
  <si>
    <t>WR635486</t>
  </si>
  <si>
    <t>Bordereau to Global Genius (Child of WR635472)</t>
  </si>
  <si>
    <t>WR635489</t>
  </si>
  <si>
    <t>CI GOV - WC WCIRB - WCPOLS Testing Only for California</t>
  </si>
  <si>
    <t>WR635491</t>
  </si>
  <si>
    <t>SOX/ ICOFR UWKC15 - 2016 APS Access Removal</t>
  </si>
  <si>
    <t>WR635492</t>
  </si>
  <si>
    <t>SOX/ ICOFR UWKC16 - 2016 CIS Policy Issue Authority - Remove Issue Authority</t>
  </si>
  <si>
    <t>WR635493</t>
  </si>
  <si>
    <t>SOX/ ICOFR UWKC17 - 2016 EPIC User Access Changes</t>
  </si>
  <si>
    <t>WR635495</t>
  </si>
  <si>
    <t>FAR testing - 4 new states in Stingray - State Expansion for Farm and Ranch Product Filings ( Master WR635179, WR635180)</t>
  </si>
  <si>
    <t>WR635497</t>
  </si>
  <si>
    <t>SOX/ ICOFR UWKC15 - 2016 PMS Access Removal</t>
  </si>
  <si>
    <t>WR635498</t>
  </si>
  <si>
    <t xml:space="preserve">TRO Application - Change to TROAF &amp; TROAG job schedule </t>
  </si>
  <si>
    <t>WR635499</t>
  </si>
  <si>
    <t>ENH110703 -  NCCI ADDRESS TYPE 6 - POC BUREAU REPORTING CHANGES (child of WR634763)</t>
  </si>
  <si>
    <t>WR635500</t>
  </si>
  <si>
    <t>ENH110703 - PAI Support - NCCI ADDRESS TYPE 6 - POC REPORTING (child of WR634763)</t>
  </si>
  <si>
    <t>WR635502</t>
  </si>
  <si>
    <t>Archive Input - September 2016 Production Support (Child of WR534291)</t>
  </si>
  <si>
    <t>WR635505</t>
  </si>
  <si>
    <t>WR635506</t>
  </si>
  <si>
    <t>CAT MGMT - CAT ASU Changes (Child of WR635000 - ENH109963)</t>
  </si>
  <si>
    <t>WR635511</t>
  </si>
  <si>
    <t>EUS - Add New Program Riskid Notification Form - Risk ID #P66 - Alliant Automotive After Market Program</t>
  </si>
  <si>
    <t>WR635512</t>
  </si>
  <si>
    <t>PVO - Index Data Update - Child of WR534314 - CHG0078928</t>
  </si>
  <si>
    <t>WR635520</t>
  </si>
  <si>
    <t>WR635525</t>
  </si>
  <si>
    <t>WebSolutions - LPL separation from Dokumaker - child of WR634365</t>
  </si>
  <si>
    <t>WR635532</t>
  </si>
  <si>
    <t>DataPower Firmware Upgrade - 7.5.0.2 ==&gt; 7.0.5.3 (CIRATS)</t>
  </si>
  <si>
    <t>WR635534</t>
  </si>
  <si>
    <t>Global Quality Assurance - Tool -  Work for Security Team - CHILD WR of WR634967</t>
  </si>
  <si>
    <t>WR635535</t>
  </si>
  <si>
    <t xml:space="preserve">CI GOV - 2017/01/01 - WC - California - CIGA Assessment Remains At 2% </t>
  </si>
  <si>
    <t>WR635536</t>
  </si>
  <si>
    <t>ENH110703 - CIS GOV - NCCI ADDRESS TYPE 6 - POC REPORTING - Child for CPI (Master WR634763)</t>
  </si>
  <si>
    <t>WR635537</t>
  </si>
  <si>
    <t>Saptarshi Choudhury</t>
  </si>
  <si>
    <t>Spatarshi Choudary</t>
  </si>
  <si>
    <t>WR635541</t>
  </si>
  <si>
    <t>ATLAS/WCWS - ENH110703 - NCCI ADDRESS TYPE 6 - POC REPORTING (child of WR634763)</t>
  </si>
  <si>
    <t>WR635542</t>
  </si>
  <si>
    <t>Enservio data for Chubb(child of WR533456)</t>
  </si>
  <si>
    <t>Keith K Hargan</t>
  </si>
  <si>
    <t>WR635547</t>
  </si>
  <si>
    <t>ACE End TSA Claims - ARCHIVE Conversion, exception claims (Child of WR533945)</t>
  </si>
  <si>
    <t>WR635548</t>
  </si>
  <si>
    <t>Archive Output - October 2016 Production Support (Child of WR534291)</t>
  </si>
  <si>
    <t>WR635550</t>
  </si>
  <si>
    <t>Archive Output - December 2016 Production Support (Child of WR534291)</t>
  </si>
  <si>
    <t>WR635549</t>
  </si>
  <si>
    <t>Archive Ouput - November 2016 Production Support (Child of WR534291)</t>
  </si>
  <si>
    <t>WR533740</t>
  </si>
  <si>
    <t>CAT Mgmt - Geocoding - IBM ADM portion (child of WR530546)</t>
  </si>
  <si>
    <t>WR635551</t>
  </si>
  <si>
    <t>EBI - Convert UMR from SQL to DB2</t>
  </si>
  <si>
    <t>WR635554</t>
  </si>
  <si>
    <t>EPIC- region Transfer  Daily job</t>
  </si>
  <si>
    <t>WR635555</t>
  </si>
  <si>
    <t>KY WC Reporting Update</t>
  </si>
  <si>
    <t>WR635556</t>
  </si>
  <si>
    <t>Oden - Historical PI Data for ACE - Child of WR533456</t>
  </si>
  <si>
    <t>WR635557</t>
  </si>
  <si>
    <t>Remove ABARS from all applications - Master WR</t>
  </si>
  <si>
    <t>WR635563</t>
  </si>
  <si>
    <t>End TSA Analysis for CDF - Child of WR534093</t>
  </si>
  <si>
    <t>WR635564</t>
  </si>
  <si>
    <t>END TSA Analysis for CBL - Child of WR534093</t>
  </si>
  <si>
    <t>WR635573</t>
  </si>
  <si>
    <t>End of TSA - ECM- Shared Service PI/CI (Child of WR534093)</t>
  </si>
  <si>
    <t>WR635575</t>
  </si>
  <si>
    <t>Sharepoint - Create Directory &amp; Sub-Directory Pages Listing &amp; Linking Sharepoint Sites of Converted Lotus Notes DBs</t>
  </si>
  <si>
    <t>WR635580</t>
  </si>
  <si>
    <t>End TSA - Chubb Interface to Archive - DataStage ETL Premium - Phase 2 (child of WR635137)</t>
  </si>
  <si>
    <t>WR635581</t>
  </si>
  <si>
    <t>WR635582</t>
  </si>
  <si>
    <t>ECM Personal / PI CLIENT (CLI) AppDecom due to end-TSA for Personal Insurance  (Child of WR634790)</t>
  </si>
  <si>
    <t>WR635583</t>
  </si>
  <si>
    <t xml:space="preserve">CI Gov - 2017/01/01 - AU - IN - Indiana Changes </t>
  </si>
  <si>
    <t>WR635587</t>
  </si>
  <si>
    <t xml:space="preserve">EPIC - Producers/Insureds not receiving Policies - Rerouted to Field </t>
  </si>
  <si>
    <t>WR635588</t>
  </si>
  <si>
    <t>CI CWS - Monthly Maintenance Releases - October 2016</t>
  </si>
  <si>
    <t>WR635594</t>
  </si>
  <si>
    <t>Remove ABARS from all applications - Child WR for Application Work</t>
  </si>
  <si>
    <t>WR635600</t>
  </si>
  <si>
    <t>WR635603</t>
  </si>
  <si>
    <t>EBI - LossFocus - SAS Log Space Issue (child to WR533986)</t>
  </si>
  <si>
    <t>WR635605</t>
  </si>
  <si>
    <t>EPIC - Toronto  Enhancements and Fixes</t>
  </si>
  <si>
    <t>WR635607</t>
  </si>
  <si>
    <t>ATLAS/CHIEF - ENH109127 - Hole-in-one (HIO) Policies (child of WR533823)</t>
  </si>
  <si>
    <t>WR635611</t>
  </si>
  <si>
    <t>CAT MGMT - 4Q2016 Production Support (child of WR534291)</t>
  </si>
  <si>
    <t>WR635616</t>
  </si>
  <si>
    <t>ACE/Chubb Mapping Historical Data Fields for Access &amp; Search - WCWS, ATLAS (Child of WR533456)</t>
  </si>
  <si>
    <t>WR635617</t>
  </si>
  <si>
    <t xml:space="preserve">ACE/Chubb Mapping Historical Data Fields for Access &amp; Search - CHIEF (Child of WR533456)_x000D_
</t>
  </si>
  <si>
    <t>WR635619</t>
  </si>
  <si>
    <t xml:space="preserve">Archive Input - October 2016 Production Support (Child of WR534291)_x000D_
</t>
  </si>
  <si>
    <t>WR635620</t>
  </si>
  <si>
    <t>SAP GL Mainframe batch application decommission activities - Child WR634365</t>
  </si>
  <si>
    <t>WR635621</t>
  </si>
  <si>
    <t>EUS  - Commercial Automobile Technical Pricing Model - Child of ENH109618/WR635416</t>
  </si>
  <si>
    <t>WR635623</t>
  </si>
  <si>
    <t>EFP - 2016 Year End change (EFPPJ300 2017 cycle codes)</t>
  </si>
  <si>
    <t>WR635625</t>
  </si>
  <si>
    <t>Security Exception Lotus Notes Db (SER) migration to AGCS SN (child of WR634365)</t>
  </si>
  <si>
    <t>John Ragano</t>
  </si>
  <si>
    <t>WR635632</t>
  </si>
  <si>
    <t>EBI: EPIC MIS - Move Final Reports (Worksheets) from Lotus Notes to BI Hub (child of WR533049)</t>
  </si>
  <si>
    <t>Dave Freese/FFIC</t>
  </si>
  <si>
    <t>WR635633</t>
  </si>
  <si>
    <t>EBI: Inforce/Expiration Lists move to BI Hub from Lotus Notes (child of WR533987)</t>
  </si>
  <si>
    <t>WR635636</t>
  </si>
  <si>
    <t>FileNet: DDM - New Entertainment Document Class Creation</t>
  </si>
  <si>
    <t>WR635637</t>
  </si>
  <si>
    <t>1099 Annual Upload From FFIC Wire Transfer Database - Child of WR534291</t>
  </si>
  <si>
    <t>WR635640</t>
  </si>
  <si>
    <t>SJIM Replacement DataPower Work</t>
  </si>
  <si>
    <t>Paul Rarey/EXT/FFIC</t>
  </si>
  <si>
    <t>Paul Rarey</t>
  </si>
  <si>
    <t>WR635641</t>
  </si>
  <si>
    <t>Chubb Premium Monthly Interface to Archive - Child for McGee (Master WR635090)</t>
  </si>
  <si>
    <t>WR635643</t>
  </si>
  <si>
    <t>Archive Input/WCR - COMPLY WITH WC PROOF OF COVERAGE REPORTING EQUIREMENTS FOR NCCI ADDRESS TYPE 6 (child of ENH110703/WR634763)</t>
  </si>
  <si>
    <t>WR635645</t>
  </si>
  <si>
    <t>WR635646</t>
  </si>
  <si>
    <t>CI WebS - 2016 IT Currency - DB2 Upgrade - Child of WR533961</t>
  </si>
  <si>
    <t>WR635647</t>
  </si>
  <si>
    <t>DCC- Data Center Consolidation for all IBM efforts supporting all Shared Services Applications (Child of Master WR226685)</t>
  </si>
  <si>
    <t>WR635648</t>
  </si>
  <si>
    <t>CBR Reactivation and Correction Facility</t>
  </si>
  <si>
    <t>WR635650</t>
  </si>
  <si>
    <t>SFRe: MCC TX Pharmacy Denial EOR</t>
  </si>
  <si>
    <t>WR635657</t>
  </si>
  <si>
    <t>Archive Output - Initial Load of Loss Reserve Master</t>
  </si>
  <si>
    <t>WR635659</t>
  </si>
  <si>
    <t>WR635660</t>
  </si>
  <si>
    <t>Claims KT for ACE Policy Service</t>
  </si>
  <si>
    <t>WR635661</t>
  </si>
  <si>
    <t>EBI - Customer View: Correct Duplicate Customer Numbers II (Child of WR533986)</t>
  </si>
  <si>
    <t>WR635662</t>
  </si>
  <si>
    <t>WR635667</t>
  </si>
  <si>
    <t>WR635669</t>
  </si>
  <si>
    <t xml:space="preserve">Disaster Recovery 2016 </t>
  </si>
  <si>
    <t>WR635670</t>
  </si>
  <si>
    <t>WR635674</t>
  </si>
  <si>
    <t>EUS - Company Selection documentation for WC in Massachusetts</t>
  </si>
  <si>
    <t>BKITHUMN</t>
  </si>
  <si>
    <t>Offshore Thunderhead Maintenance</t>
  </si>
  <si>
    <t>BKOTHUMN</t>
  </si>
  <si>
    <t>Onshore Landed Thunderhead Maintenance</t>
  </si>
  <si>
    <t>WFNTHUMN</t>
  </si>
  <si>
    <t>Onshore US Thunderhead Maintenance</t>
  </si>
  <si>
    <t>BKITHUEN</t>
  </si>
  <si>
    <t>Offshore Thunderhead Enhancemet</t>
  </si>
  <si>
    <t>BKOTHUEN</t>
  </si>
  <si>
    <t>Onshore Landed Thunderhead Enhancement</t>
  </si>
  <si>
    <t>WFNTHUEN</t>
  </si>
  <si>
    <t>Onshore US Thunderhead Enhancement</t>
  </si>
  <si>
    <t>BKITHUBN</t>
  </si>
  <si>
    <t>Offshore Thunderhead Bench</t>
  </si>
  <si>
    <t>BKOTHUBN</t>
  </si>
  <si>
    <t>Onshore Landed Thunderhead Bench</t>
  </si>
  <si>
    <t>WFNTHUBN</t>
  </si>
  <si>
    <t>Onshore US Thunderhead Bench</t>
  </si>
  <si>
    <t>BKITHUKT</t>
  </si>
  <si>
    <t>Offshore Thunderhead Knowledge Transfer</t>
  </si>
  <si>
    <t>BKOTHUKT</t>
  </si>
  <si>
    <t>Onshore Landed Thunderhead  Knowledge Transfer</t>
  </si>
  <si>
    <t>WFNTHUKT</t>
  </si>
  <si>
    <t>Onshore US Thunderhead  Knowledge Transfer</t>
  </si>
  <si>
    <t>CN=Gloria A Goldbranson/O=FFIC</t>
  </si>
  <si>
    <t>SELECTICA - WC Company Selection Rules for MT and NV</t>
  </si>
  <si>
    <t>Sharepoint - Create Custom Site for CI Programs Central Facility (child of WR634671)</t>
  </si>
  <si>
    <t>Sharepoint - Create Custom Site for IWIN SmartCARE (child of WR634671)</t>
  </si>
  <si>
    <t>2016 Commercial Application Decommissioning: CILS CM retirement  - (child of WR634365)</t>
  </si>
  <si>
    <t>CN=Ajay Karthikeyan/OU=IBM/O=FFIC</t>
  </si>
  <si>
    <t>Lotus Notes Decomm - Team Site for IT Claims News db - Child of WR634365</t>
  </si>
  <si>
    <t>FileNet: DDM - Documentum Data Migration Project - Child of WR635645</t>
  </si>
  <si>
    <t>FileNet: DDM - DataCap POC - Child of WR635645</t>
  </si>
  <si>
    <t>WR635678</t>
  </si>
  <si>
    <t>PAI - ENH110960 - Florida Workers Compensation Insurance Guaranty Surcharge (CIS Master WR WR635466)</t>
  </si>
  <si>
    <t>WR635679</t>
  </si>
  <si>
    <t>EUS-2016 IT Currency - DB2 Upgrade - Child of WR533961</t>
  </si>
  <si>
    <t>WR635680</t>
  </si>
  <si>
    <t>Ann M Bento/FFIC</t>
  </si>
  <si>
    <t>WR635685</t>
  </si>
  <si>
    <t>End TSA - Capture Auto Physical Damage in ISO reporting</t>
  </si>
  <si>
    <t>CN=Matt Aslin/O=FFIC</t>
  </si>
  <si>
    <t>WR635689</t>
  </si>
  <si>
    <t>ESB - ACE/Chubb Books and Records Historical Extract - Cancellation Legal Reprints (child of WR533456)</t>
  </si>
  <si>
    <t>WR635691</t>
  </si>
  <si>
    <t>MRP - End of TSA  (child of WR534093)</t>
  </si>
  <si>
    <t>WR635692</t>
  </si>
  <si>
    <t>Sharepoint - Create Custom Site for IWIN Management Advantage (child of WR634671)</t>
  </si>
  <si>
    <t>WR635693</t>
  </si>
  <si>
    <t>SELECTICA - OPTA Factor Update</t>
  </si>
  <si>
    <t>WR635694</t>
  </si>
  <si>
    <t>VIN Validation monthly data update - 2016/11 - Child of WR534313</t>
  </si>
  <si>
    <t>WR635697</t>
  </si>
  <si>
    <t>DataPower Child WR for Rewrite of EVS using BIH/Fuse - Child of WR635298</t>
  </si>
  <si>
    <t>WR635698</t>
  </si>
  <si>
    <t>ROI - LexisNexis Proxy changes - Child of WR635471</t>
  </si>
  <si>
    <t>WR635699</t>
  </si>
  <si>
    <t>MVR - Send additional info to EUS - Child of ENH109618/WR635416</t>
  </si>
  <si>
    <t>WR635702</t>
  </si>
  <si>
    <t>Termination of D&amp;B Contract</t>
  </si>
  <si>
    <t>WR635703</t>
  </si>
  <si>
    <t xml:space="preserve">Environmental policies need  to bypass of Edit SA31 for subline 365. This subline will be added to the logic. </t>
  </si>
  <si>
    <t>WR635705</t>
  </si>
  <si>
    <t>CI Gov - 2017/03/01 - AU - AR - Uninsured MotoristsCoverage Selection/Rejection Policyholder Message Revisions</t>
  </si>
  <si>
    <t>WR635706</t>
  </si>
  <si>
    <t>EBI - Termination of D&amp;B Contract: Customer View (Child of WR635702)</t>
  </si>
  <si>
    <t>WR635710</t>
  </si>
  <si>
    <t>Nancy L. Cabaud/FFIC</t>
  </si>
  <si>
    <t>WR635711</t>
  </si>
  <si>
    <t>MRP/TEP/PVR - 2016 CL Decommissioning (FFIC) Master; under ATP (Americas Transformation Project US-FFIC) - Child of WR634365</t>
  </si>
  <si>
    <t>WR635712</t>
  </si>
  <si>
    <t>EUS - Changes to EVS links in EUS due to rewrite in Fuse (child of WR635298)</t>
  </si>
  <si>
    <t>Shashank Agrawal/EXT/FFIC</t>
  </si>
  <si>
    <t>WR635715</t>
  </si>
  <si>
    <t>Move OBT Documentation Lotus Notes Database to Sharepoint (Child of WR634365)</t>
  </si>
  <si>
    <t>Phyllis A. Silverstein</t>
  </si>
  <si>
    <t>BKITHHEN</t>
  </si>
  <si>
    <t>Prasad P Naik</t>
  </si>
  <si>
    <t>Thunderhead</t>
  </si>
  <si>
    <t>BKOIAMKT</t>
  </si>
  <si>
    <t xml:space="preserve">Onshore IBM India - IAM Knowledge Transfer/Training </t>
  </si>
  <si>
    <t>BKIIAMLB</t>
  </si>
  <si>
    <t>Solution Engineer</t>
  </si>
  <si>
    <t>BKOIAMLB</t>
  </si>
  <si>
    <t>BKIFILLB</t>
  </si>
  <si>
    <t>Offshore FileNet BA/SE work</t>
  </si>
  <si>
    <t>BKOFILLB</t>
  </si>
  <si>
    <t>Onshore FileNet BA/SE work</t>
  </si>
  <si>
    <t>WJF2U</t>
  </si>
  <si>
    <t>Offsore Thunderhead Enhancement</t>
  </si>
  <si>
    <t>BKOTHHEN</t>
  </si>
  <si>
    <t>Onshore Thunerhead Enhancement - Landed</t>
  </si>
  <si>
    <t>8GC0K1QM</t>
  </si>
  <si>
    <t>Onshore Thunerhead Enhancement - US</t>
  </si>
  <si>
    <t>EBI - 2016 Maintenance Requests for MI - PARENT</t>
  </si>
  <si>
    <t>EBI - 2016 Maintenance Requests for BI Hub &amp; BI Tools - PARENT</t>
  </si>
  <si>
    <t>SAP Billing - Master WR for 1/2016 through 3/31/2017 RTC activities and audit requests due to Chubb conversion</t>
  </si>
  <si>
    <t>2016/2017 CL Decommissioning (FFIC) Master; under ATP (Americas Transformation Project US-FFIC)</t>
  </si>
  <si>
    <t>"FFIC Legacy" App Decommission: PL endTSA 2017 Master</t>
  </si>
  <si>
    <t>Lingesh Rampur</t>
  </si>
  <si>
    <t>EBI - Customer View-Global Sanctions Screening Solution (GSSS) Connection</t>
  </si>
  <si>
    <t>Eldho Mathew</t>
  </si>
  <si>
    <t>Collections Workstation (CSW):  End-TSA Changes (Child of Master WR634790)</t>
  </si>
  <si>
    <t>ESB - ACE/Chubb Books &amp; Records Historical Extract - Data Mapping - Diary Messages (Child of WR533456)</t>
  </si>
  <si>
    <t>ARCHIVE OUTPUT/IRES- ART Velocity - RAC Missing from ACCTG-COMP-CD Rule - Child of WR534291</t>
  </si>
  <si>
    <t>FileNet ICN Upgrade Performance Test</t>
  </si>
  <si>
    <t>WR635720</t>
  </si>
  <si>
    <t>ECM-Corporate Client- Ctc- Termination of Dunn and Bradstreet (D&amp;B) contract (Child WR of WR635702-ENH111152)</t>
  </si>
  <si>
    <t>WR635725</t>
  </si>
  <si>
    <t>International Rating Database - Updates to Automobile and General Liability</t>
  </si>
  <si>
    <t>WR635726</t>
  </si>
  <si>
    <t>PVO - Index Data Update - Child of WR534314 - CHG0080275</t>
  </si>
  <si>
    <t>WR635729</t>
  </si>
  <si>
    <t xml:space="preserve">CHIEF - Forms &amp; Letters for CLAWS Thunderhead Integration (Child of WR635767  IT Claims - Legacy FFIC Support of CLAWS) </t>
  </si>
  <si>
    <t>WR635737</t>
  </si>
  <si>
    <t>(Mini) CHIEF - Address Accenture Audit Findings (Child of WR634344)</t>
  </si>
  <si>
    <t>WR635738</t>
  </si>
  <si>
    <t>EBI - CDW:  Productionize the population of CDW to Allianz Global Sanctions Screening Solution (GSSS)</t>
  </si>
  <si>
    <t>WR635743</t>
  </si>
  <si>
    <t xml:space="preserve">CLAWS - Thunderhead (Parent WR) </t>
  </si>
  <si>
    <t>WR635747</t>
  </si>
  <si>
    <t>CAR - 4Q2016 Production Support (child to WR534291)</t>
  </si>
  <si>
    <t>WR635748</t>
  </si>
  <si>
    <t>DDM - 2016 Performance Test Baseline (child of WR635645)</t>
  </si>
  <si>
    <t>WR635749</t>
  </si>
  <si>
    <t>EBI - Aviation US WC Reports in Cognos/BI Hub (Child to WR635347)</t>
  </si>
  <si>
    <t>WR635750</t>
  </si>
  <si>
    <t>EBI - Convert InfoDirectory LotusNotes DB to Cognos</t>
  </si>
  <si>
    <t>WR635751</t>
  </si>
  <si>
    <t>EBI - Convert CDW LotusNotes DB to Cognos</t>
  </si>
  <si>
    <t>WR635752</t>
  </si>
  <si>
    <t>Legacy PI Home and Auto Defect Release</t>
  </si>
  <si>
    <t>WR635755</t>
  </si>
  <si>
    <t>Archive Output - Sale of Fireman's Fund Insurance Company of Ohio, Co 017 (Child of WR534291)</t>
  </si>
  <si>
    <t>WR635761</t>
  </si>
  <si>
    <t>EBI - Customer View: Year End Activities-Child of WR533986</t>
  </si>
  <si>
    <t>WR635762</t>
  </si>
  <si>
    <t>Lotus Notes Decomm - Team Site for Special Claims Handling db - Child of WR634365</t>
  </si>
  <si>
    <t>Heather M Weirath</t>
  </si>
  <si>
    <t>WR635763</t>
  </si>
  <si>
    <t>Sharepoint - Create Custom Site for Excess and Surplus Lines Non-Admitted Property (child of WR634671)</t>
  </si>
  <si>
    <t>WR635764</t>
  </si>
  <si>
    <t>Create a New Shared Drive to store MidCorp Product Development documentation</t>
  </si>
  <si>
    <t>John K. Armstrong</t>
  </si>
  <si>
    <t>WR635765</t>
  </si>
  <si>
    <t>Lotus Notes Mail-in Analysis &amp; Database Retirement - Child of WR634365</t>
  </si>
  <si>
    <t>WR635767</t>
  </si>
  <si>
    <t xml:space="preserve">IT Claims - Legacy FFIC Support of CLAWS Master WR (Child of CLAWS PROJECT governed in Munich) </t>
  </si>
  <si>
    <t>WR635770</t>
  </si>
  <si>
    <t>EPIC - Retrigger PI policies in EPIC to PVO</t>
  </si>
  <si>
    <t>WR635771</t>
  </si>
  <si>
    <t>CIS - Retrigger Legal Print of WC PI Policies in CIS to PVO</t>
  </si>
  <si>
    <t>WR635772</t>
  </si>
  <si>
    <t>WR635773</t>
  </si>
  <si>
    <t>EBI-ENH111239 - Mini - Enhance BI Hub Unassigned Prem Report to Include Entertainment Division</t>
  </si>
  <si>
    <t>WR635774</t>
  </si>
  <si>
    <t>WR635775</t>
  </si>
  <si>
    <t>WR635776</t>
  </si>
  <si>
    <t>WR635777</t>
  </si>
  <si>
    <t xml:space="preserve">BFS - Statistical Filings: 4Q2016 Monthly/Quarterly Filings (child to WR534291) </t>
  </si>
  <si>
    <t>WR635781</t>
  </si>
  <si>
    <t>Global Mail - Application Impact Analysis</t>
  </si>
  <si>
    <t>WR635784</t>
  </si>
  <si>
    <t>Sharepoint - Create Teamsite for "UW Authorities - AGCS"</t>
  </si>
  <si>
    <t>WR635792</t>
  </si>
  <si>
    <t>ACE End TSA Claims: ISO return file processing (Child of WR533945)</t>
  </si>
  <si>
    <t>WR635793</t>
  </si>
  <si>
    <t>Year End Activities for PI Personal Applications</t>
  </si>
  <si>
    <t>WR635794</t>
  </si>
  <si>
    <t xml:space="preserve">EPIC-  NY Forms  </t>
  </si>
  <si>
    <t>WR635796</t>
  </si>
  <si>
    <t>WR635798</t>
  </si>
  <si>
    <t xml:space="preserve">EPAS Books and Records - Legal Reprints for Chubb (child of _x000D_
WR533456) _x000D_
</t>
  </si>
  <si>
    <t>NEST Information Technologies</t>
  </si>
  <si>
    <t>WR635800</t>
  </si>
  <si>
    <t xml:space="preserve">OASIS - 4Q2016 Production Support (Child of WR534291)_x000D_
</t>
  </si>
  <si>
    <t>WR635801</t>
  </si>
  <si>
    <t>WCWS AutoPrint (child of WR533456)</t>
  </si>
  <si>
    <t>WR635802</t>
  </si>
  <si>
    <t xml:space="preserve">Global Quality Assurance  - Commercial General Changes </t>
  </si>
  <si>
    <t>WR635806</t>
  </si>
  <si>
    <t>SBqt - ENH110703 - NCCI ADDRESS TYPE 6 - POC REPORTING (child of WR634763)</t>
  </si>
  <si>
    <t>DUPLICATE:  EBI - Productionize FVT for monthly refresh (child of WR533987)</t>
  </si>
  <si>
    <t>WR635814</t>
  </si>
  <si>
    <t>ELDS - Vendor Data Updates for DECEMBER - CHILD WR of WR634336</t>
  </si>
  <si>
    <t>WR635815</t>
  </si>
  <si>
    <t>WR635816</t>
  </si>
  <si>
    <t>LPL  - PRQ Component - separation from Documaker - child of WR635525</t>
  </si>
  <si>
    <t>WR635818</t>
  </si>
  <si>
    <t>Selectica - Add new class code to CA</t>
  </si>
  <si>
    <t>WR635821</t>
  </si>
  <si>
    <t>ACE End TSA:  Claims Conversion: Add Proper File Extensions to 500+ Chief File Note Attachments  (Child of WR533945)</t>
  </si>
  <si>
    <t>WR635822</t>
  </si>
  <si>
    <t>PMS Edit for Termination of Restaurant and Tavern program which is moving to MRP.</t>
  </si>
  <si>
    <t>WR635823</t>
  </si>
  <si>
    <t>LN - Attachment Database - Fix Needed to the "Share With" field</t>
  </si>
  <si>
    <t>WR635824</t>
  </si>
  <si>
    <t>McGee to support SAP Financial Transition - Phase 2 - Transition McGee CDF feed to ACTS - Child of WR634540</t>
  </si>
  <si>
    <t>WR635825</t>
  </si>
  <si>
    <t>VIN Validation monthly data update - 2016/12 - Child of WR534313</t>
  </si>
  <si>
    <t>WR635828</t>
  </si>
  <si>
    <t>WR635830</t>
  </si>
  <si>
    <t>SAP Financial Transition Archive  Create Loss/Premium IReS Key Files for Historical - Phase 2 (P#5127) - Child of WR634540</t>
  </si>
  <si>
    <t>WR635831</t>
  </si>
  <si>
    <t>Archive Output - Automate Marine Transfer Process For Codes 1 &amp; 3 (054/US64 activity) child of WR635857</t>
  </si>
  <si>
    <t>WR635834</t>
  </si>
  <si>
    <t>FileNet: B&amp;R Cleanup Work (CHUBB PI Transition)</t>
  </si>
  <si>
    <t>WR635835</t>
  </si>
  <si>
    <t>FileNet: ATP - CLAWS FileNet Integration</t>
  </si>
  <si>
    <t>WR635837</t>
  </si>
  <si>
    <t>Global Quality Assurance  - New Applications R2.0</t>
  </si>
  <si>
    <t>WR635838</t>
  </si>
  <si>
    <t>Melanie Allen</t>
  </si>
  <si>
    <t>Karen A Heien</t>
  </si>
  <si>
    <t>WR635840</t>
  </si>
  <si>
    <t>EBI - Aviation US WC Reports in BIHub - ETL (Child of WR635347)</t>
  </si>
  <si>
    <t>WR635841</t>
  </si>
  <si>
    <t>EBI - 2016 Year-end activites for ETL (child of WR533987)</t>
  </si>
  <si>
    <t>WR635842</t>
  </si>
  <si>
    <t>WR635845</t>
  </si>
  <si>
    <t>EBI - LossFocus - retrieve CUBE file from SERVER instead of SIS mainframe (discontinue SIS step) - Child of WR635861</t>
  </si>
  <si>
    <t>WR635847</t>
  </si>
  <si>
    <t>WR635848</t>
  </si>
  <si>
    <t>WR635849</t>
  </si>
  <si>
    <t>WR635850</t>
  </si>
  <si>
    <t>ENH111257 -CI GOV – 2017/01/01– WC – California WCIRBCA Standard Form Revisions</t>
  </si>
  <si>
    <t>WR635851</t>
  </si>
  <si>
    <t>Enterprise Vault Migration and AGCS Backup Tape for E-Discovery Scoping</t>
  </si>
  <si>
    <t>WR635853</t>
  </si>
  <si>
    <t>EBI - 2016 Year-end activites for ETL (child of WR533986)</t>
  </si>
  <si>
    <t>WR635854</t>
  </si>
  <si>
    <t>WR635855</t>
  </si>
  <si>
    <t>CA CSS Annual Agent Mailing 2016</t>
  </si>
  <si>
    <t>WR635857</t>
  </si>
  <si>
    <t>2017 Maintenance - Archive, Financial Reporting and Reinsurance</t>
  </si>
  <si>
    <t>WR635858</t>
  </si>
  <si>
    <t>NOL (RTC): 2016 Year End Activities (child of WR635857)</t>
  </si>
  <si>
    <t>WR635861</t>
  </si>
  <si>
    <t>EBI - 2017 Maintenance Requests for MI - PARENT</t>
  </si>
  <si>
    <t>WR635864</t>
  </si>
  <si>
    <t>FileNet: AppRat - Lotus Notes Database Decommissioning</t>
  </si>
  <si>
    <t>WR635868</t>
  </si>
  <si>
    <t>OASIS - New York Public Vehicles Quarterly Premium Written Report (Child of WR534291)</t>
  </si>
  <si>
    <t>WR635871</t>
  </si>
  <si>
    <t>PS &amp;SAP Problem Tracking - 2016 CL Decommissioning (FFIC) Master; under ATP (Americas Transformation Project US-FFIC) - Child of WR634365</t>
  </si>
  <si>
    <t>WR635872</t>
  </si>
  <si>
    <t xml:space="preserve">NAS: Requirements-2016 CL Decommissioning (FFIC) Master; under ATP (Americas Transformation Project US-FFIC) - Child of WR634365_x000D_
</t>
  </si>
  <si>
    <t>WR635873</t>
  </si>
  <si>
    <t>PeopleSoft PO -ePro 8.4 - 2016 CL Decommissioning (FFIC) Master; under ATP (Americas Transformation Project US-FFIC) - Child of WR634365</t>
  </si>
  <si>
    <t>WR635874</t>
  </si>
  <si>
    <t xml:space="preserve">PeopleSoft Request Tracking-2016 CL Decommissioning (FFIC) Master; under ATP (Americas Transformation Project US-FFIC) - Child of WR634365_x000D_
</t>
  </si>
  <si>
    <t>WR635875</t>
  </si>
  <si>
    <t>FAST: PS Interface Tables Chgs Decommissioning (FFIC) Master; under ATP (Americas Transformation Project US-FFIC) - Child of WR634365</t>
  </si>
  <si>
    <t>WR635876</t>
  </si>
  <si>
    <t>CI CWS - Update Agency Download java 6 program to java 8</t>
  </si>
  <si>
    <t>WR635878</t>
  </si>
  <si>
    <t>Lotus Notes Decomm - IT Claims Team Site Additional dbs - Child of WR634365</t>
  </si>
  <si>
    <t>WR635879</t>
  </si>
  <si>
    <t>CI CWS - NCCI Address Type 6 - No Specific Address - Child of WR634763/ENH110703</t>
  </si>
  <si>
    <t>WR635880</t>
  </si>
  <si>
    <t>CEI/PVR - ENH110761 - Risk IDs for ART books of business on IFC systems - (Child of WR635546)</t>
  </si>
  <si>
    <t>WR635882</t>
  </si>
  <si>
    <t>2017 IT Audit Support</t>
  </si>
  <si>
    <t>WR635885</t>
  </si>
  <si>
    <t>EFP/EFE - Process re-triggered PI policies in EPIC to PVO (Child request to WR635770)</t>
  </si>
  <si>
    <t>ACE Legally Mandated Changes</t>
  </si>
  <si>
    <t>WR635886</t>
  </si>
  <si>
    <t>EFP/EFC - Process re-triggered PI policies in CIS to PVO (Child request to WR635771)</t>
  </si>
  <si>
    <t>WR635888</t>
  </si>
  <si>
    <t>Install SharePoint 2013 in AllianzNA Environment</t>
  </si>
  <si>
    <t>WR635893</t>
  </si>
  <si>
    <t>IReS (RTC):  2016 Year End Activities (Child of WR635857)</t>
  </si>
  <si>
    <t>WR635896</t>
  </si>
  <si>
    <t>Archive Input: Aviation Workers Compensation - Child of WR635347</t>
  </si>
  <si>
    <t>WR635897</t>
  </si>
  <si>
    <t>PLP - 2016 Year-end activites for PLP</t>
  </si>
  <si>
    <t>WR635899</t>
  </si>
  <si>
    <t>Archive Input - December 2016 Production Support (Child of WR534291)</t>
  </si>
  <si>
    <t>WR635901</t>
  </si>
  <si>
    <t>Claims Daily - EndTSA Multiple Claim Daily Files (Child of WR533945)</t>
  </si>
  <si>
    <t>WR635903</t>
  </si>
  <si>
    <t>NOL (RTC):  Decommission Lotus Notes NOL Project Notebook (child of WR634365)</t>
  </si>
  <si>
    <t>WR635904</t>
  </si>
  <si>
    <t>NOL (RTC): Decommission Lotus Notes NOL System Documentation (Child of WR634365)</t>
  </si>
  <si>
    <t>WR635905</t>
  </si>
  <si>
    <t>IReS (RTC):  Decommission Lotus Notes Reinsurance System Procedures (Child of WR634265)</t>
  </si>
  <si>
    <t>WR635906</t>
  </si>
  <si>
    <t>IReS (RTC): Decommission Lotus Notes DB URS New Releases (Child of WR634365)</t>
  </si>
  <si>
    <t>WR635908</t>
  </si>
  <si>
    <t>WR635909</t>
  </si>
  <si>
    <t>WR635911</t>
  </si>
  <si>
    <t>CI WCIRB Bureau Extract Change</t>
  </si>
  <si>
    <t>WR635912</t>
  </si>
  <si>
    <t>WR635914</t>
  </si>
  <si>
    <t>Pavan Kumar Surabi/IBM/FFIC</t>
  </si>
  <si>
    <t>WR635918</t>
  </si>
  <si>
    <t>CDF : Request to delete the Duplicates datasets for 2017</t>
  </si>
  <si>
    <t>WR635926</t>
  </si>
  <si>
    <t>CI Gov - 2017/04/01 - AU - MS - Auto Dealer Coverage Form and Rule Withdrawn - ISO Suite Release Only</t>
  </si>
  <si>
    <t>WR635928</t>
  </si>
  <si>
    <t>WR635929</t>
  </si>
  <si>
    <t>WR635930</t>
  </si>
  <si>
    <t>WR635931</t>
  </si>
  <si>
    <t>EndTSA: Archive Input ESIS Data Capture</t>
  </si>
  <si>
    <t>WR635933</t>
  </si>
  <si>
    <t>WCWS - Establish CyberArk ID for Monthly Forms &amp; Letters ProdMove (Child of WR634344)</t>
  </si>
  <si>
    <t>WR635934</t>
  </si>
  <si>
    <t>ESC Stuff &amp; Tracker Project Decommissioning (FFIC) Master; under ATP (Americas Transformation Project US-FFIC)-Child of WR634365</t>
  </si>
  <si>
    <t>WR635935</t>
  </si>
  <si>
    <t>ACE End TSA Claims: CCV Retirement (Child of WR634790)</t>
  </si>
  <si>
    <t>WR635936</t>
  </si>
  <si>
    <t>ACE End TSA Claims:  Decomm PI interfaces for ATLAS ( Child of WR634790)</t>
  </si>
  <si>
    <t>WR735937</t>
  </si>
  <si>
    <t>PMS - TWO AGUP Codes (Willis Ins of Calif and Ins Office of America) &amp; PMS Report of ALL Active AGUP codes</t>
  </si>
  <si>
    <t>WR735938</t>
  </si>
  <si>
    <t xml:space="preserve">CI CWS - Support of Rewrite of EVS using BIH/Fuse - Child of WR635298_x000D_
</t>
  </si>
  <si>
    <t>WR735939</t>
  </si>
  <si>
    <t>PI - Books &amp; Records - SRS and Massachusetts Auto - Historical Records (Child of WR533457)</t>
  </si>
  <si>
    <t>WR735940</t>
  </si>
  <si>
    <t>ELDS/EGIS 2017 Master Work Request - Maintenance RTC</t>
  </si>
  <si>
    <t>WR735941</t>
  </si>
  <si>
    <t>ELDS - Quarterly Kentucky Premium Tax Territory Coding for 4Q 2016 - Child of WR634336</t>
  </si>
  <si>
    <t>WR735943</t>
  </si>
  <si>
    <t>EBI - 2017 Maintenance Requests for BI Hub &amp; BI Tools - PARENT</t>
  </si>
  <si>
    <t>WR735944</t>
  </si>
  <si>
    <t>EBI - 1Q2017 Maintenance work for ACIS</t>
  </si>
  <si>
    <t>WR735945</t>
  </si>
  <si>
    <t>EODS (CTC): Wave 4 EODS Decommission (Child of WR634790)</t>
  </si>
  <si>
    <t>WR735946</t>
  </si>
  <si>
    <t>2017 Master WR Recurring Production Maintenance for EDBI</t>
  </si>
  <si>
    <t>WR735947</t>
  </si>
  <si>
    <t>NCA - Master WR for 2017 RTC Activities and Audit Requests</t>
  </si>
  <si>
    <t>WR735949</t>
  </si>
  <si>
    <t>NWPA- Master WR for 2017 RTC maintenance activities and audit tracking</t>
  </si>
  <si>
    <t>WR735950</t>
  </si>
  <si>
    <t>UBS-ESB/DBS - Master WR for 2017 RTC Activities and Audit Requests</t>
  </si>
  <si>
    <t>WR735951</t>
  </si>
  <si>
    <t>EBI - Decomission of EPAS OMR (child of WR634790)</t>
  </si>
  <si>
    <t>WR735953</t>
  </si>
  <si>
    <t>CAT MGMT - 1Q2017 Production Support (child of WR635857)</t>
  </si>
  <si>
    <t>WR735954</t>
  </si>
  <si>
    <t>CAR - 1Q2017 Production Support (child to WR635857)</t>
  </si>
  <si>
    <t>WR735955</t>
  </si>
  <si>
    <t>CPI - Add Dhiyana Rathinavel &amp; Gayathri Kandasamy, CPI SE's 'CID-SYSTEM-USERS in BMRRBO08'</t>
  </si>
  <si>
    <t>WR735957</t>
  </si>
  <si>
    <t>RSR - Records Storage and Retrieval - App Decommission - Child of WR634365</t>
  </si>
  <si>
    <t>WR735959</t>
  </si>
  <si>
    <t>POP - Policy Oriented Processingl - App Decommission - Child of WR634365</t>
  </si>
  <si>
    <t>WR735961</t>
  </si>
  <si>
    <t>ENH111541 - MINI - Quota Share Reinsurance Treaty Updates for 1/1/2017 Policy Eff Date</t>
  </si>
  <si>
    <t>WR735962</t>
  </si>
  <si>
    <t>ECM (RTC) Pre-Approved Small Initiatives - 2017 Master WR Recurring Production/Maintenance Work - CI Only</t>
  </si>
  <si>
    <t>WR735963</t>
  </si>
  <si>
    <t>EUS BA-SE Support in 2017 (Onshore and Offshore)</t>
  </si>
  <si>
    <t>WR735964</t>
  </si>
  <si>
    <t>LN-new mailin database ALM Global</t>
  </si>
  <si>
    <t>WR735965</t>
  </si>
  <si>
    <t>ITVC - Support of Rewrite of EVS using BIH/Fuse - Child of WR635298</t>
  </si>
  <si>
    <t>WR735966</t>
  </si>
  <si>
    <t>CI GOV – 2017/05/01– WC – Nationwide Item P-1413 Establishment Of Experience Rating Modification Factor Revision Endorsement</t>
  </si>
  <si>
    <t>WR735967</t>
  </si>
  <si>
    <t>End TSA - Chubb Interface to Archive - DataStage ETL Premium INC(child of WR635137)</t>
  </si>
  <si>
    <t>WR735968</t>
  </si>
  <si>
    <t>End TSA - Chubb Interface to Archive - DataStage ETL Loss - Phase 2 (child of WR635137)</t>
  </si>
  <si>
    <t>WR735969</t>
  </si>
  <si>
    <t>ESB - Billing History for HPR Policies (child of WR735950)</t>
  </si>
  <si>
    <t>Lynda L. Bielecki</t>
  </si>
  <si>
    <t>WR735970</t>
  </si>
  <si>
    <t>NWPA - Billing History for HPR Policies (child of WR735949)</t>
  </si>
  <si>
    <t>WR735971</t>
  </si>
  <si>
    <t>WR735974</t>
  </si>
  <si>
    <t>WR735975</t>
  </si>
  <si>
    <t>WR735976</t>
  </si>
  <si>
    <t>Archive Input - Chubb Monthly Premium - Clean Up FIle from ETL</t>
  </si>
  <si>
    <t>WR735977</t>
  </si>
  <si>
    <t>ATLAS - Decommission RSR Labels in UCSAU (child of WR634365)</t>
  </si>
  <si>
    <t>WR735980</t>
  </si>
  <si>
    <t>ACES DB2 Upgrade Pre-Req:  Reverse engineer to generate missing source code (Child of WR533961)</t>
  </si>
  <si>
    <t>WR735981</t>
  </si>
  <si>
    <t>Pagedef and Formdefs (RTC):  Decommission Lotus Note Project Notebook (child of WR634365)</t>
  </si>
  <si>
    <t>WR735982</t>
  </si>
  <si>
    <t xml:space="preserve">Print Reduction Notebook (RTC):  Decommission Lotus Note Project Notebook (child of WR634365)_x000D_
</t>
  </si>
  <si>
    <t>WR735983</t>
  </si>
  <si>
    <t>CEI  - In support of CIS WR - ENH110703 - CIS GOV - NCCI ADDRESS TYPE 6 - POC REPORTING (Child of WR634763)</t>
  </si>
  <si>
    <t>WR735985</t>
  </si>
  <si>
    <t>WR735987</t>
  </si>
  <si>
    <t>2017 Commercial Application Decommissioning: Farm and Ranch (FRAS) - (child of WR634365)</t>
  </si>
  <si>
    <t>BKISWCMN</t>
  </si>
  <si>
    <t>Offshore SWC work</t>
  </si>
  <si>
    <t>BKOSWCMN</t>
  </si>
  <si>
    <t>Onshore SWC work</t>
  </si>
  <si>
    <t>ISAM Migration - Migrating from TAM 6.x to ISAM 9.0  -  (Master)</t>
  </si>
  <si>
    <t>Managed Projects - TAM to ISAM Upgrade (MASTER)</t>
  </si>
  <si>
    <t>Tejashree M Bhat</t>
  </si>
  <si>
    <t>ACE End TSA Claims - IBM Support Chubb Conversion Activities (Child of WR533945)</t>
  </si>
  <si>
    <t>ACE End TSA Claims - Accenture Support Chubb Conversion Activities (Child of WR 533945)</t>
  </si>
  <si>
    <t>ACE End TSA Claims: Discontinue processing after all conversions are completed (WR533945)</t>
  </si>
  <si>
    <t>CI GOV – 2017/04/01 – WC – Virginia - Voluntary Loss Costs and Rating Values with LCM Revision</t>
  </si>
  <si>
    <t>NCA - End of TSA - (child of WR634790)</t>
  </si>
  <si>
    <t>Salesforce ADMIN: Changes and new file to Support RRD Digital Document Management (child of WR635645)</t>
  </si>
  <si>
    <t>Upgrade of Data Masker tool (Master)</t>
  </si>
  <si>
    <t>ACE End TSA Claims: Post Conversion Removal of PI data from CHIEF  (Child of WR533945)</t>
  </si>
  <si>
    <t>ACE End TSA Claims: Post Conversion Removal of PI data from ATLAS  (Child of WR533945)</t>
  </si>
  <si>
    <t>ACE End TSA Claims: Post Conversion Removal of PI data from WCWS  (Child of WR533945)</t>
  </si>
  <si>
    <t>ACE End TSA Claims: Post Conversion Removal of PI data from CDW  (Child of WR533945)</t>
  </si>
  <si>
    <t xml:space="preserve">ACE End TSA Claims:  Decommission PI interfaces for CHIEF ( Child of WR634790)_x000D_
</t>
  </si>
  <si>
    <t>SAP Billing - Decommissioning including TOU,BASS, OBP, FSCD ( child of WR634790 / Wave 1 Accenture)</t>
  </si>
  <si>
    <t>App Decommission: PL 2017 - NEST  Research and Decom Activities for EPAS Application (Child of WR634790)</t>
  </si>
  <si>
    <t>App Decommission: PL 2017 - Accenture Research and Decom Activities for EPAS Application (Child of WR634790)</t>
  </si>
  <si>
    <t>App Decommission: PL 2017 - IBM Research and Decom Activities for EPAS Application (Child of WR634790)</t>
  </si>
  <si>
    <t>CN=Michael Knudtzon/O=FFIC</t>
  </si>
  <si>
    <t>DataPower - Decommission SAPBilling service and removal of its related objects (child of WR634790 / Wave 1)</t>
  </si>
  <si>
    <t>SAP Billing - IBM Decommissioning including FSCD ( child of WR634790 / Wave 1 &amp; 5)</t>
  </si>
  <si>
    <t>EndTSA: ETL - Chubb/ESIS WC Data Capture (child of WR635137) - delete</t>
  </si>
  <si>
    <t>CN=Sandeepa Satyanarayana/OU=IBM/O=FFIC</t>
  </si>
  <si>
    <t>Archive: End TSA Final Historical Data Load (child of WR533456)</t>
  </si>
  <si>
    <t>2017 Commercial Application Decommissioning: CIQ Replacement - LossFocus Display of Reserves - Child of WR634365</t>
  </si>
  <si>
    <t>WR735991</t>
  </si>
  <si>
    <t>PVO - Index Data Updates - 2017 Master WR</t>
  </si>
  <si>
    <t>WR735994</t>
  </si>
  <si>
    <t>WR735995</t>
  </si>
  <si>
    <t>CEI - Lotus Notes Database 'CEI SPECS' Migration to Sharepoint (Child of WR634365)</t>
  </si>
  <si>
    <t>WR735996</t>
  </si>
  <si>
    <t>MRP - Lotus Notes Database ''MRP FAQ" Migration to Sharepoint (Child of WR634365)</t>
  </si>
  <si>
    <t>WR735997</t>
  </si>
  <si>
    <t>END TSA CDF - IBM Support Chubb Conversion Activities (Child of WR533945)</t>
  </si>
  <si>
    <t>WR735998</t>
  </si>
  <si>
    <t>CI Gov - 2017/07/01 - GL -  Estimated Loss Potentials (ELPS) Supplement Revision</t>
  </si>
  <si>
    <t>WR735999</t>
  </si>
  <si>
    <t>BFS: "FFIC Legacy" App Decommission: PL endTSA 2017 - Child of WR634790</t>
  </si>
  <si>
    <t>Doreen Nigri</t>
  </si>
  <si>
    <t>WR736000</t>
  </si>
  <si>
    <t>Claims IT - 2017 Master WR for Release Tracking</t>
  </si>
  <si>
    <t>WR736001</t>
  </si>
  <si>
    <t>Claims IT - 2017 Master WR for IBM Maintenance</t>
  </si>
  <si>
    <t>WR736019</t>
  </si>
  <si>
    <t>CAR: "FFIC Legacy" App Decommission: PL endTSA 2017 - Child of WR634790</t>
  </si>
  <si>
    <t>WR736018</t>
  </si>
  <si>
    <t>CAT: "FFIC Legacy" App Decommission: PL endTSA 2017 - Child of WR634790</t>
  </si>
  <si>
    <t>WR736002</t>
  </si>
  <si>
    <t>Claims IT - 2017 Master WR for Accenture Maintenance</t>
  </si>
  <si>
    <t>WR736003</t>
  </si>
  <si>
    <t>Claims IT - 2017 Master WR for IT C&amp;RS Maintenance</t>
  </si>
  <si>
    <t>WR736004</t>
  </si>
  <si>
    <t>Claims IT - 2017 Master WR for CHIEF - Accenture Support for Performance/Cert &amp; Production Checkout</t>
  </si>
  <si>
    <t>WR736020</t>
  </si>
  <si>
    <t>IRES: "FFIC Legacy" App Decommission: PL endTSA 2017 - Child of WR634790</t>
  </si>
  <si>
    <t>WR736005</t>
  </si>
  <si>
    <t>Claims IT - 2017 Master WR for CHIEF - Accenture Support for Creating Change Requests</t>
  </si>
  <si>
    <t>WR736006</t>
  </si>
  <si>
    <t>Archive Input: "FFIC Legacy" App Decommission: PL endTSA 2017 - Child of WR634790</t>
  </si>
  <si>
    <t>WR736007</t>
  </si>
  <si>
    <t>ODEN Web PT: Application and Rules Base Updates - Master for 2017</t>
  </si>
  <si>
    <t>WR736008</t>
  </si>
  <si>
    <t>VIN Validation - Monthly Reference Data Updates - 2017 Master WR</t>
  </si>
  <si>
    <t>WR736012</t>
  </si>
  <si>
    <t>Update PHM form 386636 01 16</t>
  </si>
  <si>
    <t>Lindsay N Zimmermann</t>
  </si>
  <si>
    <t>WR736013</t>
  </si>
  <si>
    <t>2017 IT Upgrades - MQ Mainframe (Master)</t>
  </si>
  <si>
    <t>WR736014</t>
  </si>
  <si>
    <t>2017 IT Upgrades - DB2 Mainframe (Master)</t>
  </si>
  <si>
    <t>WR736015</t>
  </si>
  <si>
    <t>PVO/EFX - Decommissioning of PI components for EFX/PVO - (child to WR634790)</t>
  </si>
  <si>
    <t>WR736016</t>
  </si>
  <si>
    <t>FS - Premium Entry Manual - Lotus Notes Database Migration to Sharepoint (Child of WR634365)</t>
  </si>
  <si>
    <t>WR736017</t>
  </si>
  <si>
    <t>MRP/PVR - Lotus Notes Database ''Entry Bulletin" Migration to Sharepoint (Child of WR634365)</t>
  </si>
  <si>
    <t>WR736022</t>
  </si>
  <si>
    <t xml:space="preserve">BIGI code changes - Child of WR735961, ENH111541 - MINI - Quota Share Reinsurance Treaty Updates for 1/1/2017 Policy Eff Date </t>
  </si>
  <si>
    <t>WR736024</t>
  </si>
  <si>
    <t>LN - Create the 2017 Premium Audit Archive dB</t>
  </si>
  <si>
    <t>WR736025</t>
  </si>
  <si>
    <t>POP - Retire Application with Data Retention - Child of WR634365</t>
  </si>
  <si>
    <t>WR736026</t>
  </si>
  <si>
    <t>SF Re - Clone Coverage Counsel Services LNDB</t>
  </si>
  <si>
    <t>WR736028</t>
  </si>
  <si>
    <t>WR736029</t>
  </si>
  <si>
    <t>Aviation US Workers Compensation - CIS to add data to PADM files</t>
  </si>
  <si>
    <t>Allison H Ward/FFIC</t>
  </si>
  <si>
    <t>WR736031</t>
  </si>
  <si>
    <t>WR736041</t>
  </si>
  <si>
    <t>CIS Data Masker Upgrade (Child of WR635680)</t>
  </si>
  <si>
    <t>WR736046</t>
  </si>
  <si>
    <t>ELDS - Vendor Data Updates for JANUARY/FEBRUARY - CHILD WR of WR735940</t>
  </si>
  <si>
    <t>WR736047</t>
  </si>
  <si>
    <t>CI - DCRB / PCRB Extract Changes</t>
  </si>
  <si>
    <t>WR736051</t>
  </si>
  <si>
    <t>CAR - Obsolete Job CAQAP - Child of WR634365</t>
  </si>
  <si>
    <t>WR736052</t>
  </si>
  <si>
    <t>Archive Output: Aviation Workers Compensation - Child of WR635347</t>
  </si>
  <si>
    <t>WR736053</t>
  </si>
  <si>
    <t>PVR - End of TSA - (child of WR634790)</t>
  </si>
  <si>
    <t>WR736054</t>
  </si>
  <si>
    <t>TEP - End of TSA - (child of WR634790)</t>
  </si>
  <si>
    <t>WR736057</t>
  </si>
  <si>
    <t>MAA - Obsolete MAYAI, MAYAR, MAYAS - Child of WR634265</t>
  </si>
  <si>
    <t>WR736058</t>
  </si>
  <si>
    <t>NWPA - Duplicate WR, to be cancelled</t>
  </si>
  <si>
    <t>WR736059</t>
  </si>
  <si>
    <t>CDF - End of TSA - (child of WR634790)</t>
  </si>
  <si>
    <t>WR736060</t>
  </si>
  <si>
    <t>NWPA - End of TSA - Shared Service PI/CI (Child of WR634790)</t>
  </si>
  <si>
    <t>WR533453</t>
  </si>
  <si>
    <t>PLEASE DELETE THIS ONE - Secure CL - CDW Reporting (Child of WR532889)</t>
  </si>
  <si>
    <t>WR635411</t>
  </si>
  <si>
    <t xml:space="preserve">IReS: October 2016 IReS Production support (child of WR534291) DELETE_x000D_
</t>
  </si>
  <si>
    <t>DELETE - - CAT MGMT - CAT ASU Changes (Child of WR635000 - ENH109963)</t>
  </si>
  <si>
    <t>WR736061</t>
  </si>
  <si>
    <t>End TSA Customer View - IBM Support Chubb Conversion Activities (Child of WR533945)</t>
  </si>
  <si>
    <t>WR736063</t>
  </si>
  <si>
    <t>SIS - Decommission LossFocus file retrieving process (Master WR635845)</t>
  </si>
  <si>
    <t>WR736064</t>
  </si>
  <si>
    <t>CI Gov - 2015/01/01 WC - New York - WSLPIP Drug &amp; Alcohol Prevention Program Credit</t>
  </si>
  <si>
    <t>WR736066</t>
  </si>
  <si>
    <t>VIN Validation monthly data update - 2017/02 - Child of WR736008</t>
  </si>
  <si>
    <t>WR736068</t>
  </si>
  <si>
    <t xml:space="preserve"> Claim Conversions to Chubb:  File name changes for Policy List and Exception Claim List </t>
  </si>
  <si>
    <t>WR736070</t>
  </si>
  <si>
    <t>WR736071</t>
  </si>
  <si>
    <t>MQ Mainframe Upgrade (Accenture) - Child of WR736013</t>
  </si>
  <si>
    <t>WR736072</t>
  </si>
  <si>
    <t>MQ Mainframe Upgrade (HCL) - Child of WR736013</t>
  </si>
  <si>
    <t>WR736073</t>
  </si>
  <si>
    <t>EBI - Create a copy of LPS/PMS Tables in BI Hub (Child to WR635318)</t>
  </si>
  <si>
    <t>WR736074</t>
  </si>
  <si>
    <t xml:space="preserve">APS - ATP Policy Reprint project  child of (WR634365) </t>
  </si>
  <si>
    <t>WR736075</t>
  </si>
  <si>
    <t>Archive update for PMS - New SLA numbers added</t>
  </si>
  <si>
    <t>WR736076</t>
  </si>
  <si>
    <t>EBI - Decommission of PI Files in ETL (child of WR634790)</t>
  </si>
  <si>
    <t>WR736077</t>
  </si>
  <si>
    <t>SFRe: Enstar: CHIEF claims data migration (Child of WR635472)</t>
  </si>
  <si>
    <t>WR736083</t>
  </si>
  <si>
    <t>ECM SDP - Salesforce TLS1.0 Disablement Impact Analysis and PoC (Child of WR735962)</t>
  </si>
  <si>
    <t>WR736085</t>
  </si>
  <si>
    <t>PMS ENH111698 - PMS Edit required for CTC new and renewal transactions due to termination of program</t>
  </si>
  <si>
    <t>Sally A. Archbold</t>
  </si>
  <si>
    <t>WR736086</t>
  </si>
  <si>
    <t>CI GOV - WC -NW Premium Discount Table Inquiry</t>
  </si>
  <si>
    <t>EndTSA: ETL - Chubb/ESIS WC Data Capture (child of WR635137)</t>
  </si>
  <si>
    <t>WR736089</t>
  </si>
  <si>
    <t>CI GOV- 2017/04/01 – WC – Pennsylvania  Phraseology Change and  Reclassifications</t>
  </si>
  <si>
    <t>WR736093</t>
  </si>
  <si>
    <t xml:space="preserve">CI GOV - 2017/07/01 – WC – Texas Amendatory Endorsement Revision WC420301I_x000D_
</t>
  </si>
  <si>
    <t>WR736094</t>
  </si>
  <si>
    <t>WR736095</t>
  </si>
  <si>
    <t>WR736096</t>
  </si>
  <si>
    <t>eWorkflow Maintenance Updates for 2017 - Master</t>
  </si>
  <si>
    <t>WR736097</t>
  </si>
  <si>
    <t>WR736098</t>
  </si>
  <si>
    <t>ATM - Automate Database Load Process - Child of WR635857</t>
  </si>
  <si>
    <t>WR736100</t>
  </si>
  <si>
    <t>ESB(UBS) - RTC -  Data File Correction - Acct# 000634976 (child of WR735950)</t>
  </si>
  <si>
    <t>WR736101</t>
  </si>
  <si>
    <t xml:space="preserve">RRD URL &amp; IP Change  (EFP)   </t>
  </si>
  <si>
    <t>WR736102</t>
  </si>
  <si>
    <t>ENH111685 - Add Kidnap &amp; Ransom to Exporter's and Global Ambassador products (US Entertainment/MidCorp Foreign Package)</t>
  </si>
  <si>
    <t>WR736104</t>
  </si>
  <si>
    <t>ENH111686 - Comply with WC Requirements for Per Capita Terrorism  and Natural Disasters and Catastrophic Industrial Accidents charges for New York, including repo</t>
  </si>
  <si>
    <t>WR736105</t>
  </si>
  <si>
    <t>WR736107</t>
  </si>
  <si>
    <t>EPAS - Production Support Activities Feburary 2017 (Child of WR634632)</t>
  </si>
  <si>
    <t>WR736109</t>
  </si>
  <si>
    <t>ROI - New Hampshire DLN for new drivers</t>
  </si>
  <si>
    <t>WR736110</t>
  </si>
  <si>
    <t>CTM - Update Email Addresses - Child of WR635857</t>
  </si>
  <si>
    <t>WR736112</t>
  </si>
  <si>
    <t>ISAM Migration - ET Automation &amp; Perf Activities (Child of WR533969)</t>
  </si>
  <si>
    <t>WR736113</t>
  </si>
  <si>
    <t>EUS  TAM to ISAM Upgrade (Child of WR533969)</t>
  </si>
  <si>
    <t>WR736114</t>
  </si>
  <si>
    <t>Support work for TAM to ISAM - Child of WR533969</t>
  </si>
  <si>
    <t>WR736115</t>
  </si>
  <si>
    <t>FIF (LUCAS) - Retire Application - Child of WR634435</t>
  </si>
  <si>
    <t>WR736116</t>
  </si>
  <si>
    <t>EPIC -  DATA Mapping activites for the PI records</t>
  </si>
  <si>
    <t>WR736117</t>
  </si>
  <si>
    <t xml:space="preserve">Archive Input - January 2017 Production Support </t>
  </si>
  <si>
    <t>WR736118</t>
  </si>
  <si>
    <t>Salesforce ADMIN: 2017 Master WR for IBM Maintenance Support</t>
  </si>
  <si>
    <t>WR736120</t>
  </si>
  <si>
    <t>ACE End TSA Claims- Claims Conversion Events ATLAS/WCWS/CDW/CBR (Child of WR533945)</t>
  </si>
  <si>
    <t>WR736121</t>
  </si>
  <si>
    <t>ACE End TSA Claims - Claims Conversion Events - CHIEF (Child of WR533945)</t>
  </si>
  <si>
    <t>WR736122</t>
  </si>
  <si>
    <t>EBI - CBR/CPR IMSA cleanup (child of WR635861)</t>
  </si>
  <si>
    <t>WR736123</t>
  </si>
  <si>
    <t>CI Gov - 2017/09/01/ - AU - FL - Commercial Automobile 2013 Multistate Rules and Forms Revision</t>
  </si>
  <si>
    <t>WR736124</t>
  </si>
  <si>
    <t xml:space="preserve"> ENH111724 - MINI - Claims Letter Logo and Tagline Update </t>
  </si>
  <si>
    <t>Seth Garrison</t>
  </si>
  <si>
    <t>WR736125</t>
  </si>
  <si>
    <t>CHIEF TAM to ISAM Upgrade (Child of WR533969)</t>
  </si>
  <si>
    <t>WR736126</t>
  </si>
  <si>
    <t>Archive Input - Update BMOB-PCLS-CD table MAR1PCC (child of WR635857)</t>
  </si>
  <si>
    <t>WR736127</t>
  </si>
  <si>
    <t>WR736129</t>
  </si>
  <si>
    <t>EUS – DB2 upgrade for EUS Webservers(Child of WR736014)</t>
  </si>
  <si>
    <t>WR736131</t>
  </si>
  <si>
    <t>BFS: End TSA Final Historical Data Load (child of WR533456)</t>
  </si>
  <si>
    <t>WR736134</t>
  </si>
  <si>
    <t>WR736138</t>
  </si>
  <si>
    <t>CHIEF - Forms &amp; Correspondence Updates (Child of WR736002)</t>
  </si>
  <si>
    <t>Carol E. Thode</t>
  </si>
  <si>
    <t>WR736139</t>
  </si>
  <si>
    <t>WR736141</t>
  </si>
  <si>
    <t xml:space="preserve"> 2017 Commercial Application Decommissioning: CIQ Replacement - LossFocus Add Expense Reserves to Ad Hoc - Child of WR634365</t>
  </si>
  <si>
    <t>WR736142</t>
  </si>
  <si>
    <t>CAR: End TSA Final Historical Data Load (child of WR533456)</t>
  </si>
  <si>
    <t>WR736143</t>
  </si>
  <si>
    <t>ATM: End TSA Final Historical Data Load (child of WR533456)</t>
  </si>
  <si>
    <t>WR736144</t>
  </si>
  <si>
    <t>ATLAS - ENH111685 - Kidnap and Ransom (child of WR736102)</t>
  </si>
  <si>
    <t>WR736145</t>
  </si>
  <si>
    <t>CHIEF - ENH111685 - Kidnap and Ransom (child of WR736102)</t>
  </si>
  <si>
    <t>WR736146</t>
  </si>
  <si>
    <t>WR736148</t>
  </si>
  <si>
    <t>ENH111756 - Remove all rules on Expense Reserves</t>
  </si>
  <si>
    <t>Jack Hipp</t>
  </si>
  <si>
    <t>WR736150</t>
  </si>
  <si>
    <t>EPIC - Risk ID Revisons</t>
  </si>
  <si>
    <t>WR736151</t>
  </si>
  <si>
    <t>EPIC Program Code Update</t>
  </si>
  <si>
    <t>WR736157</t>
  </si>
  <si>
    <t>BKITHHBN</t>
  </si>
  <si>
    <t>Offsore Thunderhead Bench</t>
  </si>
  <si>
    <t>BKOTHHBN</t>
  </si>
  <si>
    <t>Onshore Thunerhead Bench - landed</t>
  </si>
  <si>
    <t>BKITHHMN</t>
  </si>
  <si>
    <t>Offsore Thunderhead Maintenance</t>
  </si>
  <si>
    <t>BKOTHHMN</t>
  </si>
  <si>
    <t>Onshore Thunerhead Maintenance - Landed</t>
  </si>
  <si>
    <t>BKITHHKT</t>
  </si>
  <si>
    <t>Offsore Thunderhead Knowledge Transfer</t>
  </si>
  <si>
    <t>BKOTHHKT</t>
  </si>
  <si>
    <t>Onshore Thunerhead Knowledge Transfer - Landed</t>
  </si>
  <si>
    <t>BKIPSMHO</t>
  </si>
  <si>
    <t>Work Request Handover Offshore</t>
  </si>
  <si>
    <t>16-Handover Offshore</t>
  </si>
  <si>
    <t>PRISM</t>
  </si>
  <si>
    <t>Vinitha</t>
  </si>
  <si>
    <t>CHIEF - Data Masking for Test Environment Cleanup</t>
  </si>
  <si>
    <t>Data Masking for Test Environment Cleanup - ADM supported (Atlas, CPR/CBR/ REX)</t>
  </si>
  <si>
    <t>EBI - On Hold - LossFocus - Change Current Weekly Claim Load to a Daily Claim Load</t>
  </si>
  <si>
    <t>Dwarka P. Narayan</t>
  </si>
  <si>
    <t>Enable HP Monitoring for RV Nuccio - Child of WR735962</t>
  </si>
  <si>
    <t>2017 IT Currency - WAS Upgrade</t>
  </si>
  <si>
    <t>FileNet: RR Donnelly (eDelivery)- Policy print stream project (Child of WR634365)</t>
  </si>
  <si>
    <t>EPAS Production Support Activities - 2016 and 2017 Master</t>
  </si>
  <si>
    <t>EBI - LossFocus - WAS 8.5 Upgrade (Child of WR533960)</t>
  </si>
  <si>
    <t>DbAdmin</t>
  </si>
  <si>
    <t>MRP- SAP Financial Transition-Phase 2-Transition CDF Functionality to ACTS (Child of WR634540)</t>
  </si>
  <si>
    <t>HPR - Pinnacle Property - Thunderhead- Project 2096-Pinnacle-FO, Cost center 1019950022</t>
  </si>
  <si>
    <t>CDF Application - End TSA Analysis (child of WR634790)</t>
  </si>
  <si>
    <t>SFRe: Enstar: ATLAS Claims Data Migration and Conversion (Child of WR635472)</t>
  </si>
  <si>
    <t>Commercial Policy Admin system - Policy Repint (Child of ATP - Americas Transformation Project - WR634365)</t>
  </si>
  <si>
    <t xml:space="preserve">DDM - EDelivery - Digital Document Management (Parent WR) </t>
  </si>
  <si>
    <t xml:space="preserve">FileNet: ATP - CUBE FileNet Integration- Project 2096-Pinnacle-FO, Cost center 1019950022_x000D_
</t>
  </si>
  <si>
    <t>CN=Spencer Lew/O=FFIC</t>
  </si>
  <si>
    <t>IRES - Schedule F Support for 2016 (child of WR534291) DELETE</t>
  </si>
  <si>
    <t>ENH111285- Stingray - Form, rate, and rule changes in California, Montana, and Texas</t>
  </si>
  <si>
    <t xml:space="preserve">ERROR: </t>
  </si>
  <si>
    <t>FileNet: ATP - RePrint CIS, EPIC (Child of WR634365)</t>
  </si>
  <si>
    <t>PL AppDecom - Wave 2  (Child of WR634790)</t>
  </si>
  <si>
    <t>PL AppDecom - Wave 3  (Child of WR634790)</t>
  </si>
  <si>
    <t>Child of App Decommission: PL 2017 Master to retire the KBB service call, VVAL and ENG service(child of WR634790)</t>
  </si>
  <si>
    <t>EndTSA: WCR ESIS Data Capture (child of WR635137)</t>
  </si>
  <si>
    <t>FileNet Changes for PL App Decom Impacts (SAP FSCD &amp; PI mainframe files) (Child of  WR634790 / Wave 1 &amp; 5)</t>
  </si>
  <si>
    <t>CN=Bindu Araveti/OU=IBM/O=FFIC</t>
  </si>
  <si>
    <t>EBI - CBR/CPR - PL AppDecom - Hardcode HOACT file cycle code (child to WR634790)</t>
  </si>
  <si>
    <t>CI GOV - 2017/07/01 – WC - Texas - Voluntary Advisory Loss Costs and Rating Values and Revised LCM</t>
  </si>
  <si>
    <t>Security Applications Decommission - SRA , DataPower PI Services, RM &amp; C-RAP notification to PI Apps and SJIM Personal Policyholder screen(child to WR634790)</t>
  </si>
  <si>
    <t>Vipin V Kanakalayam</t>
  </si>
  <si>
    <t>CI GOV - 2013/04/01 – WC –Pennsylvania- Revision to Increased Limit Factors</t>
  </si>
  <si>
    <t>PVR - Gridiron Custom Contracting bulk processing and policy number request</t>
  </si>
  <si>
    <t>PVR - Policy numbers for the OTP (Owner -Tenant Protection program) risk id P68</t>
  </si>
  <si>
    <t>eWorkflow M22 Release 04.28.2017 Maintenance (Child of WR736096)</t>
  </si>
  <si>
    <t>Global Quality Assurance - Release 3 (Super User)</t>
  </si>
  <si>
    <t>Transition CDF Functionality to ACTS - CDF Job updates and Testing Support - Child of WR634540</t>
  </si>
  <si>
    <t>LN - EndTSA Prepare, Copy and Deliver Databases to Chubb</t>
  </si>
  <si>
    <t>EBI - Completed - CBR/CPR - ENH111685 - Kidnap and Ransom (child of WR736102)</t>
  </si>
  <si>
    <t>WR736158</t>
  </si>
  <si>
    <t>Archive Input Gridiron Custom Contracting bulk processing and policy number request (child of WR736094)</t>
  </si>
  <si>
    <t>WR736159</t>
  </si>
  <si>
    <t>CI GOV - 2016/11/01 -  WC - Employers Liability - Stop Gap Forms - Correction</t>
  </si>
  <si>
    <t>WR736160</t>
  </si>
  <si>
    <t>Archvie Output - February 2017 Production Support</t>
  </si>
  <si>
    <t>WR736161</t>
  </si>
  <si>
    <t>Archive Output - March 2017 Production Support</t>
  </si>
  <si>
    <t>WR736162</t>
  </si>
  <si>
    <t>ATLAS - Gridiron Custom Contracting (child of WR736094)</t>
  </si>
  <si>
    <t>WR736163</t>
  </si>
  <si>
    <t>PL AppDecom - FDT, SRS, KLU, PNS (child of WR634790 / Wave 5)</t>
  </si>
  <si>
    <t>WR736164</t>
  </si>
  <si>
    <t>CHIEF - Gridiron Custom Contracting (child of WR736094)</t>
  </si>
  <si>
    <t>WR736165</t>
  </si>
  <si>
    <t xml:space="preserve">ENH111770 - MINI – CA Workers Compensation Policy Holder Message new </t>
  </si>
  <si>
    <t>WR736166</t>
  </si>
  <si>
    <t>EBI - PDA Weekly Report for Agency Licensing (child of ENH111765)</t>
  </si>
  <si>
    <t>WR736167</t>
  </si>
  <si>
    <t>ENH110703 -  CA(04) ADDRESS TYPE 6 - POC BUREAU REPORTING CHANGES (child of WR634763)</t>
  </si>
  <si>
    <t>WR736168</t>
  </si>
  <si>
    <t>AllianzGo - Small Business / Stingray (Parent)</t>
  </si>
  <si>
    <t>WR736169</t>
  </si>
  <si>
    <t>Global Quality Assurance  - Maintenance Request</t>
  </si>
  <si>
    <t>WR736171</t>
  </si>
  <si>
    <t>Master WR 2017 Disaster Activities</t>
  </si>
  <si>
    <t>WR736172</t>
  </si>
  <si>
    <t>IRES: MARCH 2017 Production Support (Child of WR635857)</t>
  </si>
  <si>
    <t>WR736173</t>
  </si>
  <si>
    <t>PVR - Stingray - New Class Codes Required- ENH111285  (Child Of WR635838)</t>
  </si>
  <si>
    <t>WR736174</t>
  </si>
  <si>
    <t xml:space="preserve">CI Gov - 2017/06/01 - GL - ND, SD and TN - Loss Costs Revision </t>
  </si>
  <si>
    <t>WR736176</t>
  </si>
  <si>
    <t>Sharepoint - Create Custom Site for North America Corporate Liability Reference Guide (child of WR634671)</t>
  </si>
  <si>
    <t>WR736177</t>
  </si>
  <si>
    <t>NOL (RTC):  2017 Disaster Recovery Activities (child of WR736171)</t>
  </si>
  <si>
    <t>WR736178</t>
  </si>
  <si>
    <t>IReS (RTC):  2017 Disaster Recovery Activities (child of WR736171)</t>
  </si>
  <si>
    <t>WR736180</t>
  </si>
  <si>
    <t>UBS/ESB - 2017 Disaster Recovery Activities (child of WR736171)</t>
  </si>
  <si>
    <t>WR736181</t>
  </si>
  <si>
    <t>NWPA - 2017 Disaster Recovery Activities  (child of WR736171)</t>
  </si>
  <si>
    <t>WR736182</t>
  </si>
  <si>
    <t>NCA - 2017 Disaster Recovery Activities (child of WR736171)</t>
  </si>
  <si>
    <t>WR736183</t>
  </si>
  <si>
    <t>MRP - 2017 Disaster Recovery Activities (child of WR736171)</t>
  </si>
  <si>
    <t>WR736184</t>
  </si>
  <si>
    <t>PVR - 2017 Disaster Recovery Activities (child of WR736171)</t>
  </si>
  <si>
    <t>WR736185</t>
  </si>
  <si>
    <t>TEP - 2017 Disaster Recovery Activities (child of WR736171)</t>
  </si>
  <si>
    <t>DELETE REPLICATE ERROR NOL (RTC):  2017 Disaster Recovery Activities (child of WR736171)</t>
  </si>
  <si>
    <t>IRES: JANUARY 2017 Production Support (Child of WR635857) DELETE</t>
  </si>
  <si>
    <t>DELETE REPLICATE ERROR IReS (RTC):  2017 Disaster Recovery Activities (child of WR736171)</t>
  </si>
  <si>
    <t>WR736186</t>
  </si>
  <si>
    <t>EBI - CBR/CPR Disaster Recovery 2017 (Child of WR736171)</t>
  </si>
  <si>
    <t>WR736187</t>
  </si>
  <si>
    <t>NWPA - Input File Changes due to Decommission of LLF Application (Child of WR634365)</t>
  </si>
  <si>
    <t>WR736188</t>
  </si>
  <si>
    <t>AVC Application Connectivity Testing</t>
  </si>
  <si>
    <t>Sandy Briggs/FFIC</t>
  </si>
  <si>
    <t>WR736190</t>
  </si>
  <si>
    <t>AGI - Wave 4 AGI Decommission (Child of WR634790/Wave 4)</t>
  </si>
  <si>
    <t>WR736191</t>
  </si>
  <si>
    <t>DataPower Fireware Upgrade - 7.5.2.1 ==&gt; 7.5.2.3 (CIRATS)</t>
  </si>
  <si>
    <t>Blain Checkley/EXT/FFIC</t>
  </si>
  <si>
    <t>WR327968</t>
  </si>
  <si>
    <t>testing</t>
  </si>
  <si>
    <t>Testing</t>
  </si>
  <si>
    <t>WR327973</t>
  </si>
  <si>
    <t>Test</t>
  </si>
  <si>
    <t>Laura A Murphy</t>
  </si>
  <si>
    <t>WR327971</t>
  </si>
  <si>
    <t>Test1</t>
  </si>
  <si>
    <t>Vaishnavi Sadasivam/IBM/FFIC</t>
  </si>
  <si>
    <t>Vaishnavi Sadasivam</t>
  </si>
  <si>
    <t>Archive Input - Chubb Loss Monthly Interface to Archive - delete</t>
  </si>
  <si>
    <t>WR736193</t>
  </si>
  <si>
    <t>CI Gov - 2017/06/01 - AU - Idaho Uninsured Motorists Coverage and Underinsured Motorists Coverage Selection/Rejection Form Revision</t>
  </si>
  <si>
    <t>WR736195</t>
  </si>
  <si>
    <t xml:space="preserve">Create Team Site for AMOSA Project Management </t>
  </si>
  <si>
    <t>WR736196</t>
  </si>
  <si>
    <t>CI GOV – 2017/07/01– WC – Nationwide Item B-1429 Establishment Of Audit Noncompliance Charge - New Jersey - CIS Master WR - WR635884</t>
  </si>
  <si>
    <t>WR736198</t>
  </si>
  <si>
    <t>CI Gov - 2017/06/01 - AU, CR, GL - Montana Arbitration Form Revisions</t>
  </si>
  <si>
    <t>WR736200</t>
  </si>
  <si>
    <t>ECM and CORPORATE CLIENT - 2017 Disaster Recovery Activities (Child of WR736171)</t>
  </si>
  <si>
    <t>WR736201</t>
  </si>
  <si>
    <t>Claims IT - March 2017 M54 Release (child of WR736000)</t>
  </si>
  <si>
    <t>WR736202</t>
  </si>
  <si>
    <t>Claims IT - April 2017 M55 Release (child of WR736000)</t>
  </si>
  <si>
    <t>WR736203</t>
  </si>
  <si>
    <t xml:space="preserve">CI Gov - 2017/07/01 - GL - Florida - Loss Costs, Increased Limit Factors and Estimated Loss Potentials Supplement and Classification Revisions </t>
  </si>
  <si>
    <t>WR736204</t>
  </si>
  <si>
    <t>CI Gov - 2017/07/01 - AU - AR and ID -  Loss Cost and Increased Limit Revisions</t>
  </si>
  <si>
    <t>WR736205</t>
  </si>
  <si>
    <t>CI Gov - 2017/07/01 - AU - IN - Rule 97. Uninsured Motorists Coverage Loss Costs, Rules and Uninsured Motorists Coverage and Underinsured Motorists Coverage Selection/Rejection Form Revision</t>
  </si>
  <si>
    <t>WR736206</t>
  </si>
  <si>
    <t xml:space="preserve">CDF - 2017 Disaster Recovery Activities (child of WR736171)_x000D_
</t>
  </si>
  <si>
    <t>WR736207</t>
  </si>
  <si>
    <t>CBL - 2017 Disaster Recovery Activities (child of WR736171)</t>
  </si>
  <si>
    <t>WR736208</t>
  </si>
  <si>
    <t>CI Gov - 2017/06/01 - AU - WI -  Loss Cost Revisions</t>
  </si>
  <si>
    <t>WR736209</t>
  </si>
  <si>
    <t xml:space="preserve">CI Gov - 2017/07/01 - AU - NH -  New Hampshire Changes forms and Rules Revisions_x000D_
</t>
  </si>
  <si>
    <t>WR736210</t>
  </si>
  <si>
    <t>PVR - CI GOV- 2017/04/01 – WC – Pennsylvania  Phraseology Change and  Reclassifications - (Child of WR736089)</t>
  </si>
  <si>
    <t>CN=Ryan D Hanselman/O=FFIC</t>
  </si>
  <si>
    <t>WR736211</t>
  </si>
  <si>
    <t>CI GOV – 2017/05/01– WC – Nationwide Item P-1413 Establishment Of Experience Rating Modification Factor Revision Endorsement (child of WR735966)</t>
  </si>
  <si>
    <t>WR736213</t>
  </si>
  <si>
    <t>CI-GOV – 2017/04/01 – WC - Vermont - Voluntary Loss Costs and Rating Values and Revised LCM’s</t>
  </si>
  <si>
    <t>WR736214</t>
  </si>
  <si>
    <t>EBI-COMPLETE: PRW: 1Q 2017 Production Refresh (Child of WR635861)</t>
  </si>
  <si>
    <t>WR736217</t>
  </si>
  <si>
    <t>Archive Output - Cedent Number for the Sold Company FFIC of Ohio (child of WR534291)</t>
  </si>
  <si>
    <t>WR736218</t>
  </si>
  <si>
    <t xml:space="preserve">PVR/CEI - ENH110231 -  WC - NW Establishment of Audit Noncompliance Charge-PAI (Child of WR635399)_x000D_
</t>
  </si>
  <si>
    <t>WR736219</t>
  </si>
  <si>
    <t xml:space="preserve">Archive Input - New Risk ID's for Corporate Liability out of EPIC (child of WR534291) </t>
  </si>
  <si>
    <t>delete</t>
  </si>
  <si>
    <t>WR736220</t>
  </si>
  <si>
    <t>CIS M102 release - 03/31/2017 (Master)</t>
  </si>
  <si>
    <t>WR736221</t>
  </si>
  <si>
    <t xml:space="preserve">CI GOV - 2017/07/01 – WC - Montana - Voluntary Loss Costs and Rating Values </t>
  </si>
  <si>
    <t>Ritesh Raj</t>
  </si>
  <si>
    <t>WR736222</t>
  </si>
  <si>
    <t xml:space="preserve"> Archive Input - MPX Policies Direct and Ceded Entry Discrepancies (Related to INC0354203)</t>
  </si>
  <si>
    <t>WR736223</t>
  </si>
  <si>
    <t>Archive Output - restructure of the the MAR9AGC table for AGCY_PLN_CD assignment</t>
  </si>
  <si>
    <t>WR736224</t>
  </si>
  <si>
    <t>New Jersey Fireman's Relief fund Tax - Report Change</t>
  </si>
  <si>
    <t>WR736226</t>
  </si>
  <si>
    <t>WCR - Texas Certified WC Healthcare Network (Child of WR635857)</t>
  </si>
  <si>
    <t>WR736227</t>
  </si>
  <si>
    <t>CI GOV - 2017/04/01 – WC - Maine - Voluntary Loss Costs and Rating Values and Revised LCM’s</t>
  </si>
  <si>
    <t>WR736228</t>
  </si>
  <si>
    <t>CIS- ENH110231- WC Bureau Extract - NW Establishment of Audit Noncompliance Charge- (Child of WR635399)</t>
  </si>
  <si>
    <t>WR736229</t>
  </si>
  <si>
    <t xml:space="preserve">Atlas DR Activities - child of WR736171 </t>
  </si>
  <si>
    <t>WR736230</t>
  </si>
  <si>
    <t>SCDM - WC - WC Premium Algorithm Extract</t>
  </si>
  <si>
    <t>WR736231</t>
  </si>
  <si>
    <t>EPAS - Production Support Activities March 2017 (Child of WR634632)</t>
  </si>
  <si>
    <t>WR736233</t>
  </si>
  <si>
    <t>EBI-COMPLETE:Customer View:D &amp; B Data Brick (Child of WR736243)</t>
  </si>
  <si>
    <t>Karena A Heinz/FFIC</t>
  </si>
  <si>
    <t>WR736234</t>
  </si>
  <si>
    <t>Retire International Quick to Quote application</t>
  </si>
  <si>
    <t>WR533566</t>
  </si>
  <si>
    <t>CDW - Books &amp; Records - CHUBB Historical Records (Child of WR533456)</t>
  </si>
  <si>
    <t>WR736238</t>
  </si>
  <si>
    <t xml:space="preserve">Transition CDF Functionality to ACTS - Tracker (New Issues) file transfer for Escheatment Process (Child of WR634540)_x000D_
</t>
  </si>
  <si>
    <t>WR736239</t>
  </si>
  <si>
    <t>EndTSA: ETL - Chubb/ESIS WC Data Capture - Phase 2 (child of WR635137)</t>
  </si>
  <si>
    <t>WR736240</t>
  </si>
  <si>
    <t>OASIS - 1Q2017 Production Support (Child of WR635857)</t>
  </si>
  <si>
    <t>WR736241</t>
  </si>
  <si>
    <t xml:space="preserve">Archive Input - March 2017 Production Support (child of WR635857)_x000D_
</t>
  </si>
  <si>
    <t>WR736242</t>
  </si>
  <si>
    <t xml:space="preserve">BFS - Statistical Filings: 1Q2017 Monthly/Quarterly Filings (child to WR634857) </t>
  </si>
  <si>
    <t>WR736243</t>
  </si>
  <si>
    <t>Economic Sanctions - OFAC/Sanctions file</t>
  </si>
  <si>
    <t>WR736244</t>
  </si>
  <si>
    <t>CEI - 2017 Disaster Recovery Activities (child of WR736171)</t>
  </si>
  <si>
    <t>WR736245</t>
  </si>
  <si>
    <t>Kodak Imagelink Application License extension renewal for SRS</t>
  </si>
  <si>
    <t>WR736246</t>
  </si>
  <si>
    <t>Collections Workstation (CSW) - ARCUST.TXT File Source System Identifier</t>
  </si>
  <si>
    <t>WR736247</t>
  </si>
  <si>
    <t>CI GOV - 2017/05/01 – WC - Louisiana - Voluntary Loss Costs and Rating Values (child of WR736225)</t>
  </si>
  <si>
    <t>WR736248</t>
  </si>
  <si>
    <t>DBS - 2017/03 RTC ATLAS RESERVE and RECYCLE FILES (child of WR735950)</t>
  </si>
  <si>
    <t>WR736249</t>
  </si>
  <si>
    <t>Archive Input - EPIC Program Code Update and Policy Prefix (child of WR736151)</t>
  </si>
  <si>
    <t>DUPLICATE: Kodak Imagelink Application License extension renewal for SRS</t>
  </si>
  <si>
    <t>WR736250</t>
  </si>
  <si>
    <t>Lotus Notes Decomm - Laser Enhanced Reporting DB:  Move to Sharepoint - Child of WR634365</t>
  </si>
  <si>
    <t>WR736251</t>
  </si>
  <si>
    <t>Lotus Notes Decomm - LossFocus Documentation DB:  Move to Sharepoint - Child of WR634365</t>
  </si>
  <si>
    <t>WR736252</t>
  </si>
  <si>
    <t>Withdrawn - ENH111802 - Renewal Policy Data pull for CIS/CWS, Commercial Auto and WC including rates, rules and forms</t>
  </si>
  <si>
    <t>WR736253</t>
  </si>
  <si>
    <t xml:space="preserve"> CI GOV- 2017/05/01 – WC – Massachusetts Elimination or Reassignment of Certain Classifications To Other Similar Classifications</t>
  </si>
  <si>
    <t>WR736254</t>
  </si>
  <si>
    <t>Archive Input - Policy numbers for the OTP (Owner -Tenant Protection program) risk id P68 (child of WR736095)</t>
  </si>
  <si>
    <t>WR736255</t>
  </si>
  <si>
    <t>EBI-COMPLETE: Customer View: March 2017 Production Refresh (Child of WR635861)</t>
  </si>
  <si>
    <t>WR736256</t>
  </si>
  <si>
    <t>ATM:  1Q2017 Production Support (Child to WR635857)</t>
  </si>
  <si>
    <t>WR736257</t>
  </si>
  <si>
    <t>EBI - LossFocus - Risk ID table updates 1Q2017 (child of WR635861)</t>
  </si>
  <si>
    <t>WR736258</t>
  </si>
  <si>
    <t>Archive Output - Sale of FFIC of Ohio Changes for Insurance Type D (Child of WR635857)</t>
  </si>
  <si>
    <t>WR736259</t>
  </si>
  <si>
    <t>AEIOU Decommission (Parent WR634365)</t>
  </si>
  <si>
    <t>WR736260</t>
  </si>
  <si>
    <t>Application Decommission: EBI-AVP/AEIOU (Child of WR634365)</t>
  </si>
  <si>
    <t>WR736261</t>
  </si>
  <si>
    <t>CI Gov - 2017/02/27 - AU - Multistate - Public Auto Classifications - Paratransit Factors Revision</t>
  </si>
  <si>
    <t>WR736262</t>
  </si>
  <si>
    <t>CI Gov - 2017/07/01 - AU - ND, SD  and WY-  Loss Cost and Increased Limit Factors Revisions</t>
  </si>
  <si>
    <t>WR736263</t>
  </si>
  <si>
    <t>End TSA Infrastructure - Personal Policyholder, Agents and ACE Employee Users cleanup</t>
  </si>
  <si>
    <t>WR736264</t>
  </si>
  <si>
    <t>CI Gov - 2017/07/01 - AU - MI and MO - Forms and Rules Revisions</t>
  </si>
  <si>
    <t>WR736265</t>
  </si>
  <si>
    <t>CI Gov - 2017/07/01 - AU - MI and MT-  Loss Cost and Increased Limit Factors Revisions</t>
  </si>
  <si>
    <t>WR736266</t>
  </si>
  <si>
    <t xml:space="preserve">CI Gov - 2017/07/01 - AU - PA and SC -  Loss Cost Revisions_x000D_
</t>
  </si>
  <si>
    <t>WR736267</t>
  </si>
  <si>
    <t xml:space="preserve"> CI Gov - 2017/07/01 - GL - CO, MT and NM -  Loss Cost Revisions</t>
  </si>
  <si>
    <t>WR736268</t>
  </si>
  <si>
    <t>Archive - DR 2017 - Child of WR736171</t>
  </si>
  <si>
    <t>Duplicate - Please Delete</t>
  </si>
  <si>
    <t>WR736269</t>
  </si>
  <si>
    <t>ATM - DR2017 - Child of WR736171</t>
  </si>
  <si>
    <t>WR736270</t>
  </si>
  <si>
    <t>Letters for NY Tax Reporting – Auto Body Repair Shops</t>
  </si>
  <si>
    <t>WR736271</t>
  </si>
  <si>
    <t>MVR/ROI - Enable Interactive MVRs for Alaska</t>
  </si>
  <si>
    <t>WR736272</t>
  </si>
  <si>
    <t>NJ SLA# added to PMS tables</t>
  </si>
  <si>
    <t>WR736273</t>
  </si>
  <si>
    <t>Install and configure workflow for SharePoint Server 2013</t>
  </si>
  <si>
    <t>WR736274</t>
  </si>
  <si>
    <t>End TSA - Chubb Interface to Archive - DataStage ETL Loss - Phase 3 (child of WR635137)</t>
  </si>
  <si>
    <t>WR736275</t>
  </si>
  <si>
    <t>ESB(UBS) - RRD URL &amp; IP Change  (child of WR736101)</t>
  </si>
  <si>
    <t>WR736276</t>
  </si>
  <si>
    <t xml:space="preserve">IReS - Envoke printing invoices for AON handled solvent companies (Child of WR635857)  </t>
  </si>
  <si>
    <t>WR736277</t>
  </si>
  <si>
    <t>CI Gov - 2017/04/01 - AU - Indiana and Ohio - Auto ID Cards - Create ID Card - Number 386643 for IN and OH</t>
  </si>
  <si>
    <t>IReS - Envoke printing invoices for AON handled solvent companies (Child of WR635857) - delete</t>
  </si>
  <si>
    <t>WR736278</t>
  </si>
  <si>
    <t>Sarath Babu/EXT/FFIC</t>
  </si>
  <si>
    <t>DUPLICATE -- PVO/EFX - Decommissioning of PI components for EFX/PVO - (child to WR634790) - DUPLICATE</t>
  </si>
  <si>
    <t>WR736279</t>
  </si>
  <si>
    <t xml:space="preserve">CI GOV- 2017/04/01 – WC – Virginia  Phraseology Changes_x000D_
</t>
  </si>
  <si>
    <t>WR736280</t>
  </si>
  <si>
    <t xml:space="preserve">EPIC- Commercial Policy  Repint (Child of ATP - Americas Transformation Project - WR634365)_x000D_
</t>
  </si>
  <si>
    <t>WR736281</t>
  </si>
  <si>
    <t>CEI &amp; PVR - RRD URL &amp; IP Change  (child of WR736101)</t>
  </si>
  <si>
    <t>WR736282</t>
  </si>
  <si>
    <t>CI Gov - 2017/0701 - AU - MD - Maryland Required Notice of Personal Injury Protection  (PIP) Coverage and Options Selection Form Revision</t>
  </si>
  <si>
    <t>WR736283</t>
  </si>
  <si>
    <t>CI Gov - 2017/0701 - AU - CO - Uninsured Motorists Coverage Endorsement Revision</t>
  </si>
  <si>
    <t>WR736284</t>
  </si>
  <si>
    <t>ISO/CMS - 2017 March HICN Processing - IBM &amp; ACN Support (Child of WR736001)</t>
  </si>
  <si>
    <t>WR736285</t>
  </si>
  <si>
    <t xml:space="preserve">WC - Small Business - AllianzGo - Bordereaux Reporting </t>
  </si>
  <si>
    <t>WR736286</t>
  </si>
  <si>
    <t>Archive Input: Small Business - AllianzGo Bordereau Reporting - Losses (Child of WR736168)</t>
  </si>
  <si>
    <t>WR736287</t>
  </si>
  <si>
    <t xml:space="preserve">Archive Input - NJ SLA# added to PMS tables (Child of WR736272)_x000D_
</t>
  </si>
  <si>
    <t>WR736288</t>
  </si>
  <si>
    <t>Table update (2) to Gridiron program #649</t>
  </si>
  <si>
    <t>WR736289</t>
  </si>
  <si>
    <t xml:space="preserve">EndTSA: Archive Input ESIS &amp; Loss Data Capture_x000D_
</t>
  </si>
  <si>
    <t>WR736290</t>
  </si>
  <si>
    <t>ELDS - Vendor Data Updates for MARCH - CHILD WR of WR735940</t>
  </si>
  <si>
    <t>WR736291</t>
  </si>
  <si>
    <t>Stingray - Compliance - Discontinue PHM 386584 10-09R - CA</t>
  </si>
  <si>
    <t>WR736292</t>
  </si>
  <si>
    <t>VIN Validation monthly data update - 2017/04 - Child of WR736008</t>
  </si>
  <si>
    <t>WR736293</t>
  </si>
  <si>
    <t xml:space="preserve">PVR - CI GOV - 2017/07/01 – WC - Montana - Voluntary Loss Costs and Rating Values (Child of WR736221) </t>
  </si>
  <si>
    <t>WR736294</t>
  </si>
  <si>
    <t xml:space="preserve">CI PAI - 2017/07/01 – WC - Montana - Construction  Premium Credit Program - Remove class codes 1322, 5472, 5473, 5705, 6206, 6213, 6214, 6216, 6235, 6236, 6237, and 8227 (CIS Master WR736221) </t>
  </si>
  <si>
    <t>WR736295</t>
  </si>
  <si>
    <t>IT GOV - WC - KY - Correction of KY Special Fund Assessment</t>
  </si>
  <si>
    <t>WR736296</t>
  </si>
  <si>
    <t xml:space="preserve"> CI GOV – 2017/05/01– WC – Nationwide Item P-1413 Establishment Of Experience Rating Modification Factor Revision Endorsement (child of WR735966)_x000D_
</t>
  </si>
  <si>
    <t>WR736297</t>
  </si>
  <si>
    <t>CHIEF: Task Template Changes for 2017 April (child of WR736003)</t>
  </si>
  <si>
    <t>WR736298</t>
  </si>
  <si>
    <t>All Risks Self Storage Program bulk processing and policy number request</t>
  </si>
  <si>
    <t>Bob P. Lane/FFIC</t>
  </si>
  <si>
    <t>WR736299</t>
  </si>
  <si>
    <t>CI GOV – 2017/05/01– WC – Nebraska Item P-1413 Establishment Of Experience Rating Modification Factor Revision Endorsement (child of WR735966)</t>
  </si>
  <si>
    <t>WR736300</t>
  </si>
  <si>
    <t>ENH112049...Mass Auto Database - Change Endorsement correction</t>
  </si>
  <si>
    <t>WR736301</t>
  </si>
  <si>
    <t xml:space="preserve">Update  PMS  Gtam table so that NJ SLA# 01293-17-00017 is valid. </t>
  </si>
  <si>
    <t>WR736302</t>
  </si>
  <si>
    <t xml:space="preserve">CIS- RUSH REQUEST - NAIC Data Call araDue 4/5/2017 - TRIA PREMIUMS EARNED IN 2016 FOR TRIA LINES </t>
  </si>
  <si>
    <t>Orlando Moreno/FFIC</t>
  </si>
  <si>
    <t>WR736303</t>
  </si>
  <si>
    <t>CILS - 2017/07/01 - GL -  Estimated Loss Potentials (ELPS) Supplement Revision-Child of WR735998</t>
  </si>
  <si>
    <t>WR736304</t>
  </si>
  <si>
    <t>PMS -  RUSH REQUEST - NAIC Data Call Due 4/5/2017 - TRIA PREMIUMS EARNED IN 2016 FOR TRIA LINES (child of WR736302)</t>
  </si>
  <si>
    <t>WR736305</t>
  </si>
  <si>
    <t>Archive - Update Dispatcher Targets - Child of  WR736166</t>
  </si>
  <si>
    <t>WR736306</t>
  </si>
  <si>
    <t xml:space="preserve">Archive Input - NJ SLA# 01293-17-00017, POL-CAG-ID - 001293 (child of WR736301)_x000D_
 </t>
  </si>
  <si>
    <t>Duplicate: PL AppDecom - Wave 3  (Child of WR634790)</t>
  </si>
  <si>
    <t>WR736307</t>
  </si>
  <si>
    <t>IFC policy # requests</t>
  </si>
  <si>
    <t>WR736308</t>
  </si>
  <si>
    <t>DBS - 2017/04 RTC ATLAS RESERVE and RECYCLE FILES (child of WR735950)</t>
  </si>
  <si>
    <t>WR736309</t>
  </si>
  <si>
    <t>Email Claims Exception Reports to Chubb (Child of WR634531)</t>
  </si>
  <si>
    <t>WR736310</t>
  </si>
  <si>
    <t>ATLAS/CHIEF - support EPIC Program Code Update (child of WR736151)</t>
  </si>
  <si>
    <t>WR736311</t>
  </si>
  <si>
    <t>AGCS Data Dispatcher DCC Migration - Change to GL interface file transfer</t>
  </si>
  <si>
    <t>WR736312</t>
  </si>
  <si>
    <t>SFRe - Move SFRe Commutations LNDB to Optim</t>
  </si>
  <si>
    <t>Sanjay Upadhyay</t>
  </si>
  <si>
    <t>Diane J. Rossi</t>
  </si>
  <si>
    <t>WR736313</t>
  </si>
  <si>
    <t xml:space="preserve">Create Team Site for OPMS </t>
  </si>
  <si>
    <t>WR736314</t>
  </si>
  <si>
    <t>Archive Input - Data Errors March 2017 Reports (Related to Incident INC0363387)</t>
  </si>
  <si>
    <t>WR736315</t>
  </si>
  <si>
    <t>CI - WCIRB Bureau Extract Change</t>
  </si>
  <si>
    <t>WR736316</t>
  </si>
  <si>
    <t>End TSA - Claims Daily Production Defects (Child of WR533945)</t>
  </si>
  <si>
    <t>WR736317</t>
  </si>
  <si>
    <t>Adding Reporting Level Codes to the SEIA/Alliant Automotive After Market program P66</t>
  </si>
  <si>
    <t>WR736318</t>
  </si>
  <si>
    <t xml:space="preserve">PMS GTAM Update: Willis of California SET UP AGUP CODE to allow for Program Code 373 to be attached. </t>
  </si>
  <si>
    <t>WR736319</t>
  </si>
  <si>
    <t xml:space="preserve">Sharepoint - Create Custom Site for IWIN Processing and Rating (child of WR634671)_x000D_
</t>
  </si>
  <si>
    <t>WR736320</t>
  </si>
  <si>
    <t>CI Gov - 2017/07/01 - CR -  New York Endorsement Revisions</t>
  </si>
  <si>
    <t>WR736321</t>
  </si>
  <si>
    <t>CIS-IGNITE- 2017-Policy Copy into lower region</t>
  </si>
  <si>
    <t>Frank Centeio</t>
  </si>
  <si>
    <t>WR736322</t>
  </si>
  <si>
    <t>CIS-IGNITE- PVO job update</t>
  </si>
  <si>
    <t>WR736323</t>
  </si>
  <si>
    <t>CIS- WC - Part two minimum premium corection</t>
  </si>
  <si>
    <t>WR736324</t>
  </si>
  <si>
    <t>CIS M103 release - 04/14/2017 (Master)</t>
  </si>
  <si>
    <t>WR736325</t>
  </si>
  <si>
    <t>SFRe: Enstar: WCWS claims data migration (Child of WR635472)</t>
  </si>
  <si>
    <t>WR736326</t>
  </si>
  <si>
    <t>Request is for a update to the Commission table for Prefix LWB, Program 138 and AGUP code 0004666, adding 5% commission</t>
  </si>
  <si>
    <t>WR736327</t>
  </si>
  <si>
    <t>IRES APRIL 2017 PRODUCTION SUPPORT (Child of WR635857)</t>
  </si>
  <si>
    <t>WR736328</t>
  </si>
  <si>
    <t>IRES MAY 2017 PRODUCTION SUPPORT (Child of WR635857)</t>
  </si>
  <si>
    <t>WR736329</t>
  </si>
  <si>
    <t>IRES JUNE 2017 PRODUCTION SUPPORT (Child of WR635857)</t>
  </si>
  <si>
    <t>WR736330</t>
  </si>
  <si>
    <t>Archive Input -  BIG I Job Scheduling (related to INC0360967)</t>
  </si>
  <si>
    <t>WR736331</t>
  </si>
  <si>
    <t>Archive Input - Update MAR1WRK Table for WC Class 9757 (Child of WR635399)</t>
  </si>
  <si>
    <t>WR736332</t>
  </si>
  <si>
    <t>Chubb End TSA: Decommission PI Policy Desktop &amp; PI Agent Desktop Content</t>
  </si>
  <si>
    <t>WR736333</t>
  </si>
  <si>
    <t xml:space="preserve">PLP - Lock Down User Access to Application for Non-Provisioned Users - Phase 2 (Child of WR735962) </t>
  </si>
  <si>
    <t>WR736334</t>
  </si>
  <si>
    <t>Identify Active Cybermation/ESPx agents on Unix and Wintel servers</t>
  </si>
  <si>
    <t>WR736335</t>
  </si>
  <si>
    <t>CAR - Discontinue PI feeds in the SEND program</t>
  </si>
  <si>
    <t>WR736336</t>
  </si>
  <si>
    <t>PAI- NW Establishment of Audit Noncompliance Charge - NAD-PAI- child of WR635399</t>
  </si>
  <si>
    <t>WR736337</t>
  </si>
  <si>
    <t>CI Gov - 2017/07/01 - GL - NJ - Loss Cost Revisions</t>
  </si>
  <si>
    <t>WR736338</t>
  </si>
  <si>
    <t>EPAS - Production Support Activities April 2017 (Child of WR634632)</t>
  </si>
  <si>
    <t>WR736339</t>
  </si>
  <si>
    <t>SFRe: Enstar: ATLAS Claims Financial Feeds, Regulatory Reporting and other Reports (Child of WR635472)</t>
  </si>
  <si>
    <t>WR736340</t>
  </si>
  <si>
    <t>CI Gov - 2017/07/01 - AU - 2016 Commercial Auto Multistate Forms and Rules Revision Addressing Ridesharing, Drones, etc. Additional State - New Hampshire</t>
  </si>
  <si>
    <t>WR736341</t>
  </si>
  <si>
    <t xml:space="preserve">ATP: Business support for Forms  _x000D_
</t>
  </si>
  <si>
    <t>WR736342</t>
  </si>
  <si>
    <t>PVR/CEI - CI Gov - 2017/07/01 - GL -  Estimated Loss Potentials (ELPS) Supplement Revision (Child of WR735998)</t>
  </si>
  <si>
    <t>WR736343</t>
  </si>
  <si>
    <t>ELDS - Quarterly Kentucky Premium Tax Territory Coding for 1Q 2017 - Child of WR735940</t>
  </si>
  <si>
    <t>WR736344</t>
  </si>
  <si>
    <t xml:space="preserve">ECM SDP - Enable ECM SDP - Salesforce Connectivity to Use TLS1.1 or Above (Child of WR735962)_x000D_
</t>
  </si>
  <si>
    <t>WR736345</t>
  </si>
  <si>
    <t>SFRe: Enstar: WCWS Forms &amp; Letters History Regeneration (Child of WR635472)</t>
  </si>
  <si>
    <t>WR736346</t>
  </si>
  <si>
    <t>CAR - 2Q2017 Production Support (child to WR635857)</t>
  </si>
  <si>
    <t>WR736347</t>
  </si>
  <si>
    <t>Archive Output - April 2017 Production Support</t>
  </si>
  <si>
    <t>WR736348</t>
  </si>
  <si>
    <t xml:space="preserve">EBI - 2Q2017 Maintenance work for ACIS_x000D_
</t>
  </si>
  <si>
    <t>WR736349</t>
  </si>
  <si>
    <t>CI PAI - 2015/01/01 - CA Premium Discount  Percentage Child of WR532038</t>
  </si>
  <si>
    <t>WR736350</t>
  </si>
  <si>
    <t xml:space="preserve">CAT MGMT - 2Q2017 Production Support (child of WR635857)_x000D_
</t>
  </si>
  <si>
    <t>WR736351</t>
  </si>
  <si>
    <t>WR736352</t>
  </si>
  <si>
    <t>SAP System Measurement 2017 - SAP FSCD</t>
  </si>
  <si>
    <t>Satinder Saini/IBM/FFIC</t>
  </si>
  <si>
    <t>Satinder Saini</t>
  </si>
  <si>
    <t>WR736353</t>
  </si>
  <si>
    <t>Archive Output - Internal Loss Reporting</t>
  </si>
  <si>
    <t>Barbara Arend/FFIC</t>
  </si>
  <si>
    <t>WR736354</t>
  </si>
  <si>
    <t>OPMS Transition to IBM/ADM</t>
  </si>
  <si>
    <t>WR736355</t>
  </si>
  <si>
    <t>Archive Input - CI Gov - 2017/07/01 - GL -  Estimated Loss Potentials (ELPS) Supplement Revision (child of WR735998)</t>
  </si>
  <si>
    <t>WR736356</t>
  </si>
  <si>
    <t xml:space="preserve">CI PAI - 2005/09/04 - WC - (NE) Flexible Rating Adjustment Child of WR706160_x000D_
</t>
  </si>
  <si>
    <t>WR736357</t>
  </si>
  <si>
    <t>Archive Input - Risk ID P72 RevPro Program (child of WR635857)</t>
  </si>
  <si>
    <t>WR736358</t>
  </si>
  <si>
    <t xml:space="preserve">Gridiron - Policy Prefix GPS - Agent Code 0004823 - Program Number 649_x000D_
</t>
  </si>
  <si>
    <t>WR736359</t>
  </si>
  <si>
    <t>Email alert for SharePoint Services</t>
  </si>
  <si>
    <t>WR736360</t>
  </si>
  <si>
    <t>FileNet: ICC 4.0 Upgrade (DDM)</t>
  </si>
  <si>
    <t>WR736361</t>
  </si>
  <si>
    <t>EPIC - Update FT Checklist</t>
  </si>
  <si>
    <t>WR736362</t>
  </si>
  <si>
    <t>ECM(Ctc) - CORP CLIENT to include expired policy records on downstream for Customer View (Child of WR735962)</t>
  </si>
  <si>
    <t>WR736363</t>
  </si>
  <si>
    <t>NEW FSM Preliminary Report Requested</t>
  </si>
  <si>
    <t>WR736364</t>
  </si>
  <si>
    <t>CIS - CL Entertainment Motorsports Appetite Expansion Add'l States - VIRGINIA</t>
  </si>
  <si>
    <t>CN=Constance D Jackson/O=FFIC</t>
  </si>
  <si>
    <t>Keith E. Langan</t>
  </si>
  <si>
    <t>WR736365</t>
  </si>
  <si>
    <t>EBI-COMPLETE: Customer View: April 2017 Production Refresh (Child of WR635861)</t>
  </si>
  <si>
    <t>WR736366</t>
  </si>
  <si>
    <t>SFRe: Enstar: ATLAS Batch Jobs to Prevent Processing Converted Claims (Child of WR635472)</t>
  </si>
  <si>
    <t>WR736367</t>
  </si>
  <si>
    <t>EFP - Update Open Texgt (Actuate) Xenos license keys (Maintenance Renewal Contract # ACT00015783 / #RC169297)</t>
  </si>
  <si>
    <t>WR736368</t>
  </si>
  <si>
    <t xml:space="preserve">ATP - EFP/EFC/EFE - Process re-triggered CL historical  policies for CIS &amp; EPIC (Child request to WR634365)_x000D_
</t>
  </si>
  <si>
    <t>WR736369</t>
  </si>
  <si>
    <t>CIS- M104 - RELEASE 4/28/17 (Master)</t>
  </si>
  <si>
    <t>WR736370</t>
  </si>
  <si>
    <t>CI Gov - 2017/07/01 - GL -  CA Loss Costs and Increased Limit Factors Revision</t>
  </si>
  <si>
    <t>WR736371</t>
  </si>
  <si>
    <t>PVO/EFX - Decommissioning of PI PVO shared components EFX/PVO - (child to WR634790)</t>
  </si>
  <si>
    <t>WR736372</t>
  </si>
  <si>
    <t>AppDecom: OASIS Retirement - Child of WR634365</t>
  </si>
  <si>
    <t>WR736373</t>
  </si>
  <si>
    <t>ELDS - Semi-Annual Flood Data Request  - CHILD WR of WR735940</t>
  </si>
  <si>
    <t>WR736374</t>
  </si>
  <si>
    <t>FileNet (RTC): 2017 Master WR for IBM Maintenance</t>
  </si>
  <si>
    <t>WR736375</t>
  </si>
  <si>
    <t>Global Quality Assurance  -  2017 Master Work Request - Maintenance RTC</t>
  </si>
  <si>
    <t>WR736376</t>
  </si>
  <si>
    <t>Transition FFIC Service Now to AGCS Service Now</t>
  </si>
  <si>
    <t>WR736377</t>
  </si>
  <si>
    <t>EPIC - GL Attachment Point Table Revisions</t>
  </si>
  <si>
    <t>WR736378</t>
  </si>
  <si>
    <t>VIN Validation monthly data update - 2017/05 - Child of WR736008</t>
  </si>
  <si>
    <t>WR736379</t>
  </si>
  <si>
    <t>PVO - Index Data Update - Child of WR735991 - CHG0084625</t>
  </si>
  <si>
    <t>WR736380</t>
  </si>
  <si>
    <t>FileNet: Entertainment Document History Migration (Child of WR635636)</t>
  </si>
  <si>
    <t>WR736381</t>
  </si>
  <si>
    <t>SBqt (WMB component) - ENH110703 - NCCI ADDRESS TYPE 6 - POC REPORTING (child of WR634763)</t>
  </si>
  <si>
    <t>WR736382</t>
  </si>
  <si>
    <t>ISO/CMS - 2017 April HICN Processing - IBM &amp; ACN Support (Child of WR736001)</t>
  </si>
  <si>
    <t>WR736383</t>
  </si>
  <si>
    <t>WR736384</t>
  </si>
  <si>
    <t>ELDS - Vendor Data Updates for APRIL - CHILD WR of WR735940</t>
  </si>
  <si>
    <t>WR736385</t>
  </si>
  <si>
    <t>CI GOV – 2017/07/01– WC - Arkansas - Voluntary Loss Costs and Rating Values</t>
  </si>
  <si>
    <t>WR736386</t>
  </si>
  <si>
    <t>ATP App Decomm - Claims Retention Requirements child of (WR634365)</t>
  </si>
  <si>
    <t>WR736387</t>
  </si>
  <si>
    <t>ATP App Decomm - WCWS Forms Regeneration child of (WR634365)</t>
  </si>
  <si>
    <t>WR736388</t>
  </si>
  <si>
    <t>EPIC - Company No Longer in Use</t>
  </si>
  <si>
    <t>WR736389</t>
  </si>
  <si>
    <t>FileNet (RTC): SFRe Claims Export for Migration (Child of WR635472)</t>
  </si>
  <si>
    <t>WR736390</t>
  </si>
  <si>
    <t>SJIM Automated e-mail change</t>
  </si>
  <si>
    <t>WR736391</t>
  </si>
  <si>
    <t>MFG site Contact us change for new user and user update requests</t>
  </si>
  <si>
    <t>WR736392</t>
  </si>
  <si>
    <t>Archive Input: Small Business - AllianzGo Bordereau Reporting - Premiums (Child of WR736168)</t>
  </si>
  <si>
    <t>Judie L. Andrews/FFIC</t>
  </si>
  <si>
    <t>Judie L. Andrews</t>
  </si>
  <si>
    <t>WR736393</t>
  </si>
  <si>
    <t>CIS- M105 - RELEASE 5/12/17 (Master)</t>
  </si>
  <si>
    <t>WR736394</t>
  </si>
  <si>
    <t>Archive Output - Marine Transfer Code 5 and 6 Fix (child of WR635857)</t>
  </si>
  <si>
    <t>WR736395</t>
  </si>
  <si>
    <t>AllianzGo: HSB Data Extract and Reporting</t>
  </si>
  <si>
    <t>WR736396</t>
  </si>
  <si>
    <t>CLR - Agent Desktop - request for content changes</t>
  </si>
  <si>
    <t>WR736397</t>
  </si>
  <si>
    <t>CLR - Agent Desktop - request to retire the contact us form</t>
  </si>
  <si>
    <t>WR736398</t>
  </si>
  <si>
    <t xml:space="preserve">BFS - Statistical Filings: 2Q2017 Monthly/Quarterly Filings (child to WR635857) </t>
  </si>
  <si>
    <t>WR736399</t>
  </si>
  <si>
    <t>CL4P - Policyholder Claims look-up and reporting page content changes</t>
  </si>
  <si>
    <t>WR736400</t>
  </si>
  <si>
    <t>ODEN Web PT: Application and Rules Base Upgrade - 2017/05 - Child of WR736007</t>
  </si>
  <si>
    <t>WR736401</t>
  </si>
  <si>
    <t xml:space="preserve">PMS: NJ Surplus Lines file - IFC 2016 </t>
  </si>
  <si>
    <t>WR736402</t>
  </si>
  <si>
    <t>DBS - 2017/05 RTC ATLAS RESERVE and RECYCLE FILES (child of WR735950)</t>
  </si>
  <si>
    <t>WR736403</t>
  </si>
  <si>
    <t>Atlas site Contact us change for new user and user update requests</t>
  </si>
  <si>
    <t>WR736404</t>
  </si>
  <si>
    <t>Agent Desktop - Contact us change for user login issues</t>
  </si>
  <si>
    <t>WR736405</t>
  </si>
  <si>
    <t>CIS- Commercial Policy  Repint (Child of ATP - Americas Transformation Project - WR634365)</t>
  </si>
  <si>
    <t>WR736406</t>
  </si>
  <si>
    <t>OASIS - Update 1Q2017 CA WC Quarterly Data Call:  JOB OAWAO (child of WR635857)</t>
  </si>
  <si>
    <t>WR736407</t>
  </si>
  <si>
    <t>CI Gov - 2017/07/01 - AU - AK -  Loss Cost and Increased Limit Factors Revisions</t>
  </si>
  <si>
    <t>WR736408</t>
  </si>
  <si>
    <t>CHIEF: Task Template Changes for 2017 May (child of WR736003)</t>
  </si>
  <si>
    <t>WR736409</t>
  </si>
  <si>
    <t>EPIC-Automate the PDF Generation for Policy request</t>
  </si>
  <si>
    <t>WR736410</t>
  </si>
  <si>
    <t>CI Gov - 2017/08/01 - AU - Iowa-  Loss Cost and Increased Limit Factors Revisions</t>
  </si>
  <si>
    <t>WR736411</t>
  </si>
  <si>
    <t>CI Gov - 2017/08/01 - AU - Mississippi -  Loss Costs and Increased Limit Factors Revisions</t>
  </si>
  <si>
    <t>WR736412</t>
  </si>
  <si>
    <t xml:space="preserve">CI Gov - 2017/08/01 - GL - Ohio - Climbing Facilities Form and Rule </t>
  </si>
  <si>
    <t>WR736413</t>
  </si>
  <si>
    <t>CI Gov - 2017/08/01 - AU - Oklahoma -  Loss Cost and Increased Limit Factors Revisions</t>
  </si>
  <si>
    <t>WR736414</t>
  </si>
  <si>
    <t>CI Gov - 2017/08/01 - GL - AR and ID -  Loss Costs Revision</t>
  </si>
  <si>
    <t>WR736415</t>
  </si>
  <si>
    <t>FRAS Policy Reprint - Child WR634365 - 2016/2017 CL Decommissioning (FFIC) Master; under ATP (Americas Transformation Project US-FFIC)</t>
  </si>
  <si>
    <t>WR736416</t>
  </si>
  <si>
    <t>CI Gov - 2017/08/01 - AU - Ohio - Uninsured and Underinsured Motorists Form Revisions</t>
  </si>
  <si>
    <t>WR736417</t>
  </si>
  <si>
    <t>CI Gov - 2017/08/01 - GL - ME, MD and NV -  Loss Cost Revisions</t>
  </si>
  <si>
    <t>WR736418</t>
  </si>
  <si>
    <t xml:space="preserve"> CI Gov -ABC- CIS- Update territory tables for State of IL (12) </t>
  </si>
  <si>
    <t>WR736419</t>
  </si>
  <si>
    <t xml:space="preserve">ENH112225 - 2016  CA DMV information security certification database </t>
  </si>
  <si>
    <t>WR736420</t>
  </si>
  <si>
    <t>EBI - Customer View: Testing Effort for WR736362 (child of WR736362)</t>
  </si>
  <si>
    <t>WR736421</t>
  </si>
  <si>
    <t>CI GOV – 2017/05/01– WC – Texas Item P-1413 Establishment Of Experience Rating Modification Factor Revision Endorsement (child of WR735966)</t>
  </si>
  <si>
    <t>WR736422</t>
  </si>
  <si>
    <t>eWorkflow M23 Release 07.28.2017 Maintenance (Child of WR736096)</t>
  </si>
  <si>
    <t>WR736423</t>
  </si>
  <si>
    <t>Archive Output: Small Business - AllianzGo - (Stingray) (Child of WR736168)</t>
  </si>
  <si>
    <t>WR736424</t>
  </si>
  <si>
    <t>Archive Output - 2017 Test Bed Refresh (Parent: WR635857)</t>
  </si>
  <si>
    <t>WR736425</t>
  </si>
  <si>
    <t>Archive Output: May 2017 Production Support (Parent: WR635857)</t>
  </si>
  <si>
    <t>WR736426</t>
  </si>
  <si>
    <t>FileNet: Lotus Notes Mail-in Database to support ATP RePrint/eDelivery (Child of WR634365)</t>
  </si>
  <si>
    <t>WR736427</t>
  </si>
  <si>
    <t>ELDS - Vendor Data Updates for MAY - Child of WR735940</t>
  </si>
  <si>
    <t>WR736428</t>
  </si>
  <si>
    <t xml:space="preserve">Thunderhead - General Liability  </t>
  </si>
  <si>
    <t>WR736429</t>
  </si>
  <si>
    <t>BFS - Allianz Go: BOP Statistical Reporting Changes</t>
  </si>
  <si>
    <t>WR736430</t>
  </si>
  <si>
    <t>Global Quality Assurance  -  Maintenance Release  - M1 - Child WR of  WR736375</t>
  </si>
  <si>
    <t>WR736431</t>
  </si>
  <si>
    <t>CI GOV - 2017/07/01 – WC – South Dakota - Voluntary Loss Costs and Rating Values and Revised LCM’s</t>
  </si>
  <si>
    <t>WR736432</t>
  </si>
  <si>
    <t>Archive Output: AllianzGo Request File Changes for BFS</t>
  </si>
  <si>
    <t>WR736433</t>
  </si>
  <si>
    <t>Archive Output - Automate Scheduling of Private Event and Hole In One (child of WR635857)</t>
  </si>
  <si>
    <t>WR736434</t>
  </si>
  <si>
    <t>EBI - Premium Audit: change target folder of production files</t>
  </si>
  <si>
    <t>WR736435</t>
  </si>
  <si>
    <t>CIS - SOX Table Update - 2Q 2017</t>
  </si>
  <si>
    <t>WR736436</t>
  </si>
  <si>
    <t>EPIC - New Jersey Property and Liability(NJPLIGA) Surcharge Rate Change (childe of  WR635496)</t>
  </si>
  <si>
    <t>WR736437</t>
  </si>
  <si>
    <t>PVO - Index Data Update - Child of WR735991 - CHG0085116</t>
  </si>
  <si>
    <t>WR736438</t>
  </si>
  <si>
    <t>ENH110703 -  FRL SUPPORT FOR ADDRESS TYPE 6 - POC BUREAU REPORTING CHANGES (child of WR634763)</t>
  </si>
  <si>
    <t>WR736439</t>
  </si>
  <si>
    <t xml:space="preserve">PI Books &amp; Records - SRS Archive Records (Child of WR533457)_x000D_
</t>
  </si>
  <si>
    <t>WR736440</t>
  </si>
  <si>
    <t>International - New Forms for EPIC and Forms View</t>
  </si>
  <si>
    <t>WR736441</t>
  </si>
  <si>
    <t>Archive Input: May 2017 Production Support (Parent # WR.....)</t>
  </si>
  <si>
    <t>WR736442</t>
  </si>
  <si>
    <t>PMS -  Modify PMS to make Restaurants/Tavern policies auditable</t>
  </si>
  <si>
    <t>WR736443</t>
  </si>
  <si>
    <t>CIS- M106 - RELEASE 5/26/17 (Master)</t>
  </si>
  <si>
    <t>WR736444</t>
  </si>
  <si>
    <t>Employee Desktop - remove reference to Support Central and their extension on Employee Desktop</t>
  </si>
  <si>
    <t>WR736445</t>
  </si>
  <si>
    <t>FileNet: Claims Document Encryption (CLAWS) (Child of WR635645)</t>
  </si>
  <si>
    <t>WR736446</t>
  </si>
  <si>
    <t>CI Gov - 2017/09/01 - AU - Kentucky-  Loss Cost and Increased Limit Factors Revisions</t>
  </si>
  <si>
    <t>WR736447</t>
  </si>
  <si>
    <t>Archive Output - Hole In One Update (child of WR635857)</t>
  </si>
  <si>
    <t>WR736448</t>
  </si>
  <si>
    <t>BIH Corelogic service fix</t>
  </si>
  <si>
    <t>WR736449</t>
  </si>
  <si>
    <t>CI Gov - 2017/08/01 - Missouri General Liability Revised Limits and Increased Limit Factors For Governmental Subdivisions - ISO Suite Release Only</t>
  </si>
  <si>
    <t>WR736450</t>
  </si>
  <si>
    <t>Financial Applications Analysis for 'Sold Companies'</t>
  </si>
  <si>
    <t>WR736451</t>
  </si>
  <si>
    <t>HR - BIH Rewrite of TSO HR Daily Jobs for HR Employee Info Change Interface (child of WR634365)</t>
  </si>
  <si>
    <t>WR736452</t>
  </si>
  <si>
    <t>CI Gov - 2017/09/01 - GL - Alabama and Arizona - Loss Cost Revisions</t>
  </si>
  <si>
    <t>WR736453</t>
  </si>
  <si>
    <t>2017 Commercial Application Decommissioning : Producer Late Payment (PLP) -  (Child of  WR634365)</t>
  </si>
  <si>
    <t>WR736454</t>
  </si>
  <si>
    <t>PMS Query for Program 374i00</t>
  </si>
  <si>
    <t>WR736455</t>
  </si>
  <si>
    <t>CPI - Aviation US Workers Compensation Business Case</t>
  </si>
  <si>
    <t>WR736456</t>
  </si>
  <si>
    <t xml:space="preserve">Chief - ACE Policy Service Decomm (master: WR634790) </t>
  </si>
  <si>
    <t>WR736457</t>
  </si>
  <si>
    <t>CI PAI - PA Safety credit calculation correction (INC0367047)</t>
  </si>
  <si>
    <t>WR736458</t>
  </si>
  <si>
    <t>CI Gov - 2017/09/01 - GL - Vermont and Virginia -  Loss Costs Revisions</t>
  </si>
  <si>
    <t>WR736459</t>
  </si>
  <si>
    <t>CI Gov - 2017/09/01 - GL - Rhode Island and South Carolina -  Loss Cost Revisions</t>
  </si>
  <si>
    <t>WR736460</t>
  </si>
  <si>
    <t>CI Gov - 2017/09/01 - GL - New Hampshire -  Loss Cost Revisions</t>
  </si>
  <si>
    <t>WR736461</t>
  </si>
  <si>
    <t>CI CWS - Monthly Maintenance Releases - June 2017</t>
  </si>
  <si>
    <t>WR736462</t>
  </si>
  <si>
    <t>CI Gov - 2017/09/01 - AU - West Virginia - Revised Changes Form and Rule Revision</t>
  </si>
  <si>
    <t>WR736463</t>
  </si>
  <si>
    <t>Archive Input:  AllianzGo - Small Business (Stingray) - Block Data (Child of WR736168)</t>
  </si>
  <si>
    <t>WR736464</t>
  </si>
  <si>
    <t>PMS Update: Add agup code 4023 to program 138 in PMS</t>
  </si>
  <si>
    <t>WR736465</t>
  </si>
  <si>
    <t>EBI - Updates to PDA Weekly for WC Aviation</t>
  </si>
  <si>
    <t>WR736466</t>
  </si>
  <si>
    <t>FileNet: eDelivery sFTP Request for staging site for RRD document delivery (Child of WR635645)</t>
  </si>
  <si>
    <t>WR736467</t>
  </si>
  <si>
    <t xml:space="preserve">Atlas - ACE Policy Service Decomm (master: WR634790) </t>
  </si>
  <si>
    <t>WR736468</t>
  </si>
  <si>
    <t>CI Gov - 2017/09/01 - GL - Illinois Liquor Rule Revisions - ISO Suite Release Only</t>
  </si>
  <si>
    <t>WR736469</t>
  </si>
  <si>
    <t>ACE End TSA Claims: ATLAS - Split BEAP Report into CI and PI versions (child of WR533945)</t>
  </si>
  <si>
    <t>WR736470</t>
  </si>
  <si>
    <t>CI Gov - 2017/09/01 - AU - Michigan - Revised and New Policy Endorsements Relating to Transportation Network Companies</t>
  </si>
  <si>
    <t>WR736471</t>
  </si>
  <si>
    <t>Support Central Email address</t>
  </si>
  <si>
    <t>WR736472</t>
  </si>
  <si>
    <t xml:space="preserve">Rapid Automation - Build Environments to allow BOTs to read/send email </t>
  </si>
  <si>
    <t>WR736473</t>
  </si>
  <si>
    <t>Claims IT - May 2017 M56 Release (child of WR736000)</t>
  </si>
  <si>
    <t>WR736474</t>
  </si>
  <si>
    <t>CI Gov - 2017/07/01 - GL -  Multistate Form and Rule Revisions to Limitation of Coverage to Designated Premises or Project Endorsements - Additional States (AR, CA, CT, FL, IL, MD, MO, NC and VA)</t>
  </si>
  <si>
    <t>WR736475</t>
  </si>
  <si>
    <t xml:space="preserve">EFP/RRD - EDelivery  (Child request to WR635645)   </t>
  </si>
  <si>
    <t>WR736476</t>
  </si>
  <si>
    <t>EBI: Customer View: May 2017 Production Refresh (Child of WR635861)</t>
  </si>
  <si>
    <t>04/28/2017</t>
  </si>
  <si>
    <t>2017-04-24-00.22.10.331695</t>
  </si>
  <si>
    <t>KARTHIK VENKATA KOPPARAPU</t>
  </si>
  <si>
    <t xml:space="preserve">BUSINESS ANALYST    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</si>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</sst>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yy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MS Shell Dlg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  <font>
      <sz val="10"/>
      <name val="Tahoma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3" borderId="1" xfId="0" applyFont="1" applyFill="1" applyBorder="1" applyAlignment="1">
      <alignment horizontal="center"/>
    </xf>
    <xf numFmtId="17" fontId="3" fillId="3" borderId="1" xfId="0" quotePrefix="1" applyNumberFormat="1" applyFont="1" applyFill="1" applyBorder="1" applyAlignment="1">
      <alignment horizontal="center"/>
    </xf>
    <xf numFmtId="0" fontId="5" fillId="4" borderId="1" xfId="2" applyFont="1" applyFill="1" applyBorder="1" applyAlignment="1">
      <alignment horizontal="center"/>
    </xf>
    <xf numFmtId="0" fontId="5" fillId="4" borderId="1" xfId="2" applyFont="1" applyFill="1" applyBorder="1" applyAlignment="1">
      <alignment horizontal="left"/>
    </xf>
    <xf numFmtId="0" fontId="5" fillId="4" borderId="1" xfId="2" applyFont="1" applyFill="1" applyBorder="1" applyAlignment="1">
      <alignment horizontal="center" vertical="center"/>
    </xf>
    <xf numFmtId="0" fontId="4" fillId="0" borderId="1" xfId="2" applyBorder="1" applyAlignment="1">
      <alignment horizontal="center"/>
    </xf>
    <xf numFmtId="0" fontId="4" fillId="0" borderId="1" xfId="2" applyBorder="1" applyAlignment="1">
      <alignment horizontal="left"/>
    </xf>
    <xf numFmtId="0" fontId="4" fillId="0" borderId="1" xfId="2" applyFont="1" applyBorder="1" applyAlignment="1">
      <alignment horizontal="center"/>
    </xf>
    <xf numFmtId="0" fontId="1" fillId="0" borderId="1" xfId="0" applyFont="1" applyBorder="1"/>
    <xf numFmtId="0" fontId="5" fillId="0" borderId="1" xfId="0" applyFont="1" applyBorder="1"/>
    <xf numFmtId="0" fontId="0" fillId="0" borderId="1" xfId="0" applyBorder="1"/>
    <xf numFmtId="14" fontId="0" fillId="0" borderId="1" xfId="0" applyNumberFormat="1" applyBorder="1"/>
    <xf numFmtId="22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1" xfId="0" quotePrefix="1" applyFont="1" applyFill="1" applyBorder="1" applyAlignment="1">
      <alignment horizontal="center"/>
    </xf>
    <xf numFmtId="0" fontId="3" fillId="6" borderId="1" xfId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0" xfId="0" applyFill="1"/>
    <xf numFmtId="0" fontId="0" fillId="8" borderId="1" xfId="0" applyFill="1" applyBorder="1"/>
    <xf numFmtId="0" fontId="1" fillId="8" borderId="1" xfId="0" applyFont="1" applyFill="1" applyBorder="1"/>
    <xf numFmtId="0" fontId="1" fillId="10" borderId="1" xfId="0" applyFont="1" applyFill="1" applyBorder="1"/>
    <xf numFmtId="0" fontId="0" fillId="10" borderId="1" xfId="0" applyFill="1" applyBorder="1"/>
    <xf numFmtId="0" fontId="1" fillId="8" borderId="0" xfId="0" applyFont="1" applyFill="1" applyBorder="1" applyAlignment="1">
      <alignment horizontal="center"/>
    </xf>
    <xf numFmtId="0" fontId="0" fillId="8" borderId="0" xfId="0" applyFill="1" applyBorder="1"/>
    <xf numFmtId="0" fontId="3" fillId="3" borderId="2" xfId="0" applyFont="1" applyFill="1" applyBorder="1" applyAlignment="1">
      <alignment horizontal="center"/>
    </xf>
    <xf numFmtId="0" fontId="1" fillId="2" borderId="1" xfId="0" applyFont="1" applyFill="1" applyBorder="1"/>
    <xf numFmtId="0" fontId="0" fillId="2" borderId="1" xfId="0" applyNumberFormat="1" applyFill="1" applyBorder="1"/>
    <xf numFmtId="0" fontId="0" fillId="0" borderId="0" xfId="0" applyAlignment="1">
      <alignment horizontal="left"/>
    </xf>
    <xf numFmtId="15" fontId="0" fillId="0" borderId="1" xfId="0" applyNumberFormat="1" applyBorder="1"/>
    <xf numFmtId="0" fontId="2" fillId="5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2" applyFont="1" applyBorder="1" applyAlignment="1">
      <alignment horizontal="left"/>
    </xf>
    <xf numFmtId="0" fontId="8" fillId="0" borderId="1" xfId="3" applyFont="1" applyFill="1" applyBorder="1" applyAlignment="1">
      <alignment horizontal="center"/>
    </xf>
    <xf numFmtId="0" fontId="4" fillId="0" borderId="1" xfId="2" applyBorder="1" applyAlignment="1">
      <alignment horizontal="left" wrapText="1"/>
    </xf>
    <xf numFmtId="0" fontId="4" fillId="0" borderId="1" xfId="1" applyFont="1" applyBorder="1" applyAlignment="1">
      <alignment horizontal="center"/>
    </xf>
    <xf numFmtId="0" fontId="4" fillId="2" borderId="1" xfId="2" applyFill="1" applyBorder="1" applyAlignment="1">
      <alignment horizontal="center"/>
    </xf>
    <xf numFmtId="0" fontId="4" fillId="2" borderId="1" xfId="2" applyFill="1" applyBorder="1" applyAlignment="1">
      <alignment horizontal="left"/>
    </xf>
    <xf numFmtId="0" fontId="4" fillId="2" borderId="1" xfId="2" applyFont="1" applyFill="1" applyBorder="1" applyAlignment="1">
      <alignment horizontal="center"/>
    </xf>
    <xf numFmtId="0" fontId="9" fillId="0" borderId="1" xfId="0" applyFont="1" applyBorder="1"/>
    <xf numFmtId="0" fontId="0" fillId="0" borderId="1" xfId="0" applyBorder="1" applyAlignment="1">
      <alignment wrapText="1"/>
    </xf>
    <xf numFmtId="0" fontId="10" fillId="0" borderId="1" xfId="0" applyFont="1" applyBorder="1"/>
    <xf numFmtId="0" fontId="1" fillId="8" borderId="0" xfId="0" applyFont="1" applyFill="1" applyAlignment="1">
      <alignment horizontal="center" wrapText="1"/>
    </xf>
    <xf numFmtId="0" fontId="1" fillId="9" borderId="1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</cellXfs>
  <cellStyles count="4">
    <cellStyle name="Normal" xfId="0" builtinId="0"/>
    <cellStyle name="Normal 2" xfId="1"/>
    <cellStyle name="Normal 2 2" xfId="3"/>
    <cellStyle name="Normal 4" xfId="2"/>
  </cellStyles>
  <dxfs count="1"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594360</xdr:colOff>
          <xdr:row>2</xdr:row>
          <xdr:rowOff>7620</xdr:rowOff>
        </xdr:from>
        <xdr:to>
          <xdr:col>4</xdr:col>
          <xdr:colOff>1714500</xdr:colOff>
          <xdr:row>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Consolidation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60960</xdr:rowOff>
        </xdr:from>
        <xdr:to>
          <xdr:col>4</xdr:col>
          <xdr:colOff>1706880</xdr:colOff>
          <xdr:row>10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Active WWML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D3:I21"/>
  <sheetViews>
    <sheetView workbookViewId="0">
      <selection activeCell="D27" sqref="D27"/>
    </sheetView>
  </sheetViews>
  <sheetFormatPr defaultColWidth="9.109375" defaultRowHeight="14.4" x14ac:dyDescent="0.3"/>
  <cols>
    <col min="1" max="3" width="9.109375" style="27"/>
    <col min="4" max="4" width="16.33203125" style="27" bestFit="1" customWidth="1"/>
    <col min="5" max="5" width="26.44140625" style="27" bestFit="1" customWidth="1"/>
    <col min="6" max="16384" width="9.109375" style="27"/>
  </cols>
  <sheetData>
    <row r="3" spans="6:9" x14ac:dyDescent="0.3">
      <c r="F3" s="51" t="s">
        <v>3917</v>
      </c>
      <c r="G3" s="51"/>
      <c r="H3" s="51"/>
      <c r="I3" s="51"/>
    </row>
    <row r="4" spans="6:9" x14ac:dyDescent="0.3">
      <c r="F4" s="51"/>
      <c r="G4" s="51"/>
      <c r="H4" s="51"/>
      <c r="I4" s="51"/>
    </row>
    <row r="5" spans="6:9" x14ac:dyDescent="0.3">
      <c r="F5" s="51"/>
      <c r="G5" s="51"/>
      <c r="H5" s="51"/>
      <c r="I5" s="51"/>
    </row>
    <row r="8" spans="6:9" x14ac:dyDescent="0.3">
      <c r="F8" s="51" t="s">
        <v>1520</v>
      </c>
      <c r="G8" s="51"/>
      <c r="H8" s="51"/>
      <c r="I8" s="51"/>
    </row>
    <row r="9" spans="6:9" x14ac:dyDescent="0.3">
      <c r="F9" s="51"/>
      <c r="G9" s="51"/>
      <c r="H9" s="51"/>
      <c r="I9" s="51"/>
    </row>
    <row r="10" spans="6:9" x14ac:dyDescent="0.3">
      <c r="F10" s="51"/>
      <c r="G10" s="51"/>
      <c r="H10" s="51"/>
      <c r="I10" s="51"/>
    </row>
    <row r="17" spans="4:5" x14ac:dyDescent="0.3">
      <c r="D17" s="29" t="s">
        <v>1114</v>
      </c>
    </row>
    <row r="19" spans="4:5" x14ac:dyDescent="0.3">
      <c r="D19" s="18"/>
      <c r="E19" s="28" t="s">
        <v>1115</v>
      </c>
    </row>
    <row r="20" spans="4:5" x14ac:dyDescent="0.3">
      <c r="D20" s="21"/>
      <c r="E20" s="28" t="s">
        <v>1116</v>
      </c>
    </row>
    <row r="21" spans="4:5" x14ac:dyDescent="0.3">
      <c r="D21" s="1"/>
      <c r="E21" s="28" t="s">
        <v>1117</v>
      </c>
    </row>
  </sheetData>
  <mergeCells count="2">
    <mergeCell ref="F3:I5"/>
    <mergeCell ref="F8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solidation_Macro">
                <anchor>
                  <from>
                    <xdr:col>2</xdr:col>
                    <xdr:colOff>594360</xdr:colOff>
                    <xdr:row>2</xdr:row>
                    <xdr:rowOff>7620</xdr:rowOff>
                  </from>
                  <to>
                    <xdr:col>4</xdr:col>
                    <xdr:colOff>1714500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ive_WWML_Macro">
                <anchor>
                  <from>
                    <xdr:col>3</xdr:col>
                    <xdr:colOff>0</xdr:colOff>
                    <xdr:row>7</xdr:row>
                    <xdr:rowOff>60960</xdr:rowOff>
                  </from>
                  <to>
                    <xdr:col>4</xdr:col>
                    <xdr:colOff>1706880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4726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5546875" bestFit="1" customWidth="1"/>
    <col min="2" max="2" width="31.88671875" bestFit="1" customWidth="1"/>
    <col min="3" max="3" width="12.109375" customWidth="1"/>
    <col min="4" max="4" width="24.109375" customWidth="1"/>
    <col min="5" max="5" width="19.6640625" customWidth="1"/>
    <col min="6" max="6" width="10.109375" customWidth="1"/>
    <col min="7" max="7" width="9.33203125" style="37" customWidth="1"/>
    <col min="8" max="8" width="12.33203125" customWidth="1"/>
    <col min="9" max="9" width="9.109375" customWidth="1"/>
    <col min="10" max="10" width="11.6640625" customWidth="1"/>
    <col min="11" max="11" width="18.5546875" customWidth="1"/>
    <col min="12" max="12" width="38.6640625" customWidth="1"/>
    <col min="13" max="13" width="18.33203125" customWidth="1"/>
    <col min="14" max="14" width="21.44140625" customWidth="1"/>
    <col min="15" max="15" width="24.44140625" customWidth="1"/>
    <col min="16" max="16" width="7" customWidth="1"/>
    <col min="17" max="17" width="7.88671875" customWidth="1"/>
    <col min="18" max="18" width="24.77734375" bestFit="1" customWidth="1"/>
    <col min="19" max="19" width="20.44140625" customWidth="1"/>
    <col min="20" max="20" width="24.5546875" customWidth="1"/>
    <col min="21" max="21" width="11.33203125" customWidth="1"/>
    <col min="22" max="22" width="10.109375" customWidth="1"/>
    <col min="23" max="23" width="9.6640625" customWidth="1"/>
    <col min="24" max="24" width="15" customWidth="1"/>
    <col min="25" max="25" width="8.44140625" customWidth="1"/>
    <col min="26" max="26" width="10.88671875" customWidth="1"/>
    <col min="27" max="27" width="8.44140625" customWidth="1"/>
    <col min="28" max="28" width="14.44140625" customWidth="1"/>
    <col min="29" max="29" width="9.109375" customWidth="1"/>
    <col min="30" max="30" width="14.44140625" customWidth="1"/>
    <col min="31" max="31" width="9" customWidth="1"/>
    <col min="32" max="32" width="22.109375" customWidth="1"/>
    <col min="33" max="33" width="51.109375" customWidth="1"/>
    <col min="34" max="34" width="11.44140625" customWidth="1"/>
    <col min="35" max="35" width="45.6640625" customWidth="1"/>
    <col min="36" max="36" width="15.88671875" customWidth="1"/>
    <col min="37" max="37" width="16.6640625" bestFit="1" customWidth="1"/>
    <col min="38" max="38" width="20.33203125" bestFit="1" customWidth="1"/>
    <col min="39" max="39" width="20.44140625" bestFit="1" customWidth="1"/>
    <col min="40" max="40" width="29.33203125" bestFit="1" customWidth="1"/>
    <col min="41" max="41" width="13.109375" bestFit="1" customWidth="1"/>
    <col min="42" max="46" width="12" bestFit="1" customWidth="1"/>
    <col min="47" max="48" width="11.33203125" bestFit="1" customWidth="1"/>
    <col min="49" max="49" width="28.109375" bestFit="1" customWidth="1"/>
    <col min="50" max="50" width="13.33203125" bestFit="1" customWidth="1"/>
    <col min="51" max="51" width="20.44140625" bestFit="1" customWidth="1"/>
    <col min="52" max="52" width="12" bestFit="1" customWidth="1"/>
    <col min="53" max="54" width="11" bestFit="1" customWidth="1"/>
    <col min="55" max="55" width="10.109375" bestFit="1" customWidth="1"/>
  </cols>
  <sheetData>
    <row r="1" spans="1:55" x14ac:dyDescent="0.3">
      <c r="A1" s="18" t="s">
        <v>0</v>
      </c>
      <c r="B1" s="18" t="s">
        <v>1</v>
      </c>
      <c r="C1" s="18" t="s">
        <v>2</v>
      </c>
      <c r="D1" s="18" t="s">
        <v>3</v>
      </c>
      <c r="E1" s="19" t="s">
        <v>4</v>
      </c>
      <c r="F1" s="20" t="s">
        <v>5</v>
      </c>
      <c r="G1" s="39" t="s">
        <v>6</v>
      </c>
      <c r="H1" s="21" t="s">
        <v>966</v>
      </c>
      <c r="I1" s="22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2" t="s">
        <v>14</v>
      </c>
      <c r="Q1" s="23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24</v>
      </c>
      <c r="Y1" s="24" t="s">
        <v>22</v>
      </c>
      <c r="Z1" s="24" t="s">
        <v>23</v>
      </c>
      <c r="AA1" s="24" t="s">
        <v>1104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1547</v>
      </c>
      <c r="AG1" s="1" t="s">
        <v>30</v>
      </c>
      <c r="AH1" s="1" t="s">
        <v>31</v>
      </c>
      <c r="AI1" s="22" t="s">
        <v>32</v>
      </c>
      <c r="AJ1" s="22" t="s">
        <v>33</v>
      </c>
      <c r="AK1" s="25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967</v>
      </c>
      <c r="AQ1" s="1" t="s">
        <v>968</v>
      </c>
      <c r="AR1" s="1" t="s">
        <v>969</v>
      </c>
      <c r="AS1" s="1" t="s">
        <v>970</v>
      </c>
      <c r="AT1" s="1" t="s">
        <v>971</v>
      </c>
      <c r="AU1" s="1" t="s">
        <v>972</v>
      </c>
      <c r="AV1" s="1" t="s">
        <v>973</v>
      </c>
      <c r="AW1" s="18" t="s">
        <v>1103</v>
      </c>
      <c r="AX1" s="1" t="s">
        <v>1118</v>
      </c>
      <c r="AY1" s="34" t="s">
        <v>1365</v>
      </c>
      <c r="AZ1" s="1" t="s">
        <v>1521</v>
      </c>
      <c r="BA1" s="34" t="s">
        <v>1353</v>
      </c>
      <c r="BB1" s="34" t="s">
        <v>1354</v>
      </c>
      <c r="BC1" s="1" t="s">
        <v>1548</v>
      </c>
    </row>
    <row r="2" spans="1:55" x14ac:dyDescent="0.3">
      <c r="A2" s="11" t="s">
        <v>837</v>
      </c>
      <c r="B2" s="11" t="s">
        <v>5540</v>
      </c>
      <c r="C2" s="11" t="s">
        <v>1901</v>
      </c>
      <c r="D2" s="11" t="s">
        <v>5541</v>
      </c>
      <c r="E2" s="38" t="s">
        <v>5538</v>
      </c>
      <c r="F2" s="11">
        <v>18</v>
      </c>
      <c r="G2" s="40" t="s">
        <v>965</v>
      </c>
      <c r="H2" s="11" t="str">
        <f>Shiftdetails($G2)</f>
        <v>Regular</v>
      </c>
      <c r="I2" s="11" t="str">
        <f t="shared" ref="I2:I52" si="0">Locationdetails(J2)</f>
        <v>INDIA</v>
      </c>
      <c r="J2" s="11" t="str">
        <f>IF(ISERROR(VLOOKUP(C2,'WI Vs ASM'!$B$2:$E$1000,4,0)),0,(VLOOKUP(C2,'WI Vs ASM'!$B$2:$E$1000,4,0)))</f>
        <v>Offshore</v>
      </c>
      <c r="K2" s="11" t="str">
        <f>IF(ISERROR(VLOOKUP(C2,'WI Vs ASM'!$B$2:$F$1000,5,0)),0,(VLOOKUP(C2,'WI Vs ASM'!$B$2:$F$1000,5,0)))</f>
        <v>02-Variable Billable</v>
      </c>
      <c r="L2" s="11" t="str">
        <f>IF(ISERROR(VLOOKUP(C2,'WI Vs ASM'!$B$2:$D$1000,3,0)),0,(VLOOKUP(C2,'WI Vs ASM'!$B$2:$D$1000,3,0)))</f>
        <v>78-Landed BA-SE Offshore</v>
      </c>
      <c r="M2" s="11" t="str">
        <f>IF(ISERROR(VLOOKUP(C2,'WI Vs ASM'!$B$2:$I$1000,8,0)),0,(VLOOKUP(C2,'WI Vs ASM'!$B$2:$I$1000,8,0)))</f>
        <v>Prasad P Naik</v>
      </c>
      <c r="N2" s="11" t="str">
        <f>IF(ISERROR(VLOOKUP(C2,'WI Vs ASM'!$B$2:$G$1000,6,0)),0,(VLOOKUP(C2,'WI Vs ASM'!$B$2:$G$1000,6,0)))</f>
        <v>CIS</v>
      </c>
      <c r="O2" s="11" t="str">
        <f>IF(ISERROR(VLOOKUP(C2,'WI Vs ASM'!$B$2:$H$1000,7,0)),0,(VLOOKUP(C2,'WI Vs ASM'!$B$2:$H$1000,7,0)))</f>
        <v>CIS</v>
      </c>
      <c r="P2" s="11" t="str">
        <f t="shared" ref="P2:P52" si="1">TEXT(E2,"MMM-YY")</f>
        <v>Apr-17</v>
      </c>
      <c r="Q2" s="11" t="str">
        <f t="shared" ref="Q2:Q52" si="2">Quarterdetails(P2)</f>
        <v>Q2</v>
      </c>
      <c r="R2" s="11" t="str">
        <f>IF(ISERROR(VLOOKUP(C2,'WI Vs ASM'!$B$2:$J$1000,9,0)),0,(VLOOKUP(C2,'WI Vs ASM'!$B$2:$J$1000,9,0)))</f>
        <v>Chandraprabha Palaniswamy</v>
      </c>
      <c r="S2" s="11" t="str">
        <f>IF(ISERROR(VLOOKUP(C2,'WI Vs ASM'!$B$2:$K$1000,10,0)),0,(VLOOKUP(C2,'WI Vs ASM'!$B$2:$K$1000,10,0)))</f>
        <v>Saju Bhaskaran</v>
      </c>
      <c r="T2" s="11" t="str">
        <f>IF(ISERROR(VLOOKUP(C2,'WI Vs ASM'!$B$2:$L$1000,11,0)),0,(VLOOKUP(C2,'WI Vs ASM'!$B$2:$L$1000,11,0)))</f>
        <v>Sreekala Balasubramanian</v>
      </c>
      <c r="U2" s="11" t="e">
        <f>IF(ISERROR(MID((UPPER(D2)),(FIND("WR",(UPPER(D2)),1)),8)),MID((UPPER(D2)),(FIND("ENH",(UPPER(D2)),1)),9),MID((UPPER(D2)),(FIND("WR",(UPPER(D2)),1)),8))</f>
        <v>#VALUE!</v>
      </c>
      <c r="V2" s="11" t="str">
        <f t="shared" ref="V2:V52" si="3">IF(OR(AP2=1,AQ2=1,AR2=1,AS2=1,AT2=1,AU2=1,AV2=1),"Yes","No")</f>
        <v>No</v>
      </c>
      <c r="W2" s="11" t="str">
        <f t="shared" ref="W2:W52" si="4">IF(V2&lt;&gt;"Yes",IF(AND(K2&lt;&gt;"09-NonBillable"),"Yes","No"),"No")</f>
        <v>Yes</v>
      </c>
      <c r="X2" s="11" t="str">
        <f t="shared" ref="X2:X52" si="5">IF(ISERROR(IF(OR(RIGHT(C2,2)="LB",(RIGHT(C2,2)="MG"),(C2="WAFCOGEN")),"Yes","No")),"No",(IF(OR(RIGHT(C2,2)="LB",(RIGHT(C2,2)="MG"),(C2="WAFCOGEN")),"Yes","No")))</f>
        <v>Yes</v>
      </c>
      <c r="Y2" s="11" t="str">
        <f t="shared" ref="Y2:Y52" si="6">CTCdetails(AE2)</f>
        <v>No</v>
      </c>
      <c r="Z2" s="11" t="str">
        <f t="shared" ref="Z2:Z52" si="7">Ignitedetails(C2)</f>
        <v>No</v>
      </c>
      <c r="AA2" s="11" t="str">
        <f t="shared" ref="AA2" si="8">RTCdetails(AE2,AY2)</f>
        <v>No</v>
      </c>
      <c r="AB2" s="11">
        <f>IF(ISERROR(VLOOKUP(U2,'ITWR Dump'!$A$2:$Y$5000,24,0)),0,(VLOOKUP('ILC Report'!U2,'ITWR Dump'!$A$2:$Y$5000,24,0)))</f>
        <v>0</v>
      </c>
      <c r="AC2" s="11" t="str">
        <f t="shared" ref="AC2" si="9">Billable(X2,Y2,Z2,AA2,BC2)</f>
        <v>Yes</v>
      </c>
      <c r="AD2" s="11" t="str">
        <f t="shared" ref="AD2" si="10">IF(X2="Yes",$X$1,IF(Y2="Yes",$Y$1,IF(Z2="Yes",$Z$1,IF(AA2="Yes",$AA$1,""))))</f>
        <v>BASE/Staff Aug</v>
      </c>
      <c r="AE2" s="11">
        <f>IF(ISERROR(VLOOKUP(U2,'ITWR Dump'!$A$2:$Y$5000,13,0)),0,(VLOOKUP(U2,'ITWR Dump'!$A$2:$Y$5000,13,0)))</f>
        <v>0</v>
      </c>
      <c r="AF2" s="11">
        <f>IF(ISERROR(VLOOKUP(U2,'ITWR Dump'!$A$2:$Y$5000,11,0)),0,(VLOOKUP(U2,'ITWR Dump'!$A$2:$Y$5000,11,0)))</f>
        <v>0</v>
      </c>
      <c r="AG2" s="11">
        <f>IF(ISERROR(VLOOKUP(U2,'ITWR Dump'!$A$2:$Y$5000,2,0)),0,(VLOOKUP(U2,'ITWR Dump'!$A$2:$Y$5000,2,0)))</f>
        <v>0</v>
      </c>
      <c r="AH2" s="11">
        <f>IF(ISERROR(VLOOKUP(U2,'ITWR Dump'!$A$2:$Y$5000,14,0)),0,(VLOOKUP(U2,'ITWR Dump'!$A$2:$Y$5000,14,0)))</f>
        <v>0</v>
      </c>
      <c r="AI2" s="11" t="str">
        <f t="shared" ref="AI2" si="11">UdfCategory(H2,L2,AJ2)</f>
        <v>78-Landed BA-SE Offshore Subcon</v>
      </c>
      <c r="AJ2" s="11" t="str">
        <f t="shared" ref="AJ2" si="12">OnOffLanded(A2,C2,J2)</f>
        <v>Offshore Subcon</v>
      </c>
      <c r="AK2" s="11" t="s">
        <v>1163</v>
      </c>
      <c r="AL2" s="11" t="str">
        <f t="shared" ref="AL2" si="13">LEFT(AW2,10)</f>
        <v>2017-04-24</v>
      </c>
      <c r="AM2" s="11">
        <f>IF(ISERROR(VLOOKUP(U2,'ITWR Dump'!$A$2:$Y$5000,16,0)),0,(VLOOKUP(U2,'ITWR Dump'!$A$2:$Y$5000,16,0)))</f>
        <v>0</v>
      </c>
      <c r="AN2" s="11">
        <f>IF(ISERROR(VLOOKUP(U2,'ITWR Dump'!$A$2:$Y$5000,18,0)),0,(VLOOKUP(U2,'ITWR Dump'!$A$2:$Y$5000,18,0)))</f>
        <v>0</v>
      </c>
      <c r="AO2" s="11">
        <f>IF(ISERROR(VLOOKUP(U2,'ITWR Dump'!$A$2:$Y$5000,25,0)),0,(VLOOKUP('ILC Report'!U2,'ITWR Dump'!$A$2:$Y$5000,25,0)))</f>
        <v>0</v>
      </c>
      <c r="AP2" s="11">
        <f t="shared" ref="AP2" si="14">IFERROR(FIND("INC0",D2,1),0)</f>
        <v>0</v>
      </c>
      <c r="AQ2" s="26">
        <f t="shared" ref="AQ2" si="15">IFERROR(FIND("INC1",D2,1),0)</f>
        <v>0</v>
      </c>
      <c r="AR2" s="26">
        <f t="shared" ref="AR2" si="16">IFERROR(FIND("INC2",D2,1),0)</f>
        <v>0</v>
      </c>
      <c r="AS2" s="26">
        <f t="shared" ref="AS2" si="17">IFERROR(FIND("INC3",D2,1),0)</f>
        <v>0</v>
      </c>
      <c r="AT2" s="26">
        <f t="shared" ref="AT2" si="18">IFERROR(FIND("INC4",D2,1),0)</f>
        <v>0</v>
      </c>
      <c r="AU2" s="26">
        <f t="shared" ref="AU2" si="19">IFERROR(FIND("INC 0",D2,1),0)</f>
        <v>0</v>
      </c>
      <c r="AV2" s="26">
        <f t="shared" ref="AV2" si="20">IFERROR(FIND("INC 1",D2,1),0)</f>
        <v>0</v>
      </c>
      <c r="AW2" s="11" t="s">
        <v>5539</v>
      </c>
      <c r="AX2" s="11" t="str">
        <f>VLOOKUP(L2,Group!$A$2:$B$1000,2,0)</f>
        <v>Enhancement</v>
      </c>
      <c r="AY2" s="11">
        <f>IF(ISERROR(VLOOKUP(U2,'ITWR Dump'!$A$2:$Y$5000,15,0)),0,(VLOOKUP('ILC Report'!U2,'ITWR Dump'!$A$2:$Y$5000,15,0)))</f>
        <v>0</v>
      </c>
      <c r="AZ2" s="11" t="str">
        <f t="shared" ref="AZ2" si="21">Adoc(BB2,D2)</f>
        <v>No</v>
      </c>
      <c r="BA2" s="11" t="str">
        <f t="shared" ref="BA2" si="22">LEFT(C2,3)</f>
        <v>BKI</v>
      </c>
      <c r="BB2" s="11" t="str">
        <f t="shared" ref="BB2" si="23">RIGHT(C2,2)</f>
        <v>LB</v>
      </c>
      <c r="BC2" s="11" t="str">
        <f t="shared" ref="BC2" si="24">Work(AF2)</f>
        <v>No</v>
      </c>
    </row>
    <row r="3" spans="1:55" x14ac:dyDescent="0.3">
      <c r="A3" s="11" t="s">
        <v>837</v>
      </c>
      <c r="B3" s="11" t="s">
        <v>5540</v>
      </c>
      <c r="C3" s="11" t="s">
        <v>1901</v>
      </c>
      <c r="D3" s="11" t="s">
        <v>5541</v>
      </c>
      <c r="E3" s="38" t="s">
        <v>5538</v>
      </c>
      <c r="F3" s="11">
        <v>27</v>
      </c>
      <c r="G3" s="40" t="s">
        <v>5542</v>
      </c>
      <c r="H3" s="11" t="str">
        <f t="shared" ref="H3:H52" si="25">Shiftdetails($G3)</f>
        <v>Shift</v>
      </c>
      <c r="I3" s="11" t="str">
        <f t="shared" si="0"/>
        <v>INDIA</v>
      </c>
      <c r="J3" s="11" t="str">
        <f>IF(ISERROR(VLOOKUP(C3,'WI Vs ASM'!$B$2:$E$1000,4,0)),0,(VLOOKUP(C3,'WI Vs ASM'!$B$2:$E$1000,4,0)))</f>
        <v>Offshore</v>
      </c>
      <c r="K3" s="11" t="str">
        <f>IF(ISERROR(VLOOKUP(C3,'WI Vs ASM'!$B$2:$F$1000,5,0)),0,(VLOOKUP(C3,'WI Vs ASM'!$B$2:$F$1000,5,0)))</f>
        <v>02-Variable Billable</v>
      </c>
      <c r="L3" s="11" t="str">
        <f>IF(ISERROR(VLOOKUP(C3,'WI Vs ASM'!$B$2:$D$1000,3,0)),0,(VLOOKUP(C3,'WI Vs ASM'!$B$2:$D$1000,3,0)))</f>
        <v>78-Landed BA-SE Offshore</v>
      </c>
      <c r="M3" s="11" t="str">
        <f>IF(ISERROR(VLOOKUP(C3,'WI Vs ASM'!$B$2:$I$1000,8,0)),0,(VLOOKUP(C3,'WI Vs ASM'!$B$2:$I$1000,8,0)))</f>
        <v>Prasad P Naik</v>
      </c>
      <c r="N3" s="11" t="str">
        <f>IF(ISERROR(VLOOKUP(C3,'WI Vs ASM'!$B$2:$G$1000,6,0)),0,(VLOOKUP(C3,'WI Vs ASM'!$B$2:$G$1000,6,0)))</f>
        <v>CIS</v>
      </c>
      <c r="O3" s="11" t="str">
        <f>IF(ISERROR(VLOOKUP(C3,'WI Vs ASM'!$B$2:$H$1000,7,0)),0,(VLOOKUP(C3,'WI Vs ASM'!$B$2:$H$1000,7,0)))</f>
        <v>CIS</v>
      </c>
      <c r="P3" s="11" t="str">
        <f t="shared" si="1"/>
        <v>Apr-17</v>
      </c>
      <c r="Q3" s="11" t="str">
        <f t="shared" si="2"/>
        <v>Q2</v>
      </c>
      <c r="R3" s="11" t="str">
        <f>IF(ISERROR(VLOOKUP(C3,'WI Vs ASM'!$B$2:$J$1000,9,0)),0,(VLOOKUP(C3,'WI Vs ASM'!$B$2:$J$1000,9,0)))</f>
        <v>Chandraprabha Palaniswamy</v>
      </c>
      <c r="S3" s="11" t="str">
        <f>IF(ISERROR(VLOOKUP(C3,'WI Vs ASM'!$B$2:$K$1000,10,0)),0,(VLOOKUP(C3,'WI Vs ASM'!$B$2:$K$1000,10,0)))</f>
        <v>Saju Bhaskaran</v>
      </c>
      <c r="T3" s="11" t="str">
        <f>IF(ISERROR(VLOOKUP(C3,'WI Vs ASM'!$B$2:$L$1000,11,0)),0,(VLOOKUP(C3,'WI Vs ASM'!$B$2:$L$1000,11,0)))</f>
        <v>Sreekala Balasubramanian</v>
      </c>
      <c r="U3" s="11" t="e">
        <f t="shared" ref="U3:U52" si="26">IF(ISERROR(MID((UPPER(D3)),(FIND("WR",(UPPER(D3)),1)),8)),MID((UPPER(D3)),(FIND("ENH",(UPPER(D3)),1)),9),MID((UPPER(D3)),(FIND("WR",(UPPER(D3)),1)),8))</f>
        <v>#VALUE!</v>
      </c>
      <c r="V3" s="11" t="str">
        <f t="shared" si="3"/>
        <v>No</v>
      </c>
      <c r="W3" s="11" t="str">
        <f t="shared" si="4"/>
        <v>Yes</v>
      </c>
      <c r="X3" s="11" t="str">
        <f t="shared" si="5"/>
        <v>Yes</v>
      </c>
      <c r="Y3" s="11" t="str">
        <f t="shared" si="6"/>
        <v>No</v>
      </c>
      <c r="Z3" s="11" t="str">
        <f t="shared" si="7"/>
        <v>No</v>
      </c>
      <c r="AA3" s="11" t="str">
        <f t="shared" ref="AA3:AA52" si="27">RTCdetails(AE3,AY3)</f>
        <v>No</v>
      </c>
      <c r="AB3" s="11">
        <f>IF(ISERROR(VLOOKUP(U3,'ITWR Dump'!$A$2:$Y$5000,24,0)),0,(VLOOKUP('ILC Report'!U3,'ITWR Dump'!$A$2:$Y$5000,24,0)))</f>
        <v>0</v>
      </c>
      <c r="AC3" s="11" t="str">
        <f t="shared" ref="AC3:AC52" si="28">Billable(X3,Y3,Z3,AA3,BC3)</f>
        <v>Yes</v>
      </c>
      <c r="AD3" s="11" t="str">
        <f t="shared" ref="AD3:AD52" si="29">IF(X3="Yes",$X$1,IF(Y3="Yes",$Y$1,IF(Z3="Yes",$Z$1,IF(AA3="Yes",$AA$1,""))))</f>
        <v>BASE/Staff Aug</v>
      </c>
      <c r="AE3" s="11">
        <f>IF(ISERROR(VLOOKUP(U3,'ITWR Dump'!$A$2:$Y$5000,13,0)),0,(VLOOKUP(U3,'ITWR Dump'!$A$2:$Y$5000,13,0)))</f>
        <v>0</v>
      </c>
      <c r="AF3" s="11">
        <f>IF(ISERROR(VLOOKUP(U3,'ITWR Dump'!$A$2:$Y$5000,11,0)),0,(VLOOKUP(U3,'ITWR Dump'!$A$2:$Y$5000,11,0)))</f>
        <v>0</v>
      </c>
      <c r="AG3" s="11">
        <f>IF(ISERROR(VLOOKUP(U3,'ITWR Dump'!$A$2:$Y$5000,2,0)),0,(VLOOKUP(U3,'ITWR Dump'!$A$2:$Y$5000,2,0)))</f>
        <v>0</v>
      </c>
      <c r="AH3" s="11">
        <f>IF(ISERROR(VLOOKUP(U3,'ITWR Dump'!$A$2:$Y$5000,14,0)),0,(VLOOKUP(U3,'ITWR Dump'!$A$2:$Y$5000,14,0)))</f>
        <v>0</v>
      </c>
      <c r="AI3" s="11" t="str">
        <f t="shared" ref="AI3:AI52" si="30">UdfCategory(H3,L3,AJ3)</f>
        <v>78-Landed BA-SE Offshore Subcon</v>
      </c>
      <c r="AJ3" s="11" t="str">
        <f t="shared" ref="AJ3:AJ52" si="31">OnOffLanded(A3,C3,J3)</f>
        <v>Offshore Subcon</v>
      </c>
      <c r="AK3" s="11" t="s">
        <v>1163</v>
      </c>
      <c r="AL3" s="11" t="str">
        <f t="shared" ref="AL3:AL52" si="32">LEFT(AW3,10)</f>
        <v>2017-04-24</v>
      </c>
      <c r="AM3" s="11">
        <f>IF(ISERROR(VLOOKUP(U3,'ITWR Dump'!$A$2:$Y$5000,16,0)),0,(VLOOKUP(U3,'ITWR Dump'!$A$2:$Y$5000,16,0)))</f>
        <v>0</v>
      </c>
      <c r="AN3" s="11">
        <f>IF(ISERROR(VLOOKUP(U3,'ITWR Dump'!$A$2:$Y$5000,18,0)),0,(VLOOKUP(U3,'ITWR Dump'!$A$2:$Y$5000,18,0)))</f>
        <v>0</v>
      </c>
      <c r="AO3" s="11">
        <f>IF(ISERROR(VLOOKUP(U3,'ITWR Dump'!$A$2:$Y$5000,25,0)),0,(VLOOKUP('ILC Report'!U3,'ITWR Dump'!$A$2:$Y$5000,25,0)))</f>
        <v>0</v>
      </c>
      <c r="AP3" s="11">
        <f t="shared" ref="AP3:AP52" si="33">IFERROR(FIND("INC0",D3,1),0)</f>
        <v>0</v>
      </c>
      <c r="AQ3" s="26">
        <f t="shared" ref="AQ3:AQ52" si="34">IFERROR(FIND("INC1",D3,1),0)</f>
        <v>0</v>
      </c>
      <c r="AR3" s="26">
        <f t="shared" ref="AR3:AR52" si="35">IFERROR(FIND("INC2",D3,1),0)</f>
        <v>0</v>
      </c>
      <c r="AS3" s="26">
        <f t="shared" ref="AS3:AS52" si="36">IFERROR(FIND("INC3",D3,1),0)</f>
        <v>0</v>
      </c>
      <c r="AT3" s="26">
        <f t="shared" ref="AT3:AT52" si="37">IFERROR(FIND("INC4",D3,1),0)</f>
        <v>0</v>
      </c>
      <c r="AU3" s="26">
        <f t="shared" ref="AU3:AU52" si="38">IFERROR(FIND("INC 0",D3,1),0)</f>
        <v>0</v>
      </c>
      <c r="AV3" s="26">
        <f t="shared" ref="AV3:AV52" si="39">IFERROR(FIND("INC 1",D3,1),0)</f>
        <v>0</v>
      </c>
      <c r="AW3" s="11" t="s">
        <v>5539</v>
      </c>
      <c r="AX3" s="11" t="str">
        <f>VLOOKUP(L3,Group!$A$2:$B$1000,2,0)</f>
        <v>Enhancement</v>
      </c>
      <c r="AY3" s="11">
        <f>IF(ISERROR(VLOOKUP(U3,'ITWR Dump'!$A$2:$Y$5000,15,0)),0,(VLOOKUP('ILC Report'!U3,'ITWR Dump'!$A$2:$Y$5000,15,0)))</f>
        <v>0</v>
      </c>
      <c r="AZ3" s="11" t="str">
        <f t="shared" ref="AZ3:AZ52" si="40">Adoc(BB3,D3)</f>
        <v>No</v>
      </c>
      <c r="BA3" s="11" t="str">
        <f t="shared" ref="BA3:BA52" si="41">LEFT(C3,3)</f>
        <v>BKI</v>
      </c>
      <c r="BB3" s="11" t="str">
        <f t="shared" ref="BB3:BB52" si="42">RIGHT(C3,2)</f>
        <v>LB</v>
      </c>
      <c r="BC3" s="11" t="str">
        <f t="shared" ref="BC3:BC52" si="43">Work(AF3)</f>
        <v>No</v>
      </c>
    </row>
    <row r="4" spans="1:55" x14ac:dyDescent="0.3">
      <c r="A4" s="11"/>
      <c r="B4" s="11"/>
      <c r="C4" s="11"/>
      <c r="D4" s="11"/>
      <c r="E4" s="38"/>
      <c r="F4" s="11"/>
      <c r="G4" s="40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26"/>
      <c r="AR4" s="26"/>
      <c r="AS4" s="26"/>
      <c r="AT4" s="26"/>
      <c r="AU4" s="26"/>
      <c r="AV4" s="26"/>
      <c r="AW4" s="11"/>
      <c r="AX4" s="11"/>
      <c r="AY4" s="11"/>
      <c r="AZ4" s="11"/>
      <c r="BA4" s="11"/>
      <c r="BB4" s="11"/>
      <c r="BC4" s="11"/>
    </row>
    <row r="5" spans="1:55" x14ac:dyDescent="0.3">
      <c r="A5" s="11"/>
      <c r="B5" s="11"/>
      <c r="C5" s="11"/>
      <c r="D5" s="11"/>
      <c r="E5" s="38"/>
      <c r="F5" s="11"/>
      <c r="G5" s="40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26"/>
      <c r="AR5" s="26"/>
      <c r="AS5" s="26"/>
      <c r="AT5" s="26"/>
      <c r="AU5" s="26"/>
      <c r="AV5" s="26"/>
      <c r="AW5" s="11"/>
      <c r="AX5" s="11"/>
      <c r="AY5" s="11"/>
      <c r="AZ5" s="11"/>
      <c r="BA5" s="11"/>
      <c r="BB5" s="11"/>
      <c r="BC5" s="11"/>
    </row>
    <row r="6" spans="1:55" x14ac:dyDescent="0.3">
      <c r="A6" s="11"/>
      <c r="B6" s="11"/>
      <c r="C6" s="11"/>
      <c r="D6" s="11"/>
      <c r="E6" s="38"/>
      <c r="F6" s="11"/>
      <c r="G6" s="40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26"/>
      <c r="AR6" s="26"/>
      <c r="AS6" s="26"/>
      <c r="AT6" s="26"/>
      <c r="AU6" s="26"/>
      <c r="AV6" s="26"/>
      <c r="AW6" s="11"/>
      <c r="AX6" s="11"/>
      <c r="AY6" s="11"/>
      <c r="AZ6" s="11"/>
      <c r="BA6" s="11"/>
      <c r="BB6" s="11"/>
      <c r="BC6" s="11"/>
    </row>
    <row r="7" spans="1:55" x14ac:dyDescent="0.3">
      <c r="A7" s="11"/>
      <c r="B7" s="11"/>
      <c r="C7" s="11"/>
      <c r="D7" s="11"/>
      <c r="E7" s="38"/>
      <c r="F7" s="11"/>
      <c r="G7" s="40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26"/>
      <c r="AR7" s="26"/>
      <c r="AS7" s="26"/>
      <c r="AT7" s="26"/>
      <c r="AU7" s="26"/>
      <c r="AV7" s="26"/>
      <c r="AW7" s="11"/>
      <c r="AX7" s="11"/>
      <c r="AY7" s="11"/>
      <c r="AZ7" s="11"/>
      <c r="BA7" s="11"/>
      <c r="BB7" s="11"/>
      <c r="BC7" s="11"/>
    </row>
    <row r="8" spans="1:55" x14ac:dyDescent="0.3">
      <c r="A8" s="11"/>
      <c r="B8" s="11"/>
      <c r="C8" s="11"/>
      <c r="D8" s="11"/>
      <c r="E8" s="38"/>
      <c r="F8" s="11"/>
      <c r="G8" s="40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26"/>
      <c r="AR8" s="26"/>
      <c r="AS8" s="26"/>
      <c r="AT8" s="26"/>
      <c r="AU8" s="26"/>
      <c r="AV8" s="26"/>
      <c r="AW8" s="11"/>
      <c r="AX8" s="11"/>
      <c r="AY8" s="11"/>
      <c r="AZ8" s="11"/>
      <c r="BA8" s="11"/>
      <c r="BB8" s="11"/>
      <c r="BC8" s="11"/>
    </row>
    <row r="9" spans="1:55" x14ac:dyDescent="0.3">
      <c r="A9" s="11"/>
      <c r="B9" s="11"/>
      <c r="C9" s="11"/>
      <c r="D9" s="11"/>
      <c r="E9" s="38"/>
      <c r="F9" s="11"/>
      <c r="G9" s="40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26"/>
      <c r="AR9" s="26"/>
      <c r="AS9" s="26"/>
      <c r="AT9" s="26"/>
      <c r="AU9" s="26"/>
      <c r="AV9" s="26"/>
      <c r="AW9" s="11"/>
      <c r="AX9" s="11"/>
      <c r="AY9" s="11"/>
      <c r="AZ9" s="11"/>
      <c r="BA9" s="11"/>
      <c r="BB9" s="11"/>
      <c r="BC9" s="11"/>
    </row>
    <row r="10" spans="1:55" x14ac:dyDescent="0.3">
      <c r="A10" s="11"/>
      <c r="B10" s="11"/>
      <c r="C10" s="11"/>
      <c r="D10" s="11"/>
      <c r="E10" s="38"/>
      <c r="F10" s="11"/>
      <c r="G10" s="40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26"/>
      <c r="AR10" s="26"/>
      <c r="AS10" s="26"/>
      <c r="AT10" s="26"/>
      <c r="AU10" s="26"/>
      <c r="AV10" s="26"/>
      <c r="AW10" s="11"/>
      <c r="AX10" s="11"/>
      <c r="AY10" s="11"/>
      <c r="AZ10" s="11"/>
      <c r="BA10" s="11"/>
      <c r="BB10" s="11"/>
      <c r="BC10" s="11"/>
    </row>
    <row r="11" spans="1:55" x14ac:dyDescent="0.3">
      <c r="A11" s="11"/>
      <c r="B11" s="11"/>
      <c r="C11" s="11"/>
      <c r="D11" s="11"/>
      <c r="E11" s="38"/>
      <c r="F11" s="11"/>
      <c r="G11" s="40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26"/>
      <c r="AR11" s="26"/>
      <c r="AS11" s="26"/>
      <c r="AT11" s="26"/>
      <c r="AU11" s="26"/>
      <c r="AV11" s="26"/>
      <c r="AW11" s="11"/>
      <c r="AX11" s="11"/>
      <c r="AY11" s="11"/>
      <c r="AZ11" s="11"/>
      <c r="BA11" s="11"/>
      <c r="BB11" s="11"/>
      <c r="BC11" s="11"/>
    </row>
    <row r="12" spans="1:55" x14ac:dyDescent="0.3">
      <c r="A12" s="11"/>
      <c r="B12" s="11"/>
      <c r="C12" s="11"/>
      <c r="D12" s="11"/>
      <c r="E12" s="38"/>
      <c r="F12" s="11"/>
      <c r="G12" s="40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26"/>
      <c r="AR12" s="26"/>
      <c r="AS12" s="26"/>
      <c r="AT12" s="26"/>
      <c r="AU12" s="26"/>
      <c r="AV12" s="26"/>
      <c r="AW12" s="11"/>
      <c r="AX12" s="11"/>
      <c r="AY12" s="11"/>
      <c r="AZ12" s="11"/>
      <c r="BA12" s="11"/>
      <c r="BB12" s="11"/>
      <c r="BC12" s="11"/>
    </row>
    <row r="13" spans="1:55" x14ac:dyDescent="0.3">
      <c r="A13" s="11"/>
      <c r="B13" s="11"/>
      <c r="C13" s="11"/>
      <c r="D13" s="11"/>
      <c r="E13" s="38"/>
      <c r="F13" s="11"/>
      <c r="G13" s="40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26"/>
      <c r="AR13" s="26"/>
      <c r="AS13" s="26"/>
      <c r="AT13" s="26"/>
      <c r="AU13" s="26"/>
      <c r="AV13" s="26"/>
      <c r="AW13" s="11"/>
      <c r="AX13" s="11"/>
      <c r="AY13" s="11"/>
      <c r="AZ13" s="11"/>
      <c r="BA13" s="11"/>
      <c r="BB13" s="11"/>
      <c r="BC13" s="11"/>
    </row>
    <row r="14" spans="1:55" x14ac:dyDescent="0.3">
      <c r="A14" s="11"/>
      <c r="B14" s="11"/>
      <c r="C14" s="11"/>
      <c r="D14" s="11"/>
      <c r="E14" s="38"/>
      <c r="F14" s="11"/>
      <c r="G14" s="4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26"/>
      <c r="AR14" s="26"/>
      <c r="AS14" s="26"/>
      <c r="AT14" s="26"/>
      <c r="AU14" s="26"/>
      <c r="AV14" s="26"/>
      <c r="AW14" s="11"/>
      <c r="AX14" s="11"/>
      <c r="AY14" s="11"/>
      <c r="AZ14" s="11"/>
      <c r="BA14" s="11"/>
      <c r="BB14" s="11"/>
      <c r="BC14" s="11"/>
    </row>
    <row r="15" spans="1:55" x14ac:dyDescent="0.3">
      <c r="A15" s="11"/>
      <c r="B15" s="11"/>
      <c r="C15" s="11"/>
      <c r="D15" s="11"/>
      <c r="E15" s="38"/>
      <c r="F15" s="11"/>
      <c r="G15" s="40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26"/>
      <c r="AR15" s="26"/>
      <c r="AS15" s="26"/>
      <c r="AT15" s="26"/>
      <c r="AU15" s="26"/>
      <c r="AV15" s="26"/>
      <c r="AW15" s="11"/>
      <c r="AX15" s="11"/>
      <c r="AY15" s="11"/>
      <c r="AZ15" s="11"/>
      <c r="BA15" s="11"/>
      <c r="BB15" s="11"/>
      <c r="BC15" s="11"/>
    </row>
    <row r="16" spans="1:55" x14ac:dyDescent="0.3">
      <c r="A16" s="11"/>
      <c r="B16" s="11"/>
      <c r="C16" s="11"/>
      <c r="D16" s="11"/>
      <c r="E16" s="38"/>
      <c r="F16" s="11"/>
      <c r="G16" s="40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26"/>
      <c r="AR16" s="26"/>
      <c r="AS16" s="26"/>
      <c r="AT16" s="26"/>
      <c r="AU16" s="26"/>
      <c r="AV16" s="26"/>
      <c r="AW16" s="11"/>
      <c r="AX16" s="11"/>
      <c r="AY16" s="11"/>
      <c r="AZ16" s="11"/>
      <c r="BA16" s="11"/>
      <c r="BB16" s="11"/>
      <c r="BC16" s="11"/>
    </row>
    <row r="17" spans="1:55" x14ac:dyDescent="0.3">
      <c r="A17" s="11"/>
      <c r="B17" s="11"/>
      <c r="C17" s="11"/>
      <c r="D17" s="11"/>
      <c r="E17" s="38"/>
      <c r="F17" s="11"/>
      <c r="G17" s="40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26"/>
      <c r="AR17" s="26"/>
      <c r="AS17" s="26"/>
      <c r="AT17" s="26"/>
      <c r="AU17" s="26"/>
      <c r="AV17" s="26"/>
      <c r="AW17" s="11"/>
      <c r="AX17" s="11"/>
      <c r="AY17" s="11"/>
      <c r="AZ17" s="11"/>
      <c r="BA17" s="11"/>
      <c r="BB17" s="11"/>
      <c r="BC17" s="11"/>
    </row>
    <row r="18" spans="1:55" x14ac:dyDescent="0.3">
      <c r="A18" s="11"/>
      <c r="B18" s="11"/>
      <c r="C18" s="11"/>
      <c r="D18" s="11"/>
      <c r="E18" s="38"/>
      <c r="F18" s="11"/>
      <c r="G18" s="40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26"/>
      <c r="AR18" s="26"/>
      <c r="AS18" s="26"/>
      <c r="AT18" s="26"/>
      <c r="AU18" s="26"/>
      <c r="AV18" s="26"/>
      <c r="AW18" s="11"/>
      <c r="AX18" s="11"/>
      <c r="AY18" s="11"/>
      <c r="AZ18" s="11"/>
      <c r="BA18" s="11"/>
      <c r="BB18" s="11"/>
      <c r="BC18" s="11"/>
    </row>
    <row r="19" spans="1:55" x14ac:dyDescent="0.3">
      <c r="A19" s="11"/>
      <c r="B19" s="11"/>
      <c r="C19" s="11"/>
      <c r="D19" s="11"/>
      <c r="E19" s="38"/>
      <c r="F19" s="11"/>
      <c r="G19" s="40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26"/>
      <c r="AR19" s="26"/>
      <c r="AS19" s="26"/>
      <c r="AT19" s="26"/>
      <c r="AU19" s="26"/>
      <c r="AV19" s="26"/>
      <c r="AW19" s="11"/>
      <c r="AX19" s="11"/>
      <c r="AY19" s="11"/>
      <c r="AZ19" s="11"/>
      <c r="BA19" s="11"/>
      <c r="BB19" s="11"/>
      <c r="BC19" s="11"/>
    </row>
    <row r="20" spans="1:55" x14ac:dyDescent="0.3">
      <c r="A20" s="11"/>
      <c r="B20" s="11"/>
      <c r="C20" s="11"/>
      <c r="D20" s="11"/>
      <c r="E20" s="38"/>
      <c r="F20" s="11"/>
      <c r="G20" s="40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26"/>
      <c r="AR20" s="26"/>
      <c r="AS20" s="26"/>
      <c r="AT20" s="26"/>
      <c r="AU20" s="26"/>
      <c r="AV20" s="26"/>
      <c r="AW20" s="11"/>
      <c r="AX20" s="11"/>
      <c r="AY20" s="11"/>
      <c r="AZ20" s="11"/>
      <c r="BA20" s="11"/>
      <c r="BB20" s="11"/>
      <c r="BC20" s="11"/>
    </row>
    <row r="21" spans="1:55" x14ac:dyDescent="0.3">
      <c r="A21" s="11"/>
      <c r="B21" s="11"/>
      <c r="C21" s="11"/>
      <c r="D21" s="11"/>
      <c r="E21" s="38"/>
      <c r="F21" s="11"/>
      <c r="G21" s="40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26"/>
      <c r="AR21" s="26"/>
      <c r="AS21" s="26"/>
      <c r="AT21" s="26"/>
      <c r="AU21" s="26"/>
      <c r="AV21" s="26"/>
      <c r="AW21" s="11"/>
      <c r="AX21" s="11"/>
      <c r="AY21" s="11"/>
      <c r="AZ21" s="11"/>
      <c r="BA21" s="11"/>
      <c r="BB21" s="11"/>
      <c r="BC21" s="11"/>
    </row>
    <row r="22" spans="1:55" x14ac:dyDescent="0.3">
      <c r="A22" s="11"/>
      <c r="B22" s="11"/>
      <c r="C22" s="11"/>
      <c r="D22" s="11"/>
      <c r="E22" s="38"/>
      <c r="F22" s="11"/>
      <c r="G22" s="40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26"/>
      <c r="AR22" s="26"/>
      <c r="AS22" s="26"/>
      <c r="AT22" s="26"/>
      <c r="AU22" s="26"/>
      <c r="AV22" s="26"/>
      <c r="AW22" s="11"/>
      <c r="AX22" s="11"/>
      <c r="AY22" s="11"/>
      <c r="AZ22" s="11"/>
      <c r="BA22" s="11"/>
      <c r="BB22" s="11"/>
      <c r="BC22" s="11"/>
    </row>
    <row r="23" spans="1:55" x14ac:dyDescent="0.3">
      <c r="A23" s="11"/>
      <c r="B23" s="11"/>
      <c r="C23" s="11"/>
      <c r="D23" s="11"/>
      <c r="E23" s="38"/>
      <c r="F23" s="11"/>
      <c r="G23" s="40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26"/>
      <c r="AR23" s="26"/>
      <c r="AS23" s="26"/>
      <c r="AT23" s="26"/>
      <c r="AU23" s="26"/>
      <c r="AV23" s="26"/>
      <c r="AW23" s="11"/>
      <c r="AX23" s="11"/>
      <c r="AY23" s="11"/>
      <c r="AZ23" s="11"/>
      <c r="BA23" s="11"/>
      <c r="BB23" s="11"/>
      <c r="BC23" s="11"/>
    </row>
    <row r="24" spans="1:55" x14ac:dyDescent="0.3">
      <c r="A24" s="11"/>
      <c r="B24" s="11"/>
      <c r="C24" s="11"/>
      <c r="D24" s="11"/>
      <c r="E24" s="38"/>
      <c r="F24" s="11"/>
      <c r="G24" s="40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26"/>
      <c r="AR24" s="26"/>
      <c r="AS24" s="26"/>
      <c r="AT24" s="26"/>
      <c r="AU24" s="26"/>
      <c r="AV24" s="26"/>
      <c r="AW24" s="11"/>
      <c r="AX24" s="11"/>
      <c r="AY24" s="11"/>
      <c r="AZ24" s="11"/>
      <c r="BA24" s="11"/>
      <c r="BB24" s="11"/>
      <c r="BC24" s="11"/>
    </row>
    <row r="25" spans="1:55" x14ac:dyDescent="0.3">
      <c r="A25" s="11"/>
      <c r="B25" s="11"/>
      <c r="C25" s="11"/>
      <c r="D25" s="11"/>
      <c r="E25" s="38"/>
      <c r="F25" s="11"/>
      <c r="G25" s="40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26"/>
      <c r="AR25" s="26"/>
      <c r="AS25" s="26"/>
      <c r="AT25" s="26"/>
      <c r="AU25" s="26"/>
      <c r="AV25" s="26"/>
      <c r="AW25" s="11"/>
      <c r="AX25" s="11"/>
      <c r="AY25" s="11"/>
      <c r="AZ25" s="11"/>
      <c r="BA25" s="11"/>
      <c r="BB25" s="11"/>
      <c r="BC25" s="11"/>
    </row>
    <row r="26" spans="1:55" x14ac:dyDescent="0.3">
      <c r="A26" s="11"/>
      <c r="B26" s="11"/>
      <c r="C26" s="11"/>
      <c r="D26" s="11"/>
      <c r="E26" s="38"/>
      <c r="F26" s="11"/>
      <c r="G26" s="40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26"/>
      <c r="AR26" s="26"/>
      <c r="AS26" s="26"/>
      <c r="AT26" s="26"/>
      <c r="AU26" s="26"/>
      <c r="AV26" s="26"/>
      <c r="AW26" s="11"/>
      <c r="AX26" s="11"/>
      <c r="AY26" s="11"/>
      <c r="AZ26" s="11"/>
      <c r="BA26" s="11"/>
      <c r="BB26" s="11"/>
      <c r="BC26" s="11"/>
    </row>
    <row r="27" spans="1:55" x14ac:dyDescent="0.3">
      <c r="A27" s="11"/>
      <c r="B27" s="11"/>
      <c r="C27" s="11"/>
      <c r="D27" s="11"/>
      <c r="E27" s="38"/>
      <c r="F27" s="11"/>
      <c r="G27" s="40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26"/>
      <c r="AR27" s="26"/>
      <c r="AS27" s="26"/>
      <c r="AT27" s="26"/>
      <c r="AU27" s="26"/>
      <c r="AV27" s="26"/>
      <c r="AW27" s="11"/>
      <c r="AX27" s="11"/>
      <c r="AY27" s="11"/>
      <c r="AZ27" s="11"/>
      <c r="BA27" s="11"/>
      <c r="BB27" s="11"/>
      <c r="BC27" s="11"/>
    </row>
    <row r="28" spans="1:55" x14ac:dyDescent="0.3">
      <c r="A28" s="11"/>
      <c r="B28" s="11"/>
      <c r="C28" s="11"/>
      <c r="D28" s="11"/>
      <c r="E28" s="38"/>
      <c r="F28" s="11"/>
      <c r="G28" s="40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26"/>
      <c r="AR28" s="26"/>
      <c r="AS28" s="26"/>
      <c r="AT28" s="26"/>
      <c r="AU28" s="26"/>
      <c r="AV28" s="26"/>
      <c r="AW28" s="11"/>
      <c r="AX28" s="11"/>
      <c r="AY28" s="11"/>
      <c r="AZ28" s="11"/>
      <c r="BA28" s="11"/>
      <c r="BB28" s="11"/>
      <c r="BC28" s="11"/>
    </row>
    <row r="29" spans="1:55" x14ac:dyDescent="0.3">
      <c r="A29" s="11"/>
      <c r="B29" s="11"/>
      <c r="C29" s="11"/>
      <c r="D29" s="11"/>
      <c r="E29" s="38"/>
      <c r="F29" s="11"/>
      <c r="G29" s="40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26"/>
      <c r="AR29" s="26"/>
      <c r="AS29" s="26"/>
      <c r="AT29" s="26"/>
      <c r="AU29" s="26"/>
      <c r="AV29" s="26"/>
      <c r="AW29" s="11"/>
      <c r="AX29" s="11"/>
      <c r="AY29" s="11"/>
      <c r="AZ29" s="11"/>
      <c r="BA29" s="11"/>
      <c r="BB29" s="11"/>
      <c r="BC29" s="11"/>
    </row>
    <row r="30" spans="1:55" x14ac:dyDescent="0.3">
      <c r="A30" s="11"/>
      <c r="B30" s="11"/>
      <c r="C30" s="11"/>
      <c r="D30" s="11"/>
      <c r="E30" s="38"/>
      <c r="F30" s="11"/>
      <c r="G30" s="40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26"/>
      <c r="AR30" s="26"/>
      <c r="AS30" s="26"/>
      <c r="AT30" s="26"/>
      <c r="AU30" s="26"/>
      <c r="AV30" s="26"/>
      <c r="AW30" s="11"/>
      <c r="AX30" s="11"/>
      <c r="AY30" s="11"/>
      <c r="AZ30" s="11"/>
      <c r="BA30" s="11"/>
      <c r="BB30" s="11"/>
      <c r="BC30" s="11"/>
    </row>
    <row r="31" spans="1:55" x14ac:dyDescent="0.3">
      <c r="A31" s="11"/>
      <c r="B31" s="11"/>
      <c r="C31" s="11"/>
      <c r="D31" s="11"/>
      <c r="E31" s="38"/>
      <c r="F31" s="11"/>
      <c r="G31" s="40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26"/>
      <c r="AR31" s="26"/>
      <c r="AS31" s="26"/>
      <c r="AT31" s="26"/>
      <c r="AU31" s="26"/>
      <c r="AV31" s="26"/>
      <c r="AW31" s="11"/>
      <c r="AX31" s="11"/>
      <c r="AY31" s="11"/>
      <c r="AZ31" s="11"/>
      <c r="BA31" s="11"/>
      <c r="BB31" s="11"/>
      <c r="BC31" s="11"/>
    </row>
    <row r="32" spans="1:55" x14ac:dyDescent="0.3">
      <c r="A32" s="11"/>
      <c r="B32" s="11"/>
      <c r="C32" s="11"/>
      <c r="D32" s="11"/>
      <c r="E32" s="38"/>
      <c r="F32" s="11"/>
      <c r="G32" s="40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26"/>
      <c r="AR32" s="26"/>
      <c r="AS32" s="26"/>
      <c r="AT32" s="26"/>
      <c r="AU32" s="26"/>
      <c r="AV32" s="26"/>
      <c r="AW32" s="11"/>
      <c r="AX32" s="11"/>
      <c r="AY32" s="11"/>
      <c r="AZ32" s="11"/>
      <c r="BA32" s="11"/>
      <c r="BB32" s="11"/>
      <c r="BC32" s="11"/>
    </row>
    <row r="33" spans="1:55" x14ac:dyDescent="0.3">
      <c r="A33" s="11"/>
      <c r="B33" s="11"/>
      <c r="C33" s="11"/>
      <c r="D33" s="11"/>
      <c r="E33" s="38"/>
      <c r="F33" s="11"/>
      <c r="G33" s="40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26"/>
      <c r="AR33" s="26"/>
      <c r="AS33" s="26"/>
      <c r="AT33" s="26"/>
      <c r="AU33" s="26"/>
      <c r="AV33" s="26"/>
      <c r="AW33" s="11"/>
      <c r="AX33" s="11"/>
      <c r="AY33" s="11"/>
      <c r="AZ33" s="11"/>
      <c r="BA33" s="11"/>
      <c r="BB33" s="11"/>
      <c r="BC33" s="11"/>
    </row>
    <row r="34" spans="1:55" x14ac:dyDescent="0.3">
      <c r="A34" s="11"/>
      <c r="B34" s="11"/>
      <c r="C34" s="11"/>
      <c r="D34" s="11"/>
      <c r="E34" s="38"/>
      <c r="F34" s="11"/>
      <c r="G34" s="40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26"/>
      <c r="AR34" s="26"/>
      <c r="AS34" s="26"/>
      <c r="AT34" s="26"/>
      <c r="AU34" s="26"/>
      <c r="AV34" s="26"/>
      <c r="AW34" s="11"/>
      <c r="AX34" s="11"/>
      <c r="AY34" s="11"/>
      <c r="AZ34" s="11"/>
      <c r="BA34" s="11"/>
      <c r="BB34" s="11"/>
      <c r="BC34" s="11"/>
    </row>
    <row r="35" spans="1:55" x14ac:dyDescent="0.3">
      <c r="A35" s="11"/>
      <c r="B35" s="11"/>
      <c r="C35" s="11"/>
      <c r="D35" s="11"/>
      <c r="E35" s="38"/>
      <c r="F35" s="11"/>
      <c r="G35" s="40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26"/>
      <c r="AR35" s="26"/>
      <c r="AS35" s="26"/>
      <c r="AT35" s="26"/>
      <c r="AU35" s="26"/>
      <c r="AV35" s="26"/>
      <c r="AW35" s="11"/>
      <c r="AX35" s="11"/>
      <c r="AY35" s="11"/>
      <c r="AZ35" s="11"/>
      <c r="BA35" s="11"/>
      <c r="BB35" s="11"/>
      <c r="BC35" s="11"/>
    </row>
    <row r="36" spans="1:55" x14ac:dyDescent="0.3">
      <c r="A36" s="11"/>
      <c r="B36" s="11"/>
      <c r="C36" s="11"/>
      <c r="D36" s="11"/>
      <c r="E36" s="38"/>
      <c r="F36" s="11"/>
      <c r="G36" s="40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26"/>
      <c r="AR36" s="26"/>
      <c r="AS36" s="26"/>
      <c r="AT36" s="26"/>
      <c r="AU36" s="26"/>
      <c r="AV36" s="26"/>
      <c r="AW36" s="11"/>
      <c r="AX36" s="11"/>
      <c r="AY36" s="11"/>
      <c r="AZ36" s="11"/>
      <c r="BA36" s="11"/>
      <c r="BB36" s="11"/>
      <c r="BC36" s="11"/>
    </row>
    <row r="37" spans="1:55" x14ac:dyDescent="0.3">
      <c r="A37" s="11"/>
      <c r="B37" s="11"/>
      <c r="C37" s="11"/>
      <c r="D37" s="11"/>
      <c r="E37" s="38"/>
      <c r="F37" s="11"/>
      <c r="G37" s="40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26"/>
      <c r="AR37" s="26"/>
      <c r="AS37" s="26"/>
      <c r="AT37" s="26"/>
      <c r="AU37" s="26"/>
      <c r="AV37" s="26"/>
      <c r="AW37" s="11"/>
      <c r="AX37" s="11"/>
      <c r="AY37" s="11"/>
      <c r="AZ37" s="11"/>
      <c r="BA37" s="11"/>
      <c r="BB37" s="11"/>
      <c r="BC37" s="11"/>
    </row>
    <row r="38" spans="1:55" x14ac:dyDescent="0.3">
      <c r="A38" s="11"/>
      <c r="B38" s="11"/>
      <c r="C38" s="11"/>
      <c r="D38" s="11"/>
      <c r="E38" s="38"/>
      <c r="F38" s="11"/>
      <c r="G38" s="40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26"/>
      <c r="AR38" s="26"/>
      <c r="AS38" s="26"/>
      <c r="AT38" s="26"/>
      <c r="AU38" s="26"/>
      <c r="AV38" s="26"/>
      <c r="AW38" s="11"/>
      <c r="AX38" s="11"/>
      <c r="AY38" s="11"/>
      <c r="AZ38" s="11"/>
      <c r="BA38" s="11"/>
      <c r="BB38" s="11"/>
      <c r="BC38" s="11"/>
    </row>
    <row r="39" spans="1:55" x14ac:dyDescent="0.3">
      <c r="A39" s="11"/>
      <c r="B39" s="11"/>
      <c r="C39" s="11"/>
      <c r="D39" s="11"/>
      <c r="E39" s="38"/>
      <c r="F39" s="11"/>
      <c r="G39" s="40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26"/>
      <c r="AR39" s="26"/>
      <c r="AS39" s="26"/>
      <c r="AT39" s="26"/>
      <c r="AU39" s="26"/>
      <c r="AV39" s="26"/>
      <c r="AW39" s="11"/>
      <c r="AX39" s="11"/>
      <c r="AY39" s="11"/>
      <c r="AZ39" s="11"/>
      <c r="BA39" s="11"/>
      <c r="BB39" s="11"/>
      <c r="BC39" s="11"/>
    </row>
    <row r="40" spans="1:55" x14ac:dyDescent="0.3">
      <c r="A40" s="11"/>
      <c r="B40" s="11"/>
      <c r="C40" s="11"/>
      <c r="D40" s="11"/>
      <c r="E40" s="38"/>
      <c r="F40" s="11"/>
      <c r="G40" s="40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26"/>
      <c r="AR40" s="26"/>
      <c r="AS40" s="26"/>
      <c r="AT40" s="26"/>
      <c r="AU40" s="26"/>
      <c r="AV40" s="26"/>
      <c r="AW40" s="11"/>
      <c r="AX40" s="11"/>
      <c r="AY40" s="11"/>
      <c r="AZ40" s="11"/>
      <c r="BA40" s="11"/>
      <c r="BB40" s="11"/>
      <c r="BC40" s="11"/>
    </row>
    <row r="41" spans="1:55" x14ac:dyDescent="0.3">
      <c r="A41" s="11"/>
      <c r="B41" s="11"/>
      <c r="C41" s="11"/>
      <c r="D41" s="11"/>
      <c r="E41" s="38"/>
      <c r="F41" s="11"/>
      <c r="G41" s="40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26"/>
      <c r="AR41" s="26"/>
      <c r="AS41" s="26"/>
      <c r="AT41" s="26"/>
      <c r="AU41" s="26"/>
      <c r="AV41" s="26"/>
      <c r="AW41" s="11"/>
      <c r="AX41" s="11"/>
      <c r="AY41" s="11"/>
      <c r="AZ41" s="11"/>
      <c r="BA41" s="11"/>
      <c r="BB41" s="11"/>
      <c r="BC41" s="11"/>
    </row>
    <row r="42" spans="1:55" x14ac:dyDescent="0.3">
      <c r="A42" s="11"/>
      <c r="B42" s="11"/>
      <c r="C42" s="11"/>
      <c r="D42" s="11"/>
      <c r="E42" s="38"/>
      <c r="F42" s="11"/>
      <c r="G42" s="40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26"/>
      <c r="AR42" s="26"/>
      <c r="AS42" s="26"/>
      <c r="AT42" s="26"/>
      <c r="AU42" s="26"/>
      <c r="AV42" s="26"/>
      <c r="AW42" s="11"/>
      <c r="AX42" s="11"/>
      <c r="AY42" s="11"/>
      <c r="AZ42" s="11"/>
      <c r="BA42" s="11"/>
      <c r="BB42" s="11"/>
      <c r="BC42" s="11"/>
    </row>
    <row r="43" spans="1:55" x14ac:dyDescent="0.3">
      <c r="A43" s="11"/>
      <c r="B43" s="11"/>
      <c r="C43" s="11"/>
      <c r="D43" s="11"/>
      <c r="E43" s="38"/>
      <c r="F43" s="11"/>
      <c r="G43" s="4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26"/>
      <c r="AR43" s="26"/>
      <c r="AS43" s="26"/>
      <c r="AT43" s="26"/>
      <c r="AU43" s="26"/>
      <c r="AV43" s="26"/>
      <c r="AW43" s="11"/>
      <c r="AX43" s="11"/>
      <c r="AY43" s="11"/>
      <c r="AZ43" s="11"/>
      <c r="BA43" s="11"/>
      <c r="BB43" s="11"/>
      <c r="BC43" s="11"/>
    </row>
    <row r="44" spans="1:55" x14ac:dyDescent="0.3">
      <c r="A44" s="11"/>
      <c r="B44" s="11"/>
      <c r="C44" s="11"/>
      <c r="D44" s="11"/>
      <c r="E44" s="38"/>
      <c r="F44" s="11"/>
      <c r="G44" s="40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26"/>
      <c r="AR44" s="26"/>
      <c r="AS44" s="26"/>
      <c r="AT44" s="26"/>
      <c r="AU44" s="26"/>
      <c r="AV44" s="26"/>
      <c r="AW44" s="11"/>
      <c r="AX44" s="11"/>
      <c r="AY44" s="11"/>
      <c r="AZ44" s="11"/>
      <c r="BA44" s="11"/>
      <c r="BB44" s="11"/>
      <c r="BC44" s="11"/>
    </row>
    <row r="45" spans="1:55" x14ac:dyDescent="0.3">
      <c r="A45" s="11"/>
      <c r="B45" s="11"/>
      <c r="C45" s="11"/>
      <c r="D45" s="11"/>
      <c r="E45" s="38"/>
      <c r="F45" s="11"/>
      <c r="G45" s="40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26"/>
      <c r="AR45" s="26"/>
      <c r="AS45" s="26"/>
      <c r="AT45" s="26"/>
      <c r="AU45" s="26"/>
      <c r="AV45" s="26"/>
      <c r="AW45" s="11"/>
      <c r="AX45" s="11"/>
      <c r="AY45" s="11"/>
      <c r="AZ45" s="11"/>
      <c r="BA45" s="11"/>
      <c r="BB45" s="11"/>
      <c r="BC45" s="11"/>
    </row>
    <row r="46" spans="1:55" x14ac:dyDescent="0.3">
      <c r="A46" s="11"/>
      <c r="B46" s="11"/>
      <c r="C46" s="11"/>
      <c r="D46" s="11"/>
      <c r="E46" s="38"/>
      <c r="F46" s="11"/>
      <c r="G46" s="40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26"/>
      <c r="AR46" s="26"/>
      <c r="AS46" s="26"/>
      <c r="AT46" s="26"/>
      <c r="AU46" s="26"/>
      <c r="AV46" s="26"/>
      <c r="AW46" s="11"/>
      <c r="AX46" s="11"/>
      <c r="AY46" s="11"/>
      <c r="AZ46" s="11"/>
      <c r="BA46" s="11"/>
      <c r="BB46" s="11"/>
      <c r="BC46" s="11"/>
    </row>
    <row r="47" spans="1:55" x14ac:dyDescent="0.3">
      <c r="A47" s="11"/>
      <c r="B47" s="11"/>
      <c r="C47" s="11"/>
      <c r="D47" s="11"/>
      <c r="E47" s="38"/>
      <c r="F47" s="11"/>
      <c r="G47" s="40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26"/>
      <c r="AR47" s="26"/>
      <c r="AS47" s="26"/>
      <c r="AT47" s="26"/>
      <c r="AU47" s="26"/>
      <c r="AV47" s="26"/>
      <c r="AW47" s="11"/>
      <c r="AX47" s="11"/>
      <c r="AY47" s="11"/>
      <c r="AZ47" s="11"/>
      <c r="BA47" s="11"/>
      <c r="BB47" s="11"/>
      <c r="BC47" s="11"/>
    </row>
    <row r="48" spans="1:55" x14ac:dyDescent="0.3">
      <c r="A48" s="11"/>
      <c r="B48" s="11"/>
      <c r="C48" s="11"/>
      <c r="D48" s="11"/>
      <c r="E48" s="38"/>
      <c r="F48" s="11"/>
      <c r="G48" s="40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26"/>
      <c r="AR48" s="26"/>
      <c r="AS48" s="26"/>
      <c r="AT48" s="26"/>
      <c r="AU48" s="26"/>
      <c r="AV48" s="26"/>
      <c r="AW48" s="11"/>
      <c r="AX48" s="11"/>
      <c r="AY48" s="11"/>
      <c r="AZ48" s="11"/>
      <c r="BA48" s="11"/>
      <c r="BB48" s="11"/>
      <c r="BC48" s="11"/>
    </row>
    <row r="49" spans="1:55" x14ac:dyDescent="0.3">
      <c r="A49" s="11"/>
      <c r="B49" s="11"/>
      <c r="C49" s="11"/>
      <c r="D49" s="11"/>
      <c r="E49" s="38"/>
      <c r="F49" s="11"/>
      <c r="G49" s="40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26"/>
      <c r="AR49" s="26"/>
      <c r="AS49" s="26"/>
      <c r="AT49" s="26"/>
      <c r="AU49" s="26"/>
      <c r="AV49" s="26"/>
      <c r="AW49" s="11"/>
      <c r="AX49" s="11"/>
      <c r="AY49" s="11"/>
      <c r="AZ49" s="11"/>
      <c r="BA49" s="11"/>
      <c r="BB49" s="11"/>
      <c r="BC49" s="11"/>
    </row>
    <row r="50" spans="1:55" x14ac:dyDescent="0.3">
      <c r="A50" s="11"/>
      <c r="B50" s="11"/>
      <c r="C50" s="11"/>
      <c r="D50" s="11"/>
      <c r="E50" s="38"/>
      <c r="F50" s="11"/>
      <c r="G50" s="40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26"/>
      <c r="AR50" s="26"/>
      <c r="AS50" s="26"/>
      <c r="AT50" s="26"/>
      <c r="AU50" s="26"/>
      <c r="AV50" s="26"/>
      <c r="AW50" s="11"/>
      <c r="AX50" s="11"/>
      <c r="AY50" s="11"/>
      <c r="AZ50" s="11"/>
      <c r="BA50" s="11"/>
      <c r="BB50" s="11"/>
      <c r="BC50" s="11"/>
    </row>
    <row r="51" spans="1:55" x14ac:dyDescent="0.3">
      <c r="A51" s="11"/>
      <c r="B51" s="11"/>
      <c r="C51" s="11"/>
      <c r="D51" s="11"/>
      <c r="E51" s="38"/>
      <c r="F51" s="11"/>
      <c r="G51" s="40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26"/>
      <c r="AR51" s="26"/>
      <c r="AS51" s="26"/>
      <c r="AT51" s="26"/>
      <c r="AU51" s="26"/>
      <c r="AV51" s="26"/>
      <c r="AW51" s="11"/>
      <c r="AX51" s="11"/>
      <c r="AY51" s="11"/>
      <c r="AZ51" s="11"/>
      <c r="BA51" s="11"/>
      <c r="BB51" s="11"/>
      <c r="BC51" s="11"/>
    </row>
    <row r="52" spans="1:55" x14ac:dyDescent="0.3">
      <c r="A52" s="11"/>
      <c r="B52" s="11"/>
      <c r="C52" s="11"/>
      <c r="D52" s="11"/>
      <c r="E52" s="38"/>
      <c r="F52" s="11"/>
      <c r="G52" s="40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26"/>
      <c r="AR52" s="26"/>
      <c r="AS52" s="26"/>
      <c r="AT52" s="26"/>
      <c r="AU52" s="26"/>
      <c r="AV52" s="26"/>
      <c r="AW52" s="11"/>
      <c r="AX52" s="11"/>
      <c r="AY52" s="11"/>
      <c r="AZ52" s="11"/>
      <c r="BA52" s="11"/>
      <c r="BB52" s="11"/>
      <c r="BC52" s="11"/>
    </row>
    <row r="53" spans="1:55" x14ac:dyDescent="0.3">
      <c r="A53" s="11"/>
      <c r="B53" s="11"/>
      <c r="C53" s="11"/>
      <c r="D53" s="11"/>
      <c r="E53" s="38"/>
      <c r="F53" s="11"/>
      <c r="G53" s="40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26"/>
      <c r="AR53" s="26"/>
      <c r="AS53" s="26"/>
      <c r="AT53" s="26"/>
      <c r="AU53" s="26"/>
      <c r="AV53" s="26"/>
      <c r="AW53" s="11"/>
      <c r="AX53" s="11"/>
      <c r="AY53" s="11"/>
      <c r="AZ53" s="11"/>
      <c r="BA53" s="11"/>
      <c r="BB53" s="11"/>
      <c r="BC53" s="11"/>
    </row>
    <row r="54" spans="1:55" x14ac:dyDescent="0.3">
      <c r="A54" s="11"/>
      <c r="B54" s="11"/>
      <c r="C54" s="11"/>
      <c r="D54" s="11"/>
      <c r="E54" s="38"/>
      <c r="F54" s="11"/>
      <c r="G54" s="40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26"/>
      <c r="AR54" s="26"/>
      <c r="AS54" s="26"/>
      <c r="AT54" s="26"/>
      <c r="AU54" s="26"/>
      <c r="AV54" s="26"/>
      <c r="AW54" s="11"/>
      <c r="AX54" s="11"/>
      <c r="AY54" s="11"/>
      <c r="AZ54" s="11"/>
      <c r="BA54" s="11"/>
      <c r="BB54" s="11"/>
      <c r="BC54" s="11"/>
    </row>
    <row r="55" spans="1:55" x14ac:dyDescent="0.3">
      <c r="A55" s="11"/>
      <c r="B55" s="11"/>
      <c r="C55" s="11"/>
      <c r="D55" s="11"/>
      <c r="E55" s="38"/>
      <c r="F55" s="11"/>
      <c r="G55" s="40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26"/>
      <c r="AR55" s="26"/>
      <c r="AS55" s="26"/>
      <c r="AT55" s="26"/>
      <c r="AU55" s="26"/>
      <c r="AV55" s="26"/>
      <c r="AW55" s="11"/>
      <c r="AX55" s="11"/>
      <c r="AY55" s="11"/>
      <c r="AZ55" s="11"/>
      <c r="BA55" s="11"/>
      <c r="BB55" s="11"/>
      <c r="BC55" s="11"/>
    </row>
    <row r="56" spans="1:55" x14ac:dyDescent="0.3">
      <c r="A56" s="11"/>
      <c r="B56" s="11"/>
      <c r="C56" s="11"/>
      <c r="D56" s="11"/>
      <c r="E56" s="38"/>
      <c r="F56" s="11"/>
      <c r="G56" s="40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26"/>
      <c r="AR56" s="26"/>
      <c r="AS56" s="26"/>
      <c r="AT56" s="26"/>
      <c r="AU56" s="26"/>
      <c r="AV56" s="26"/>
      <c r="AW56" s="11"/>
      <c r="AX56" s="11"/>
      <c r="AY56" s="11"/>
      <c r="AZ56" s="11"/>
      <c r="BA56" s="11"/>
      <c r="BB56" s="11"/>
      <c r="BC56" s="11"/>
    </row>
    <row r="57" spans="1:55" x14ac:dyDescent="0.3">
      <c r="A57" s="11"/>
      <c r="B57" s="11"/>
      <c r="C57" s="11"/>
      <c r="D57" s="11"/>
      <c r="E57" s="38"/>
      <c r="F57" s="11"/>
      <c r="G57" s="40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26"/>
      <c r="AR57" s="26"/>
      <c r="AS57" s="26"/>
      <c r="AT57" s="26"/>
      <c r="AU57" s="26"/>
      <c r="AV57" s="26"/>
      <c r="AW57" s="11"/>
      <c r="AX57" s="11"/>
      <c r="AY57" s="11"/>
      <c r="AZ57" s="11"/>
      <c r="BA57" s="11"/>
      <c r="BB57" s="11"/>
      <c r="BC57" s="11"/>
    </row>
    <row r="58" spans="1:55" x14ac:dyDescent="0.3">
      <c r="A58" s="11"/>
      <c r="B58" s="11"/>
      <c r="C58" s="11"/>
      <c r="D58" s="11"/>
      <c r="E58" s="38"/>
      <c r="F58" s="11"/>
      <c r="G58" s="40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26"/>
      <c r="AR58" s="26"/>
      <c r="AS58" s="26"/>
      <c r="AT58" s="26"/>
      <c r="AU58" s="26"/>
      <c r="AV58" s="26"/>
      <c r="AW58" s="11"/>
      <c r="AX58" s="11"/>
      <c r="AY58" s="11"/>
      <c r="AZ58" s="11"/>
      <c r="BA58" s="11"/>
      <c r="BB58" s="11"/>
      <c r="BC58" s="11"/>
    </row>
    <row r="59" spans="1:55" x14ac:dyDescent="0.3">
      <c r="A59" s="11"/>
      <c r="B59" s="11"/>
      <c r="C59" s="11"/>
      <c r="D59" s="11"/>
      <c r="E59" s="38"/>
      <c r="F59" s="11"/>
      <c r="G59" s="40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26"/>
      <c r="AR59" s="26"/>
      <c r="AS59" s="26"/>
      <c r="AT59" s="26"/>
      <c r="AU59" s="26"/>
      <c r="AV59" s="26"/>
      <c r="AW59" s="11"/>
      <c r="AX59" s="11"/>
      <c r="AY59" s="11"/>
      <c r="AZ59" s="11"/>
      <c r="BA59" s="11"/>
      <c r="BB59" s="11"/>
      <c r="BC59" s="11"/>
    </row>
    <row r="60" spans="1:55" x14ac:dyDescent="0.3">
      <c r="A60" s="11"/>
      <c r="B60" s="11"/>
      <c r="C60" s="11"/>
      <c r="D60" s="11"/>
      <c r="E60" s="38"/>
      <c r="F60" s="11"/>
      <c r="G60" s="40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26"/>
      <c r="AR60" s="26"/>
      <c r="AS60" s="26"/>
      <c r="AT60" s="26"/>
      <c r="AU60" s="26"/>
      <c r="AV60" s="26"/>
      <c r="AW60" s="11"/>
      <c r="AX60" s="11"/>
      <c r="AY60" s="11"/>
      <c r="AZ60" s="11"/>
      <c r="BA60" s="11"/>
      <c r="BB60" s="11"/>
      <c r="BC60" s="11"/>
    </row>
    <row r="61" spans="1:55" x14ac:dyDescent="0.3">
      <c r="A61" s="11"/>
      <c r="B61" s="11"/>
      <c r="C61" s="11"/>
      <c r="D61" s="11"/>
      <c r="E61" s="38"/>
      <c r="F61" s="11"/>
      <c r="G61" s="40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26"/>
      <c r="AR61" s="26"/>
      <c r="AS61" s="26"/>
      <c r="AT61" s="26"/>
      <c r="AU61" s="26"/>
      <c r="AV61" s="26"/>
      <c r="AW61" s="11"/>
      <c r="AX61" s="11"/>
      <c r="AY61" s="11"/>
      <c r="AZ61" s="11"/>
      <c r="BA61" s="11"/>
      <c r="BB61" s="11"/>
      <c r="BC61" s="11"/>
    </row>
    <row r="62" spans="1:55" x14ac:dyDescent="0.3">
      <c r="A62" s="11"/>
      <c r="B62" s="11"/>
      <c r="C62" s="11"/>
      <c r="D62" s="11"/>
      <c r="E62" s="38"/>
      <c r="F62" s="11"/>
      <c r="G62" s="40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26"/>
      <c r="AR62" s="26"/>
      <c r="AS62" s="26"/>
      <c r="AT62" s="26"/>
      <c r="AU62" s="26"/>
      <c r="AV62" s="26"/>
      <c r="AW62" s="11"/>
      <c r="AX62" s="11"/>
      <c r="AY62" s="11"/>
      <c r="AZ62" s="11"/>
      <c r="BA62" s="11"/>
      <c r="BB62" s="11"/>
      <c r="BC62" s="11"/>
    </row>
    <row r="63" spans="1:55" x14ac:dyDescent="0.3">
      <c r="A63" s="11"/>
      <c r="B63" s="11"/>
      <c r="C63" s="11"/>
      <c r="D63" s="11"/>
      <c r="E63" s="38"/>
      <c r="F63" s="11"/>
      <c r="G63" s="40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26"/>
      <c r="AR63" s="26"/>
      <c r="AS63" s="26"/>
      <c r="AT63" s="26"/>
      <c r="AU63" s="26"/>
      <c r="AV63" s="26"/>
      <c r="AW63" s="11"/>
      <c r="AX63" s="11"/>
      <c r="AY63" s="11"/>
      <c r="AZ63" s="11"/>
      <c r="BA63" s="11"/>
      <c r="BB63" s="11"/>
      <c r="BC63" s="11"/>
    </row>
    <row r="64" spans="1:55" x14ac:dyDescent="0.3">
      <c r="A64" s="11"/>
      <c r="B64" s="11"/>
      <c r="C64" s="11"/>
      <c r="D64" s="11"/>
      <c r="E64" s="38"/>
      <c r="F64" s="11"/>
      <c r="G64" s="40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26"/>
      <c r="AR64" s="26"/>
      <c r="AS64" s="26"/>
      <c r="AT64" s="26"/>
      <c r="AU64" s="26"/>
      <c r="AV64" s="26"/>
      <c r="AW64" s="11"/>
      <c r="AX64" s="11"/>
      <c r="AY64" s="11"/>
      <c r="AZ64" s="11"/>
      <c r="BA64" s="11"/>
      <c r="BB64" s="11"/>
      <c r="BC64" s="11"/>
    </row>
    <row r="65" spans="1:55" x14ac:dyDescent="0.3">
      <c r="A65" s="11"/>
      <c r="B65" s="11"/>
      <c r="C65" s="11"/>
      <c r="D65" s="11"/>
      <c r="E65" s="38"/>
      <c r="F65" s="11"/>
      <c r="G65" s="40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26"/>
      <c r="AR65" s="26"/>
      <c r="AS65" s="26"/>
      <c r="AT65" s="26"/>
      <c r="AU65" s="26"/>
      <c r="AV65" s="26"/>
      <c r="AW65" s="11"/>
      <c r="AX65" s="11"/>
      <c r="AY65" s="11"/>
      <c r="AZ65" s="11"/>
      <c r="BA65" s="11"/>
      <c r="BB65" s="11"/>
      <c r="BC65" s="11"/>
    </row>
    <row r="66" spans="1:55" x14ac:dyDescent="0.3">
      <c r="A66" s="11"/>
      <c r="B66" s="11"/>
      <c r="C66" s="11"/>
      <c r="D66" s="11"/>
      <c r="E66" s="38"/>
      <c r="F66" s="11"/>
      <c r="G66" s="40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26"/>
      <c r="AR66" s="26"/>
      <c r="AS66" s="26"/>
      <c r="AT66" s="26"/>
      <c r="AU66" s="26"/>
      <c r="AV66" s="26"/>
      <c r="AW66" s="11"/>
      <c r="AX66" s="11"/>
      <c r="AY66" s="11"/>
      <c r="AZ66" s="11"/>
      <c r="BA66" s="11"/>
      <c r="BB66" s="11"/>
      <c r="BC66" s="11"/>
    </row>
    <row r="67" spans="1:55" x14ac:dyDescent="0.3">
      <c r="A67" s="11"/>
      <c r="B67" s="11"/>
      <c r="C67" s="11"/>
      <c r="D67" s="11"/>
      <c r="E67" s="38"/>
      <c r="F67" s="11"/>
      <c r="G67" s="40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26"/>
      <c r="AR67" s="26"/>
      <c r="AS67" s="26"/>
      <c r="AT67" s="26"/>
      <c r="AU67" s="26"/>
      <c r="AV67" s="26"/>
      <c r="AW67" s="11"/>
      <c r="AX67" s="11"/>
      <c r="AY67" s="11"/>
      <c r="AZ67" s="11"/>
      <c r="BA67" s="11"/>
      <c r="BB67" s="11"/>
      <c r="BC67" s="11"/>
    </row>
    <row r="68" spans="1:55" x14ac:dyDescent="0.3">
      <c r="A68" s="11"/>
      <c r="B68" s="11"/>
      <c r="C68" s="11"/>
      <c r="D68" s="11"/>
      <c r="E68" s="38"/>
      <c r="F68" s="11"/>
      <c r="G68" s="40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26"/>
      <c r="AR68" s="26"/>
      <c r="AS68" s="26"/>
      <c r="AT68" s="26"/>
      <c r="AU68" s="26"/>
      <c r="AV68" s="26"/>
      <c r="AW68" s="11"/>
      <c r="AX68" s="11"/>
      <c r="AY68" s="11"/>
      <c r="AZ68" s="11"/>
      <c r="BA68" s="11"/>
      <c r="BB68" s="11"/>
      <c r="BC68" s="11"/>
    </row>
    <row r="69" spans="1:55" x14ac:dyDescent="0.3">
      <c r="A69" s="11"/>
      <c r="B69" s="11"/>
      <c r="C69" s="11"/>
      <c r="D69" s="11"/>
      <c r="E69" s="38"/>
      <c r="F69" s="11"/>
      <c r="G69" s="40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26"/>
      <c r="AR69" s="26"/>
      <c r="AS69" s="26"/>
      <c r="AT69" s="26"/>
      <c r="AU69" s="26"/>
      <c r="AV69" s="26"/>
      <c r="AW69" s="11"/>
      <c r="AX69" s="11"/>
      <c r="AY69" s="11"/>
      <c r="AZ69" s="11"/>
      <c r="BA69" s="11"/>
      <c r="BB69" s="11"/>
      <c r="BC69" s="11"/>
    </row>
    <row r="70" spans="1:55" x14ac:dyDescent="0.3">
      <c r="A70" s="11"/>
      <c r="B70" s="11"/>
      <c r="C70" s="11"/>
      <c r="D70" s="11"/>
      <c r="E70" s="38"/>
      <c r="F70" s="11"/>
      <c r="G70" s="40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26"/>
      <c r="AR70" s="26"/>
      <c r="AS70" s="26"/>
      <c r="AT70" s="26"/>
      <c r="AU70" s="26"/>
      <c r="AV70" s="26"/>
      <c r="AW70" s="11"/>
      <c r="AX70" s="11"/>
      <c r="AY70" s="11"/>
      <c r="AZ70" s="11"/>
      <c r="BA70" s="11"/>
      <c r="BB70" s="11"/>
      <c r="BC70" s="11"/>
    </row>
    <row r="71" spans="1:55" x14ac:dyDescent="0.3">
      <c r="A71" s="11"/>
      <c r="B71" s="11"/>
      <c r="C71" s="11"/>
      <c r="D71" s="11"/>
      <c r="E71" s="38"/>
      <c r="F71" s="11"/>
      <c r="G71" s="40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26"/>
      <c r="AR71" s="26"/>
      <c r="AS71" s="26"/>
      <c r="AT71" s="26"/>
      <c r="AU71" s="26"/>
      <c r="AV71" s="26"/>
      <c r="AW71" s="11"/>
      <c r="AX71" s="11"/>
      <c r="AY71" s="11"/>
      <c r="AZ71" s="11"/>
      <c r="BA71" s="11"/>
      <c r="BB71" s="11"/>
      <c r="BC71" s="11"/>
    </row>
    <row r="72" spans="1:55" x14ac:dyDescent="0.3">
      <c r="A72" s="11"/>
      <c r="B72" s="11"/>
      <c r="C72" s="11"/>
      <c r="D72" s="11"/>
      <c r="E72" s="38"/>
      <c r="F72" s="11"/>
      <c r="G72" s="40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26"/>
      <c r="AR72" s="26"/>
      <c r="AS72" s="26"/>
      <c r="AT72" s="26"/>
      <c r="AU72" s="26"/>
      <c r="AV72" s="26"/>
      <c r="AW72" s="11"/>
      <c r="AX72" s="11"/>
      <c r="AY72" s="11"/>
      <c r="AZ72" s="11"/>
      <c r="BA72" s="11"/>
      <c r="BB72" s="11"/>
      <c r="BC72" s="11"/>
    </row>
    <row r="73" spans="1:55" x14ac:dyDescent="0.3">
      <c r="A73" s="11"/>
      <c r="B73" s="11"/>
      <c r="C73" s="11"/>
      <c r="D73" s="11"/>
      <c r="E73" s="38"/>
      <c r="F73" s="11"/>
      <c r="G73" s="40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26"/>
      <c r="AR73" s="26"/>
      <c r="AS73" s="26"/>
      <c r="AT73" s="26"/>
      <c r="AU73" s="26"/>
      <c r="AV73" s="26"/>
      <c r="AW73" s="11"/>
      <c r="AX73" s="11"/>
      <c r="AY73" s="11"/>
      <c r="AZ73" s="11"/>
      <c r="BA73" s="11"/>
      <c r="BB73" s="11"/>
      <c r="BC73" s="11"/>
    </row>
    <row r="74" spans="1:55" x14ac:dyDescent="0.3">
      <c r="A74" s="11"/>
      <c r="B74" s="11"/>
      <c r="C74" s="11"/>
      <c r="D74" s="11"/>
      <c r="E74" s="38"/>
      <c r="F74" s="11"/>
      <c r="G74" s="4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26"/>
      <c r="AR74" s="26"/>
      <c r="AS74" s="26"/>
      <c r="AT74" s="26"/>
      <c r="AU74" s="26"/>
      <c r="AV74" s="26"/>
      <c r="AW74" s="11"/>
      <c r="AX74" s="11"/>
      <c r="AY74" s="11"/>
      <c r="AZ74" s="11"/>
      <c r="BA74" s="11"/>
      <c r="BB74" s="11"/>
      <c r="BC74" s="11"/>
    </row>
    <row r="75" spans="1:55" x14ac:dyDescent="0.3">
      <c r="A75" s="11"/>
      <c r="B75" s="11"/>
      <c r="C75" s="11"/>
      <c r="D75" s="11"/>
      <c r="E75" s="38"/>
      <c r="F75" s="11"/>
      <c r="G75" s="40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26"/>
      <c r="AR75" s="26"/>
      <c r="AS75" s="26"/>
      <c r="AT75" s="26"/>
      <c r="AU75" s="26"/>
      <c r="AV75" s="26"/>
      <c r="AW75" s="11"/>
      <c r="AX75" s="11"/>
      <c r="AY75" s="11"/>
      <c r="AZ75" s="11"/>
      <c r="BA75" s="11"/>
      <c r="BB75" s="11"/>
      <c r="BC75" s="11"/>
    </row>
    <row r="76" spans="1:55" x14ac:dyDescent="0.3">
      <c r="A76" s="11"/>
      <c r="B76" s="11"/>
      <c r="C76" s="11"/>
      <c r="D76" s="11"/>
      <c r="E76" s="38"/>
      <c r="F76" s="11"/>
      <c r="G76" s="40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26"/>
      <c r="AR76" s="26"/>
      <c r="AS76" s="26"/>
      <c r="AT76" s="26"/>
      <c r="AU76" s="26"/>
      <c r="AV76" s="26"/>
      <c r="AW76" s="11"/>
      <c r="AX76" s="11"/>
      <c r="AY76" s="11"/>
      <c r="AZ76" s="11"/>
      <c r="BA76" s="11"/>
      <c r="BB76" s="11"/>
      <c r="BC76" s="11"/>
    </row>
    <row r="77" spans="1:55" x14ac:dyDescent="0.3">
      <c r="A77" s="11"/>
      <c r="B77" s="11"/>
      <c r="C77" s="11"/>
      <c r="D77" s="11"/>
      <c r="E77" s="38"/>
      <c r="F77" s="11"/>
      <c r="G77" s="40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26"/>
      <c r="AR77" s="26"/>
      <c r="AS77" s="26"/>
      <c r="AT77" s="26"/>
      <c r="AU77" s="26"/>
      <c r="AV77" s="26"/>
      <c r="AW77" s="11"/>
      <c r="AX77" s="11"/>
      <c r="AY77" s="11"/>
      <c r="AZ77" s="11"/>
      <c r="BA77" s="11"/>
      <c r="BB77" s="11"/>
      <c r="BC77" s="11"/>
    </row>
    <row r="78" spans="1:55" x14ac:dyDescent="0.3">
      <c r="A78" s="11"/>
      <c r="B78" s="11"/>
      <c r="C78" s="11"/>
      <c r="D78" s="11"/>
      <c r="E78" s="38"/>
      <c r="F78" s="11"/>
      <c r="G78" s="40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26"/>
      <c r="AR78" s="26"/>
      <c r="AS78" s="26"/>
      <c r="AT78" s="26"/>
      <c r="AU78" s="26"/>
      <c r="AV78" s="26"/>
      <c r="AW78" s="11"/>
      <c r="AX78" s="11"/>
      <c r="AY78" s="11"/>
      <c r="AZ78" s="11"/>
      <c r="BA78" s="11"/>
      <c r="BB78" s="11"/>
      <c r="BC78" s="11"/>
    </row>
    <row r="79" spans="1:55" x14ac:dyDescent="0.3">
      <c r="A79" s="11"/>
      <c r="B79" s="11"/>
      <c r="C79" s="11"/>
      <c r="D79" s="11"/>
      <c r="E79" s="38"/>
      <c r="F79" s="11"/>
      <c r="G79" s="40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26"/>
      <c r="AR79" s="26"/>
      <c r="AS79" s="26"/>
      <c r="AT79" s="26"/>
      <c r="AU79" s="26"/>
      <c r="AV79" s="26"/>
      <c r="AW79" s="11"/>
      <c r="AX79" s="11"/>
      <c r="AY79" s="11"/>
      <c r="AZ79" s="11"/>
      <c r="BA79" s="11"/>
      <c r="BB79" s="11"/>
      <c r="BC79" s="11"/>
    </row>
    <row r="80" spans="1:55" x14ac:dyDescent="0.3">
      <c r="A80" s="11"/>
      <c r="B80" s="11"/>
      <c r="C80" s="11"/>
      <c r="D80" s="11"/>
      <c r="E80" s="38"/>
      <c r="F80" s="11"/>
      <c r="G80" s="40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26"/>
      <c r="AR80" s="26"/>
      <c r="AS80" s="26"/>
      <c r="AT80" s="26"/>
      <c r="AU80" s="26"/>
      <c r="AV80" s="26"/>
      <c r="AW80" s="11"/>
      <c r="AX80" s="11"/>
      <c r="AY80" s="11"/>
      <c r="AZ80" s="11"/>
      <c r="BA80" s="11"/>
      <c r="BB80" s="11"/>
      <c r="BC80" s="11"/>
    </row>
    <row r="81" spans="1:55" x14ac:dyDescent="0.3">
      <c r="A81" s="11"/>
      <c r="B81" s="11"/>
      <c r="C81" s="11"/>
      <c r="D81" s="11"/>
      <c r="E81" s="38"/>
      <c r="F81" s="11"/>
      <c r="G81" s="40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26"/>
      <c r="AR81" s="26"/>
      <c r="AS81" s="26"/>
      <c r="AT81" s="26"/>
      <c r="AU81" s="26"/>
      <c r="AV81" s="26"/>
      <c r="AW81" s="11"/>
      <c r="AX81" s="11"/>
      <c r="AY81" s="11"/>
      <c r="AZ81" s="11"/>
      <c r="BA81" s="11"/>
      <c r="BB81" s="11"/>
      <c r="BC81" s="11"/>
    </row>
    <row r="82" spans="1:55" x14ac:dyDescent="0.3">
      <c r="A82" s="11"/>
      <c r="B82" s="11"/>
      <c r="C82" s="11"/>
      <c r="D82" s="11"/>
      <c r="E82" s="38"/>
      <c r="F82" s="11"/>
      <c r="G82" s="40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26"/>
      <c r="AR82" s="26"/>
      <c r="AS82" s="26"/>
      <c r="AT82" s="26"/>
      <c r="AU82" s="26"/>
      <c r="AV82" s="26"/>
      <c r="AW82" s="11"/>
      <c r="AX82" s="11"/>
      <c r="AY82" s="11"/>
      <c r="AZ82" s="11"/>
      <c r="BA82" s="11"/>
      <c r="BB82" s="11"/>
      <c r="BC82" s="11"/>
    </row>
    <row r="83" spans="1:55" x14ac:dyDescent="0.3">
      <c r="A83" s="11"/>
      <c r="B83" s="11"/>
      <c r="C83" s="11"/>
      <c r="D83" s="11"/>
      <c r="E83" s="38"/>
      <c r="F83" s="11"/>
      <c r="G83" s="40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26"/>
      <c r="AR83" s="26"/>
      <c r="AS83" s="26"/>
      <c r="AT83" s="26"/>
      <c r="AU83" s="26"/>
      <c r="AV83" s="26"/>
      <c r="AW83" s="11"/>
      <c r="AX83" s="11"/>
      <c r="AY83" s="11"/>
      <c r="AZ83" s="11"/>
      <c r="BA83" s="11"/>
      <c r="BB83" s="11"/>
      <c r="BC83" s="11"/>
    </row>
    <row r="84" spans="1:55" x14ac:dyDescent="0.3">
      <c r="A84" s="11"/>
      <c r="B84" s="11"/>
      <c r="C84" s="11"/>
      <c r="D84" s="11"/>
      <c r="E84" s="38"/>
      <c r="F84" s="11"/>
      <c r="G84" s="40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26"/>
      <c r="AR84" s="26"/>
      <c r="AS84" s="26"/>
      <c r="AT84" s="26"/>
      <c r="AU84" s="26"/>
      <c r="AV84" s="26"/>
      <c r="AW84" s="11"/>
      <c r="AX84" s="11"/>
      <c r="AY84" s="11"/>
      <c r="AZ84" s="11"/>
      <c r="BA84" s="11"/>
      <c r="BB84" s="11"/>
      <c r="BC84" s="11"/>
    </row>
    <row r="85" spans="1:55" x14ac:dyDescent="0.3">
      <c r="A85" s="11"/>
      <c r="B85" s="11"/>
      <c r="C85" s="11"/>
      <c r="D85" s="11"/>
      <c r="E85" s="38"/>
      <c r="F85" s="11"/>
      <c r="G85" s="40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26"/>
      <c r="AR85" s="26"/>
      <c r="AS85" s="26"/>
      <c r="AT85" s="26"/>
      <c r="AU85" s="26"/>
      <c r="AV85" s="26"/>
      <c r="AW85" s="11"/>
      <c r="AX85" s="11"/>
      <c r="AY85" s="11"/>
      <c r="AZ85" s="11"/>
      <c r="BA85" s="11"/>
      <c r="BB85" s="11"/>
      <c r="BC85" s="11"/>
    </row>
    <row r="86" spans="1:55" x14ac:dyDescent="0.3">
      <c r="A86" s="11"/>
      <c r="B86" s="11"/>
      <c r="C86" s="11"/>
      <c r="D86" s="11"/>
      <c r="E86" s="38"/>
      <c r="F86" s="11"/>
      <c r="G86" s="40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26"/>
      <c r="AR86" s="26"/>
      <c r="AS86" s="26"/>
      <c r="AT86" s="26"/>
      <c r="AU86" s="26"/>
      <c r="AV86" s="26"/>
      <c r="AW86" s="11"/>
      <c r="AX86" s="11"/>
      <c r="AY86" s="11"/>
      <c r="AZ86" s="11"/>
      <c r="BA86" s="11"/>
      <c r="BB86" s="11"/>
      <c r="BC86" s="11"/>
    </row>
    <row r="87" spans="1:55" x14ac:dyDescent="0.3">
      <c r="A87" s="11"/>
      <c r="B87" s="11"/>
      <c r="C87" s="11"/>
      <c r="D87" s="11"/>
      <c r="E87" s="38"/>
      <c r="F87" s="11"/>
      <c r="G87" s="40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26"/>
      <c r="AR87" s="26"/>
      <c r="AS87" s="26"/>
      <c r="AT87" s="26"/>
      <c r="AU87" s="26"/>
      <c r="AV87" s="26"/>
      <c r="AW87" s="11"/>
      <c r="AX87" s="11"/>
      <c r="AY87" s="11"/>
      <c r="AZ87" s="11"/>
      <c r="BA87" s="11"/>
      <c r="BB87" s="11"/>
      <c r="BC87" s="11"/>
    </row>
    <row r="88" spans="1:55" x14ac:dyDescent="0.3">
      <c r="A88" s="11"/>
      <c r="B88" s="11"/>
      <c r="C88" s="11"/>
      <c r="D88" s="11"/>
      <c r="E88" s="38"/>
      <c r="F88" s="11"/>
      <c r="G88" s="40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26"/>
      <c r="AR88" s="26"/>
      <c r="AS88" s="26"/>
      <c r="AT88" s="26"/>
      <c r="AU88" s="26"/>
      <c r="AV88" s="26"/>
      <c r="AW88" s="11"/>
      <c r="AX88" s="11"/>
      <c r="AY88" s="11"/>
      <c r="AZ88" s="11"/>
      <c r="BA88" s="11"/>
      <c r="BB88" s="11"/>
      <c r="BC88" s="11"/>
    </row>
    <row r="89" spans="1:55" x14ac:dyDescent="0.3">
      <c r="A89" s="11"/>
      <c r="B89" s="11"/>
      <c r="C89" s="11"/>
      <c r="D89" s="11"/>
      <c r="E89" s="38"/>
      <c r="F89" s="11"/>
      <c r="G89" s="40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26"/>
      <c r="AR89" s="26"/>
      <c r="AS89" s="26"/>
      <c r="AT89" s="26"/>
      <c r="AU89" s="26"/>
      <c r="AV89" s="26"/>
      <c r="AW89" s="11"/>
      <c r="AX89" s="11"/>
      <c r="AY89" s="11"/>
      <c r="AZ89" s="11"/>
      <c r="BA89" s="11"/>
      <c r="BB89" s="11"/>
      <c r="BC89" s="11"/>
    </row>
    <row r="90" spans="1:55" x14ac:dyDescent="0.3">
      <c r="A90" s="11"/>
      <c r="B90" s="11"/>
      <c r="C90" s="11"/>
      <c r="D90" s="11"/>
      <c r="E90" s="38"/>
      <c r="F90" s="11"/>
      <c r="G90" s="40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26"/>
      <c r="AR90" s="26"/>
      <c r="AS90" s="26"/>
      <c r="AT90" s="26"/>
      <c r="AU90" s="26"/>
      <c r="AV90" s="26"/>
      <c r="AW90" s="11"/>
      <c r="AX90" s="11"/>
      <c r="AY90" s="11"/>
      <c r="AZ90" s="11"/>
      <c r="BA90" s="11"/>
      <c r="BB90" s="11"/>
      <c r="BC90" s="11"/>
    </row>
    <row r="91" spans="1:55" x14ac:dyDescent="0.3">
      <c r="A91" s="11"/>
      <c r="B91" s="11"/>
      <c r="C91" s="11"/>
      <c r="D91" s="11"/>
      <c r="E91" s="38"/>
      <c r="F91" s="11"/>
      <c r="G91" s="40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26"/>
      <c r="AR91" s="26"/>
      <c r="AS91" s="26"/>
      <c r="AT91" s="26"/>
      <c r="AU91" s="26"/>
      <c r="AV91" s="26"/>
      <c r="AW91" s="11"/>
      <c r="AX91" s="11"/>
      <c r="AY91" s="11"/>
      <c r="AZ91" s="11"/>
      <c r="BA91" s="11"/>
      <c r="BB91" s="11"/>
      <c r="BC91" s="11"/>
    </row>
    <row r="92" spans="1:55" x14ac:dyDescent="0.3">
      <c r="A92" s="11"/>
      <c r="B92" s="11"/>
      <c r="C92" s="11"/>
      <c r="D92" s="11"/>
      <c r="E92" s="38"/>
      <c r="F92" s="11"/>
      <c r="G92" s="40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26"/>
      <c r="AR92" s="26"/>
      <c r="AS92" s="26"/>
      <c r="AT92" s="26"/>
      <c r="AU92" s="26"/>
      <c r="AV92" s="26"/>
      <c r="AW92" s="11"/>
      <c r="AX92" s="11"/>
      <c r="AY92" s="11"/>
      <c r="AZ92" s="11"/>
      <c r="BA92" s="11"/>
      <c r="BB92" s="11"/>
      <c r="BC92" s="11"/>
    </row>
    <row r="93" spans="1:55" x14ac:dyDescent="0.3">
      <c r="A93" s="11"/>
      <c r="B93" s="11"/>
      <c r="C93" s="11"/>
      <c r="D93" s="11"/>
      <c r="E93" s="38"/>
      <c r="F93" s="11"/>
      <c r="G93" s="40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26"/>
      <c r="AR93" s="26"/>
      <c r="AS93" s="26"/>
      <c r="AT93" s="26"/>
      <c r="AU93" s="26"/>
      <c r="AV93" s="26"/>
      <c r="AW93" s="11"/>
      <c r="AX93" s="11"/>
      <c r="AY93" s="11"/>
      <c r="AZ93" s="11"/>
      <c r="BA93" s="11"/>
      <c r="BB93" s="11"/>
      <c r="BC93" s="11"/>
    </row>
    <row r="94" spans="1:55" x14ac:dyDescent="0.3">
      <c r="A94" s="11"/>
      <c r="B94" s="11"/>
      <c r="C94" s="11"/>
      <c r="D94" s="11"/>
      <c r="E94" s="38"/>
      <c r="F94" s="11"/>
      <c r="G94" s="40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26"/>
      <c r="AR94" s="26"/>
      <c r="AS94" s="26"/>
      <c r="AT94" s="26"/>
      <c r="AU94" s="26"/>
      <c r="AV94" s="26"/>
      <c r="AW94" s="11"/>
      <c r="AX94" s="11"/>
      <c r="AY94" s="11"/>
      <c r="AZ94" s="11"/>
      <c r="BA94" s="11"/>
      <c r="BB94" s="11"/>
      <c r="BC94" s="11"/>
    </row>
    <row r="95" spans="1:55" x14ac:dyDescent="0.3">
      <c r="A95" s="11"/>
      <c r="B95" s="11"/>
      <c r="C95" s="11"/>
      <c r="D95" s="11"/>
      <c r="E95" s="38"/>
      <c r="F95" s="11"/>
      <c r="G95" s="40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26"/>
      <c r="AR95" s="26"/>
      <c r="AS95" s="26"/>
      <c r="AT95" s="26"/>
      <c r="AU95" s="26"/>
      <c r="AV95" s="26"/>
      <c r="AW95" s="11"/>
      <c r="AX95" s="11"/>
      <c r="AY95" s="11"/>
      <c r="AZ95" s="11"/>
      <c r="BA95" s="11"/>
      <c r="BB95" s="11"/>
      <c r="BC95" s="11"/>
    </row>
    <row r="96" spans="1:55" x14ac:dyDescent="0.3">
      <c r="A96" s="11"/>
      <c r="B96" s="11"/>
      <c r="C96" s="11"/>
      <c r="D96" s="11"/>
      <c r="E96" s="38"/>
      <c r="F96" s="11"/>
      <c r="G96" s="40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26"/>
      <c r="AR96" s="26"/>
      <c r="AS96" s="26"/>
      <c r="AT96" s="26"/>
      <c r="AU96" s="26"/>
      <c r="AV96" s="26"/>
      <c r="AW96" s="11"/>
      <c r="AX96" s="11"/>
      <c r="AY96" s="11"/>
      <c r="AZ96" s="11"/>
      <c r="BA96" s="11"/>
      <c r="BB96" s="11"/>
      <c r="BC96" s="11"/>
    </row>
    <row r="97" spans="1:55" x14ac:dyDescent="0.3">
      <c r="A97" s="11"/>
      <c r="B97" s="11"/>
      <c r="C97" s="11"/>
      <c r="D97" s="11"/>
      <c r="E97" s="38"/>
      <c r="F97" s="11"/>
      <c r="G97" s="40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26"/>
      <c r="AR97" s="26"/>
      <c r="AS97" s="26"/>
      <c r="AT97" s="26"/>
      <c r="AU97" s="26"/>
      <c r="AV97" s="26"/>
      <c r="AW97" s="11"/>
      <c r="AX97" s="11"/>
      <c r="AY97" s="11"/>
      <c r="AZ97" s="11"/>
      <c r="BA97" s="11"/>
      <c r="BB97" s="11"/>
      <c r="BC97" s="11"/>
    </row>
    <row r="98" spans="1:55" x14ac:dyDescent="0.3">
      <c r="A98" s="11"/>
      <c r="B98" s="11"/>
      <c r="C98" s="11"/>
      <c r="D98" s="11"/>
      <c r="E98" s="38"/>
      <c r="F98" s="11"/>
      <c r="G98" s="40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26"/>
      <c r="AR98" s="26"/>
      <c r="AS98" s="26"/>
      <c r="AT98" s="26"/>
      <c r="AU98" s="26"/>
      <c r="AV98" s="26"/>
      <c r="AW98" s="11"/>
      <c r="AX98" s="11"/>
      <c r="AY98" s="11"/>
      <c r="AZ98" s="11"/>
      <c r="BA98" s="11"/>
      <c r="BB98" s="11"/>
      <c r="BC98" s="11"/>
    </row>
    <row r="99" spans="1:55" x14ac:dyDescent="0.3">
      <c r="A99" s="11"/>
      <c r="B99" s="11"/>
      <c r="C99" s="11"/>
      <c r="D99" s="11"/>
      <c r="E99" s="38"/>
      <c r="F99" s="11"/>
      <c r="G99" s="40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26"/>
      <c r="AR99" s="26"/>
      <c r="AS99" s="26"/>
      <c r="AT99" s="26"/>
      <c r="AU99" s="26"/>
      <c r="AV99" s="26"/>
      <c r="AW99" s="11"/>
      <c r="AX99" s="11"/>
      <c r="AY99" s="11"/>
      <c r="AZ99" s="11"/>
      <c r="BA99" s="11"/>
      <c r="BB99" s="11"/>
      <c r="BC99" s="11"/>
    </row>
    <row r="100" spans="1:55" x14ac:dyDescent="0.3">
      <c r="A100" s="11"/>
      <c r="B100" s="11"/>
      <c r="C100" s="11"/>
      <c r="D100" s="11"/>
      <c r="E100" s="38"/>
      <c r="F100" s="11"/>
      <c r="G100" s="40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26"/>
      <c r="AR100" s="26"/>
      <c r="AS100" s="26"/>
      <c r="AT100" s="26"/>
      <c r="AU100" s="26"/>
      <c r="AV100" s="26"/>
      <c r="AW100" s="11"/>
      <c r="AX100" s="11"/>
      <c r="AY100" s="11"/>
      <c r="AZ100" s="11"/>
      <c r="BA100" s="11"/>
      <c r="BB100" s="11"/>
      <c r="BC100" s="11"/>
    </row>
    <row r="101" spans="1:55" x14ac:dyDescent="0.3">
      <c r="A101" s="11"/>
      <c r="B101" s="11"/>
      <c r="C101" s="11"/>
      <c r="D101" s="11"/>
      <c r="E101" s="38"/>
      <c r="F101" s="11"/>
      <c r="G101" s="40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26"/>
      <c r="AR101" s="26"/>
      <c r="AS101" s="26"/>
      <c r="AT101" s="26"/>
      <c r="AU101" s="26"/>
      <c r="AV101" s="26"/>
      <c r="AW101" s="11"/>
      <c r="AX101" s="11"/>
      <c r="AY101" s="11"/>
      <c r="AZ101" s="11"/>
      <c r="BA101" s="11"/>
      <c r="BB101" s="11"/>
      <c r="BC101" s="11"/>
    </row>
    <row r="102" spans="1:55" x14ac:dyDescent="0.3">
      <c r="A102" s="11"/>
      <c r="B102" s="11"/>
      <c r="C102" s="11"/>
      <c r="D102" s="11"/>
      <c r="E102" s="38"/>
      <c r="F102" s="11"/>
      <c r="G102" s="40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26"/>
      <c r="AR102" s="26"/>
      <c r="AS102" s="26"/>
      <c r="AT102" s="26"/>
      <c r="AU102" s="26"/>
      <c r="AV102" s="26"/>
      <c r="AW102" s="11"/>
      <c r="AX102" s="11"/>
      <c r="AY102" s="11"/>
      <c r="AZ102" s="11"/>
      <c r="BA102" s="11"/>
      <c r="BB102" s="11"/>
      <c r="BC102" s="11"/>
    </row>
    <row r="103" spans="1:55" x14ac:dyDescent="0.3">
      <c r="A103" s="11"/>
      <c r="B103" s="11"/>
      <c r="C103" s="11"/>
      <c r="D103" s="11"/>
      <c r="E103" s="38"/>
      <c r="F103" s="11"/>
      <c r="G103" s="40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26"/>
      <c r="AR103" s="26"/>
      <c r="AS103" s="26"/>
      <c r="AT103" s="26"/>
      <c r="AU103" s="26"/>
      <c r="AV103" s="26"/>
      <c r="AW103" s="11"/>
      <c r="AX103" s="11"/>
      <c r="AY103" s="11"/>
      <c r="AZ103" s="11"/>
      <c r="BA103" s="11"/>
      <c r="BB103" s="11"/>
      <c r="BC103" s="11"/>
    </row>
    <row r="104" spans="1:55" x14ac:dyDescent="0.3">
      <c r="A104" s="11"/>
      <c r="B104" s="11"/>
      <c r="C104" s="11"/>
      <c r="D104" s="11"/>
      <c r="E104" s="38"/>
      <c r="F104" s="11"/>
      <c r="G104" s="40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26"/>
      <c r="AR104" s="26"/>
      <c r="AS104" s="26"/>
      <c r="AT104" s="26"/>
      <c r="AU104" s="26"/>
      <c r="AV104" s="26"/>
      <c r="AW104" s="11"/>
      <c r="AX104" s="11"/>
      <c r="AY104" s="11"/>
      <c r="AZ104" s="11"/>
      <c r="BA104" s="11"/>
      <c r="BB104" s="11"/>
      <c r="BC104" s="11"/>
    </row>
    <row r="105" spans="1:55" x14ac:dyDescent="0.3">
      <c r="A105" s="11"/>
      <c r="B105" s="11"/>
      <c r="C105" s="11"/>
      <c r="D105" s="11"/>
      <c r="E105" s="38"/>
      <c r="F105" s="11"/>
      <c r="G105" s="40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26"/>
      <c r="AR105" s="26"/>
      <c r="AS105" s="26"/>
      <c r="AT105" s="26"/>
      <c r="AU105" s="26"/>
      <c r="AV105" s="26"/>
      <c r="AW105" s="11"/>
      <c r="AX105" s="11"/>
      <c r="AY105" s="11"/>
      <c r="AZ105" s="11"/>
      <c r="BA105" s="11"/>
      <c r="BB105" s="11"/>
      <c r="BC105" s="11"/>
    </row>
    <row r="106" spans="1:55" x14ac:dyDescent="0.3">
      <c r="A106" s="11"/>
      <c r="B106" s="11"/>
      <c r="C106" s="11"/>
      <c r="D106" s="11"/>
      <c r="E106" s="38"/>
      <c r="F106" s="11"/>
      <c r="G106" s="40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26"/>
      <c r="AR106" s="26"/>
      <c r="AS106" s="26"/>
      <c r="AT106" s="26"/>
      <c r="AU106" s="26"/>
      <c r="AV106" s="26"/>
      <c r="AW106" s="11"/>
      <c r="AX106" s="11"/>
      <c r="AY106" s="11"/>
      <c r="AZ106" s="11"/>
      <c r="BA106" s="11"/>
      <c r="BB106" s="11"/>
      <c r="BC106" s="11"/>
    </row>
    <row r="107" spans="1:55" x14ac:dyDescent="0.3">
      <c r="A107" s="11"/>
      <c r="B107" s="11"/>
      <c r="C107" s="11"/>
      <c r="D107" s="11"/>
      <c r="E107" s="38"/>
      <c r="F107" s="11"/>
      <c r="G107" s="40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26"/>
      <c r="AR107" s="26"/>
      <c r="AS107" s="26"/>
      <c r="AT107" s="26"/>
      <c r="AU107" s="26"/>
      <c r="AV107" s="26"/>
      <c r="AW107" s="11"/>
      <c r="AX107" s="11"/>
      <c r="AY107" s="11"/>
      <c r="AZ107" s="11"/>
      <c r="BA107" s="11"/>
      <c r="BB107" s="11"/>
      <c r="BC107" s="11"/>
    </row>
    <row r="108" spans="1:55" x14ac:dyDescent="0.3">
      <c r="A108" s="11"/>
      <c r="B108" s="11"/>
      <c r="C108" s="11"/>
      <c r="D108" s="11"/>
      <c r="E108" s="38"/>
      <c r="F108" s="11"/>
      <c r="G108" s="40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26"/>
      <c r="AR108" s="26"/>
      <c r="AS108" s="26"/>
      <c r="AT108" s="26"/>
      <c r="AU108" s="26"/>
      <c r="AV108" s="26"/>
      <c r="AW108" s="11"/>
      <c r="AX108" s="11"/>
      <c r="AY108" s="11"/>
      <c r="AZ108" s="11"/>
      <c r="BA108" s="11"/>
      <c r="BB108" s="11"/>
      <c r="BC108" s="11"/>
    </row>
    <row r="109" spans="1:55" x14ac:dyDescent="0.3">
      <c r="A109" s="11"/>
      <c r="B109" s="11"/>
      <c r="C109" s="11"/>
      <c r="D109" s="11"/>
      <c r="E109" s="38"/>
      <c r="F109" s="11"/>
      <c r="G109" s="40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26"/>
      <c r="AR109" s="26"/>
      <c r="AS109" s="26"/>
      <c r="AT109" s="26"/>
      <c r="AU109" s="26"/>
      <c r="AV109" s="26"/>
      <c r="AW109" s="11"/>
      <c r="AX109" s="11"/>
      <c r="AY109" s="11"/>
      <c r="AZ109" s="11"/>
      <c r="BA109" s="11"/>
      <c r="BB109" s="11"/>
      <c r="BC109" s="11"/>
    </row>
    <row r="110" spans="1:55" x14ac:dyDescent="0.3">
      <c r="A110" s="11"/>
      <c r="B110" s="11"/>
      <c r="C110" s="11"/>
      <c r="D110" s="11"/>
      <c r="E110" s="38"/>
      <c r="F110" s="11"/>
      <c r="G110" s="40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26"/>
      <c r="AR110" s="26"/>
      <c r="AS110" s="26"/>
      <c r="AT110" s="26"/>
      <c r="AU110" s="26"/>
      <c r="AV110" s="26"/>
      <c r="AW110" s="11"/>
      <c r="AX110" s="11"/>
      <c r="AY110" s="11"/>
      <c r="AZ110" s="11"/>
      <c r="BA110" s="11"/>
      <c r="BB110" s="11"/>
      <c r="BC110" s="11"/>
    </row>
    <row r="111" spans="1:55" x14ac:dyDescent="0.3">
      <c r="A111" s="11"/>
      <c r="B111" s="11"/>
      <c r="C111" s="11"/>
      <c r="D111" s="11"/>
      <c r="E111" s="38"/>
      <c r="F111" s="11"/>
      <c r="G111" s="40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26"/>
      <c r="AR111" s="26"/>
      <c r="AS111" s="26"/>
      <c r="AT111" s="26"/>
      <c r="AU111" s="26"/>
      <c r="AV111" s="26"/>
      <c r="AW111" s="11"/>
      <c r="AX111" s="11"/>
      <c r="AY111" s="11"/>
      <c r="AZ111" s="11"/>
      <c r="BA111" s="11"/>
      <c r="BB111" s="11"/>
      <c r="BC111" s="11"/>
    </row>
    <row r="112" spans="1:55" x14ac:dyDescent="0.3">
      <c r="A112" s="11"/>
      <c r="B112" s="11"/>
      <c r="C112" s="11"/>
      <c r="D112" s="11"/>
      <c r="E112" s="38"/>
      <c r="F112" s="11"/>
      <c r="G112" s="40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26"/>
      <c r="AR112" s="26"/>
      <c r="AS112" s="26"/>
      <c r="AT112" s="26"/>
      <c r="AU112" s="26"/>
      <c r="AV112" s="26"/>
      <c r="AW112" s="11"/>
      <c r="AX112" s="11"/>
      <c r="AY112" s="11"/>
      <c r="AZ112" s="11"/>
      <c r="BA112" s="11"/>
      <c r="BB112" s="11"/>
      <c r="BC112" s="11"/>
    </row>
    <row r="113" spans="1:55" x14ac:dyDescent="0.3">
      <c r="A113" s="11"/>
      <c r="B113" s="11"/>
      <c r="C113" s="11"/>
      <c r="D113" s="11"/>
      <c r="E113" s="38"/>
      <c r="F113" s="11"/>
      <c r="G113" s="40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26"/>
      <c r="AR113" s="26"/>
      <c r="AS113" s="26"/>
      <c r="AT113" s="26"/>
      <c r="AU113" s="26"/>
      <c r="AV113" s="26"/>
      <c r="AW113" s="11"/>
      <c r="AX113" s="11"/>
      <c r="AY113" s="11"/>
      <c r="AZ113" s="11"/>
      <c r="BA113" s="11"/>
      <c r="BB113" s="11"/>
      <c r="BC113" s="11"/>
    </row>
    <row r="114" spans="1:55" x14ac:dyDescent="0.3">
      <c r="A114" s="11"/>
      <c r="B114" s="11"/>
      <c r="C114" s="11"/>
      <c r="D114" s="11"/>
      <c r="E114" s="38"/>
      <c r="F114" s="11"/>
      <c r="G114" s="40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26"/>
      <c r="AR114" s="26"/>
      <c r="AS114" s="26"/>
      <c r="AT114" s="26"/>
      <c r="AU114" s="26"/>
      <c r="AV114" s="26"/>
      <c r="AW114" s="11"/>
      <c r="AX114" s="11"/>
      <c r="AY114" s="11"/>
      <c r="AZ114" s="11"/>
      <c r="BA114" s="11"/>
      <c r="BB114" s="11"/>
      <c r="BC114" s="11"/>
    </row>
    <row r="115" spans="1:55" x14ac:dyDescent="0.3">
      <c r="A115" s="11"/>
      <c r="B115" s="11"/>
      <c r="C115" s="11"/>
      <c r="D115" s="11"/>
      <c r="E115" s="38"/>
      <c r="F115" s="11"/>
      <c r="G115" s="40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26"/>
      <c r="AR115" s="26"/>
      <c r="AS115" s="26"/>
      <c r="AT115" s="26"/>
      <c r="AU115" s="26"/>
      <c r="AV115" s="26"/>
      <c r="AW115" s="11"/>
      <c r="AX115" s="11"/>
      <c r="AY115" s="11"/>
      <c r="AZ115" s="11"/>
      <c r="BA115" s="11"/>
      <c r="BB115" s="11"/>
      <c r="BC115" s="11"/>
    </row>
    <row r="116" spans="1:55" x14ac:dyDescent="0.3">
      <c r="A116" s="11"/>
      <c r="B116" s="11"/>
      <c r="C116" s="11"/>
      <c r="D116" s="11"/>
      <c r="E116" s="38"/>
      <c r="F116" s="11"/>
      <c r="G116" s="40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26"/>
      <c r="AR116" s="26"/>
      <c r="AS116" s="26"/>
      <c r="AT116" s="26"/>
      <c r="AU116" s="26"/>
      <c r="AV116" s="26"/>
      <c r="AW116" s="11"/>
      <c r="AX116" s="11"/>
      <c r="AY116" s="11"/>
      <c r="AZ116" s="11"/>
      <c r="BA116" s="11"/>
      <c r="BB116" s="11"/>
      <c r="BC116" s="11"/>
    </row>
    <row r="117" spans="1:55" x14ac:dyDescent="0.3">
      <c r="A117" s="11"/>
      <c r="B117" s="11"/>
      <c r="C117" s="11"/>
      <c r="D117" s="11"/>
      <c r="E117" s="38"/>
      <c r="F117" s="11"/>
      <c r="G117" s="40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26"/>
      <c r="AR117" s="26"/>
      <c r="AS117" s="26"/>
      <c r="AT117" s="26"/>
      <c r="AU117" s="26"/>
      <c r="AV117" s="26"/>
      <c r="AW117" s="11"/>
      <c r="AX117" s="11"/>
      <c r="AY117" s="11"/>
      <c r="AZ117" s="11"/>
      <c r="BA117" s="11"/>
      <c r="BB117" s="11"/>
      <c r="BC117" s="11"/>
    </row>
    <row r="118" spans="1:55" x14ac:dyDescent="0.3">
      <c r="A118" s="11"/>
      <c r="B118" s="11"/>
      <c r="C118" s="11"/>
      <c r="D118" s="11"/>
      <c r="E118" s="38"/>
      <c r="F118" s="11"/>
      <c r="G118" s="40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26"/>
      <c r="AR118" s="26"/>
      <c r="AS118" s="26"/>
      <c r="AT118" s="26"/>
      <c r="AU118" s="26"/>
      <c r="AV118" s="26"/>
      <c r="AW118" s="11"/>
      <c r="AX118" s="11"/>
      <c r="AY118" s="11"/>
      <c r="AZ118" s="11"/>
      <c r="BA118" s="11"/>
      <c r="BB118" s="11"/>
      <c r="BC118" s="11"/>
    </row>
    <row r="119" spans="1:55" x14ac:dyDescent="0.3">
      <c r="A119" s="11"/>
      <c r="B119" s="11"/>
      <c r="C119" s="11"/>
      <c r="D119" s="11"/>
      <c r="E119" s="38"/>
      <c r="F119" s="11"/>
      <c r="G119" s="40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26"/>
      <c r="AR119" s="26"/>
      <c r="AS119" s="26"/>
      <c r="AT119" s="26"/>
      <c r="AU119" s="26"/>
      <c r="AV119" s="26"/>
      <c r="AW119" s="11"/>
      <c r="AX119" s="11"/>
      <c r="AY119" s="11"/>
      <c r="AZ119" s="11"/>
      <c r="BA119" s="11"/>
      <c r="BB119" s="11"/>
      <c r="BC119" s="11"/>
    </row>
    <row r="120" spans="1:55" x14ac:dyDescent="0.3">
      <c r="A120" s="11"/>
      <c r="B120" s="11"/>
      <c r="C120" s="11"/>
      <c r="D120" s="11"/>
      <c r="E120" s="38"/>
      <c r="F120" s="11"/>
      <c r="G120" s="40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26"/>
      <c r="AR120" s="26"/>
      <c r="AS120" s="26"/>
      <c r="AT120" s="26"/>
      <c r="AU120" s="26"/>
      <c r="AV120" s="26"/>
      <c r="AW120" s="11"/>
      <c r="AX120" s="11"/>
      <c r="AY120" s="11"/>
      <c r="AZ120" s="11"/>
      <c r="BA120" s="11"/>
      <c r="BB120" s="11"/>
      <c r="BC120" s="11"/>
    </row>
    <row r="121" spans="1:55" x14ac:dyDescent="0.3">
      <c r="A121" s="11"/>
      <c r="B121" s="11"/>
      <c r="C121" s="11"/>
      <c r="D121" s="11"/>
      <c r="E121" s="38"/>
      <c r="F121" s="11"/>
      <c r="G121" s="40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26"/>
      <c r="AR121" s="26"/>
      <c r="AS121" s="26"/>
      <c r="AT121" s="26"/>
      <c r="AU121" s="26"/>
      <c r="AV121" s="26"/>
      <c r="AW121" s="11"/>
      <c r="AX121" s="11"/>
      <c r="AY121" s="11"/>
      <c r="AZ121" s="11"/>
      <c r="BA121" s="11"/>
      <c r="BB121" s="11"/>
      <c r="BC121" s="11"/>
    </row>
    <row r="122" spans="1:55" x14ac:dyDescent="0.3">
      <c r="A122" s="11"/>
      <c r="B122" s="11"/>
      <c r="C122" s="11"/>
      <c r="D122" s="11"/>
      <c r="E122" s="38"/>
      <c r="F122" s="11"/>
      <c r="G122" s="40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26"/>
      <c r="AR122" s="26"/>
      <c r="AS122" s="26"/>
      <c r="AT122" s="26"/>
      <c r="AU122" s="26"/>
      <c r="AV122" s="26"/>
      <c r="AW122" s="11"/>
      <c r="AX122" s="11"/>
      <c r="AY122" s="11"/>
      <c r="AZ122" s="11"/>
      <c r="BA122" s="11"/>
      <c r="BB122" s="11"/>
      <c r="BC122" s="11"/>
    </row>
    <row r="123" spans="1:55" x14ac:dyDescent="0.3">
      <c r="A123" s="11"/>
      <c r="B123" s="11"/>
      <c r="C123" s="11"/>
      <c r="D123" s="11"/>
      <c r="E123" s="38"/>
      <c r="F123" s="11"/>
      <c r="G123" s="40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26"/>
      <c r="AR123" s="26"/>
      <c r="AS123" s="26"/>
      <c r="AT123" s="26"/>
      <c r="AU123" s="26"/>
      <c r="AV123" s="26"/>
      <c r="AW123" s="11"/>
      <c r="AX123" s="11"/>
      <c r="AY123" s="11"/>
      <c r="AZ123" s="11"/>
      <c r="BA123" s="11"/>
      <c r="BB123" s="11"/>
      <c r="BC123" s="11"/>
    </row>
    <row r="124" spans="1:55" x14ac:dyDescent="0.3">
      <c r="A124" s="11"/>
      <c r="B124" s="11"/>
      <c r="C124" s="11"/>
      <c r="D124" s="11"/>
      <c r="E124" s="38"/>
      <c r="F124" s="11"/>
      <c r="G124" s="40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26"/>
      <c r="AR124" s="26"/>
      <c r="AS124" s="26"/>
      <c r="AT124" s="26"/>
      <c r="AU124" s="26"/>
      <c r="AV124" s="26"/>
      <c r="AW124" s="11"/>
      <c r="AX124" s="11"/>
      <c r="AY124" s="11"/>
      <c r="AZ124" s="11"/>
      <c r="BA124" s="11"/>
      <c r="BB124" s="11"/>
      <c r="BC124" s="11"/>
    </row>
    <row r="125" spans="1:55" x14ac:dyDescent="0.3">
      <c r="A125" s="11"/>
      <c r="B125" s="11"/>
      <c r="C125" s="11"/>
      <c r="D125" s="11"/>
      <c r="E125" s="38"/>
      <c r="F125" s="11"/>
      <c r="G125" s="40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26"/>
      <c r="AR125" s="26"/>
      <c r="AS125" s="26"/>
      <c r="AT125" s="26"/>
      <c r="AU125" s="26"/>
      <c r="AV125" s="26"/>
      <c r="AW125" s="11"/>
      <c r="AX125" s="11"/>
      <c r="AY125" s="11"/>
      <c r="AZ125" s="11"/>
      <c r="BA125" s="11"/>
      <c r="BB125" s="11"/>
      <c r="BC125" s="11"/>
    </row>
    <row r="126" spans="1:55" x14ac:dyDescent="0.3">
      <c r="A126" s="11"/>
      <c r="B126" s="11"/>
      <c r="C126" s="11"/>
      <c r="D126" s="11"/>
      <c r="E126" s="38"/>
      <c r="F126" s="11"/>
      <c r="G126" s="40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26"/>
      <c r="AR126" s="26"/>
      <c r="AS126" s="26"/>
      <c r="AT126" s="26"/>
      <c r="AU126" s="26"/>
      <c r="AV126" s="26"/>
      <c r="AW126" s="11"/>
      <c r="AX126" s="11"/>
      <c r="AY126" s="11"/>
      <c r="AZ126" s="11"/>
      <c r="BA126" s="11"/>
      <c r="BB126" s="11"/>
      <c r="BC126" s="11"/>
    </row>
    <row r="127" spans="1:55" x14ac:dyDescent="0.3">
      <c r="A127" s="11"/>
      <c r="B127" s="11"/>
      <c r="C127" s="11"/>
      <c r="D127" s="11"/>
      <c r="E127" s="38"/>
      <c r="F127" s="11"/>
      <c r="G127" s="40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26"/>
      <c r="AR127" s="26"/>
      <c r="AS127" s="26"/>
      <c r="AT127" s="26"/>
      <c r="AU127" s="26"/>
      <c r="AV127" s="26"/>
      <c r="AW127" s="11"/>
      <c r="AX127" s="11"/>
      <c r="AY127" s="11"/>
      <c r="AZ127" s="11"/>
      <c r="BA127" s="11"/>
      <c r="BB127" s="11"/>
      <c r="BC127" s="11"/>
    </row>
    <row r="128" spans="1:55" x14ac:dyDescent="0.3">
      <c r="A128" s="11"/>
      <c r="B128" s="11"/>
      <c r="C128" s="11"/>
      <c r="D128" s="11"/>
      <c r="E128" s="38"/>
      <c r="F128" s="11"/>
      <c r="G128" s="40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26"/>
      <c r="AR128" s="26"/>
      <c r="AS128" s="26"/>
      <c r="AT128" s="26"/>
      <c r="AU128" s="26"/>
      <c r="AV128" s="26"/>
      <c r="AW128" s="11"/>
      <c r="AX128" s="11"/>
      <c r="AY128" s="11"/>
      <c r="AZ128" s="11"/>
      <c r="BA128" s="11"/>
      <c r="BB128" s="11"/>
      <c r="BC128" s="11"/>
    </row>
    <row r="129" spans="1:55" x14ac:dyDescent="0.3">
      <c r="A129" s="11"/>
      <c r="B129" s="11"/>
      <c r="C129" s="11"/>
      <c r="D129" s="11"/>
      <c r="E129" s="38"/>
      <c r="F129" s="11"/>
      <c r="G129" s="40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26"/>
      <c r="AR129" s="26"/>
      <c r="AS129" s="26"/>
      <c r="AT129" s="26"/>
      <c r="AU129" s="26"/>
      <c r="AV129" s="26"/>
      <c r="AW129" s="11"/>
      <c r="AX129" s="11"/>
      <c r="AY129" s="11"/>
      <c r="AZ129" s="11"/>
      <c r="BA129" s="11"/>
      <c r="BB129" s="11"/>
      <c r="BC129" s="11"/>
    </row>
    <row r="130" spans="1:55" x14ac:dyDescent="0.3">
      <c r="A130" s="11"/>
      <c r="B130" s="11"/>
      <c r="C130" s="11"/>
      <c r="D130" s="11"/>
      <c r="E130" s="38"/>
      <c r="F130" s="11"/>
      <c r="G130" s="40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26"/>
      <c r="AR130" s="26"/>
      <c r="AS130" s="26"/>
      <c r="AT130" s="26"/>
      <c r="AU130" s="26"/>
      <c r="AV130" s="26"/>
      <c r="AW130" s="11"/>
      <c r="AX130" s="11"/>
      <c r="AY130" s="11"/>
      <c r="AZ130" s="11"/>
      <c r="BA130" s="11"/>
      <c r="BB130" s="11"/>
      <c r="BC130" s="11"/>
    </row>
    <row r="131" spans="1:55" x14ac:dyDescent="0.3">
      <c r="A131" s="11"/>
      <c r="B131" s="11"/>
      <c r="C131" s="11"/>
      <c r="D131" s="11"/>
      <c r="E131" s="38"/>
      <c r="F131" s="11"/>
      <c r="G131" s="40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26"/>
      <c r="AR131" s="26"/>
      <c r="AS131" s="26"/>
      <c r="AT131" s="26"/>
      <c r="AU131" s="26"/>
      <c r="AV131" s="26"/>
      <c r="AW131" s="11"/>
      <c r="AX131" s="11"/>
      <c r="AY131" s="11"/>
      <c r="AZ131" s="11"/>
      <c r="BA131" s="11"/>
      <c r="BB131" s="11"/>
      <c r="BC131" s="11"/>
    </row>
    <row r="132" spans="1:55" x14ac:dyDescent="0.3">
      <c r="A132" s="11"/>
      <c r="B132" s="11"/>
      <c r="C132" s="11"/>
      <c r="D132" s="11"/>
      <c r="E132" s="38"/>
      <c r="F132" s="11"/>
      <c r="G132" s="40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26"/>
      <c r="AR132" s="26"/>
      <c r="AS132" s="26"/>
      <c r="AT132" s="26"/>
      <c r="AU132" s="26"/>
      <c r="AV132" s="26"/>
      <c r="AW132" s="11"/>
      <c r="AX132" s="11"/>
      <c r="AY132" s="11"/>
      <c r="AZ132" s="11"/>
      <c r="BA132" s="11"/>
      <c r="BB132" s="11"/>
      <c r="BC132" s="11"/>
    </row>
    <row r="133" spans="1:55" x14ac:dyDescent="0.3">
      <c r="A133" s="11"/>
      <c r="B133" s="11"/>
      <c r="C133" s="11"/>
      <c r="D133" s="11"/>
      <c r="E133" s="38"/>
      <c r="F133" s="11"/>
      <c r="G133" s="40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26"/>
      <c r="AR133" s="26"/>
      <c r="AS133" s="26"/>
      <c r="AT133" s="26"/>
      <c r="AU133" s="26"/>
      <c r="AV133" s="26"/>
      <c r="AW133" s="11"/>
      <c r="AX133" s="11"/>
      <c r="AY133" s="11"/>
      <c r="AZ133" s="11"/>
      <c r="BA133" s="11"/>
      <c r="BB133" s="11"/>
      <c r="BC133" s="11"/>
    </row>
    <row r="134" spans="1:55" x14ac:dyDescent="0.3">
      <c r="A134" s="11"/>
      <c r="B134" s="11"/>
      <c r="C134" s="11"/>
      <c r="D134" s="11"/>
      <c r="E134" s="38"/>
      <c r="F134" s="11"/>
      <c r="G134" s="40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26"/>
      <c r="AR134" s="26"/>
      <c r="AS134" s="26"/>
      <c r="AT134" s="26"/>
      <c r="AU134" s="26"/>
      <c r="AV134" s="26"/>
      <c r="AW134" s="11"/>
      <c r="AX134" s="11"/>
      <c r="AY134" s="11"/>
      <c r="AZ134" s="11"/>
      <c r="BA134" s="11"/>
      <c r="BB134" s="11"/>
      <c r="BC134" s="11"/>
    </row>
    <row r="135" spans="1:55" x14ac:dyDescent="0.3">
      <c r="A135" s="11"/>
      <c r="B135" s="11"/>
      <c r="C135" s="11"/>
      <c r="D135" s="11"/>
      <c r="E135" s="38"/>
      <c r="F135" s="11"/>
      <c r="G135" s="40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26"/>
      <c r="AR135" s="26"/>
      <c r="AS135" s="26"/>
      <c r="AT135" s="26"/>
      <c r="AU135" s="26"/>
      <c r="AV135" s="26"/>
      <c r="AW135" s="11"/>
      <c r="AX135" s="11"/>
      <c r="AY135" s="11"/>
      <c r="AZ135" s="11"/>
      <c r="BA135" s="11"/>
      <c r="BB135" s="11"/>
      <c r="BC135" s="11"/>
    </row>
    <row r="136" spans="1:55" x14ac:dyDescent="0.3">
      <c r="A136" s="11"/>
      <c r="B136" s="11"/>
      <c r="C136" s="11"/>
      <c r="D136" s="11"/>
      <c r="E136" s="38"/>
      <c r="F136" s="11"/>
      <c r="G136" s="40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26"/>
      <c r="AR136" s="26"/>
      <c r="AS136" s="26"/>
      <c r="AT136" s="26"/>
      <c r="AU136" s="26"/>
      <c r="AV136" s="26"/>
      <c r="AW136" s="11"/>
      <c r="AX136" s="11"/>
      <c r="AY136" s="11"/>
      <c r="AZ136" s="11"/>
      <c r="BA136" s="11"/>
      <c r="BB136" s="11"/>
      <c r="BC136" s="11"/>
    </row>
    <row r="137" spans="1:55" x14ac:dyDescent="0.3">
      <c r="A137" s="11"/>
      <c r="B137" s="11"/>
      <c r="C137" s="11"/>
      <c r="D137" s="11"/>
      <c r="E137" s="38"/>
      <c r="F137" s="11"/>
      <c r="G137" s="40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26"/>
      <c r="AR137" s="26"/>
      <c r="AS137" s="26"/>
      <c r="AT137" s="26"/>
      <c r="AU137" s="26"/>
      <c r="AV137" s="26"/>
      <c r="AW137" s="11"/>
      <c r="AX137" s="11"/>
      <c r="AY137" s="11"/>
      <c r="AZ137" s="11"/>
      <c r="BA137" s="11"/>
      <c r="BB137" s="11"/>
      <c r="BC137" s="11"/>
    </row>
    <row r="138" spans="1:55" x14ac:dyDescent="0.3">
      <c r="A138" s="11"/>
      <c r="B138" s="11"/>
      <c r="C138" s="11"/>
      <c r="D138" s="11"/>
      <c r="E138" s="38"/>
      <c r="F138" s="11"/>
      <c r="G138" s="40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26"/>
      <c r="AR138" s="26"/>
      <c r="AS138" s="26"/>
      <c r="AT138" s="26"/>
      <c r="AU138" s="26"/>
      <c r="AV138" s="26"/>
      <c r="AW138" s="11"/>
      <c r="AX138" s="11"/>
      <c r="AY138" s="11"/>
      <c r="AZ138" s="11"/>
      <c r="BA138" s="11"/>
      <c r="BB138" s="11"/>
      <c r="BC138" s="11"/>
    </row>
    <row r="139" spans="1:55" x14ac:dyDescent="0.3">
      <c r="A139" s="11"/>
      <c r="B139" s="11"/>
      <c r="C139" s="11"/>
      <c r="D139" s="11"/>
      <c r="E139" s="38"/>
      <c r="F139" s="11"/>
      <c r="G139" s="40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26"/>
      <c r="AR139" s="26"/>
      <c r="AS139" s="26"/>
      <c r="AT139" s="26"/>
      <c r="AU139" s="26"/>
      <c r="AV139" s="26"/>
      <c r="AW139" s="11"/>
      <c r="AX139" s="11"/>
      <c r="AY139" s="11"/>
      <c r="AZ139" s="11"/>
      <c r="BA139" s="11"/>
      <c r="BB139" s="11"/>
      <c r="BC139" s="11"/>
    </row>
    <row r="140" spans="1:55" x14ac:dyDescent="0.3">
      <c r="A140" s="11"/>
      <c r="B140" s="11"/>
      <c r="C140" s="11"/>
      <c r="D140" s="11"/>
      <c r="E140" s="38"/>
      <c r="F140" s="11"/>
      <c r="G140" s="40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26"/>
      <c r="AR140" s="26"/>
      <c r="AS140" s="26"/>
      <c r="AT140" s="26"/>
      <c r="AU140" s="26"/>
      <c r="AV140" s="26"/>
      <c r="AW140" s="11"/>
      <c r="AX140" s="11"/>
      <c r="AY140" s="11"/>
      <c r="AZ140" s="11"/>
      <c r="BA140" s="11"/>
      <c r="BB140" s="11"/>
      <c r="BC140" s="11"/>
    </row>
    <row r="141" spans="1:55" x14ac:dyDescent="0.3">
      <c r="A141" s="11"/>
      <c r="B141" s="11"/>
      <c r="C141" s="11"/>
      <c r="D141" s="11"/>
      <c r="E141" s="38"/>
      <c r="F141" s="11"/>
      <c r="G141" s="40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26"/>
      <c r="AR141" s="26"/>
      <c r="AS141" s="26"/>
      <c r="AT141" s="26"/>
      <c r="AU141" s="26"/>
      <c r="AV141" s="26"/>
      <c r="AW141" s="11"/>
      <c r="AX141" s="11"/>
      <c r="AY141" s="11"/>
      <c r="AZ141" s="11"/>
      <c r="BA141" s="11"/>
      <c r="BB141" s="11"/>
      <c r="BC141" s="11"/>
    </row>
    <row r="142" spans="1:55" x14ac:dyDescent="0.3">
      <c r="A142" s="11"/>
      <c r="B142" s="11"/>
      <c r="C142" s="11"/>
      <c r="D142" s="11"/>
      <c r="E142" s="38"/>
      <c r="F142" s="11"/>
      <c r="G142" s="40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26"/>
      <c r="AR142" s="26"/>
      <c r="AS142" s="26"/>
      <c r="AT142" s="26"/>
      <c r="AU142" s="26"/>
      <c r="AV142" s="26"/>
      <c r="AW142" s="11"/>
      <c r="AX142" s="11"/>
      <c r="AY142" s="11"/>
      <c r="AZ142" s="11"/>
      <c r="BA142" s="11"/>
      <c r="BB142" s="11"/>
      <c r="BC142" s="11"/>
    </row>
    <row r="143" spans="1:55" x14ac:dyDescent="0.3">
      <c r="A143" s="11"/>
      <c r="B143" s="11"/>
      <c r="C143" s="11"/>
      <c r="D143" s="11"/>
      <c r="E143" s="38"/>
      <c r="F143" s="11"/>
      <c r="G143" s="40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26"/>
      <c r="AR143" s="26"/>
      <c r="AS143" s="26"/>
      <c r="AT143" s="26"/>
      <c r="AU143" s="26"/>
      <c r="AV143" s="26"/>
      <c r="AW143" s="11"/>
      <c r="AX143" s="11"/>
      <c r="AY143" s="11"/>
      <c r="AZ143" s="11"/>
      <c r="BA143" s="11"/>
      <c r="BB143" s="11"/>
      <c r="BC143" s="11"/>
    </row>
    <row r="144" spans="1:55" x14ac:dyDescent="0.3">
      <c r="A144" s="11"/>
      <c r="B144" s="11"/>
      <c r="C144" s="11"/>
      <c r="D144" s="11"/>
      <c r="E144" s="38"/>
      <c r="F144" s="11"/>
      <c r="G144" s="40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26"/>
      <c r="AR144" s="26"/>
      <c r="AS144" s="26"/>
      <c r="AT144" s="26"/>
      <c r="AU144" s="26"/>
      <c r="AV144" s="26"/>
      <c r="AW144" s="11"/>
      <c r="AX144" s="11"/>
      <c r="AY144" s="11"/>
      <c r="AZ144" s="11"/>
      <c r="BA144" s="11"/>
      <c r="BB144" s="11"/>
      <c r="BC144" s="11"/>
    </row>
    <row r="145" spans="1:55" x14ac:dyDescent="0.3">
      <c r="A145" s="11"/>
      <c r="B145" s="11"/>
      <c r="C145" s="11"/>
      <c r="D145" s="11"/>
      <c r="E145" s="38"/>
      <c r="F145" s="11"/>
      <c r="G145" s="40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26"/>
      <c r="AR145" s="26"/>
      <c r="AS145" s="26"/>
      <c r="AT145" s="26"/>
      <c r="AU145" s="26"/>
      <c r="AV145" s="26"/>
      <c r="AW145" s="11"/>
      <c r="AX145" s="11"/>
      <c r="AY145" s="11"/>
      <c r="AZ145" s="11"/>
      <c r="BA145" s="11"/>
      <c r="BB145" s="11"/>
      <c r="BC145" s="11"/>
    </row>
    <row r="146" spans="1:55" x14ac:dyDescent="0.3">
      <c r="A146" s="11"/>
      <c r="B146" s="11"/>
      <c r="C146" s="11"/>
      <c r="D146" s="11"/>
      <c r="E146" s="38"/>
      <c r="F146" s="11"/>
      <c r="G146" s="40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26"/>
      <c r="AR146" s="26"/>
      <c r="AS146" s="26"/>
      <c r="AT146" s="26"/>
      <c r="AU146" s="26"/>
      <c r="AV146" s="26"/>
      <c r="AW146" s="11"/>
      <c r="AX146" s="11"/>
      <c r="AY146" s="11"/>
      <c r="AZ146" s="11"/>
      <c r="BA146" s="11"/>
      <c r="BB146" s="11"/>
      <c r="BC146" s="11"/>
    </row>
    <row r="147" spans="1:55" x14ac:dyDescent="0.3">
      <c r="A147" s="11"/>
      <c r="B147" s="11"/>
      <c r="C147" s="11"/>
      <c r="D147" s="11"/>
      <c r="E147" s="38"/>
      <c r="F147" s="11"/>
      <c r="G147" s="40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26"/>
      <c r="AR147" s="26"/>
      <c r="AS147" s="26"/>
      <c r="AT147" s="26"/>
      <c r="AU147" s="26"/>
      <c r="AV147" s="26"/>
      <c r="AW147" s="11"/>
      <c r="AX147" s="11"/>
      <c r="AY147" s="11"/>
      <c r="AZ147" s="11"/>
      <c r="BA147" s="11"/>
      <c r="BB147" s="11"/>
      <c r="BC147" s="11"/>
    </row>
    <row r="148" spans="1:55" x14ac:dyDescent="0.3">
      <c r="A148" s="11"/>
      <c r="B148" s="11"/>
      <c r="C148" s="11"/>
      <c r="D148" s="11"/>
      <c r="E148" s="38"/>
      <c r="F148" s="11"/>
      <c r="G148" s="40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26"/>
      <c r="AR148" s="26"/>
      <c r="AS148" s="26"/>
      <c r="AT148" s="26"/>
      <c r="AU148" s="26"/>
      <c r="AV148" s="26"/>
      <c r="AW148" s="11"/>
      <c r="AX148" s="11"/>
      <c r="AY148" s="11"/>
      <c r="AZ148" s="11"/>
      <c r="BA148" s="11"/>
      <c r="BB148" s="11"/>
      <c r="BC148" s="11"/>
    </row>
    <row r="149" spans="1:55" x14ac:dyDescent="0.3">
      <c r="A149" s="11"/>
      <c r="B149" s="11"/>
      <c r="C149" s="11"/>
      <c r="D149" s="11"/>
      <c r="E149" s="38"/>
      <c r="F149" s="11"/>
      <c r="G149" s="40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26"/>
      <c r="AR149" s="26"/>
      <c r="AS149" s="26"/>
      <c r="AT149" s="26"/>
      <c r="AU149" s="26"/>
      <c r="AV149" s="26"/>
      <c r="AW149" s="11"/>
      <c r="AX149" s="11"/>
      <c r="AY149" s="11"/>
      <c r="AZ149" s="11"/>
      <c r="BA149" s="11"/>
      <c r="BB149" s="11"/>
      <c r="BC149" s="11"/>
    </row>
    <row r="150" spans="1:55" x14ac:dyDescent="0.3">
      <c r="A150" s="11"/>
      <c r="B150" s="11"/>
      <c r="C150" s="11"/>
      <c r="D150" s="11"/>
      <c r="E150" s="38"/>
      <c r="F150" s="11"/>
      <c r="G150" s="40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26"/>
      <c r="AR150" s="26"/>
      <c r="AS150" s="26"/>
      <c r="AT150" s="26"/>
      <c r="AU150" s="26"/>
      <c r="AV150" s="26"/>
      <c r="AW150" s="11"/>
      <c r="AX150" s="11"/>
      <c r="AY150" s="11"/>
      <c r="AZ150" s="11"/>
      <c r="BA150" s="11"/>
      <c r="BB150" s="11"/>
      <c r="BC150" s="11"/>
    </row>
    <row r="151" spans="1:55" x14ac:dyDescent="0.3">
      <c r="A151" s="11"/>
      <c r="B151" s="11"/>
      <c r="C151" s="11"/>
      <c r="D151" s="11"/>
      <c r="E151" s="38"/>
      <c r="F151" s="11"/>
      <c r="G151" s="40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26"/>
      <c r="AR151" s="26"/>
      <c r="AS151" s="26"/>
      <c r="AT151" s="26"/>
      <c r="AU151" s="26"/>
      <c r="AV151" s="26"/>
      <c r="AW151" s="11"/>
      <c r="AX151" s="11"/>
      <c r="AY151" s="11"/>
      <c r="AZ151" s="11"/>
      <c r="BA151" s="11"/>
      <c r="BB151" s="11"/>
      <c r="BC151" s="11"/>
    </row>
    <row r="152" spans="1:55" x14ac:dyDescent="0.3">
      <c r="A152" s="11"/>
      <c r="B152" s="11"/>
      <c r="C152" s="11"/>
      <c r="D152" s="11"/>
      <c r="E152" s="38"/>
      <c r="F152" s="11"/>
      <c r="G152" s="40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26"/>
      <c r="AR152" s="26"/>
      <c r="AS152" s="26"/>
      <c r="AT152" s="26"/>
      <c r="AU152" s="26"/>
      <c r="AV152" s="26"/>
      <c r="AW152" s="11"/>
      <c r="AX152" s="11"/>
      <c r="AY152" s="11"/>
      <c r="AZ152" s="11"/>
      <c r="BA152" s="11"/>
      <c r="BB152" s="11"/>
      <c r="BC152" s="11"/>
    </row>
    <row r="153" spans="1:55" x14ac:dyDescent="0.3">
      <c r="A153" s="11"/>
      <c r="B153" s="11"/>
      <c r="C153" s="11"/>
      <c r="D153" s="11"/>
      <c r="E153" s="38"/>
      <c r="F153" s="11"/>
      <c r="G153" s="40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26"/>
      <c r="AR153" s="26"/>
      <c r="AS153" s="26"/>
      <c r="AT153" s="26"/>
      <c r="AU153" s="26"/>
      <c r="AV153" s="26"/>
      <c r="AW153" s="11"/>
      <c r="AX153" s="11"/>
      <c r="AY153" s="11"/>
      <c r="AZ153" s="11"/>
      <c r="BA153" s="11"/>
      <c r="BB153" s="11"/>
      <c r="BC153" s="11"/>
    </row>
    <row r="154" spans="1:55" x14ac:dyDescent="0.3">
      <c r="A154" s="11"/>
      <c r="B154" s="11"/>
      <c r="C154" s="11"/>
      <c r="D154" s="11"/>
      <c r="E154" s="38"/>
      <c r="F154" s="11"/>
      <c r="G154" s="40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26"/>
      <c r="AR154" s="26"/>
      <c r="AS154" s="26"/>
      <c r="AT154" s="26"/>
      <c r="AU154" s="26"/>
      <c r="AV154" s="26"/>
      <c r="AW154" s="11"/>
      <c r="AX154" s="11"/>
      <c r="AY154" s="11"/>
      <c r="AZ154" s="11"/>
      <c r="BA154" s="11"/>
      <c r="BB154" s="11"/>
      <c r="BC154" s="11"/>
    </row>
    <row r="155" spans="1:55" x14ac:dyDescent="0.3">
      <c r="A155" s="11"/>
      <c r="B155" s="11"/>
      <c r="C155" s="11"/>
      <c r="D155" s="11"/>
      <c r="E155" s="38"/>
      <c r="F155" s="11"/>
      <c r="G155" s="40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26"/>
      <c r="AR155" s="26"/>
      <c r="AS155" s="26"/>
      <c r="AT155" s="26"/>
      <c r="AU155" s="26"/>
      <c r="AV155" s="26"/>
      <c r="AW155" s="11"/>
      <c r="AX155" s="11"/>
      <c r="AY155" s="11"/>
      <c r="AZ155" s="11"/>
      <c r="BA155" s="11"/>
      <c r="BB155" s="11"/>
      <c r="BC155" s="11"/>
    </row>
    <row r="156" spans="1:55" x14ac:dyDescent="0.3">
      <c r="A156" s="11"/>
      <c r="B156" s="11"/>
      <c r="C156" s="11"/>
      <c r="D156" s="11"/>
      <c r="E156" s="38"/>
      <c r="F156" s="11"/>
      <c r="G156" s="40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26"/>
      <c r="AR156" s="26"/>
      <c r="AS156" s="26"/>
      <c r="AT156" s="26"/>
      <c r="AU156" s="26"/>
      <c r="AV156" s="26"/>
      <c r="AW156" s="11"/>
      <c r="AX156" s="11"/>
      <c r="AY156" s="11"/>
      <c r="AZ156" s="11"/>
      <c r="BA156" s="11"/>
      <c r="BB156" s="11"/>
      <c r="BC156" s="11"/>
    </row>
    <row r="157" spans="1:55" x14ac:dyDescent="0.3">
      <c r="A157" s="11"/>
      <c r="B157" s="11"/>
      <c r="C157" s="11"/>
      <c r="D157" s="11"/>
      <c r="E157" s="38"/>
      <c r="F157" s="11"/>
      <c r="G157" s="40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26"/>
      <c r="AR157" s="26"/>
      <c r="AS157" s="26"/>
      <c r="AT157" s="26"/>
      <c r="AU157" s="26"/>
      <c r="AV157" s="26"/>
      <c r="AW157" s="11"/>
      <c r="AX157" s="11"/>
      <c r="AY157" s="11"/>
      <c r="AZ157" s="11"/>
      <c r="BA157" s="11"/>
      <c r="BB157" s="11"/>
      <c r="BC157" s="11"/>
    </row>
    <row r="158" spans="1:55" x14ac:dyDescent="0.3">
      <c r="A158" s="11"/>
      <c r="B158" s="11"/>
      <c r="C158" s="11"/>
      <c r="D158" s="11"/>
      <c r="E158" s="38"/>
      <c r="F158" s="11"/>
      <c r="G158" s="40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26"/>
      <c r="AR158" s="26"/>
      <c r="AS158" s="26"/>
      <c r="AT158" s="26"/>
      <c r="AU158" s="26"/>
      <c r="AV158" s="26"/>
      <c r="AW158" s="11"/>
      <c r="AX158" s="11"/>
      <c r="AY158" s="11"/>
      <c r="AZ158" s="11"/>
      <c r="BA158" s="11"/>
      <c r="BB158" s="11"/>
      <c r="BC158" s="11"/>
    </row>
    <row r="159" spans="1:55" x14ac:dyDescent="0.3">
      <c r="A159" s="11"/>
      <c r="B159" s="11"/>
      <c r="C159" s="11"/>
      <c r="D159" s="11"/>
      <c r="E159" s="38"/>
      <c r="F159" s="11"/>
      <c r="G159" s="40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26"/>
      <c r="AR159" s="26"/>
      <c r="AS159" s="26"/>
      <c r="AT159" s="26"/>
      <c r="AU159" s="26"/>
      <c r="AV159" s="26"/>
      <c r="AW159" s="11"/>
      <c r="AX159" s="11"/>
      <c r="AY159" s="11"/>
      <c r="AZ159" s="11"/>
      <c r="BA159" s="11"/>
      <c r="BB159" s="11"/>
      <c r="BC159" s="11"/>
    </row>
    <row r="160" spans="1:55" x14ac:dyDescent="0.3">
      <c r="A160" s="11"/>
      <c r="B160" s="11"/>
      <c r="C160" s="11"/>
      <c r="D160" s="11"/>
      <c r="E160" s="38"/>
      <c r="F160" s="11"/>
      <c r="G160" s="40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26"/>
      <c r="AR160" s="26"/>
      <c r="AS160" s="26"/>
      <c r="AT160" s="26"/>
      <c r="AU160" s="26"/>
      <c r="AV160" s="26"/>
      <c r="AW160" s="11"/>
      <c r="AX160" s="11"/>
      <c r="AY160" s="11"/>
      <c r="AZ160" s="11"/>
      <c r="BA160" s="11"/>
      <c r="BB160" s="11"/>
      <c r="BC160" s="11"/>
    </row>
    <row r="161" spans="1:55" x14ac:dyDescent="0.3">
      <c r="A161" s="11"/>
      <c r="B161" s="11"/>
      <c r="C161" s="11"/>
      <c r="D161" s="11"/>
      <c r="E161" s="38"/>
      <c r="F161" s="11"/>
      <c r="G161" s="40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26"/>
      <c r="AR161" s="26"/>
      <c r="AS161" s="26"/>
      <c r="AT161" s="26"/>
      <c r="AU161" s="26"/>
      <c r="AV161" s="26"/>
      <c r="AW161" s="11"/>
      <c r="AX161" s="11"/>
      <c r="AY161" s="11"/>
      <c r="AZ161" s="11"/>
      <c r="BA161" s="11"/>
      <c r="BB161" s="11"/>
      <c r="BC161" s="11"/>
    </row>
    <row r="162" spans="1:55" x14ac:dyDescent="0.3">
      <c r="A162" s="11"/>
      <c r="B162" s="11"/>
      <c r="C162" s="11"/>
      <c r="D162" s="11"/>
      <c r="E162" s="38"/>
      <c r="F162" s="11"/>
      <c r="G162" s="40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26"/>
      <c r="AR162" s="26"/>
      <c r="AS162" s="26"/>
      <c r="AT162" s="26"/>
      <c r="AU162" s="26"/>
      <c r="AV162" s="26"/>
      <c r="AW162" s="11"/>
      <c r="AX162" s="11"/>
      <c r="AY162" s="11"/>
      <c r="AZ162" s="11"/>
      <c r="BA162" s="11"/>
      <c r="BB162" s="11"/>
      <c r="BC162" s="11"/>
    </row>
    <row r="163" spans="1:55" x14ac:dyDescent="0.3">
      <c r="A163" s="11"/>
      <c r="B163" s="11"/>
      <c r="C163" s="11"/>
      <c r="D163" s="11"/>
      <c r="E163" s="38"/>
      <c r="F163" s="11"/>
      <c r="G163" s="40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26"/>
      <c r="AR163" s="26"/>
      <c r="AS163" s="26"/>
      <c r="AT163" s="26"/>
      <c r="AU163" s="26"/>
      <c r="AV163" s="26"/>
      <c r="AW163" s="11"/>
      <c r="AX163" s="11"/>
      <c r="AY163" s="11"/>
      <c r="AZ163" s="11"/>
      <c r="BA163" s="11"/>
      <c r="BB163" s="11"/>
      <c r="BC163" s="11"/>
    </row>
    <row r="164" spans="1:55" x14ac:dyDescent="0.3">
      <c r="A164" s="11"/>
      <c r="B164" s="11"/>
      <c r="C164" s="11"/>
      <c r="D164" s="11"/>
      <c r="E164" s="38"/>
      <c r="F164" s="11"/>
      <c r="G164" s="40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26"/>
      <c r="AR164" s="26"/>
      <c r="AS164" s="26"/>
      <c r="AT164" s="26"/>
      <c r="AU164" s="26"/>
      <c r="AV164" s="26"/>
      <c r="AW164" s="11"/>
      <c r="AX164" s="11"/>
      <c r="AY164" s="11"/>
      <c r="AZ164" s="11"/>
      <c r="BA164" s="11"/>
      <c r="BB164" s="11"/>
      <c r="BC164" s="11"/>
    </row>
    <row r="165" spans="1:55" x14ac:dyDescent="0.3">
      <c r="A165" s="11"/>
      <c r="B165" s="11"/>
      <c r="C165" s="11"/>
      <c r="D165" s="11"/>
      <c r="E165" s="38"/>
      <c r="F165" s="11"/>
      <c r="G165" s="40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26"/>
      <c r="AR165" s="26"/>
      <c r="AS165" s="26"/>
      <c r="AT165" s="26"/>
      <c r="AU165" s="26"/>
      <c r="AV165" s="26"/>
      <c r="AW165" s="11"/>
      <c r="AX165" s="11"/>
      <c r="AY165" s="11"/>
      <c r="AZ165" s="11"/>
      <c r="BA165" s="11"/>
      <c r="BB165" s="11"/>
      <c r="BC165" s="11"/>
    </row>
    <row r="166" spans="1:55" x14ac:dyDescent="0.3">
      <c r="A166" s="11"/>
      <c r="B166" s="11"/>
      <c r="C166" s="11"/>
      <c r="D166" s="11"/>
      <c r="E166" s="38"/>
      <c r="F166" s="11"/>
      <c r="G166" s="40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26"/>
      <c r="AR166" s="26"/>
      <c r="AS166" s="26"/>
      <c r="AT166" s="26"/>
      <c r="AU166" s="26"/>
      <c r="AV166" s="26"/>
      <c r="AW166" s="11"/>
      <c r="AX166" s="11"/>
      <c r="AY166" s="11"/>
      <c r="AZ166" s="11"/>
      <c r="BA166" s="11"/>
      <c r="BB166" s="11"/>
      <c r="BC166" s="11"/>
    </row>
    <row r="167" spans="1:55" x14ac:dyDescent="0.3">
      <c r="A167" s="11"/>
      <c r="B167" s="11"/>
      <c r="C167" s="11"/>
      <c r="D167" s="11"/>
      <c r="E167" s="38"/>
      <c r="F167" s="11"/>
      <c r="G167" s="40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26"/>
      <c r="AR167" s="26"/>
      <c r="AS167" s="26"/>
      <c r="AT167" s="26"/>
      <c r="AU167" s="26"/>
      <c r="AV167" s="26"/>
      <c r="AW167" s="11"/>
      <c r="AX167" s="11"/>
      <c r="AY167" s="11"/>
      <c r="AZ167" s="11"/>
      <c r="BA167" s="11"/>
      <c r="BB167" s="11"/>
      <c r="BC167" s="11"/>
    </row>
    <row r="168" spans="1:55" x14ac:dyDescent="0.3">
      <c r="A168" s="11"/>
      <c r="B168" s="11"/>
      <c r="C168" s="11"/>
      <c r="D168" s="11"/>
      <c r="E168" s="38"/>
      <c r="F168" s="11"/>
      <c r="G168" s="40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26"/>
      <c r="AR168" s="26"/>
      <c r="AS168" s="26"/>
      <c r="AT168" s="26"/>
      <c r="AU168" s="26"/>
      <c r="AV168" s="26"/>
      <c r="AW168" s="11"/>
      <c r="AX168" s="11"/>
      <c r="AY168" s="11"/>
      <c r="AZ168" s="11"/>
      <c r="BA168" s="11"/>
      <c r="BB168" s="11"/>
      <c r="BC168" s="11"/>
    </row>
    <row r="169" spans="1:55" x14ac:dyDescent="0.3">
      <c r="A169" s="11"/>
      <c r="B169" s="11"/>
      <c r="C169" s="11"/>
      <c r="D169" s="11"/>
      <c r="E169" s="38"/>
      <c r="F169" s="11"/>
      <c r="G169" s="40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26"/>
      <c r="AR169" s="26"/>
      <c r="AS169" s="26"/>
      <c r="AT169" s="26"/>
      <c r="AU169" s="26"/>
      <c r="AV169" s="26"/>
      <c r="AW169" s="11"/>
      <c r="AX169" s="11"/>
      <c r="AY169" s="11"/>
      <c r="AZ169" s="11"/>
      <c r="BA169" s="11"/>
      <c r="BB169" s="11"/>
      <c r="BC169" s="11"/>
    </row>
    <row r="170" spans="1:55" x14ac:dyDescent="0.3">
      <c r="A170" s="11"/>
      <c r="B170" s="11"/>
      <c r="C170" s="11"/>
      <c r="D170" s="11"/>
      <c r="E170" s="38"/>
      <c r="F170" s="11"/>
      <c r="G170" s="40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26"/>
      <c r="AR170" s="26"/>
      <c r="AS170" s="26"/>
      <c r="AT170" s="26"/>
      <c r="AU170" s="26"/>
      <c r="AV170" s="26"/>
      <c r="AW170" s="11"/>
      <c r="AX170" s="11"/>
      <c r="AY170" s="11"/>
      <c r="AZ170" s="11"/>
      <c r="BA170" s="11"/>
      <c r="BB170" s="11"/>
      <c r="BC170" s="11"/>
    </row>
    <row r="171" spans="1:55" x14ac:dyDescent="0.3">
      <c r="A171" s="11"/>
      <c r="B171" s="11"/>
      <c r="C171" s="11"/>
      <c r="D171" s="11"/>
      <c r="E171" s="38"/>
      <c r="F171" s="11"/>
      <c r="G171" s="40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26"/>
      <c r="AR171" s="26"/>
      <c r="AS171" s="26"/>
      <c r="AT171" s="26"/>
      <c r="AU171" s="26"/>
      <c r="AV171" s="26"/>
      <c r="AW171" s="11"/>
      <c r="AX171" s="11"/>
      <c r="AY171" s="11"/>
      <c r="AZ171" s="11"/>
      <c r="BA171" s="11"/>
      <c r="BB171" s="11"/>
      <c r="BC171" s="11"/>
    </row>
    <row r="172" spans="1:55" x14ac:dyDescent="0.3">
      <c r="A172" s="11"/>
      <c r="B172" s="11"/>
      <c r="C172" s="11"/>
      <c r="D172" s="11"/>
      <c r="E172" s="38"/>
      <c r="F172" s="11"/>
      <c r="G172" s="40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26"/>
      <c r="AR172" s="26"/>
      <c r="AS172" s="26"/>
      <c r="AT172" s="26"/>
      <c r="AU172" s="26"/>
      <c r="AV172" s="26"/>
      <c r="AW172" s="11"/>
      <c r="AX172" s="11"/>
      <c r="AY172" s="11"/>
      <c r="AZ172" s="11"/>
      <c r="BA172" s="11"/>
      <c r="BB172" s="11"/>
      <c r="BC172" s="11"/>
    </row>
    <row r="173" spans="1:55" x14ac:dyDescent="0.3">
      <c r="A173" s="11"/>
      <c r="B173" s="11"/>
      <c r="C173" s="11"/>
      <c r="D173" s="11"/>
      <c r="E173" s="38"/>
      <c r="F173" s="11"/>
      <c r="G173" s="40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26"/>
      <c r="AR173" s="26"/>
      <c r="AS173" s="26"/>
      <c r="AT173" s="26"/>
      <c r="AU173" s="26"/>
      <c r="AV173" s="26"/>
      <c r="AW173" s="11"/>
      <c r="AX173" s="11"/>
      <c r="AY173" s="11"/>
      <c r="AZ173" s="11"/>
      <c r="BA173" s="11"/>
      <c r="BB173" s="11"/>
      <c r="BC173" s="11"/>
    </row>
    <row r="174" spans="1:55" x14ac:dyDescent="0.3">
      <c r="A174" s="11"/>
      <c r="B174" s="11"/>
      <c r="C174" s="11"/>
      <c r="D174" s="11"/>
      <c r="E174" s="38"/>
      <c r="F174" s="11"/>
      <c r="G174" s="40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26"/>
      <c r="AR174" s="26"/>
      <c r="AS174" s="26"/>
      <c r="AT174" s="26"/>
      <c r="AU174" s="26"/>
      <c r="AV174" s="26"/>
      <c r="AW174" s="11"/>
      <c r="AX174" s="11"/>
      <c r="AY174" s="11"/>
      <c r="AZ174" s="11"/>
      <c r="BA174" s="11"/>
      <c r="BB174" s="11"/>
      <c r="BC174" s="11"/>
    </row>
    <row r="175" spans="1:55" x14ac:dyDescent="0.3">
      <c r="A175" s="11"/>
      <c r="B175" s="11"/>
      <c r="C175" s="11"/>
      <c r="D175" s="11"/>
      <c r="E175" s="38"/>
      <c r="F175" s="11"/>
      <c r="G175" s="40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26"/>
      <c r="AR175" s="26"/>
      <c r="AS175" s="26"/>
      <c r="AT175" s="26"/>
      <c r="AU175" s="26"/>
      <c r="AV175" s="26"/>
      <c r="AW175" s="11"/>
      <c r="AX175" s="11"/>
      <c r="AY175" s="11"/>
      <c r="AZ175" s="11"/>
      <c r="BA175" s="11"/>
      <c r="BB175" s="11"/>
      <c r="BC175" s="11"/>
    </row>
    <row r="176" spans="1:55" x14ac:dyDescent="0.3">
      <c r="A176" s="11"/>
      <c r="B176" s="11"/>
      <c r="C176" s="11"/>
      <c r="D176" s="11"/>
      <c r="E176" s="38"/>
      <c r="F176" s="11"/>
      <c r="G176" s="40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26"/>
      <c r="AR176" s="26"/>
      <c r="AS176" s="26"/>
      <c r="AT176" s="26"/>
      <c r="AU176" s="26"/>
      <c r="AV176" s="26"/>
      <c r="AW176" s="11"/>
      <c r="AX176" s="11"/>
      <c r="AY176" s="11"/>
      <c r="AZ176" s="11"/>
      <c r="BA176" s="11"/>
      <c r="BB176" s="11"/>
      <c r="BC176" s="11"/>
    </row>
    <row r="177" spans="1:55" x14ac:dyDescent="0.3">
      <c r="A177" s="11"/>
      <c r="B177" s="11"/>
      <c r="C177" s="11"/>
      <c r="D177" s="11"/>
      <c r="E177" s="38"/>
      <c r="F177" s="11"/>
      <c r="G177" s="40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26"/>
      <c r="AR177" s="26"/>
      <c r="AS177" s="26"/>
      <c r="AT177" s="26"/>
      <c r="AU177" s="26"/>
      <c r="AV177" s="26"/>
      <c r="AW177" s="11"/>
      <c r="AX177" s="11"/>
      <c r="AY177" s="11"/>
      <c r="AZ177" s="11"/>
      <c r="BA177" s="11"/>
      <c r="BB177" s="11"/>
      <c r="BC177" s="11"/>
    </row>
    <row r="178" spans="1:55" x14ac:dyDescent="0.3">
      <c r="A178" s="11"/>
      <c r="B178" s="11"/>
      <c r="C178" s="11"/>
      <c r="D178" s="11"/>
      <c r="E178" s="38"/>
      <c r="F178" s="11"/>
      <c r="G178" s="40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26"/>
      <c r="AR178" s="26"/>
      <c r="AS178" s="26"/>
      <c r="AT178" s="26"/>
      <c r="AU178" s="26"/>
      <c r="AV178" s="26"/>
      <c r="AW178" s="11"/>
      <c r="AX178" s="11"/>
      <c r="AY178" s="11"/>
      <c r="AZ178" s="11"/>
      <c r="BA178" s="11"/>
      <c r="BB178" s="11"/>
      <c r="BC178" s="11"/>
    </row>
    <row r="179" spans="1:55" x14ac:dyDescent="0.3">
      <c r="A179" s="11"/>
      <c r="B179" s="11"/>
      <c r="C179" s="11"/>
      <c r="D179" s="11"/>
      <c r="E179" s="38"/>
      <c r="F179" s="11"/>
      <c r="G179" s="40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26"/>
      <c r="AR179" s="26"/>
      <c r="AS179" s="26"/>
      <c r="AT179" s="26"/>
      <c r="AU179" s="26"/>
      <c r="AV179" s="26"/>
      <c r="AW179" s="11"/>
      <c r="AX179" s="11"/>
      <c r="AY179" s="11"/>
      <c r="AZ179" s="11"/>
      <c r="BA179" s="11"/>
      <c r="BB179" s="11"/>
      <c r="BC179" s="11"/>
    </row>
    <row r="180" spans="1:55" x14ac:dyDescent="0.3">
      <c r="A180" s="11"/>
      <c r="B180" s="11"/>
      <c r="C180" s="11"/>
      <c r="D180" s="11"/>
      <c r="E180" s="38"/>
      <c r="F180" s="11"/>
      <c r="G180" s="40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26"/>
      <c r="AR180" s="26"/>
      <c r="AS180" s="26"/>
      <c r="AT180" s="26"/>
      <c r="AU180" s="26"/>
      <c r="AV180" s="26"/>
      <c r="AW180" s="11"/>
      <c r="AX180" s="11"/>
      <c r="AY180" s="11"/>
      <c r="AZ180" s="11"/>
      <c r="BA180" s="11"/>
      <c r="BB180" s="11"/>
      <c r="BC180" s="11"/>
    </row>
    <row r="181" spans="1:55" x14ac:dyDescent="0.3">
      <c r="A181" s="11"/>
      <c r="B181" s="11"/>
      <c r="C181" s="11"/>
      <c r="D181" s="11"/>
      <c r="E181" s="38"/>
      <c r="F181" s="11"/>
      <c r="G181" s="40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26"/>
      <c r="AR181" s="26"/>
      <c r="AS181" s="26"/>
      <c r="AT181" s="26"/>
      <c r="AU181" s="26"/>
      <c r="AV181" s="26"/>
      <c r="AW181" s="11"/>
      <c r="AX181" s="11"/>
      <c r="AY181" s="11"/>
      <c r="AZ181" s="11"/>
      <c r="BA181" s="11"/>
      <c r="BB181" s="11"/>
      <c r="BC181" s="11"/>
    </row>
    <row r="182" spans="1:55" x14ac:dyDescent="0.3">
      <c r="A182" s="11"/>
      <c r="B182" s="11"/>
      <c r="C182" s="11"/>
      <c r="D182" s="11"/>
      <c r="E182" s="38"/>
      <c r="F182" s="11"/>
      <c r="G182" s="40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26"/>
      <c r="AR182" s="26"/>
      <c r="AS182" s="26"/>
      <c r="AT182" s="26"/>
      <c r="AU182" s="26"/>
      <c r="AV182" s="26"/>
      <c r="AW182" s="11"/>
      <c r="AX182" s="11"/>
      <c r="AY182" s="11"/>
      <c r="AZ182" s="11"/>
      <c r="BA182" s="11"/>
      <c r="BB182" s="11"/>
      <c r="BC182" s="11"/>
    </row>
    <row r="183" spans="1:55" x14ac:dyDescent="0.3">
      <c r="A183" s="11"/>
      <c r="B183" s="11"/>
      <c r="C183" s="11"/>
      <c r="D183" s="11"/>
      <c r="E183" s="38"/>
      <c r="F183" s="11"/>
      <c r="G183" s="40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26"/>
      <c r="AR183" s="26"/>
      <c r="AS183" s="26"/>
      <c r="AT183" s="26"/>
      <c r="AU183" s="26"/>
      <c r="AV183" s="26"/>
      <c r="AW183" s="11"/>
      <c r="AX183" s="11"/>
      <c r="AY183" s="11"/>
      <c r="AZ183" s="11"/>
      <c r="BA183" s="11"/>
      <c r="BB183" s="11"/>
      <c r="BC183" s="11"/>
    </row>
    <row r="184" spans="1:55" x14ac:dyDescent="0.3">
      <c r="A184" s="11"/>
      <c r="B184" s="11"/>
      <c r="C184" s="11"/>
      <c r="D184" s="11"/>
      <c r="E184" s="38"/>
      <c r="F184" s="11"/>
      <c r="G184" s="40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26"/>
      <c r="AR184" s="26"/>
      <c r="AS184" s="26"/>
      <c r="AT184" s="26"/>
      <c r="AU184" s="26"/>
      <c r="AV184" s="26"/>
      <c r="AW184" s="11"/>
      <c r="AX184" s="11"/>
      <c r="AY184" s="11"/>
      <c r="AZ184" s="11"/>
      <c r="BA184" s="11"/>
      <c r="BB184" s="11"/>
      <c r="BC184" s="11"/>
    </row>
    <row r="185" spans="1:55" x14ac:dyDescent="0.3">
      <c r="A185" s="11"/>
      <c r="B185" s="11"/>
      <c r="C185" s="11"/>
      <c r="D185" s="11"/>
      <c r="E185" s="38"/>
      <c r="F185" s="11"/>
      <c r="G185" s="40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26"/>
      <c r="AR185" s="26"/>
      <c r="AS185" s="26"/>
      <c r="AT185" s="26"/>
      <c r="AU185" s="26"/>
      <c r="AV185" s="26"/>
      <c r="AW185" s="11"/>
      <c r="AX185" s="11"/>
      <c r="AY185" s="11"/>
      <c r="AZ185" s="11"/>
      <c r="BA185" s="11"/>
      <c r="BB185" s="11"/>
      <c r="BC185" s="11"/>
    </row>
    <row r="186" spans="1:55" x14ac:dyDescent="0.3">
      <c r="A186" s="11"/>
      <c r="B186" s="11"/>
      <c r="C186" s="11"/>
      <c r="D186" s="11"/>
      <c r="E186" s="38"/>
      <c r="F186" s="11"/>
      <c r="G186" s="40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26"/>
      <c r="AR186" s="26"/>
      <c r="AS186" s="26"/>
      <c r="AT186" s="26"/>
      <c r="AU186" s="26"/>
      <c r="AV186" s="26"/>
      <c r="AW186" s="11"/>
      <c r="AX186" s="11"/>
      <c r="AY186" s="11"/>
      <c r="AZ186" s="11"/>
      <c r="BA186" s="11"/>
      <c r="BB186" s="11"/>
      <c r="BC186" s="11"/>
    </row>
    <row r="187" spans="1:55" x14ac:dyDescent="0.3">
      <c r="A187" s="11"/>
      <c r="B187" s="11"/>
      <c r="C187" s="11"/>
      <c r="D187" s="11"/>
      <c r="E187" s="38"/>
      <c r="F187" s="11"/>
      <c r="G187" s="40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26"/>
      <c r="AR187" s="26"/>
      <c r="AS187" s="26"/>
      <c r="AT187" s="26"/>
      <c r="AU187" s="26"/>
      <c r="AV187" s="26"/>
      <c r="AW187" s="11"/>
      <c r="AX187" s="11"/>
      <c r="AY187" s="11"/>
      <c r="AZ187" s="11"/>
      <c r="BA187" s="11"/>
      <c r="BB187" s="11"/>
      <c r="BC187" s="11"/>
    </row>
    <row r="188" spans="1:55" x14ac:dyDescent="0.3">
      <c r="A188" s="11"/>
      <c r="B188" s="11"/>
      <c r="C188" s="11"/>
      <c r="D188" s="11"/>
      <c r="E188" s="38"/>
      <c r="F188" s="11"/>
      <c r="G188" s="40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26"/>
      <c r="AR188" s="26"/>
      <c r="AS188" s="26"/>
      <c r="AT188" s="26"/>
      <c r="AU188" s="26"/>
      <c r="AV188" s="26"/>
      <c r="AW188" s="11"/>
      <c r="AX188" s="11"/>
      <c r="AY188" s="11"/>
      <c r="AZ188" s="11"/>
      <c r="BA188" s="11"/>
      <c r="BB188" s="11"/>
      <c r="BC188" s="11"/>
    </row>
    <row r="189" spans="1:55" x14ac:dyDescent="0.3">
      <c r="A189" s="11"/>
      <c r="B189" s="11"/>
      <c r="C189" s="11"/>
      <c r="D189" s="11"/>
      <c r="E189" s="38"/>
      <c r="F189" s="11"/>
      <c r="G189" s="40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26"/>
      <c r="AR189" s="26"/>
      <c r="AS189" s="26"/>
      <c r="AT189" s="26"/>
      <c r="AU189" s="26"/>
      <c r="AV189" s="26"/>
      <c r="AW189" s="11"/>
      <c r="AX189" s="11"/>
      <c r="AY189" s="11"/>
      <c r="AZ189" s="11"/>
      <c r="BA189" s="11"/>
      <c r="BB189" s="11"/>
      <c r="BC189" s="11"/>
    </row>
    <row r="190" spans="1:55" x14ac:dyDescent="0.3">
      <c r="A190" s="11"/>
      <c r="B190" s="11"/>
      <c r="C190" s="11"/>
      <c r="D190" s="11"/>
      <c r="E190" s="38"/>
      <c r="F190" s="11"/>
      <c r="G190" s="40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26"/>
      <c r="AR190" s="26"/>
      <c r="AS190" s="26"/>
      <c r="AT190" s="26"/>
      <c r="AU190" s="26"/>
      <c r="AV190" s="26"/>
      <c r="AW190" s="11"/>
      <c r="AX190" s="11"/>
      <c r="AY190" s="11"/>
      <c r="AZ190" s="11"/>
      <c r="BA190" s="11"/>
      <c r="BB190" s="11"/>
      <c r="BC190" s="11"/>
    </row>
    <row r="191" spans="1:55" x14ac:dyDescent="0.3">
      <c r="A191" s="11"/>
      <c r="B191" s="11"/>
      <c r="C191" s="11"/>
      <c r="D191" s="11"/>
      <c r="E191" s="38"/>
      <c r="F191" s="11"/>
      <c r="G191" s="40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26"/>
      <c r="AR191" s="26"/>
      <c r="AS191" s="26"/>
      <c r="AT191" s="26"/>
      <c r="AU191" s="26"/>
      <c r="AV191" s="26"/>
      <c r="AW191" s="11"/>
      <c r="AX191" s="11"/>
      <c r="AY191" s="11"/>
      <c r="AZ191" s="11"/>
      <c r="BA191" s="11"/>
      <c r="BB191" s="11"/>
      <c r="BC191" s="11"/>
    </row>
    <row r="192" spans="1:55" x14ac:dyDescent="0.3">
      <c r="A192" s="11"/>
      <c r="B192" s="11"/>
      <c r="C192" s="11"/>
      <c r="D192" s="11"/>
      <c r="E192" s="38"/>
      <c r="F192" s="11"/>
      <c r="G192" s="40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26"/>
      <c r="AR192" s="26"/>
      <c r="AS192" s="26"/>
      <c r="AT192" s="26"/>
      <c r="AU192" s="26"/>
      <c r="AV192" s="26"/>
      <c r="AW192" s="11"/>
      <c r="AX192" s="11"/>
      <c r="AY192" s="11"/>
      <c r="AZ192" s="11"/>
      <c r="BA192" s="11"/>
      <c r="BB192" s="11"/>
      <c r="BC192" s="11"/>
    </row>
    <row r="193" spans="1:55" x14ac:dyDescent="0.3">
      <c r="A193" s="11"/>
      <c r="B193" s="11"/>
      <c r="C193" s="11"/>
      <c r="D193" s="11"/>
      <c r="E193" s="38"/>
      <c r="F193" s="11"/>
      <c r="G193" s="40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26"/>
      <c r="AR193" s="26"/>
      <c r="AS193" s="26"/>
      <c r="AT193" s="26"/>
      <c r="AU193" s="26"/>
      <c r="AV193" s="26"/>
      <c r="AW193" s="11"/>
      <c r="AX193" s="11"/>
      <c r="AY193" s="11"/>
      <c r="AZ193" s="11"/>
      <c r="BA193" s="11"/>
      <c r="BB193" s="11"/>
      <c r="BC193" s="11"/>
    </row>
    <row r="194" spans="1:55" x14ac:dyDescent="0.3">
      <c r="A194" s="11"/>
      <c r="B194" s="11"/>
      <c r="C194" s="11"/>
      <c r="D194" s="11"/>
      <c r="E194" s="38"/>
      <c r="F194" s="11"/>
      <c r="G194" s="40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26"/>
      <c r="AR194" s="26"/>
      <c r="AS194" s="26"/>
      <c r="AT194" s="26"/>
      <c r="AU194" s="26"/>
      <c r="AV194" s="26"/>
      <c r="AW194" s="11"/>
      <c r="AX194" s="11"/>
      <c r="AY194" s="11"/>
      <c r="AZ194" s="11"/>
      <c r="BA194" s="11"/>
      <c r="BB194" s="11"/>
      <c r="BC194" s="11"/>
    </row>
    <row r="195" spans="1:55" x14ac:dyDescent="0.3">
      <c r="A195" s="11"/>
      <c r="B195" s="11"/>
      <c r="C195" s="11"/>
      <c r="D195" s="11"/>
      <c r="E195" s="38"/>
      <c r="F195" s="11"/>
      <c r="G195" s="40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26"/>
      <c r="AR195" s="26"/>
      <c r="AS195" s="26"/>
      <c r="AT195" s="26"/>
      <c r="AU195" s="26"/>
      <c r="AV195" s="26"/>
      <c r="AW195" s="11"/>
      <c r="AX195" s="11"/>
      <c r="AY195" s="11"/>
      <c r="AZ195" s="11"/>
      <c r="BA195" s="11"/>
      <c r="BB195" s="11"/>
      <c r="BC195" s="11"/>
    </row>
    <row r="196" spans="1:55" x14ac:dyDescent="0.3">
      <c r="A196" s="11"/>
      <c r="B196" s="11"/>
      <c r="C196" s="11"/>
      <c r="D196" s="11"/>
      <c r="E196" s="38"/>
      <c r="F196" s="11"/>
      <c r="G196" s="40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26"/>
      <c r="AR196" s="26"/>
      <c r="AS196" s="26"/>
      <c r="AT196" s="26"/>
      <c r="AU196" s="26"/>
      <c r="AV196" s="26"/>
      <c r="AW196" s="11"/>
      <c r="AX196" s="11"/>
      <c r="AY196" s="11"/>
      <c r="AZ196" s="11"/>
      <c r="BA196" s="11"/>
      <c r="BB196" s="11"/>
      <c r="BC196" s="11"/>
    </row>
    <row r="197" spans="1:55" x14ac:dyDescent="0.3">
      <c r="A197" s="11"/>
      <c r="B197" s="11"/>
      <c r="C197" s="11"/>
      <c r="D197" s="11"/>
      <c r="E197" s="38"/>
      <c r="F197" s="11"/>
      <c r="G197" s="40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26"/>
      <c r="AR197" s="26"/>
      <c r="AS197" s="26"/>
      <c r="AT197" s="26"/>
      <c r="AU197" s="26"/>
      <c r="AV197" s="26"/>
      <c r="AW197" s="11"/>
      <c r="AX197" s="11"/>
      <c r="AY197" s="11"/>
      <c r="AZ197" s="11"/>
      <c r="BA197" s="11"/>
      <c r="BB197" s="11"/>
      <c r="BC197" s="11"/>
    </row>
    <row r="198" spans="1:55" x14ac:dyDescent="0.3">
      <c r="A198" s="11"/>
      <c r="B198" s="11"/>
      <c r="C198" s="11"/>
      <c r="D198" s="11"/>
      <c r="E198" s="38"/>
      <c r="F198" s="11"/>
      <c r="G198" s="40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26"/>
      <c r="AR198" s="26"/>
      <c r="AS198" s="26"/>
      <c r="AT198" s="26"/>
      <c r="AU198" s="26"/>
      <c r="AV198" s="26"/>
      <c r="AW198" s="11"/>
      <c r="AX198" s="11"/>
      <c r="AY198" s="11"/>
      <c r="AZ198" s="11"/>
      <c r="BA198" s="11"/>
      <c r="BB198" s="11"/>
      <c r="BC198" s="11"/>
    </row>
    <row r="199" spans="1:55" x14ac:dyDescent="0.3">
      <c r="A199" s="11"/>
      <c r="B199" s="11"/>
      <c r="C199" s="11"/>
      <c r="D199" s="11"/>
      <c r="E199" s="38"/>
      <c r="F199" s="11"/>
      <c r="G199" s="40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26"/>
      <c r="AR199" s="26"/>
      <c r="AS199" s="26"/>
      <c r="AT199" s="26"/>
      <c r="AU199" s="26"/>
      <c r="AV199" s="26"/>
      <c r="AW199" s="11"/>
      <c r="AX199" s="11"/>
      <c r="AY199" s="11"/>
      <c r="AZ199" s="11"/>
      <c r="BA199" s="11"/>
      <c r="BB199" s="11"/>
      <c r="BC199" s="11"/>
    </row>
    <row r="200" spans="1:55" x14ac:dyDescent="0.3">
      <c r="A200" s="11"/>
      <c r="B200" s="11"/>
      <c r="C200" s="11"/>
      <c r="D200" s="11"/>
      <c r="E200" s="38"/>
      <c r="F200" s="11"/>
      <c r="G200" s="40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26"/>
      <c r="AR200" s="26"/>
      <c r="AS200" s="26"/>
      <c r="AT200" s="26"/>
      <c r="AU200" s="26"/>
      <c r="AV200" s="26"/>
      <c r="AW200" s="11"/>
      <c r="AX200" s="11"/>
      <c r="AY200" s="11"/>
      <c r="AZ200" s="11"/>
      <c r="BA200" s="11"/>
      <c r="BB200" s="11"/>
      <c r="BC200" s="11"/>
    </row>
    <row r="201" spans="1:55" x14ac:dyDescent="0.3">
      <c r="A201" s="11"/>
      <c r="B201" s="11"/>
      <c r="C201" s="11"/>
      <c r="D201" s="11"/>
      <c r="E201" s="38"/>
      <c r="F201" s="11"/>
      <c r="G201" s="40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26"/>
      <c r="AR201" s="26"/>
      <c r="AS201" s="26"/>
      <c r="AT201" s="26"/>
      <c r="AU201" s="26"/>
      <c r="AV201" s="26"/>
      <c r="AW201" s="11"/>
      <c r="AX201" s="11"/>
      <c r="AY201" s="11"/>
      <c r="AZ201" s="11"/>
      <c r="BA201" s="11"/>
      <c r="BB201" s="11"/>
      <c r="BC201" s="11"/>
    </row>
    <row r="202" spans="1:55" x14ac:dyDescent="0.3">
      <c r="A202" s="11"/>
      <c r="B202" s="11"/>
      <c r="C202" s="11"/>
      <c r="D202" s="11"/>
      <c r="E202" s="38"/>
      <c r="F202" s="11"/>
      <c r="G202" s="40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26"/>
      <c r="AR202" s="26"/>
      <c r="AS202" s="26"/>
      <c r="AT202" s="26"/>
      <c r="AU202" s="26"/>
      <c r="AV202" s="26"/>
      <c r="AW202" s="11"/>
      <c r="AX202" s="11"/>
      <c r="AY202" s="11"/>
      <c r="AZ202" s="11"/>
      <c r="BA202" s="11"/>
      <c r="BB202" s="11"/>
      <c r="BC202" s="11"/>
    </row>
    <row r="203" spans="1:55" x14ac:dyDescent="0.3">
      <c r="A203" s="11"/>
      <c r="B203" s="11"/>
      <c r="C203" s="11"/>
      <c r="D203" s="11"/>
      <c r="E203" s="38"/>
      <c r="F203" s="11"/>
      <c r="G203" s="40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26"/>
      <c r="AR203" s="26"/>
      <c r="AS203" s="26"/>
      <c r="AT203" s="26"/>
      <c r="AU203" s="26"/>
      <c r="AV203" s="26"/>
      <c r="AW203" s="11"/>
      <c r="AX203" s="11"/>
      <c r="AY203" s="11"/>
      <c r="AZ203" s="11"/>
      <c r="BA203" s="11"/>
      <c r="BB203" s="11"/>
      <c r="BC203" s="11"/>
    </row>
    <row r="204" spans="1:55" x14ac:dyDescent="0.3">
      <c r="A204" s="11"/>
      <c r="B204" s="11"/>
      <c r="C204" s="11"/>
      <c r="D204" s="11"/>
      <c r="E204" s="38"/>
      <c r="F204" s="11"/>
      <c r="G204" s="40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26"/>
      <c r="AR204" s="26"/>
      <c r="AS204" s="26"/>
      <c r="AT204" s="26"/>
      <c r="AU204" s="26"/>
      <c r="AV204" s="26"/>
      <c r="AW204" s="11"/>
      <c r="AX204" s="11"/>
      <c r="AY204" s="11"/>
      <c r="AZ204" s="11"/>
      <c r="BA204" s="11"/>
      <c r="BB204" s="11"/>
      <c r="BC204" s="11"/>
    </row>
    <row r="205" spans="1:55" x14ac:dyDescent="0.3">
      <c r="A205" s="11"/>
      <c r="B205" s="11"/>
      <c r="C205" s="11"/>
      <c r="D205" s="11"/>
      <c r="E205" s="38"/>
      <c r="F205" s="11"/>
      <c r="G205" s="40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26"/>
      <c r="AR205" s="26"/>
      <c r="AS205" s="26"/>
      <c r="AT205" s="26"/>
      <c r="AU205" s="26"/>
      <c r="AV205" s="26"/>
      <c r="AW205" s="11"/>
      <c r="AX205" s="11"/>
      <c r="AY205" s="11"/>
      <c r="AZ205" s="11"/>
      <c r="BA205" s="11"/>
      <c r="BB205" s="11"/>
      <c r="BC205" s="11"/>
    </row>
    <row r="206" spans="1:55" x14ac:dyDescent="0.3">
      <c r="A206" s="11"/>
      <c r="B206" s="11"/>
      <c r="C206" s="11"/>
      <c r="D206" s="11"/>
      <c r="E206" s="38"/>
      <c r="F206" s="11"/>
      <c r="G206" s="40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26"/>
      <c r="AR206" s="26"/>
      <c r="AS206" s="26"/>
      <c r="AT206" s="26"/>
      <c r="AU206" s="26"/>
      <c r="AV206" s="26"/>
      <c r="AW206" s="11"/>
      <c r="AX206" s="11"/>
      <c r="AY206" s="11"/>
      <c r="AZ206" s="11"/>
      <c r="BA206" s="11"/>
      <c r="BB206" s="11"/>
      <c r="BC206" s="11"/>
    </row>
    <row r="207" spans="1:55" x14ac:dyDescent="0.3">
      <c r="A207" s="11"/>
      <c r="B207" s="11"/>
      <c r="C207" s="11"/>
      <c r="D207" s="11"/>
      <c r="E207" s="38"/>
      <c r="F207" s="11"/>
      <c r="G207" s="40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26"/>
      <c r="AR207" s="26"/>
      <c r="AS207" s="26"/>
      <c r="AT207" s="26"/>
      <c r="AU207" s="26"/>
      <c r="AV207" s="26"/>
      <c r="AW207" s="11"/>
      <c r="AX207" s="11"/>
      <c r="AY207" s="11"/>
      <c r="AZ207" s="11"/>
      <c r="BA207" s="11"/>
      <c r="BB207" s="11"/>
      <c r="BC207" s="11"/>
    </row>
    <row r="208" spans="1:55" x14ac:dyDescent="0.3">
      <c r="A208" s="11"/>
      <c r="B208" s="11"/>
      <c r="C208" s="11"/>
      <c r="D208" s="11"/>
      <c r="E208" s="38"/>
      <c r="F208" s="11"/>
      <c r="G208" s="40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26"/>
      <c r="AR208" s="26"/>
      <c r="AS208" s="26"/>
      <c r="AT208" s="26"/>
      <c r="AU208" s="26"/>
      <c r="AV208" s="26"/>
      <c r="AW208" s="11"/>
      <c r="AX208" s="11"/>
      <c r="AY208" s="11"/>
      <c r="AZ208" s="11"/>
      <c r="BA208" s="11"/>
      <c r="BB208" s="11"/>
      <c r="BC208" s="11"/>
    </row>
    <row r="209" spans="1:55" x14ac:dyDescent="0.3">
      <c r="A209" s="11"/>
      <c r="B209" s="11"/>
      <c r="C209" s="11"/>
      <c r="D209" s="11"/>
      <c r="E209" s="38"/>
      <c r="F209" s="11"/>
      <c r="G209" s="40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26"/>
      <c r="AR209" s="26"/>
      <c r="AS209" s="26"/>
      <c r="AT209" s="26"/>
      <c r="AU209" s="26"/>
      <c r="AV209" s="26"/>
      <c r="AW209" s="11"/>
      <c r="AX209" s="11"/>
      <c r="AY209" s="11"/>
      <c r="AZ209" s="11"/>
      <c r="BA209" s="11"/>
      <c r="BB209" s="11"/>
      <c r="BC209" s="11"/>
    </row>
    <row r="210" spans="1:55" x14ac:dyDescent="0.3">
      <c r="A210" s="11"/>
      <c r="B210" s="11"/>
      <c r="C210" s="11"/>
      <c r="D210" s="11"/>
      <c r="E210" s="38"/>
      <c r="F210" s="11"/>
      <c r="G210" s="40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26"/>
      <c r="AR210" s="26"/>
      <c r="AS210" s="26"/>
      <c r="AT210" s="26"/>
      <c r="AU210" s="26"/>
      <c r="AV210" s="26"/>
      <c r="AW210" s="11"/>
      <c r="AX210" s="11"/>
      <c r="AY210" s="11"/>
      <c r="AZ210" s="11"/>
      <c r="BA210" s="11"/>
      <c r="BB210" s="11"/>
      <c r="BC210" s="11"/>
    </row>
    <row r="211" spans="1:55" x14ac:dyDescent="0.3">
      <c r="A211" s="11"/>
      <c r="B211" s="11"/>
      <c r="C211" s="11"/>
      <c r="D211" s="11"/>
      <c r="E211" s="38"/>
      <c r="F211" s="11"/>
      <c r="G211" s="40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26"/>
      <c r="AR211" s="26"/>
      <c r="AS211" s="26"/>
      <c r="AT211" s="26"/>
      <c r="AU211" s="26"/>
      <c r="AV211" s="26"/>
      <c r="AW211" s="11"/>
      <c r="AX211" s="11"/>
      <c r="AY211" s="11"/>
      <c r="AZ211" s="11"/>
      <c r="BA211" s="11"/>
      <c r="BB211" s="11"/>
      <c r="BC211" s="11"/>
    </row>
    <row r="212" spans="1:55" x14ac:dyDescent="0.3">
      <c r="A212" s="11"/>
      <c r="B212" s="11"/>
      <c r="C212" s="11"/>
      <c r="D212" s="11"/>
      <c r="E212" s="38"/>
      <c r="F212" s="11"/>
      <c r="G212" s="40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26"/>
      <c r="AR212" s="26"/>
      <c r="AS212" s="26"/>
      <c r="AT212" s="26"/>
      <c r="AU212" s="26"/>
      <c r="AV212" s="26"/>
      <c r="AW212" s="11"/>
      <c r="AX212" s="11"/>
      <c r="AY212" s="11"/>
      <c r="AZ212" s="11"/>
      <c r="BA212" s="11"/>
      <c r="BB212" s="11"/>
      <c r="BC212" s="11"/>
    </row>
    <row r="213" spans="1:55" x14ac:dyDescent="0.3">
      <c r="A213" s="11"/>
      <c r="B213" s="11"/>
      <c r="C213" s="11"/>
      <c r="D213" s="11"/>
      <c r="E213" s="38"/>
      <c r="F213" s="11"/>
      <c r="G213" s="40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26"/>
      <c r="AR213" s="26"/>
      <c r="AS213" s="26"/>
      <c r="AT213" s="26"/>
      <c r="AU213" s="26"/>
      <c r="AV213" s="26"/>
      <c r="AW213" s="11"/>
      <c r="AX213" s="11"/>
      <c r="AY213" s="11"/>
      <c r="AZ213" s="11"/>
      <c r="BA213" s="11"/>
      <c r="BB213" s="11"/>
      <c r="BC213" s="11"/>
    </row>
    <row r="214" spans="1:55" x14ac:dyDescent="0.3">
      <c r="A214" s="11"/>
      <c r="B214" s="11"/>
      <c r="C214" s="11"/>
      <c r="D214" s="11"/>
      <c r="E214" s="38"/>
      <c r="F214" s="11"/>
      <c r="G214" s="40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26"/>
      <c r="AR214" s="26"/>
      <c r="AS214" s="26"/>
      <c r="AT214" s="26"/>
      <c r="AU214" s="26"/>
      <c r="AV214" s="26"/>
      <c r="AW214" s="11"/>
      <c r="AX214" s="11"/>
      <c r="AY214" s="11"/>
      <c r="AZ214" s="11"/>
      <c r="BA214" s="11"/>
      <c r="BB214" s="11"/>
      <c r="BC214" s="11"/>
    </row>
    <row r="215" spans="1:55" x14ac:dyDescent="0.3">
      <c r="A215" s="11"/>
      <c r="B215" s="11"/>
      <c r="C215" s="11"/>
      <c r="D215" s="11"/>
      <c r="E215" s="38"/>
      <c r="F215" s="11"/>
      <c r="G215" s="40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26"/>
      <c r="AR215" s="26"/>
      <c r="AS215" s="26"/>
      <c r="AT215" s="26"/>
      <c r="AU215" s="26"/>
      <c r="AV215" s="26"/>
      <c r="AW215" s="11"/>
      <c r="AX215" s="11"/>
      <c r="AY215" s="11"/>
      <c r="AZ215" s="11"/>
      <c r="BA215" s="11"/>
      <c r="BB215" s="11"/>
      <c r="BC215" s="11"/>
    </row>
    <row r="216" spans="1:55" x14ac:dyDescent="0.3">
      <c r="A216" s="11"/>
      <c r="B216" s="11"/>
      <c r="C216" s="11"/>
      <c r="D216" s="11"/>
      <c r="E216" s="38"/>
      <c r="F216" s="11"/>
      <c r="G216" s="40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26"/>
      <c r="AR216" s="26"/>
      <c r="AS216" s="26"/>
      <c r="AT216" s="26"/>
      <c r="AU216" s="26"/>
      <c r="AV216" s="26"/>
      <c r="AW216" s="11"/>
      <c r="AX216" s="11"/>
      <c r="AY216" s="11"/>
      <c r="AZ216" s="11"/>
      <c r="BA216" s="11"/>
      <c r="BB216" s="11"/>
      <c r="BC216" s="11"/>
    </row>
    <row r="217" spans="1:55" x14ac:dyDescent="0.3">
      <c r="A217" s="11"/>
      <c r="B217" s="11"/>
      <c r="C217" s="11"/>
      <c r="D217" s="11"/>
      <c r="E217" s="38"/>
      <c r="F217" s="11"/>
      <c r="G217" s="40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26"/>
      <c r="AR217" s="26"/>
      <c r="AS217" s="26"/>
      <c r="AT217" s="26"/>
      <c r="AU217" s="26"/>
      <c r="AV217" s="26"/>
      <c r="AW217" s="11"/>
      <c r="AX217" s="11"/>
      <c r="AY217" s="11"/>
      <c r="AZ217" s="11"/>
      <c r="BA217" s="11"/>
      <c r="BB217" s="11"/>
      <c r="BC217" s="11"/>
    </row>
    <row r="218" spans="1:55" x14ac:dyDescent="0.3">
      <c r="A218" s="11"/>
      <c r="B218" s="11"/>
      <c r="C218" s="11"/>
      <c r="D218" s="11"/>
      <c r="E218" s="38"/>
      <c r="F218" s="11"/>
      <c r="G218" s="40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26"/>
      <c r="AR218" s="26"/>
      <c r="AS218" s="26"/>
      <c r="AT218" s="26"/>
      <c r="AU218" s="26"/>
      <c r="AV218" s="26"/>
      <c r="AW218" s="11"/>
      <c r="AX218" s="11"/>
      <c r="AY218" s="11"/>
      <c r="AZ218" s="11"/>
      <c r="BA218" s="11"/>
      <c r="BB218" s="11"/>
      <c r="BC218" s="11"/>
    </row>
    <row r="219" spans="1:55" x14ac:dyDescent="0.3">
      <c r="A219" s="11"/>
      <c r="B219" s="11"/>
      <c r="C219" s="11"/>
      <c r="D219" s="11"/>
      <c r="E219" s="38"/>
      <c r="F219" s="11"/>
      <c r="G219" s="40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26"/>
      <c r="AR219" s="26"/>
      <c r="AS219" s="26"/>
      <c r="AT219" s="26"/>
      <c r="AU219" s="26"/>
      <c r="AV219" s="26"/>
      <c r="AW219" s="11"/>
      <c r="AX219" s="11"/>
      <c r="AY219" s="11"/>
      <c r="AZ219" s="11"/>
      <c r="BA219" s="11"/>
      <c r="BB219" s="11"/>
      <c r="BC219" s="11"/>
    </row>
    <row r="220" spans="1:55" x14ac:dyDescent="0.3">
      <c r="A220" s="11"/>
      <c r="B220" s="11"/>
      <c r="C220" s="11"/>
      <c r="D220" s="11"/>
      <c r="E220" s="38"/>
      <c r="F220" s="11"/>
      <c r="G220" s="40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26"/>
      <c r="AR220" s="26"/>
      <c r="AS220" s="26"/>
      <c r="AT220" s="26"/>
      <c r="AU220" s="26"/>
      <c r="AV220" s="26"/>
      <c r="AW220" s="11"/>
      <c r="AX220" s="11"/>
      <c r="AY220" s="11"/>
      <c r="AZ220" s="11"/>
      <c r="BA220" s="11"/>
      <c r="BB220" s="11"/>
      <c r="BC220" s="11"/>
    </row>
    <row r="221" spans="1:55" x14ac:dyDescent="0.3">
      <c r="A221" s="11"/>
      <c r="B221" s="11"/>
      <c r="C221" s="11"/>
      <c r="D221" s="11"/>
      <c r="E221" s="38"/>
      <c r="F221" s="11"/>
      <c r="G221" s="40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26"/>
      <c r="AR221" s="26"/>
      <c r="AS221" s="26"/>
      <c r="AT221" s="26"/>
      <c r="AU221" s="26"/>
      <c r="AV221" s="26"/>
      <c r="AW221" s="11"/>
      <c r="AX221" s="11"/>
      <c r="AY221" s="11"/>
      <c r="AZ221" s="11"/>
      <c r="BA221" s="11"/>
      <c r="BB221" s="11"/>
      <c r="BC221" s="11"/>
    </row>
    <row r="222" spans="1:55" x14ac:dyDescent="0.3">
      <c r="A222" s="11"/>
      <c r="B222" s="11"/>
      <c r="C222" s="11"/>
      <c r="D222" s="11"/>
      <c r="E222" s="38"/>
      <c r="F222" s="11"/>
      <c r="G222" s="40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26"/>
      <c r="AR222" s="26"/>
      <c r="AS222" s="26"/>
      <c r="AT222" s="26"/>
      <c r="AU222" s="26"/>
      <c r="AV222" s="26"/>
      <c r="AW222" s="11"/>
      <c r="AX222" s="11"/>
      <c r="AY222" s="11"/>
      <c r="AZ222" s="11"/>
      <c r="BA222" s="11"/>
      <c r="BB222" s="11"/>
      <c r="BC222" s="11"/>
    </row>
    <row r="223" spans="1:55" x14ac:dyDescent="0.3">
      <c r="A223" s="11"/>
      <c r="B223" s="11"/>
      <c r="C223" s="11"/>
      <c r="D223" s="11"/>
      <c r="E223" s="38"/>
      <c r="F223" s="11"/>
      <c r="G223" s="40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26"/>
      <c r="AR223" s="26"/>
      <c r="AS223" s="26"/>
      <c r="AT223" s="26"/>
      <c r="AU223" s="26"/>
      <c r="AV223" s="26"/>
      <c r="AW223" s="11"/>
      <c r="AX223" s="11"/>
      <c r="AY223" s="11"/>
      <c r="AZ223" s="11"/>
      <c r="BA223" s="11"/>
      <c r="BB223" s="11"/>
      <c r="BC223" s="11"/>
    </row>
    <row r="224" spans="1:55" x14ac:dyDescent="0.3">
      <c r="A224" s="11"/>
      <c r="B224" s="11"/>
      <c r="C224" s="11"/>
      <c r="D224" s="11"/>
      <c r="E224" s="38"/>
      <c r="F224" s="11"/>
      <c r="G224" s="40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26"/>
      <c r="AR224" s="26"/>
      <c r="AS224" s="26"/>
      <c r="AT224" s="26"/>
      <c r="AU224" s="26"/>
      <c r="AV224" s="26"/>
      <c r="AW224" s="11"/>
      <c r="AX224" s="11"/>
      <c r="AY224" s="11"/>
      <c r="AZ224" s="11"/>
      <c r="BA224" s="11"/>
      <c r="BB224" s="11"/>
      <c r="BC224" s="11"/>
    </row>
    <row r="225" spans="1:55" x14ac:dyDescent="0.3">
      <c r="A225" s="11"/>
      <c r="B225" s="11"/>
      <c r="C225" s="11"/>
      <c r="D225" s="11"/>
      <c r="E225" s="38"/>
      <c r="F225" s="11"/>
      <c r="G225" s="40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26"/>
      <c r="AR225" s="26"/>
      <c r="AS225" s="26"/>
      <c r="AT225" s="26"/>
      <c r="AU225" s="26"/>
      <c r="AV225" s="26"/>
      <c r="AW225" s="11"/>
      <c r="AX225" s="11"/>
      <c r="AY225" s="11"/>
      <c r="AZ225" s="11"/>
      <c r="BA225" s="11"/>
      <c r="BB225" s="11"/>
      <c r="BC225" s="11"/>
    </row>
    <row r="226" spans="1:55" x14ac:dyDescent="0.3">
      <c r="A226" s="11"/>
      <c r="B226" s="11"/>
      <c r="C226" s="11"/>
      <c r="D226" s="11"/>
      <c r="E226" s="38"/>
      <c r="F226" s="11"/>
      <c r="G226" s="40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26"/>
      <c r="AR226" s="26"/>
      <c r="AS226" s="26"/>
      <c r="AT226" s="26"/>
      <c r="AU226" s="26"/>
      <c r="AV226" s="26"/>
      <c r="AW226" s="11"/>
      <c r="AX226" s="11"/>
      <c r="AY226" s="11"/>
      <c r="AZ226" s="11"/>
      <c r="BA226" s="11"/>
      <c r="BB226" s="11"/>
      <c r="BC226" s="11"/>
    </row>
    <row r="227" spans="1:55" x14ac:dyDescent="0.3">
      <c r="A227" s="11"/>
      <c r="B227" s="11"/>
      <c r="C227" s="11"/>
      <c r="D227" s="11"/>
      <c r="E227" s="38"/>
      <c r="F227" s="11"/>
      <c r="G227" s="40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26"/>
      <c r="AR227" s="26"/>
      <c r="AS227" s="26"/>
      <c r="AT227" s="26"/>
      <c r="AU227" s="26"/>
      <c r="AV227" s="26"/>
      <c r="AW227" s="11"/>
      <c r="AX227" s="11"/>
      <c r="AY227" s="11"/>
      <c r="AZ227" s="11"/>
      <c r="BA227" s="11"/>
      <c r="BB227" s="11"/>
      <c r="BC227" s="11"/>
    </row>
    <row r="228" spans="1:55" x14ac:dyDescent="0.3">
      <c r="A228" s="11"/>
      <c r="B228" s="11"/>
      <c r="C228" s="11"/>
      <c r="D228" s="11"/>
      <c r="E228" s="38"/>
      <c r="F228" s="11"/>
      <c r="G228" s="40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26"/>
      <c r="AR228" s="26"/>
      <c r="AS228" s="26"/>
      <c r="AT228" s="26"/>
      <c r="AU228" s="26"/>
      <c r="AV228" s="26"/>
      <c r="AW228" s="11"/>
      <c r="AX228" s="11"/>
      <c r="AY228" s="11"/>
      <c r="AZ228" s="11"/>
      <c r="BA228" s="11"/>
      <c r="BB228" s="11"/>
      <c r="BC228" s="11"/>
    </row>
    <row r="229" spans="1:55" x14ac:dyDescent="0.3">
      <c r="A229" s="11"/>
      <c r="B229" s="11"/>
      <c r="C229" s="11"/>
      <c r="D229" s="11"/>
      <c r="E229" s="38"/>
      <c r="F229" s="11"/>
      <c r="G229" s="40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26"/>
      <c r="AR229" s="26"/>
      <c r="AS229" s="26"/>
      <c r="AT229" s="26"/>
      <c r="AU229" s="26"/>
      <c r="AV229" s="26"/>
      <c r="AW229" s="11"/>
      <c r="AX229" s="11"/>
      <c r="AY229" s="11"/>
      <c r="AZ229" s="11"/>
      <c r="BA229" s="11"/>
      <c r="BB229" s="11"/>
      <c r="BC229" s="11"/>
    </row>
    <row r="230" spans="1:55" x14ac:dyDescent="0.3">
      <c r="A230" s="11"/>
      <c r="B230" s="11"/>
      <c r="C230" s="11"/>
      <c r="D230" s="11"/>
      <c r="E230" s="38"/>
      <c r="F230" s="11"/>
      <c r="G230" s="40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26"/>
      <c r="AR230" s="26"/>
      <c r="AS230" s="26"/>
      <c r="AT230" s="26"/>
      <c r="AU230" s="26"/>
      <c r="AV230" s="26"/>
      <c r="AW230" s="11"/>
      <c r="AX230" s="11"/>
      <c r="AY230" s="11"/>
      <c r="AZ230" s="11"/>
      <c r="BA230" s="11"/>
      <c r="BB230" s="11"/>
      <c r="BC230" s="11"/>
    </row>
    <row r="231" spans="1:55" x14ac:dyDescent="0.3">
      <c r="A231" s="11"/>
      <c r="B231" s="11"/>
      <c r="C231" s="11"/>
      <c r="D231" s="11"/>
      <c r="E231" s="38"/>
      <c r="F231" s="11"/>
      <c r="G231" s="40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26"/>
      <c r="AR231" s="26"/>
      <c r="AS231" s="26"/>
      <c r="AT231" s="26"/>
      <c r="AU231" s="26"/>
      <c r="AV231" s="26"/>
      <c r="AW231" s="11"/>
      <c r="AX231" s="11"/>
      <c r="AY231" s="11"/>
      <c r="AZ231" s="11"/>
      <c r="BA231" s="11"/>
      <c r="BB231" s="11"/>
      <c r="BC231" s="11"/>
    </row>
    <row r="232" spans="1:55" x14ac:dyDescent="0.3">
      <c r="A232" s="11"/>
      <c r="B232" s="11"/>
      <c r="C232" s="11"/>
      <c r="D232" s="11"/>
      <c r="E232" s="38"/>
      <c r="F232" s="11"/>
      <c r="G232" s="40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26"/>
      <c r="AR232" s="26"/>
      <c r="AS232" s="26"/>
      <c r="AT232" s="26"/>
      <c r="AU232" s="26"/>
      <c r="AV232" s="26"/>
      <c r="AW232" s="11"/>
      <c r="AX232" s="11"/>
      <c r="AY232" s="11"/>
      <c r="AZ232" s="11"/>
      <c r="BA232" s="11"/>
      <c r="BB232" s="11"/>
      <c r="BC232" s="11"/>
    </row>
    <row r="233" spans="1:55" x14ac:dyDescent="0.3">
      <c r="A233" s="11"/>
      <c r="B233" s="11"/>
      <c r="C233" s="11"/>
      <c r="D233" s="11"/>
      <c r="E233" s="38"/>
      <c r="F233" s="11"/>
      <c r="G233" s="40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26"/>
      <c r="AR233" s="26"/>
      <c r="AS233" s="26"/>
      <c r="AT233" s="26"/>
      <c r="AU233" s="26"/>
      <c r="AV233" s="26"/>
      <c r="AW233" s="11"/>
      <c r="AX233" s="11"/>
      <c r="AY233" s="11"/>
      <c r="AZ233" s="11"/>
      <c r="BA233" s="11"/>
      <c r="BB233" s="11"/>
      <c r="BC233" s="11"/>
    </row>
    <row r="234" spans="1:55" x14ac:dyDescent="0.3">
      <c r="A234" s="11"/>
      <c r="B234" s="11"/>
      <c r="C234" s="11"/>
      <c r="D234" s="11"/>
      <c r="E234" s="38"/>
      <c r="F234" s="11"/>
      <c r="G234" s="40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26"/>
      <c r="AR234" s="26"/>
      <c r="AS234" s="26"/>
      <c r="AT234" s="26"/>
      <c r="AU234" s="26"/>
      <c r="AV234" s="26"/>
      <c r="AW234" s="11"/>
      <c r="AX234" s="11"/>
      <c r="AY234" s="11"/>
      <c r="AZ234" s="11"/>
      <c r="BA234" s="11"/>
      <c r="BB234" s="11"/>
      <c r="BC234" s="11"/>
    </row>
    <row r="235" spans="1:55" x14ac:dyDescent="0.3">
      <c r="A235" s="11"/>
      <c r="B235" s="11"/>
      <c r="C235" s="11"/>
      <c r="D235" s="11"/>
      <c r="E235" s="38"/>
      <c r="F235" s="11"/>
      <c r="G235" s="40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26"/>
      <c r="AR235" s="26"/>
      <c r="AS235" s="26"/>
      <c r="AT235" s="26"/>
      <c r="AU235" s="26"/>
      <c r="AV235" s="26"/>
      <c r="AW235" s="11"/>
      <c r="AX235" s="11"/>
      <c r="AY235" s="11"/>
      <c r="AZ235" s="11"/>
      <c r="BA235" s="11"/>
      <c r="BB235" s="11"/>
      <c r="BC235" s="11"/>
    </row>
    <row r="236" spans="1:55" x14ac:dyDescent="0.3">
      <c r="A236" s="11"/>
      <c r="B236" s="11"/>
      <c r="C236" s="11"/>
      <c r="D236" s="11"/>
      <c r="E236" s="38"/>
      <c r="F236" s="11"/>
      <c r="G236" s="40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26"/>
      <c r="AR236" s="26"/>
      <c r="AS236" s="26"/>
      <c r="AT236" s="26"/>
      <c r="AU236" s="26"/>
      <c r="AV236" s="26"/>
      <c r="AW236" s="11"/>
      <c r="AX236" s="11"/>
      <c r="AY236" s="11"/>
      <c r="AZ236" s="11"/>
      <c r="BA236" s="11"/>
      <c r="BB236" s="11"/>
      <c r="BC236" s="11"/>
    </row>
    <row r="237" spans="1:55" x14ac:dyDescent="0.3">
      <c r="A237" s="11"/>
      <c r="B237" s="11"/>
      <c r="C237" s="11"/>
      <c r="D237" s="11"/>
      <c r="E237" s="38"/>
      <c r="F237" s="11"/>
      <c r="G237" s="40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26"/>
      <c r="AR237" s="26"/>
      <c r="AS237" s="26"/>
      <c r="AT237" s="26"/>
      <c r="AU237" s="26"/>
      <c r="AV237" s="26"/>
      <c r="AW237" s="11"/>
      <c r="AX237" s="11"/>
      <c r="AY237" s="11"/>
      <c r="AZ237" s="11"/>
      <c r="BA237" s="11"/>
      <c r="BB237" s="11"/>
      <c r="BC237" s="11"/>
    </row>
    <row r="238" spans="1:55" x14ac:dyDescent="0.3">
      <c r="A238" s="11"/>
      <c r="B238" s="11"/>
      <c r="C238" s="11"/>
      <c r="D238" s="11"/>
      <c r="E238" s="38"/>
      <c r="F238" s="11"/>
      <c r="G238" s="40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26"/>
      <c r="AR238" s="26"/>
      <c r="AS238" s="26"/>
      <c r="AT238" s="26"/>
      <c r="AU238" s="26"/>
      <c r="AV238" s="26"/>
      <c r="AW238" s="11"/>
      <c r="AX238" s="11"/>
      <c r="AY238" s="11"/>
      <c r="AZ238" s="11"/>
      <c r="BA238" s="11"/>
      <c r="BB238" s="11"/>
      <c r="BC238" s="11"/>
    </row>
    <row r="239" spans="1:55" x14ac:dyDescent="0.3">
      <c r="A239" s="11"/>
      <c r="B239" s="11"/>
      <c r="C239" s="11"/>
      <c r="D239" s="11"/>
      <c r="E239" s="38"/>
      <c r="F239" s="11"/>
      <c r="G239" s="40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26"/>
      <c r="AR239" s="26"/>
      <c r="AS239" s="26"/>
      <c r="AT239" s="26"/>
      <c r="AU239" s="26"/>
      <c r="AV239" s="26"/>
      <c r="AW239" s="11"/>
      <c r="AX239" s="11"/>
      <c r="AY239" s="11"/>
      <c r="AZ239" s="11"/>
      <c r="BA239" s="11"/>
      <c r="BB239" s="11"/>
      <c r="BC239" s="11"/>
    </row>
    <row r="240" spans="1:55" x14ac:dyDescent="0.3">
      <c r="A240" s="11"/>
      <c r="B240" s="11"/>
      <c r="C240" s="11"/>
      <c r="D240" s="11"/>
      <c r="E240" s="38"/>
      <c r="F240" s="11"/>
      <c r="G240" s="40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26"/>
      <c r="AR240" s="26"/>
      <c r="AS240" s="26"/>
      <c r="AT240" s="26"/>
      <c r="AU240" s="26"/>
      <c r="AV240" s="26"/>
      <c r="AW240" s="11"/>
      <c r="AX240" s="11"/>
      <c r="AY240" s="11"/>
      <c r="AZ240" s="11"/>
      <c r="BA240" s="11"/>
      <c r="BB240" s="11"/>
      <c r="BC240" s="11"/>
    </row>
    <row r="241" spans="1:55" x14ac:dyDescent="0.3">
      <c r="A241" s="11"/>
      <c r="B241" s="11"/>
      <c r="C241" s="11"/>
      <c r="D241" s="11"/>
      <c r="E241" s="38"/>
      <c r="F241" s="11"/>
      <c r="G241" s="40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26"/>
      <c r="AR241" s="26"/>
      <c r="AS241" s="26"/>
      <c r="AT241" s="26"/>
      <c r="AU241" s="26"/>
      <c r="AV241" s="26"/>
      <c r="AW241" s="11"/>
      <c r="AX241" s="11"/>
      <c r="AY241" s="11"/>
      <c r="AZ241" s="11"/>
      <c r="BA241" s="11"/>
      <c r="BB241" s="11"/>
      <c r="BC241" s="11"/>
    </row>
    <row r="242" spans="1:55" x14ac:dyDescent="0.3">
      <c r="A242" s="11"/>
      <c r="B242" s="11"/>
      <c r="C242" s="11"/>
      <c r="D242" s="11"/>
      <c r="E242" s="38"/>
      <c r="F242" s="11"/>
      <c r="G242" s="40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26"/>
      <c r="AR242" s="26"/>
      <c r="AS242" s="26"/>
      <c r="AT242" s="26"/>
      <c r="AU242" s="26"/>
      <c r="AV242" s="26"/>
      <c r="AW242" s="11"/>
      <c r="AX242" s="11"/>
      <c r="AY242" s="11"/>
      <c r="AZ242" s="11"/>
      <c r="BA242" s="11"/>
      <c r="BB242" s="11"/>
      <c r="BC242" s="11"/>
    </row>
    <row r="243" spans="1:55" x14ac:dyDescent="0.3">
      <c r="A243" s="11"/>
      <c r="B243" s="11"/>
      <c r="C243" s="11"/>
      <c r="D243" s="11"/>
      <c r="E243" s="38"/>
      <c r="F243" s="11"/>
      <c r="G243" s="40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26"/>
      <c r="AR243" s="26"/>
      <c r="AS243" s="26"/>
      <c r="AT243" s="26"/>
      <c r="AU243" s="26"/>
      <c r="AV243" s="26"/>
      <c r="AW243" s="11"/>
      <c r="AX243" s="11"/>
      <c r="AY243" s="11"/>
      <c r="AZ243" s="11"/>
      <c r="BA243" s="11"/>
      <c r="BB243" s="11"/>
      <c r="BC243" s="11"/>
    </row>
    <row r="244" spans="1:55" x14ac:dyDescent="0.3">
      <c r="A244" s="11"/>
      <c r="B244" s="11"/>
      <c r="C244" s="11"/>
      <c r="D244" s="11"/>
      <c r="E244" s="38"/>
      <c r="F244" s="11"/>
      <c r="G244" s="40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26"/>
      <c r="AR244" s="26"/>
      <c r="AS244" s="26"/>
      <c r="AT244" s="26"/>
      <c r="AU244" s="26"/>
      <c r="AV244" s="26"/>
      <c r="AW244" s="11"/>
      <c r="AX244" s="11"/>
      <c r="AY244" s="11"/>
      <c r="AZ244" s="11"/>
      <c r="BA244" s="11"/>
      <c r="BB244" s="11"/>
      <c r="BC244" s="11"/>
    </row>
    <row r="245" spans="1:55" x14ac:dyDescent="0.3">
      <c r="A245" s="11"/>
      <c r="B245" s="11"/>
      <c r="C245" s="11"/>
      <c r="D245" s="11"/>
      <c r="E245" s="38"/>
      <c r="F245" s="11"/>
      <c r="G245" s="40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26"/>
      <c r="AR245" s="26"/>
      <c r="AS245" s="26"/>
      <c r="AT245" s="26"/>
      <c r="AU245" s="26"/>
      <c r="AV245" s="26"/>
      <c r="AW245" s="11"/>
      <c r="AX245" s="11"/>
      <c r="AY245" s="11"/>
      <c r="AZ245" s="11"/>
      <c r="BA245" s="11"/>
      <c r="BB245" s="11"/>
      <c r="BC245" s="11"/>
    </row>
    <row r="246" spans="1:55" x14ac:dyDescent="0.3">
      <c r="A246" s="11"/>
      <c r="B246" s="11"/>
      <c r="C246" s="11"/>
      <c r="D246" s="11"/>
      <c r="E246" s="38"/>
      <c r="F246" s="11"/>
      <c r="G246" s="40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26"/>
      <c r="AR246" s="26"/>
      <c r="AS246" s="26"/>
      <c r="AT246" s="26"/>
      <c r="AU246" s="26"/>
      <c r="AV246" s="26"/>
      <c r="AW246" s="11"/>
      <c r="AX246" s="11"/>
      <c r="AY246" s="11"/>
      <c r="AZ246" s="11"/>
      <c r="BA246" s="11"/>
      <c r="BB246" s="11"/>
      <c r="BC246" s="11"/>
    </row>
    <row r="247" spans="1:55" x14ac:dyDescent="0.3">
      <c r="A247" s="11"/>
      <c r="B247" s="11"/>
      <c r="C247" s="11"/>
      <c r="D247" s="11"/>
      <c r="E247" s="38"/>
      <c r="F247" s="11"/>
      <c r="G247" s="40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26"/>
      <c r="AR247" s="26"/>
      <c r="AS247" s="26"/>
      <c r="AT247" s="26"/>
      <c r="AU247" s="26"/>
      <c r="AV247" s="26"/>
      <c r="AW247" s="11"/>
      <c r="AX247" s="11"/>
      <c r="AY247" s="11"/>
      <c r="AZ247" s="11"/>
      <c r="BA247" s="11"/>
      <c r="BB247" s="11"/>
      <c r="BC247" s="11"/>
    </row>
    <row r="248" spans="1:55" x14ac:dyDescent="0.3">
      <c r="A248" s="11"/>
      <c r="B248" s="11"/>
      <c r="C248" s="11"/>
      <c r="D248" s="11"/>
      <c r="E248" s="38"/>
      <c r="F248" s="11"/>
      <c r="G248" s="40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26"/>
      <c r="AR248" s="26"/>
      <c r="AS248" s="26"/>
      <c r="AT248" s="26"/>
      <c r="AU248" s="26"/>
      <c r="AV248" s="26"/>
      <c r="AW248" s="11"/>
      <c r="AX248" s="11"/>
      <c r="AY248" s="11"/>
      <c r="AZ248" s="11"/>
      <c r="BA248" s="11"/>
      <c r="BB248" s="11"/>
      <c r="BC248" s="11"/>
    </row>
    <row r="249" spans="1:55" x14ac:dyDescent="0.3">
      <c r="A249" s="11"/>
      <c r="B249" s="11"/>
      <c r="C249" s="11"/>
      <c r="D249" s="11"/>
      <c r="E249" s="38"/>
      <c r="F249" s="11"/>
      <c r="G249" s="40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26"/>
      <c r="AR249" s="26"/>
      <c r="AS249" s="26"/>
      <c r="AT249" s="26"/>
      <c r="AU249" s="26"/>
      <c r="AV249" s="26"/>
      <c r="AW249" s="11"/>
      <c r="AX249" s="11"/>
      <c r="AY249" s="11"/>
      <c r="AZ249" s="11"/>
      <c r="BA249" s="11"/>
      <c r="BB249" s="11"/>
      <c r="BC249" s="11"/>
    </row>
    <row r="250" spans="1:55" x14ac:dyDescent="0.3">
      <c r="A250" s="11"/>
      <c r="B250" s="11"/>
      <c r="C250" s="11"/>
      <c r="D250" s="11"/>
      <c r="E250" s="38"/>
      <c r="F250" s="11"/>
      <c r="G250" s="40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26"/>
      <c r="AR250" s="26"/>
      <c r="AS250" s="26"/>
      <c r="AT250" s="26"/>
      <c r="AU250" s="26"/>
      <c r="AV250" s="26"/>
      <c r="AW250" s="11"/>
      <c r="AX250" s="11"/>
      <c r="AY250" s="11"/>
      <c r="AZ250" s="11"/>
      <c r="BA250" s="11"/>
      <c r="BB250" s="11"/>
      <c r="BC250" s="11"/>
    </row>
    <row r="251" spans="1:55" x14ac:dyDescent="0.3">
      <c r="A251" s="11"/>
      <c r="B251" s="11"/>
      <c r="C251" s="11"/>
      <c r="D251" s="11"/>
      <c r="E251" s="38"/>
      <c r="F251" s="11"/>
      <c r="G251" s="40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26"/>
      <c r="AR251" s="26"/>
      <c r="AS251" s="26"/>
      <c r="AT251" s="26"/>
      <c r="AU251" s="26"/>
      <c r="AV251" s="26"/>
      <c r="AW251" s="11"/>
      <c r="AX251" s="11"/>
      <c r="AY251" s="11"/>
      <c r="AZ251" s="11"/>
      <c r="BA251" s="11"/>
      <c r="BB251" s="11"/>
      <c r="BC251" s="11"/>
    </row>
    <row r="252" spans="1:55" x14ac:dyDescent="0.3">
      <c r="A252" s="11"/>
      <c r="B252" s="11"/>
      <c r="C252" s="11"/>
      <c r="D252" s="11"/>
      <c r="E252" s="38"/>
      <c r="F252" s="11"/>
      <c r="G252" s="40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26"/>
      <c r="AR252" s="26"/>
      <c r="AS252" s="26"/>
      <c r="AT252" s="26"/>
      <c r="AU252" s="26"/>
      <c r="AV252" s="26"/>
      <c r="AW252" s="11"/>
      <c r="AX252" s="11"/>
      <c r="AY252" s="11"/>
      <c r="AZ252" s="11"/>
      <c r="BA252" s="11"/>
      <c r="BB252" s="11"/>
      <c r="BC252" s="11"/>
    </row>
    <row r="253" spans="1:55" x14ac:dyDescent="0.3">
      <c r="A253" s="11"/>
      <c r="B253" s="11"/>
      <c r="C253" s="11"/>
      <c r="D253" s="11"/>
      <c r="E253" s="38"/>
      <c r="F253" s="11"/>
      <c r="G253" s="40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26"/>
      <c r="AR253" s="26"/>
      <c r="AS253" s="26"/>
      <c r="AT253" s="26"/>
      <c r="AU253" s="26"/>
      <c r="AV253" s="26"/>
      <c r="AW253" s="11"/>
      <c r="AX253" s="11"/>
      <c r="AY253" s="11"/>
      <c r="AZ253" s="11"/>
      <c r="BA253" s="11"/>
      <c r="BB253" s="11"/>
      <c r="BC253" s="11"/>
    </row>
    <row r="254" spans="1:55" x14ac:dyDescent="0.3">
      <c r="A254" s="11"/>
      <c r="B254" s="11"/>
      <c r="C254" s="11"/>
      <c r="D254" s="11"/>
      <c r="E254" s="38"/>
      <c r="F254" s="11"/>
      <c r="G254" s="40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26"/>
      <c r="AR254" s="26"/>
      <c r="AS254" s="26"/>
      <c r="AT254" s="26"/>
      <c r="AU254" s="26"/>
      <c r="AV254" s="26"/>
      <c r="AW254" s="11"/>
      <c r="AX254" s="11"/>
      <c r="AY254" s="11"/>
      <c r="AZ254" s="11"/>
      <c r="BA254" s="11"/>
      <c r="BB254" s="11"/>
      <c r="BC254" s="11"/>
    </row>
    <row r="255" spans="1:55" x14ac:dyDescent="0.3">
      <c r="A255" s="11"/>
      <c r="B255" s="11"/>
      <c r="C255" s="11"/>
      <c r="D255" s="11"/>
      <c r="E255" s="38"/>
      <c r="F255" s="11"/>
      <c r="G255" s="40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26"/>
      <c r="AR255" s="26"/>
      <c r="AS255" s="26"/>
      <c r="AT255" s="26"/>
      <c r="AU255" s="26"/>
      <c r="AV255" s="26"/>
      <c r="AW255" s="11"/>
      <c r="AX255" s="11"/>
      <c r="AY255" s="11"/>
      <c r="AZ255" s="11"/>
      <c r="BA255" s="11"/>
      <c r="BB255" s="11"/>
      <c r="BC255" s="11"/>
    </row>
    <row r="256" spans="1:55" x14ac:dyDescent="0.3">
      <c r="A256" s="11"/>
      <c r="B256" s="11"/>
      <c r="C256" s="11"/>
      <c r="D256" s="11"/>
      <c r="E256" s="38"/>
      <c r="F256" s="11"/>
      <c r="G256" s="40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26"/>
      <c r="AR256" s="26"/>
      <c r="AS256" s="26"/>
      <c r="AT256" s="26"/>
      <c r="AU256" s="26"/>
      <c r="AV256" s="26"/>
      <c r="AW256" s="11"/>
      <c r="AX256" s="11"/>
      <c r="AY256" s="11"/>
      <c r="AZ256" s="11"/>
      <c r="BA256" s="11"/>
      <c r="BB256" s="11"/>
      <c r="BC256" s="11"/>
    </row>
    <row r="257" spans="1:55" x14ac:dyDescent="0.3">
      <c r="A257" s="11"/>
      <c r="B257" s="11"/>
      <c r="C257" s="11"/>
      <c r="D257" s="11"/>
      <c r="E257" s="38"/>
      <c r="F257" s="11"/>
      <c r="G257" s="40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26"/>
      <c r="AR257" s="26"/>
      <c r="AS257" s="26"/>
      <c r="AT257" s="26"/>
      <c r="AU257" s="26"/>
      <c r="AV257" s="26"/>
      <c r="AW257" s="11"/>
      <c r="AX257" s="11"/>
      <c r="AY257" s="11"/>
      <c r="AZ257" s="11"/>
      <c r="BA257" s="11"/>
      <c r="BB257" s="11"/>
      <c r="BC257" s="11"/>
    </row>
    <row r="258" spans="1:55" x14ac:dyDescent="0.3">
      <c r="A258" s="11"/>
      <c r="B258" s="11"/>
      <c r="C258" s="11"/>
      <c r="D258" s="11"/>
      <c r="E258" s="38"/>
      <c r="F258" s="11"/>
      <c r="G258" s="40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26"/>
      <c r="AR258" s="26"/>
      <c r="AS258" s="26"/>
      <c r="AT258" s="26"/>
      <c r="AU258" s="26"/>
      <c r="AV258" s="26"/>
      <c r="AW258" s="11"/>
      <c r="AX258" s="11"/>
      <c r="AY258" s="11"/>
      <c r="AZ258" s="11"/>
      <c r="BA258" s="11"/>
      <c r="BB258" s="11"/>
      <c r="BC258" s="11"/>
    </row>
    <row r="259" spans="1:55" x14ac:dyDescent="0.3">
      <c r="A259" s="11"/>
      <c r="B259" s="11"/>
      <c r="C259" s="11"/>
      <c r="D259" s="11"/>
      <c r="E259" s="38"/>
      <c r="F259" s="11"/>
      <c r="G259" s="40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26"/>
      <c r="AR259" s="26"/>
      <c r="AS259" s="26"/>
      <c r="AT259" s="26"/>
      <c r="AU259" s="26"/>
      <c r="AV259" s="26"/>
      <c r="AW259" s="11"/>
      <c r="AX259" s="11"/>
      <c r="AY259" s="11"/>
      <c r="AZ259" s="11"/>
      <c r="BA259" s="11"/>
      <c r="BB259" s="11"/>
      <c r="BC259" s="11"/>
    </row>
    <row r="260" spans="1:55" x14ac:dyDescent="0.3">
      <c r="A260" s="11"/>
      <c r="B260" s="11"/>
      <c r="C260" s="11"/>
      <c r="D260" s="11"/>
      <c r="E260" s="38"/>
      <c r="F260" s="11"/>
      <c r="G260" s="40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26"/>
      <c r="AR260" s="26"/>
      <c r="AS260" s="26"/>
      <c r="AT260" s="26"/>
      <c r="AU260" s="26"/>
      <c r="AV260" s="26"/>
      <c r="AW260" s="11"/>
      <c r="AX260" s="11"/>
      <c r="AY260" s="11"/>
      <c r="AZ260" s="11"/>
      <c r="BA260" s="11"/>
      <c r="BB260" s="11"/>
      <c r="BC260" s="11"/>
    </row>
    <row r="261" spans="1:55" x14ac:dyDescent="0.3">
      <c r="A261" s="11"/>
      <c r="B261" s="11"/>
      <c r="C261" s="11"/>
      <c r="D261" s="11"/>
      <c r="E261" s="38"/>
      <c r="F261" s="11"/>
      <c r="G261" s="40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26"/>
      <c r="AR261" s="26"/>
      <c r="AS261" s="26"/>
      <c r="AT261" s="26"/>
      <c r="AU261" s="26"/>
      <c r="AV261" s="26"/>
      <c r="AW261" s="11"/>
      <c r="AX261" s="11"/>
      <c r="AY261" s="11"/>
      <c r="AZ261" s="11"/>
      <c r="BA261" s="11"/>
      <c r="BB261" s="11"/>
      <c r="BC261" s="11"/>
    </row>
    <row r="262" spans="1:55" x14ac:dyDescent="0.3">
      <c r="A262" s="11"/>
      <c r="B262" s="11"/>
      <c r="C262" s="11"/>
      <c r="D262" s="11"/>
      <c r="E262" s="38"/>
      <c r="F262" s="11"/>
      <c r="G262" s="40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26"/>
      <c r="AR262" s="26"/>
      <c r="AS262" s="26"/>
      <c r="AT262" s="26"/>
      <c r="AU262" s="26"/>
      <c r="AV262" s="26"/>
      <c r="AW262" s="11"/>
      <c r="AX262" s="11"/>
      <c r="AY262" s="11"/>
      <c r="AZ262" s="11"/>
      <c r="BA262" s="11"/>
      <c r="BB262" s="11"/>
      <c r="BC262" s="11"/>
    </row>
    <row r="263" spans="1:55" x14ac:dyDescent="0.3">
      <c r="A263" s="11"/>
      <c r="B263" s="11"/>
      <c r="C263" s="11"/>
      <c r="D263" s="11"/>
      <c r="E263" s="38"/>
      <c r="F263" s="11"/>
      <c r="G263" s="40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26"/>
      <c r="AR263" s="26"/>
      <c r="AS263" s="26"/>
      <c r="AT263" s="26"/>
      <c r="AU263" s="26"/>
      <c r="AV263" s="26"/>
      <c r="AW263" s="11"/>
      <c r="AX263" s="11"/>
      <c r="AY263" s="11"/>
      <c r="AZ263" s="11"/>
      <c r="BA263" s="11"/>
      <c r="BB263" s="11"/>
      <c r="BC263" s="11"/>
    </row>
    <row r="264" spans="1:55" x14ac:dyDescent="0.3">
      <c r="A264" s="11"/>
      <c r="B264" s="11"/>
      <c r="C264" s="11"/>
      <c r="D264" s="11"/>
      <c r="E264" s="38"/>
      <c r="F264" s="11"/>
      <c r="G264" s="40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26"/>
      <c r="AR264" s="26"/>
      <c r="AS264" s="26"/>
      <c r="AT264" s="26"/>
      <c r="AU264" s="26"/>
      <c r="AV264" s="26"/>
      <c r="AW264" s="11"/>
      <c r="AX264" s="11"/>
      <c r="AY264" s="11"/>
      <c r="AZ264" s="11"/>
      <c r="BA264" s="11"/>
      <c r="BB264" s="11"/>
      <c r="BC264" s="11"/>
    </row>
    <row r="265" spans="1:55" x14ac:dyDescent="0.3">
      <c r="A265" s="11"/>
      <c r="B265" s="11"/>
      <c r="C265" s="11"/>
      <c r="D265" s="11"/>
      <c r="E265" s="38"/>
      <c r="F265" s="11"/>
      <c r="G265" s="40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26"/>
      <c r="AR265" s="26"/>
      <c r="AS265" s="26"/>
      <c r="AT265" s="26"/>
      <c r="AU265" s="26"/>
      <c r="AV265" s="26"/>
      <c r="AW265" s="11"/>
      <c r="AX265" s="11"/>
      <c r="AY265" s="11"/>
      <c r="AZ265" s="11"/>
      <c r="BA265" s="11"/>
      <c r="BB265" s="11"/>
      <c r="BC265" s="11"/>
    </row>
    <row r="266" spans="1:55" x14ac:dyDescent="0.3">
      <c r="A266" s="11"/>
      <c r="B266" s="11"/>
      <c r="C266" s="11"/>
      <c r="D266" s="11"/>
      <c r="E266" s="38"/>
      <c r="F266" s="11"/>
      <c r="G266" s="40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26"/>
      <c r="AR266" s="26"/>
      <c r="AS266" s="26"/>
      <c r="AT266" s="26"/>
      <c r="AU266" s="26"/>
      <c r="AV266" s="26"/>
      <c r="AW266" s="11"/>
      <c r="AX266" s="11"/>
      <c r="AY266" s="11"/>
      <c r="AZ266" s="11"/>
      <c r="BA266" s="11"/>
      <c r="BB266" s="11"/>
      <c r="BC266" s="11"/>
    </row>
    <row r="267" spans="1:55" x14ac:dyDescent="0.3">
      <c r="A267" s="11"/>
      <c r="B267" s="11"/>
      <c r="C267" s="11"/>
      <c r="D267" s="11"/>
      <c r="E267" s="38"/>
      <c r="F267" s="11"/>
      <c r="G267" s="40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26"/>
      <c r="AR267" s="26"/>
      <c r="AS267" s="26"/>
      <c r="AT267" s="26"/>
      <c r="AU267" s="26"/>
      <c r="AV267" s="26"/>
      <c r="AW267" s="11"/>
      <c r="AX267" s="11"/>
      <c r="AY267" s="11"/>
      <c r="AZ267" s="11"/>
      <c r="BA267" s="11"/>
      <c r="BB267" s="11"/>
      <c r="BC267" s="11"/>
    </row>
    <row r="268" spans="1:55" x14ac:dyDescent="0.3">
      <c r="A268" s="11"/>
      <c r="B268" s="11"/>
      <c r="C268" s="11"/>
      <c r="D268" s="11"/>
      <c r="E268" s="38"/>
      <c r="F268" s="11"/>
      <c r="G268" s="40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26"/>
      <c r="AR268" s="26"/>
      <c r="AS268" s="26"/>
      <c r="AT268" s="26"/>
      <c r="AU268" s="26"/>
      <c r="AV268" s="26"/>
      <c r="AW268" s="11"/>
      <c r="AX268" s="11"/>
      <c r="AY268" s="11"/>
      <c r="AZ268" s="11"/>
      <c r="BA268" s="11"/>
      <c r="BB268" s="11"/>
      <c r="BC268" s="11"/>
    </row>
    <row r="269" spans="1:55" x14ac:dyDescent="0.3">
      <c r="A269" s="11"/>
      <c r="B269" s="11"/>
      <c r="C269" s="11"/>
      <c r="D269" s="11"/>
      <c r="E269" s="38"/>
      <c r="F269" s="11"/>
      <c r="G269" s="40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26"/>
      <c r="AR269" s="26"/>
      <c r="AS269" s="26"/>
      <c r="AT269" s="26"/>
      <c r="AU269" s="26"/>
      <c r="AV269" s="26"/>
      <c r="AW269" s="11"/>
      <c r="AX269" s="11"/>
      <c r="AY269" s="11"/>
      <c r="AZ269" s="11"/>
      <c r="BA269" s="11"/>
      <c r="BB269" s="11"/>
      <c r="BC269" s="11"/>
    </row>
    <row r="270" spans="1:55" x14ac:dyDescent="0.3">
      <c r="A270" s="11"/>
      <c r="B270" s="11"/>
      <c r="C270" s="11"/>
      <c r="D270" s="11"/>
      <c r="E270" s="38"/>
      <c r="F270" s="11"/>
      <c r="G270" s="40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26"/>
      <c r="AR270" s="26"/>
      <c r="AS270" s="26"/>
      <c r="AT270" s="26"/>
      <c r="AU270" s="26"/>
      <c r="AV270" s="26"/>
      <c r="AW270" s="11"/>
      <c r="AX270" s="11"/>
      <c r="AY270" s="11"/>
      <c r="AZ270" s="11"/>
      <c r="BA270" s="11"/>
      <c r="BB270" s="11"/>
      <c r="BC270" s="11"/>
    </row>
    <row r="271" spans="1:55" x14ac:dyDescent="0.3">
      <c r="A271" s="11"/>
      <c r="B271" s="11"/>
      <c r="C271" s="11"/>
      <c r="D271" s="11"/>
      <c r="E271" s="38"/>
      <c r="F271" s="11"/>
      <c r="G271" s="40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26"/>
      <c r="AR271" s="26"/>
      <c r="AS271" s="26"/>
      <c r="AT271" s="26"/>
      <c r="AU271" s="26"/>
      <c r="AV271" s="26"/>
      <c r="AW271" s="11"/>
      <c r="AX271" s="11"/>
      <c r="AY271" s="11"/>
      <c r="AZ271" s="11"/>
      <c r="BA271" s="11"/>
      <c r="BB271" s="11"/>
      <c r="BC271" s="11"/>
    </row>
    <row r="272" spans="1:55" x14ac:dyDescent="0.3">
      <c r="A272" s="11"/>
      <c r="B272" s="11"/>
      <c r="C272" s="11"/>
      <c r="D272" s="11"/>
      <c r="E272" s="38"/>
      <c r="F272" s="11"/>
      <c r="G272" s="40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26"/>
      <c r="AR272" s="26"/>
      <c r="AS272" s="26"/>
      <c r="AT272" s="26"/>
      <c r="AU272" s="26"/>
      <c r="AV272" s="26"/>
      <c r="AW272" s="11"/>
      <c r="AX272" s="11"/>
      <c r="AY272" s="11"/>
      <c r="AZ272" s="11"/>
      <c r="BA272" s="11"/>
      <c r="BB272" s="11"/>
      <c r="BC272" s="11"/>
    </row>
    <row r="273" spans="1:55" x14ac:dyDescent="0.3">
      <c r="A273" s="11"/>
      <c r="B273" s="11"/>
      <c r="C273" s="11"/>
      <c r="D273" s="11"/>
      <c r="E273" s="38"/>
      <c r="F273" s="11"/>
      <c r="G273" s="40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26"/>
      <c r="AR273" s="26"/>
      <c r="AS273" s="26"/>
      <c r="AT273" s="26"/>
      <c r="AU273" s="26"/>
      <c r="AV273" s="26"/>
      <c r="AW273" s="11"/>
      <c r="AX273" s="11"/>
      <c r="AY273" s="11"/>
      <c r="AZ273" s="11"/>
      <c r="BA273" s="11"/>
      <c r="BB273" s="11"/>
      <c r="BC273" s="11"/>
    </row>
    <row r="274" spans="1:55" x14ac:dyDescent="0.3">
      <c r="A274" s="11"/>
      <c r="B274" s="11"/>
      <c r="C274" s="11"/>
      <c r="D274" s="11"/>
      <c r="E274" s="38"/>
      <c r="F274" s="11"/>
      <c r="G274" s="40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26"/>
      <c r="AR274" s="26"/>
      <c r="AS274" s="26"/>
      <c r="AT274" s="26"/>
      <c r="AU274" s="26"/>
      <c r="AV274" s="26"/>
      <c r="AW274" s="11"/>
      <c r="AX274" s="11"/>
      <c r="AY274" s="11"/>
      <c r="AZ274" s="11"/>
      <c r="BA274" s="11"/>
      <c r="BB274" s="11"/>
      <c r="BC274" s="11"/>
    </row>
    <row r="275" spans="1:55" x14ac:dyDescent="0.3">
      <c r="A275" s="11"/>
      <c r="B275" s="11"/>
      <c r="C275" s="11"/>
      <c r="D275" s="11"/>
      <c r="E275" s="38"/>
      <c r="F275" s="11"/>
      <c r="G275" s="40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26"/>
      <c r="AR275" s="26"/>
      <c r="AS275" s="26"/>
      <c r="AT275" s="26"/>
      <c r="AU275" s="26"/>
      <c r="AV275" s="26"/>
      <c r="AW275" s="11"/>
      <c r="AX275" s="11"/>
      <c r="AY275" s="11"/>
      <c r="AZ275" s="11"/>
      <c r="BA275" s="11"/>
      <c r="BB275" s="11"/>
      <c r="BC275" s="11"/>
    </row>
    <row r="276" spans="1:55" x14ac:dyDescent="0.3">
      <c r="A276" s="11"/>
      <c r="B276" s="11"/>
      <c r="C276" s="11"/>
      <c r="D276" s="11"/>
      <c r="E276" s="38"/>
      <c r="F276" s="11"/>
      <c r="G276" s="40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26"/>
      <c r="AR276" s="26"/>
      <c r="AS276" s="26"/>
      <c r="AT276" s="26"/>
      <c r="AU276" s="26"/>
      <c r="AV276" s="26"/>
      <c r="AW276" s="11"/>
      <c r="AX276" s="11"/>
      <c r="AY276" s="11"/>
      <c r="AZ276" s="11"/>
      <c r="BA276" s="11"/>
      <c r="BB276" s="11"/>
      <c r="BC276" s="11"/>
    </row>
    <row r="277" spans="1:55" x14ac:dyDescent="0.3">
      <c r="A277" s="11"/>
      <c r="B277" s="11"/>
      <c r="C277" s="11"/>
      <c r="D277" s="11"/>
      <c r="E277" s="38"/>
      <c r="F277" s="11"/>
      <c r="G277" s="40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26"/>
      <c r="AR277" s="26"/>
      <c r="AS277" s="26"/>
      <c r="AT277" s="26"/>
      <c r="AU277" s="26"/>
      <c r="AV277" s="26"/>
      <c r="AW277" s="11"/>
      <c r="AX277" s="11"/>
      <c r="AY277" s="11"/>
      <c r="AZ277" s="11"/>
      <c r="BA277" s="11"/>
      <c r="BB277" s="11"/>
      <c r="BC277" s="11"/>
    </row>
    <row r="278" spans="1:55" x14ac:dyDescent="0.3">
      <c r="A278" s="11"/>
      <c r="B278" s="11"/>
      <c r="C278" s="11"/>
      <c r="D278" s="11"/>
      <c r="E278" s="38"/>
      <c r="F278" s="11"/>
      <c r="G278" s="40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26"/>
      <c r="AR278" s="26"/>
      <c r="AS278" s="26"/>
      <c r="AT278" s="26"/>
      <c r="AU278" s="26"/>
      <c r="AV278" s="26"/>
      <c r="AW278" s="11"/>
      <c r="AX278" s="11"/>
      <c r="AY278" s="11"/>
      <c r="AZ278" s="11"/>
      <c r="BA278" s="11"/>
      <c r="BB278" s="11"/>
      <c r="BC278" s="11"/>
    </row>
    <row r="279" spans="1:55" x14ac:dyDescent="0.3">
      <c r="A279" s="11"/>
      <c r="B279" s="11"/>
      <c r="C279" s="11"/>
      <c r="D279" s="11"/>
      <c r="E279" s="38"/>
      <c r="F279" s="11"/>
      <c r="G279" s="40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26"/>
      <c r="AR279" s="26"/>
      <c r="AS279" s="26"/>
      <c r="AT279" s="26"/>
      <c r="AU279" s="26"/>
      <c r="AV279" s="26"/>
      <c r="AW279" s="11"/>
      <c r="AX279" s="11"/>
      <c r="AY279" s="11"/>
      <c r="AZ279" s="11"/>
      <c r="BA279" s="11"/>
      <c r="BB279" s="11"/>
      <c r="BC279" s="11"/>
    </row>
    <row r="280" spans="1:55" x14ac:dyDescent="0.3">
      <c r="A280" s="11"/>
      <c r="B280" s="11"/>
      <c r="C280" s="11"/>
      <c r="D280" s="11"/>
      <c r="E280" s="38"/>
      <c r="F280" s="11"/>
      <c r="G280" s="40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26"/>
      <c r="AR280" s="26"/>
      <c r="AS280" s="26"/>
      <c r="AT280" s="26"/>
      <c r="AU280" s="26"/>
      <c r="AV280" s="26"/>
      <c r="AW280" s="11"/>
      <c r="AX280" s="11"/>
      <c r="AY280" s="11"/>
      <c r="AZ280" s="11"/>
      <c r="BA280" s="11"/>
      <c r="BB280" s="11"/>
      <c r="BC280" s="11"/>
    </row>
    <row r="281" spans="1:55" x14ac:dyDescent="0.3">
      <c r="A281" s="11"/>
      <c r="B281" s="11"/>
      <c r="C281" s="11"/>
      <c r="D281" s="11"/>
      <c r="E281" s="38"/>
      <c r="F281" s="11"/>
      <c r="G281" s="40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26"/>
      <c r="AR281" s="26"/>
      <c r="AS281" s="26"/>
      <c r="AT281" s="26"/>
      <c r="AU281" s="26"/>
      <c r="AV281" s="26"/>
      <c r="AW281" s="11"/>
      <c r="AX281" s="11"/>
      <c r="AY281" s="11"/>
      <c r="AZ281" s="11"/>
      <c r="BA281" s="11"/>
      <c r="BB281" s="11"/>
      <c r="BC281" s="11"/>
    </row>
    <row r="282" spans="1:55" x14ac:dyDescent="0.3">
      <c r="A282" s="11"/>
      <c r="B282" s="11"/>
      <c r="C282" s="11"/>
      <c r="D282" s="11"/>
      <c r="E282" s="38"/>
      <c r="F282" s="11"/>
      <c r="G282" s="40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26"/>
      <c r="AR282" s="26"/>
      <c r="AS282" s="26"/>
      <c r="AT282" s="26"/>
      <c r="AU282" s="26"/>
      <c r="AV282" s="26"/>
      <c r="AW282" s="11"/>
      <c r="AX282" s="11"/>
      <c r="AY282" s="11"/>
      <c r="AZ282" s="11"/>
      <c r="BA282" s="11"/>
      <c r="BB282" s="11"/>
      <c r="BC282" s="11"/>
    </row>
    <row r="283" spans="1:55" x14ac:dyDescent="0.3">
      <c r="A283" s="11"/>
      <c r="B283" s="11"/>
      <c r="C283" s="11"/>
      <c r="D283" s="11"/>
      <c r="E283" s="38"/>
      <c r="F283" s="11"/>
      <c r="G283" s="40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26"/>
      <c r="AR283" s="26"/>
      <c r="AS283" s="26"/>
      <c r="AT283" s="26"/>
      <c r="AU283" s="26"/>
      <c r="AV283" s="26"/>
      <c r="AW283" s="11"/>
      <c r="AX283" s="11"/>
      <c r="AY283" s="11"/>
      <c r="AZ283" s="11"/>
      <c r="BA283" s="11"/>
      <c r="BB283" s="11"/>
      <c r="BC283" s="11"/>
    </row>
    <row r="284" spans="1:55" x14ac:dyDescent="0.3">
      <c r="A284" s="11"/>
      <c r="B284" s="11"/>
      <c r="C284" s="11"/>
      <c r="D284" s="11"/>
      <c r="E284" s="38"/>
      <c r="F284" s="11"/>
      <c r="G284" s="40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26"/>
      <c r="AR284" s="26"/>
      <c r="AS284" s="26"/>
      <c r="AT284" s="26"/>
      <c r="AU284" s="26"/>
      <c r="AV284" s="26"/>
      <c r="AW284" s="11"/>
      <c r="AX284" s="11"/>
      <c r="AY284" s="11"/>
      <c r="AZ284" s="11"/>
      <c r="BA284" s="11"/>
      <c r="BB284" s="11"/>
      <c r="BC284" s="11"/>
    </row>
    <row r="285" spans="1:55" x14ac:dyDescent="0.3">
      <c r="A285" s="11"/>
      <c r="B285" s="11"/>
      <c r="C285" s="11"/>
      <c r="D285" s="11"/>
      <c r="E285" s="38"/>
      <c r="F285" s="11"/>
      <c r="G285" s="40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26"/>
      <c r="AR285" s="26"/>
      <c r="AS285" s="26"/>
      <c r="AT285" s="26"/>
      <c r="AU285" s="26"/>
      <c r="AV285" s="26"/>
      <c r="AW285" s="11"/>
      <c r="AX285" s="11"/>
      <c r="AY285" s="11"/>
      <c r="AZ285" s="11"/>
      <c r="BA285" s="11"/>
      <c r="BB285" s="11"/>
      <c r="BC285" s="11"/>
    </row>
    <row r="286" spans="1:55" x14ac:dyDescent="0.3">
      <c r="A286" s="11"/>
      <c r="B286" s="11"/>
      <c r="C286" s="11"/>
      <c r="D286" s="11"/>
      <c r="E286" s="38"/>
      <c r="F286" s="11"/>
      <c r="G286" s="40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26"/>
      <c r="AR286" s="26"/>
      <c r="AS286" s="26"/>
      <c r="AT286" s="26"/>
      <c r="AU286" s="26"/>
      <c r="AV286" s="26"/>
      <c r="AW286" s="11"/>
      <c r="AX286" s="11"/>
      <c r="AY286" s="11"/>
      <c r="AZ286" s="11"/>
      <c r="BA286" s="11"/>
      <c r="BB286" s="11"/>
      <c r="BC286" s="11"/>
    </row>
    <row r="287" spans="1:55" x14ac:dyDescent="0.3">
      <c r="A287" s="11"/>
      <c r="B287" s="11"/>
      <c r="C287" s="11"/>
      <c r="D287" s="11"/>
      <c r="E287" s="38"/>
      <c r="F287" s="11"/>
      <c r="G287" s="40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26"/>
      <c r="AR287" s="26"/>
      <c r="AS287" s="26"/>
      <c r="AT287" s="26"/>
      <c r="AU287" s="26"/>
      <c r="AV287" s="26"/>
      <c r="AW287" s="11"/>
      <c r="AX287" s="11"/>
      <c r="AY287" s="11"/>
      <c r="AZ287" s="11"/>
      <c r="BA287" s="11"/>
      <c r="BB287" s="11"/>
      <c r="BC287" s="11"/>
    </row>
    <row r="288" spans="1:55" x14ac:dyDescent="0.3">
      <c r="A288" s="11"/>
      <c r="B288" s="11"/>
      <c r="C288" s="11"/>
      <c r="D288" s="11"/>
      <c r="E288" s="38"/>
      <c r="F288" s="11"/>
      <c r="G288" s="40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26"/>
      <c r="AR288" s="26"/>
      <c r="AS288" s="26"/>
      <c r="AT288" s="26"/>
      <c r="AU288" s="26"/>
      <c r="AV288" s="26"/>
      <c r="AW288" s="11"/>
      <c r="AX288" s="11"/>
      <c r="AY288" s="11"/>
      <c r="AZ288" s="11"/>
      <c r="BA288" s="11"/>
      <c r="BB288" s="11"/>
      <c r="BC288" s="11"/>
    </row>
    <row r="289" spans="1:55" x14ac:dyDescent="0.3">
      <c r="A289" s="11"/>
      <c r="B289" s="11"/>
      <c r="C289" s="11"/>
      <c r="D289" s="11"/>
      <c r="E289" s="38"/>
      <c r="F289" s="11"/>
      <c r="G289" s="40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26"/>
      <c r="AR289" s="26"/>
      <c r="AS289" s="26"/>
      <c r="AT289" s="26"/>
      <c r="AU289" s="26"/>
      <c r="AV289" s="26"/>
      <c r="AW289" s="11"/>
      <c r="AX289" s="11"/>
      <c r="AY289" s="11"/>
      <c r="AZ289" s="11"/>
      <c r="BA289" s="11"/>
      <c r="BB289" s="11"/>
      <c r="BC289" s="11"/>
    </row>
    <row r="290" spans="1:55" x14ac:dyDescent="0.3">
      <c r="A290" s="11"/>
      <c r="B290" s="11"/>
      <c r="C290" s="11"/>
      <c r="D290" s="11"/>
      <c r="E290" s="38"/>
      <c r="F290" s="11"/>
      <c r="G290" s="40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26"/>
      <c r="AR290" s="26"/>
      <c r="AS290" s="26"/>
      <c r="AT290" s="26"/>
      <c r="AU290" s="26"/>
      <c r="AV290" s="26"/>
      <c r="AW290" s="11"/>
      <c r="AX290" s="11"/>
      <c r="AY290" s="11"/>
      <c r="AZ290" s="11"/>
      <c r="BA290" s="11"/>
      <c r="BB290" s="11"/>
      <c r="BC290" s="11"/>
    </row>
    <row r="291" spans="1:55" x14ac:dyDescent="0.3">
      <c r="A291" s="11"/>
      <c r="B291" s="11"/>
      <c r="C291" s="11"/>
      <c r="D291" s="11"/>
      <c r="E291" s="38"/>
      <c r="F291" s="11"/>
      <c r="G291" s="40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26"/>
      <c r="AR291" s="26"/>
      <c r="AS291" s="26"/>
      <c r="AT291" s="26"/>
      <c r="AU291" s="26"/>
      <c r="AV291" s="26"/>
      <c r="AW291" s="11"/>
      <c r="AX291" s="11"/>
      <c r="AY291" s="11"/>
      <c r="AZ291" s="11"/>
      <c r="BA291" s="11"/>
      <c r="BB291" s="11"/>
      <c r="BC291" s="11"/>
    </row>
    <row r="292" spans="1:55" x14ac:dyDescent="0.3">
      <c r="A292" s="11"/>
      <c r="B292" s="11"/>
      <c r="C292" s="11"/>
      <c r="D292" s="11"/>
      <c r="E292" s="38"/>
      <c r="F292" s="11"/>
      <c r="G292" s="40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26"/>
      <c r="AR292" s="26"/>
      <c r="AS292" s="26"/>
      <c r="AT292" s="26"/>
      <c r="AU292" s="26"/>
      <c r="AV292" s="26"/>
      <c r="AW292" s="11"/>
      <c r="AX292" s="11"/>
      <c r="AY292" s="11"/>
      <c r="AZ292" s="11"/>
      <c r="BA292" s="11"/>
      <c r="BB292" s="11"/>
      <c r="BC292" s="11"/>
    </row>
    <row r="293" spans="1:55" x14ac:dyDescent="0.3">
      <c r="A293" s="11"/>
      <c r="B293" s="11"/>
      <c r="C293" s="11"/>
      <c r="D293" s="11"/>
      <c r="E293" s="38"/>
      <c r="F293" s="11"/>
      <c r="G293" s="40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26"/>
      <c r="AR293" s="26"/>
      <c r="AS293" s="26"/>
      <c r="AT293" s="26"/>
      <c r="AU293" s="26"/>
      <c r="AV293" s="26"/>
      <c r="AW293" s="11"/>
      <c r="AX293" s="11"/>
      <c r="AY293" s="11"/>
      <c r="AZ293" s="11"/>
      <c r="BA293" s="11"/>
      <c r="BB293" s="11"/>
      <c r="BC293" s="11"/>
    </row>
    <row r="294" spans="1:55" x14ac:dyDescent="0.3">
      <c r="A294" s="11"/>
      <c r="B294" s="11"/>
      <c r="C294" s="11"/>
      <c r="D294" s="11"/>
      <c r="E294" s="38"/>
      <c r="F294" s="11"/>
      <c r="G294" s="40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26"/>
      <c r="AR294" s="26"/>
      <c r="AS294" s="26"/>
      <c r="AT294" s="26"/>
      <c r="AU294" s="26"/>
      <c r="AV294" s="26"/>
      <c r="AW294" s="11"/>
      <c r="AX294" s="11"/>
      <c r="AY294" s="11"/>
      <c r="AZ294" s="11"/>
      <c r="BA294" s="11"/>
      <c r="BB294" s="11"/>
      <c r="BC294" s="11"/>
    </row>
    <row r="295" spans="1:55" x14ac:dyDescent="0.3">
      <c r="A295" s="11"/>
      <c r="B295" s="11"/>
      <c r="C295" s="11"/>
      <c r="D295" s="11"/>
      <c r="E295" s="38"/>
      <c r="F295" s="11"/>
      <c r="G295" s="40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26"/>
      <c r="AR295" s="26"/>
      <c r="AS295" s="26"/>
      <c r="AT295" s="26"/>
      <c r="AU295" s="26"/>
      <c r="AV295" s="26"/>
      <c r="AW295" s="11"/>
      <c r="AX295" s="11"/>
      <c r="AY295" s="11"/>
      <c r="AZ295" s="11"/>
      <c r="BA295" s="11"/>
      <c r="BB295" s="11"/>
      <c r="BC295" s="11"/>
    </row>
    <row r="296" spans="1:55" x14ac:dyDescent="0.3">
      <c r="A296" s="11"/>
      <c r="B296" s="11"/>
      <c r="C296" s="11"/>
      <c r="D296" s="11"/>
      <c r="E296" s="38"/>
      <c r="F296" s="11"/>
      <c r="G296" s="40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26"/>
      <c r="AR296" s="26"/>
      <c r="AS296" s="26"/>
      <c r="AT296" s="26"/>
      <c r="AU296" s="26"/>
      <c r="AV296" s="26"/>
      <c r="AW296" s="11"/>
      <c r="AX296" s="11"/>
      <c r="AY296" s="11"/>
      <c r="AZ296" s="11"/>
      <c r="BA296" s="11"/>
      <c r="BB296" s="11"/>
      <c r="BC296" s="11"/>
    </row>
    <row r="297" spans="1:55" x14ac:dyDescent="0.3">
      <c r="A297" s="11"/>
      <c r="B297" s="11"/>
      <c r="C297" s="11"/>
      <c r="D297" s="11"/>
      <c r="E297" s="38"/>
      <c r="F297" s="11"/>
      <c r="G297" s="40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26"/>
      <c r="AR297" s="26"/>
      <c r="AS297" s="26"/>
      <c r="AT297" s="26"/>
      <c r="AU297" s="26"/>
      <c r="AV297" s="26"/>
      <c r="AW297" s="11"/>
      <c r="AX297" s="11"/>
      <c r="AY297" s="11"/>
      <c r="AZ297" s="11"/>
      <c r="BA297" s="11"/>
      <c r="BB297" s="11"/>
      <c r="BC297" s="11"/>
    </row>
    <row r="298" spans="1:55" x14ac:dyDescent="0.3">
      <c r="A298" s="11"/>
      <c r="B298" s="11"/>
      <c r="C298" s="11"/>
      <c r="D298" s="11"/>
      <c r="E298" s="38"/>
      <c r="F298" s="11"/>
      <c r="G298" s="40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26"/>
      <c r="AR298" s="26"/>
      <c r="AS298" s="26"/>
      <c r="AT298" s="26"/>
      <c r="AU298" s="26"/>
      <c r="AV298" s="26"/>
      <c r="AW298" s="11"/>
      <c r="AX298" s="11"/>
      <c r="AY298" s="11"/>
      <c r="AZ298" s="11"/>
      <c r="BA298" s="11"/>
      <c r="BB298" s="11"/>
      <c r="BC298" s="11"/>
    </row>
    <row r="299" spans="1:55" x14ac:dyDescent="0.3">
      <c r="A299" s="11"/>
      <c r="B299" s="11"/>
      <c r="C299" s="11"/>
      <c r="D299" s="11"/>
      <c r="E299" s="38"/>
      <c r="F299" s="11"/>
      <c r="G299" s="40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26"/>
      <c r="AR299" s="26"/>
      <c r="AS299" s="26"/>
      <c r="AT299" s="26"/>
      <c r="AU299" s="26"/>
      <c r="AV299" s="26"/>
      <c r="AW299" s="11"/>
      <c r="AX299" s="11"/>
      <c r="AY299" s="11"/>
      <c r="AZ299" s="11"/>
      <c r="BA299" s="11"/>
      <c r="BB299" s="11"/>
      <c r="BC299" s="11"/>
    </row>
    <row r="300" spans="1:55" x14ac:dyDescent="0.3">
      <c r="A300" s="11"/>
      <c r="B300" s="11"/>
      <c r="C300" s="11"/>
      <c r="D300" s="11"/>
      <c r="E300" s="38"/>
      <c r="F300" s="11"/>
      <c r="G300" s="40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26"/>
      <c r="AR300" s="26"/>
      <c r="AS300" s="26"/>
      <c r="AT300" s="26"/>
      <c r="AU300" s="26"/>
      <c r="AV300" s="26"/>
      <c r="AW300" s="11"/>
      <c r="AX300" s="11"/>
      <c r="AY300" s="11"/>
      <c r="AZ300" s="11"/>
      <c r="BA300" s="11"/>
      <c r="BB300" s="11"/>
      <c r="BC300" s="11"/>
    </row>
    <row r="301" spans="1:55" x14ac:dyDescent="0.3">
      <c r="A301" s="11"/>
      <c r="B301" s="11"/>
      <c r="C301" s="11"/>
      <c r="D301" s="11"/>
      <c r="E301" s="38"/>
      <c r="F301" s="11"/>
      <c r="G301" s="40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26"/>
      <c r="AR301" s="26"/>
      <c r="AS301" s="26"/>
      <c r="AT301" s="26"/>
      <c r="AU301" s="26"/>
      <c r="AV301" s="26"/>
      <c r="AW301" s="11"/>
      <c r="AX301" s="11"/>
      <c r="AY301" s="11"/>
      <c r="AZ301" s="11"/>
      <c r="BA301" s="11"/>
      <c r="BB301" s="11"/>
      <c r="BC301" s="11"/>
    </row>
    <row r="302" spans="1:55" x14ac:dyDescent="0.3">
      <c r="A302" s="11"/>
      <c r="B302" s="11"/>
      <c r="C302" s="11"/>
      <c r="D302" s="11"/>
      <c r="E302" s="38"/>
      <c r="F302" s="11"/>
      <c r="G302" s="40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26"/>
      <c r="AR302" s="26"/>
      <c r="AS302" s="26"/>
      <c r="AT302" s="26"/>
      <c r="AU302" s="26"/>
      <c r="AV302" s="26"/>
      <c r="AW302" s="11"/>
      <c r="AX302" s="11"/>
      <c r="AY302" s="11"/>
      <c r="AZ302" s="11"/>
      <c r="BA302" s="11"/>
      <c r="BB302" s="11"/>
      <c r="BC302" s="11"/>
    </row>
    <row r="303" spans="1:55" x14ac:dyDescent="0.3">
      <c r="A303" s="11"/>
      <c r="B303" s="11"/>
      <c r="C303" s="11"/>
      <c r="D303" s="11"/>
      <c r="E303" s="38"/>
      <c r="F303" s="11"/>
      <c r="G303" s="40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26"/>
      <c r="AR303" s="26"/>
      <c r="AS303" s="26"/>
      <c r="AT303" s="26"/>
      <c r="AU303" s="26"/>
      <c r="AV303" s="26"/>
      <c r="AW303" s="11"/>
      <c r="AX303" s="11"/>
      <c r="AY303" s="11"/>
      <c r="AZ303" s="11"/>
      <c r="BA303" s="11"/>
      <c r="BB303" s="11"/>
      <c r="BC303" s="11"/>
    </row>
    <row r="304" spans="1:55" x14ac:dyDescent="0.3">
      <c r="A304" s="11"/>
      <c r="B304" s="11"/>
      <c r="C304" s="11"/>
      <c r="D304" s="11"/>
      <c r="E304" s="38"/>
      <c r="F304" s="11"/>
      <c r="G304" s="40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26"/>
      <c r="AR304" s="26"/>
      <c r="AS304" s="26"/>
      <c r="AT304" s="26"/>
      <c r="AU304" s="26"/>
      <c r="AV304" s="26"/>
      <c r="AW304" s="11"/>
      <c r="AX304" s="11"/>
      <c r="AY304" s="11"/>
      <c r="AZ304" s="11"/>
      <c r="BA304" s="11"/>
      <c r="BB304" s="11"/>
      <c r="BC304" s="11"/>
    </row>
    <row r="305" spans="1:55" x14ac:dyDescent="0.3">
      <c r="A305" s="11"/>
      <c r="B305" s="11"/>
      <c r="C305" s="11"/>
      <c r="D305" s="11"/>
      <c r="E305" s="38"/>
      <c r="F305" s="11"/>
      <c r="G305" s="40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26"/>
      <c r="AR305" s="26"/>
      <c r="AS305" s="26"/>
      <c r="AT305" s="26"/>
      <c r="AU305" s="26"/>
      <c r="AV305" s="26"/>
      <c r="AW305" s="11"/>
      <c r="AX305" s="11"/>
      <c r="AY305" s="11"/>
      <c r="AZ305" s="11"/>
      <c r="BA305" s="11"/>
      <c r="BB305" s="11"/>
      <c r="BC305" s="11"/>
    </row>
    <row r="306" spans="1:55" x14ac:dyDescent="0.3">
      <c r="A306" s="11"/>
      <c r="B306" s="11"/>
      <c r="C306" s="11"/>
      <c r="D306" s="11"/>
      <c r="E306" s="38"/>
      <c r="F306" s="11"/>
      <c r="G306" s="40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26"/>
      <c r="AR306" s="26"/>
      <c r="AS306" s="26"/>
      <c r="AT306" s="26"/>
      <c r="AU306" s="26"/>
      <c r="AV306" s="26"/>
      <c r="AW306" s="11"/>
      <c r="AX306" s="11"/>
      <c r="AY306" s="11"/>
      <c r="AZ306" s="11"/>
      <c r="BA306" s="11"/>
      <c r="BB306" s="11"/>
      <c r="BC306" s="11"/>
    </row>
    <row r="307" spans="1:55" x14ac:dyDescent="0.3">
      <c r="A307" s="11"/>
      <c r="B307" s="11"/>
      <c r="C307" s="11"/>
      <c r="D307" s="11"/>
      <c r="E307" s="38"/>
      <c r="F307" s="11"/>
      <c r="G307" s="40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26"/>
      <c r="AR307" s="26"/>
      <c r="AS307" s="26"/>
      <c r="AT307" s="26"/>
      <c r="AU307" s="26"/>
      <c r="AV307" s="26"/>
      <c r="AW307" s="11"/>
      <c r="AX307" s="11"/>
      <c r="AY307" s="11"/>
      <c r="AZ307" s="11"/>
      <c r="BA307" s="11"/>
      <c r="BB307" s="11"/>
      <c r="BC307" s="11"/>
    </row>
    <row r="308" spans="1:55" x14ac:dyDescent="0.3">
      <c r="A308" s="11"/>
      <c r="B308" s="11"/>
      <c r="C308" s="11"/>
      <c r="D308" s="11"/>
      <c r="E308" s="38"/>
      <c r="F308" s="11"/>
      <c r="G308" s="40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26"/>
      <c r="AR308" s="26"/>
      <c r="AS308" s="26"/>
      <c r="AT308" s="26"/>
      <c r="AU308" s="26"/>
      <c r="AV308" s="26"/>
      <c r="AW308" s="11"/>
      <c r="AX308" s="11"/>
      <c r="AY308" s="11"/>
      <c r="AZ308" s="11"/>
      <c r="BA308" s="11"/>
      <c r="BB308" s="11"/>
      <c r="BC308" s="11"/>
    </row>
    <row r="309" spans="1:55" x14ac:dyDescent="0.3">
      <c r="A309" s="11"/>
      <c r="B309" s="11"/>
      <c r="C309" s="11"/>
      <c r="D309" s="11"/>
      <c r="E309" s="38"/>
      <c r="F309" s="11"/>
      <c r="G309" s="40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26"/>
      <c r="AR309" s="26"/>
      <c r="AS309" s="26"/>
      <c r="AT309" s="26"/>
      <c r="AU309" s="26"/>
      <c r="AV309" s="26"/>
      <c r="AW309" s="11"/>
      <c r="AX309" s="11"/>
      <c r="AY309" s="11"/>
      <c r="AZ309" s="11"/>
      <c r="BA309" s="11"/>
      <c r="BB309" s="11"/>
      <c r="BC309" s="11"/>
    </row>
    <row r="310" spans="1:55" x14ac:dyDescent="0.3">
      <c r="A310" s="11"/>
      <c r="B310" s="11"/>
      <c r="C310" s="11"/>
      <c r="D310" s="11"/>
      <c r="E310" s="38"/>
      <c r="F310" s="11"/>
      <c r="G310" s="40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26"/>
      <c r="AR310" s="26"/>
      <c r="AS310" s="26"/>
      <c r="AT310" s="26"/>
      <c r="AU310" s="26"/>
      <c r="AV310" s="26"/>
      <c r="AW310" s="11"/>
      <c r="AX310" s="11"/>
      <c r="AY310" s="11"/>
      <c r="AZ310" s="11"/>
      <c r="BA310" s="11"/>
      <c r="BB310" s="11"/>
      <c r="BC310" s="11"/>
    </row>
    <row r="311" spans="1:55" x14ac:dyDescent="0.3">
      <c r="A311" s="11"/>
      <c r="B311" s="11"/>
      <c r="C311" s="11"/>
      <c r="D311" s="11"/>
      <c r="E311" s="38"/>
      <c r="F311" s="11"/>
      <c r="G311" s="40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26"/>
      <c r="AR311" s="26"/>
      <c r="AS311" s="26"/>
      <c r="AT311" s="26"/>
      <c r="AU311" s="26"/>
      <c r="AV311" s="26"/>
      <c r="AW311" s="11"/>
      <c r="AX311" s="11"/>
      <c r="AY311" s="11"/>
      <c r="AZ311" s="11"/>
      <c r="BA311" s="11"/>
      <c r="BB311" s="11"/>
      <c r="BC311" s="11"/>
    </row>
    <row r="312" spans="1:55" x14ac:dyDescent="0.3">
      <c r="A312" s="11"/>
      <c r="B312" s="11"/>
      <c r="C312" s="11"/>
      <c r="D312" s="11"/>
      <c r="E312" s="38"/>
      <c r="F312" s="11"/>
      <c r="G312" s="40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26"/>
      <c r="AR312" s="26"/>
      <c r="AS312" s="26"/>
      <c r="AT312" s="26"/>
      <c r="AU312" s="26"/>
      <c r="AV312" s="26"/>
      <c r="AW312" s="11"/>
      <c r="AX312" s="11"/>
      <c r="AY312" s="11"/>
      <c r="AZ312" s="11"/>
      <c r="BA312" s="11"/>
      <c r="BB312" s="11"/>
      <c r="BC312" s="11"/>
    </row>
    <row r="313" spans="1:55" x14ac:dyDescent="0.3">
      <c r="A313" s="11"/>
      <c r="B313" s="11"/>
      <c r="C313" s="11"/>
      <c r="D313" s="11"/>
      <c r="E313" s="38"/>
      <c r="F313" s="11"/>
      <c r="G313" s="40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26"/>
      <c r="AR313" s="26"/>
      <c r="AS313" s="26"/>
      <c r="AT313" s="26"/>
      <c r="AU313" s="26"/>
      <c r="AV313" s="26"/>
      <c r="AW313" s="11"/>
      <c r="AX313" s="11"/>
      <c r="AY313" s="11"/>
      <c r="AZ313" s="11"/>
      <c r="BA313" s="11"/>
      <c r="BB313" s="11"/>
      <c r="BC313" s="11"/>
    </row>
    <row r="314" spans="1:55" x14ac:dyDescent="0.3">
      <c r="A314" s="11"/>
      <c r="B314" s="11"/>
      <c r="C314" s="11"/>
      <c r="D314" s="11"/>
      <c r="E314" s="38"/>
      <c r="F314" s="11"/>
      <c r="G314" s="40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26"/>
      <c r="AR314" s="26"/>
      <c r="AS314" s="26"/>
      <c r="AT314" s="26"/>
      <c r="AU314" s="26"/>
      <c r="AV314" s="26"/>
      <c r="AW314" s="11"/>
      <c r="AX314" s="11"/>
      <c r="AY314" s="11"/>
      <c r="AZ314" s="11"/>
      <c r="BA314" s="11"/>
      <c r="BB314" s="11"/>
      <c r="BC314" s="11"/>
    </row>
    <row r="315" spans="1:55" x14ac:dyDescent="0.3">
      <c r="A315" s="11"/>
      <c r="B315" s="11"/>
      <c r="C315" s="11"/>
      <c r="D315" s="11"/>
      <c r="E315" s="38"/>
      <c r="F315" s="11"/>
      <c r="G315" s="40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26"/>
      <c r="AR315" s="26"/>
      <c r="AS315" s="26"/>
      <c r="AT315" s="26"/>
      <c r="AU315" s="26"/>
      <c r="AV315" s="26"/>
      <c r="AW315" s="11"/>
      <c r="AX315" s="11"/>
      <c r="AY315" s="11"/>
      <c r="AZ315" s="11"/>
      <c r="BA315" s="11"/>
      <c r="BB315" s="11"/>
      <c r="BC315" s="11"/>
    </row>
    <row r="316" spans="1:55" x14ac:dyDescent="0.3">
      <c r="A316" s="11"/>
      <c r="B316" s="11"/>
      <c r="C316" s="11"/>
      <c r="D316" s="11"/>
      <c r="E316" s="38"/>
      <c r="F316" s="11"/>
      <c r="G316" s="40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26"/>
      <c r="AR316" s="26"/>
      <c r="AS316" s="26"/>
      <c r="AT316" s="26"/>
      <c r="AU316" s="26"/>
      <c r="AV316" s="26"/>
      <c r="AW316" s="11"/>
      <c r="AX316" s="11"/>
      <c r="AY316" s="11"/>
      <c r="AZ316" s="11"/>
      <c r="BA316" s="11"/>
      <c r="BB316" s="11"/>
      <c r="BC316" s="11"/>
    </row>
    <row r="317" spans="1:55" x14ac:dyDescent="0.3">
      <c r="A317" s="11"/>
      <c r="B317" s="11"/>
      <c r="C317" s="11"/>
      <c r="D317" s="11"/>
      <c r="E317" s="38"/>
      <c r="F317" s="11"/>
      <c r="G317" s="40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26"/>
      <c r="AR317" s="26"/>
      <c r="AS317" s="26"/>
      <c r="AT317" s="26"/>
      <c r="AU317" s="26"/>
      <c r="AV317" s="26"/>
      <c r="AW317" s="11"/>
      <c r="AX317" s="11"/>
      <c r="AY317" s="11"/>
      <c r="AZ317" s="11"/>
      <c r="BA317" s="11"/>
      <c r="BB317" s="11"/>
      <c r="BC317" s="11"/>
    </row>
    <row r="318" spans="1:55" x14ac:dyDescent="0.3">
      <c r="A318" s="11"/>
      <c r="B318" s="11"/>
      <c r="C318" s="11"/>
      <c r="D318" s="11"/>
      <c r="E318" s="38"/>
      <c r="F318" s="11"/>
      <c r="G318" s="40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26"/>
      <c r="AR318" s="26"/>
      <c r="AS318" s="26"/>
      <c r="AT318" s="26"/>
      <c r="AU318" s="26"/>
      <c r="AV318" s="26"/>
      <c r="AW318" s="11"/>
      <c r="AX318" s="11"/>
      <c r="AY318" s="11"/>
      <c r="AZ318" s="11"/>
      <c r="BA318" s="11"/>
      <c r="BB318" s="11"/>
      <c r="BC318" s="11"/>
    </row>
    <row r="319" spans="1:55" x14ac:dyDescent="0.3">
      <c r="A319" s="11"/>
      <c r="B319" s="11"/>
      <c r="C319" s="11"/>
      <c r="D319" s="11"/>
      <c r="E319" s="38"/>
      <c r="F319" s="11"/>
      <c r="G319" s="40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26"/>
      <c r="AR319" s="26"/>
      <c r="AS319" s="26"/>
      <c r="AT319" s="26"/>
      <c r="AU319" s="26"/>
      <c r="AV319" s="26"/>
      <c r="AW319" s="11"/>
      <c r="AX319" s="11"/>
      <c r="AY319" s="11"/>
      <c r="AZ319" s="11"/>
      <c r="BA319" s="11"/>
      <c r="BB319" s="11"/>
      <c r="BC319" s="11"/>
    </row>
    <row r="320" spans="1:55" x14ac:dyDescent="0.3">
      <c r="A320" s="11"/>
      <c r="B320" s="11"/>
      <c r="C320" s="11"/>
      <c r="D320" s="11"/>
      <c r="E320" s="38"/>
      <c r="F320" s="11"/>
      <c r="G320" s="40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26"/>
      <c r="AR320" s="26"/>
      <c r="AS320" s="26"/>
      <c r="AT320" s="26"/>
      <c r="AU320" s="26"/>
      <c r="AV320" s="26"/>
      <c r="AW320" s="11"/>
      <c r="AX320" s="11"/>
      <c r="AY320" s="11"/>
      <c r="AZ320" s="11"/>
      <c r="BA320" s="11"/>
      <c r="BB320" s="11"/>
      <c r="BC320" s="11"/>
    </row>
    <row r="321" spans="1:55" x14ac:dyDescent="0.3">
      <c r="A321" s="11"/>
      <c r="B321" s="11"/>
      <c r="C321" s="11"/>
      <c r="D321" s="11"/>
      <c r="E321" s="38"/>
      <c r="F321" s="11"/>
      <c r="G321" s="40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26"/>
      <c r="AR321" s="26"/>
      <c r="AS321" s="26"/>
      <c r="AT321" s="26"/>
      <c r="AU321" s="26"/>
      <c r="AV321" s="26"/>
      <c r="AW321" s="11"/>
      <c r="AX321" s="11"/>
      <c r="AY321" s="11"/>
      <c r="AZ321" s="11"/>
      <c r="BA321" s="11"/>
      <c r="BB321" s="11"/>
      <c r="BC321" s="11"/>
    </row>
    <row r="322" spans="1:55" x14ac:dyDescent="0.3">
      <c r="A322" s="11"/>
      <c r="B322" s="11"/>
      <c r="C322" s="11"/>
      <c r="D322" s="11"/>
      <c r="E322" s="38"/>
      <c r="F322" s="11"/>
      <c r="G322" s="40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26"/>
      <c r="AR322" s="26"/>
      <c r="AS322" s="26"/>
      <c r="AT322" s="26"/>
      <c r="AU322" s="26"/>
      <c r="AV322" s="26"/>
      <c r="AW322" s="11"/>
      <c r="AX322" s="11"/>
      <c r="AY322" s="11"/>
      <c r="AZ322" s="11"/>
      <c r="BA322" s="11"/>
      <c r="BB322" s="11"/>
      <c r="BC322" s="11"/>
    </row>
    <row r="323" spans="1:55" x14ac:dyDescent="0.3">
      <c r="A323" s="11"/>
      <c r="B323" s="11"/>
      <c r="C323" s="11"/>
      <c r="D323" s="11"/>
      <c r="E323" s="38"/>
      <c r="F323" s="11"/>
      <c r="G323" s="40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26"/>
      <c r="AR323" s="26"/>
      <c r="AS323" s="26"/>
      <c r="AT323" s="26"/>
      <c r="AU323" s="26"/>
      <c r="AV323" s="26"/>
      <c r="AW323" s="11"/>
      <c r="AX323" s="11"/>
      <c r="AY323" s="11"/>
      <c r="AZ323" s="11"/>
      <c r="BA323" s="11"/>
      <c r="BB323" s="11"/>
      <c r="BC323" s="11"/>
    </row>
    <row r="324" spans="1:55" x14ac:dyDescent="0.3">
      <c r="A324" s="11"/>
      <c r="B324" s="11"/>
      <c r="C324" s="11"/>
      <c r="D324" s="11"/>
      <c r="E324" s="38"/>
      <c r="F324" s="11"/>
      <c r="G324" s="40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26"/>
      <c r="AR324" s="26"/>
      <c r="AS324" s="26"/>
      <c r="AT324" s="26"/>
      <c r="AU324" s="26"/>
      <c r="AV324" s="26"/>
      <c r="AW324" s="11"/>
      <c r="AX324" s="11"/>
      <c r="AY324" s="11"/>
      <c r="AZ324" s="11"/>
      <c r="BA324" s="11"/>
      <c r="BB324" s="11"/>
      <c r="BC324" s="11"/>
    </row>
    <row r="325" spans="1:55" x14ac:dyDescent="0.3">
      <c r="A325" s="11"/>
      <c r="B325" s="11"/>
      <c r="C325" s="11"/>
      <c r="D325" s="11"/>
      <c r="E325" s="38"/>
      <c r="F325" s="11"/>
      <c r="G325" s="40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26"/>
      <c r="AR325" s="26"/>
      <c r="AS325" s="26"/>
      <c r="AT325" s="26"/>
      <c r="AU325" s="26"/>
      <c r="AV325" s="26"/>
      <c r="AW325" s="11"/>
      <c r="AX325" s="11"/>
      <c r="AY325" s="11"/>
      <c r="AZ325" s="11"/>
      <c r="BA325" s="11"/>
      <c r="BB325" s="11"/>
      <c r="BC325" s="11"/>
    </row>
    <row r="326" spans="1:55" x14ac:dyDescent="0.3">
      <c r="A326" s="11"/>
      <c r="B326" s="11"/>
      <c r="C326" s="11"/>
      <c r="D326" s="11"/>
      <c r="E326" s="38"/>
      <c r="F326" s="11"/>
      <c r="G326" s="40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26"/>
      <c r="AR326" s="26"/>
      <c r="AS326" s="26"/>
      <c r="AT326" s="26"/>
      <c r="AU326" s="26"/>
      <c r="AV326" s="26"/>
      <c r="AW326" s="11"/>
      <c r="AX326" s="11"/>
      <c r="AY326" s="11"/>
      <c r="AZ326" s="11"/>
      <c r="BA326" s="11"/>
      <c r="BB326" s="11"/>
      <c r="BC326" s="11"/>
    </row>
    <row r="327" spans="1:55" x14ac:dyDescent="0.3">
      <c r="A327" s="11"/>
      <c r="B327" s="11"/>
      <c r="C327" s="11"/>
      <c r="D327" s="11"/>
      <c r="E327" s="38"/>
      <c r="F327" s="11"/>
      <c r="G327" s="40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26"/>
      <c r="AR327" s="26"/>
      <c r="AS327" s="26"/>
      <c r="AT327" s="26"/>
      <c r="AU327" s="26"/>
      <c r="AV327" s="26"/>
      <c r="AW327" s="11"/>
      <c r="AX327" s="11"/>
      <c r="AY327" s="11"/>
      <c r="AZ327" s="11"/>
      <c r="BA327" s="11"/>
      <c r="BB327" s="11"/>
      <c r="BC327" s="11"/>
    </row>
    <row r="328" spans="1:55" x14ac:dyDescent="0.3">
      <c r="A328" s="11"/>
      <c r="B328" s="11"/>
      <c r="C328" s="11"/>
      <c r="D328" s="11"/>
      <c r="E328" s="38"/>
      <c r="F328" s="11"/>
      <c r="G328" s="40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26"/>
      <c r="AR328" s="26"/>
      <c r="AS328" s="26"/>
      <c r="AT328" s="26"/>
      <c r="AU328" s="26"/>
      <c r="AV328" s="26"/>
      <c r="AW328" s="11"/>
      <c r="AX328" s="11"/>
      <c r="AY328" s="11"/>
      <c r="AZ328" s="11"/>
      <c r="BA328" s="11"/>
      <c r="BB328" s="11"/>
      <c r="BC328" s="11"/>
    </row>
    <row r="329" spans="1:55" x14ac:dyDescent="0.3">
      <c r="A329" s="11"/>
      <c r="B329" s="11"/>
      <c r="C329" s="11"/>
      <c r="D329" s="11"/>
      <c r="E329" s="38"/>
      <c r="F329" s="11"/>
      <c r="G329" s="40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26"/>
      <c r="AR329" s="26"/>
      <c r="AS329" s="26"/>
      <c r="AT329" s="26"/>
      <c r="AU329" s="26"/>
      <c r="AV329" s="26"/>
      <c r="AW329" s="11"/>
      <c r="AX329" s="11"/>
      <c r="AY329" s="11"/>
      <c r="AZ329" s="11"/>
      <c r="BA329" s="11"/>
      <c r="BB329" s="11"/>
      <c r="BC329" s="11"/>
    </row>
    <row r="330" spans="1:55" x14ac:dyDescent="0.3">
      <c r="A330" s="11"/>
      <c r="B330" s="11"/>
      <c r="C330" s="11"/>
      <c r="D330" s="11"/>
      <c r="E330" s="38"/>
      <c r="F330" s="11"/>
      <c r="G330" s="40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26"/>
      <c r="AR330" s="26"/>
      <c r="AS330" s="26"/>
      <c r="AT330" s="26"/>
      <c r="AU330" s="26"/>
      <c r="AV330" s="26"/>
      <c r="AW330" s="11"/>
      <c r="AX330" s="11"/>
      <c r="AY330" s="11"/>
      <c r="AZ330" s="11"/>
      <c r="BA330" s="11"/>
      <c r="BB330" s="11"/>
      <c r="BC330" s="11"/>
    </row>
    <row r="331" spans="1:55" x14ac:dyDescent="0.3">
      <c r="A331" s="11"/>
      <c r="B331" s="11"/>
      <c r="C331" s="11"/>
      <c r="D331" s="11"/>
      <c r="E331" s="38"/>
      <c r="F331" s="11"/>
      <c r="G331" s="40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26"/>
      <c r="AR331" s="26"/>
      <c r="AS331" s="26"/>
      <c r="AT331" s="26"/>
      <c r="AU331" s="26"/>
      <c r="AV331" s="26"/>
      <c r="AW331" s="11"/>
      <c r="AX331" s="11"/>
      <c r="AY331" s="11"/>
      <c r="AZ331" s="11"/>
      <c r="BA331" s="11"/>
      <c r="BB331" s="11"/>
      <c r="BC331" s="11"/>
    </row>
    <row r="332" spans="1:55" x14ac:dyDescent="0.3">
      <c r="A332" s="11"/>
      <c r="B332" s="11"/>
      <c r="C332" s="11"/>
      <c r="D332" s="11"/>
      <c r="E332" s="38"/>
      <c r="F332" s="11"/>
      <c r="G332" s="40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26"/>
      <c r="AR332" s="26"/>
      <c r="AS332" s="26"/>
      <c r="AT332" s="26"/>
      <c r="AU332" s="26"/>
      <c r="AV332" s="26"/>
      <c r="AW332" s="11"/>
      <c r="AX332" s="11"/>
      <c r="AY332" s="11"/>
      <c r="AZ332" s="11"/>
      <c r="BA332" s="11"/>
      <c r="BB332" s="11"/>
      <c r="BC332" s="11"/>
    </row>
    <row r="333" spans="1:55" x14ac:dyDescent="0.3">
      <c r="A333" s="11"/>
      <c r="B333" s="11"/>
      <c r="C333" s="11"/>
      <c r="D333" s="11"/>
      <c r="E333" s="38"/>
      <c r="F333" s="11"/>
      <c r="G333" s="40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26"/>
      <c r="AR333" s="26"/>
      <c r="AS333" s="26"/>
      <c r="AT333" s="26"/>
      <c r="AU333" s="26"/>
      <c r="AV333" s="26"/>
      <c r="AW333" s="11"/>
      <c r="AX333" s="11"/>
      <c r="AY333" s="11"/>
      <c r="AZ333" s="11"/>
      <c r="BA333" s="11"/>
      <c r="BB333" s="11"/>
      <c r="BC333" s="11"/>
    </row>
    <row r="334" spans="1:55" x14ac:dyDescent="0.3">
      <c r="A334" s="11"/>
      <c r="B334" s="11"/>
      <c r="C334" s="11"/>
      <c r="D334" s="11"/>
      <c r="E334" s="38"/>
      <c r="F334" s="11"/>
      <c r="G334" s="40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26"/>
      <c r="AR334" s="26"/>
      <c r="AS334" s="26"/>
      <c r="AT334" s="26"/>
      <c r="AU334" s="26"/>
      <c r="AV334" s="26"/>
      <c r="AW334" s="11"/>
      <c r="AX334" s="11"/>
      <c r="AY334" s="11"/>
      <c r="AZ334" s="11"/>
      <c r="BA334" s="11"/>
      <c r="BB334" s="11"/>
      <c r="BC334" s="11"/>
    </row>
    <row r="335" spans="1:55" x14ac:dyDescent="0.3">
      <c r="A335" s="11"/>
      <c r="B335" s="11"/>
      <c r="C335" s="11"/>
      <c r="D335" s="11"/>
      <c r="E335" s="38"/>
      <c r="F335" s="11"/>
      <c r="G335" s="40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26"/>
      <c r="AR335" s="26"/>
      <c r="AS335" s="26"/>
      <c r="AT335" s="26"/>
      <c r="AU335" s="26"/>
      <c r="AV335" s="26"/>
      <c r="AW335" s="11"/>
      <c r="AX335" s="11"/>
      <c r="AY335" s="11"/>
      <c r="AZ335" s="11"/>
      <c r="BA335" s="11"/>
      <c r="BB335" s="11"/>
      <c r="BC335" s="11"/>
    </row>
    <row r="336" spans="1:55" x14ac:dyDescent="0.3">
      <c r="A336" s="11"/>
      <c r="B336" s="11"/>
      <c r="C336" s="11"/>
      <c r="D336" s="11"/>
      <c r="E336" s="38"/>
      <c r="F336" s="11"/>
      <c r="G336" s="40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26"/>
      <c r="AR336" s="26"/>
      <c r="AS336" s="26"/>
      <c r="AT336" s="26"/>
      <c r="AU336" s="26"/>
      <c r="AV336" s="26"/>
      <c r="AW336" s="11"/>
      <c r="AX336" s="11"/>
      <c r="AY336" s="11"/>
      <c r="AZ336" s="11"/>
      <c r="BA336" s="11"/>
      <c r="BB336" s="11"/>
      <c r="BC336" s="11"/>
    </row>
    <row r="337" spans="1:55" x14ac:dyDescent="0.3">
      <c r="A337" s="11"/>
      <c r="B337" s="11"/>
      <c r="C337" s="11"/>
      <c r="D337" s="11"/>
      <c r="E337" s="38"/>
      <c r="F337" s="11"/>
      <c r="G337" s="40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26"/>
      <c r="AR337" s="26"/>
      <c r="AS337" s="26"/>
      <c r="AT337" s="26"/>
      <c r="AU337" s="26"/>
      <c r="AV337" s="26"/>
      <c r="AW337" s="11"/>
      <c r="AX337" s="11"/>
      <c r="AY337" s="11"/>
      <c r="AZ337" s="11"/>
      <c r="BA337" s="11"/>
      <c r="BB337" s="11"/>
      <c r="BC337" s="11"/>
    </row>
    <row r="338" spans="1:55" x14ac:dyDescent="0.3">
      <c r="A338" s="11"/>
      <c r="B338" s="11"/>
      <c r="C338" s="11"/>
      <c r="D338" s="11"/>
      <c r="E338" s="38"/>
      <c r="F338" s="11"/>
      <c r="G338" s="40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26"/>
      <c r="AR338" s="26"/>
      <c r="AS338" s="26"/>
      <c r="AT338" s="26"/>
      <c r="AU338" s="26"/>
      <c r="AV338" s="26"/>
      <c r="AW338" s="11"/>
      <c r="AX338" s="11"/>
      <c r="AY338" s="11"/>
      <c r="AZ338" s="11"/>
      <c r="BA338" s="11"/>
      <c r="BB338" s="11"/>
      <c r="BC338" s="11"/>
    </row>
    <row r="339" spans="1:55" x14ac:dyDescent="0.3">
      <c r="A339" s="11"/>
      <c r="B339" s="11"/>
      <c r="C339" s="11"/>
      <c r="D339" s="11"/>
      <c r="E339" s="38"/>
      <c r="F339" s="11"/>
      <c r="G339" s="40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26"/>
      <c r="AR339" s="26"/>
      <c r="AS339" s="26"/>
      <c r="AT339" s="26"/>
      <c r="AU339" s="26"/>
      <c r="AV339" s="26"/>
      <c r="AW339" s="11"/>
      <c r="AX339" s="11"/>
      <c r="AY339" s="11"/>
      <c r="AZ339" s="11"/>
      <c r="BA339" s="11"/>
      <c r="BB339" s="11"/>
      <c r="BC339" s="11"/>
    </row>
    <row r="340" spans="1:55" x14ac:dyDescent="0.3">
      <c r="A340" s="11"/>
      <c r="B340" s="11"/>
      <c r="C340" s="11"/>
      <c r="D340" s="11"/>
      <c r="E340" s="38"/>
      <c r="F340" s="11"/>
      <c r="G340" s="40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26"/>
      <c r="AR340" s="26"/>
      <c r="AS340" s="26"/>
      <c r="AT340" s="26"/>
      <c r="AU340" s="26"/>
      <c r="AV340" s="26"/>
      <c r="AW340" s="11"/>
      <c r="AX340" s="11"/>
      <c r="AY340" s="11"/>
      <c r="AZ340" s="11"/>
      <c r="BA340" s="11"/>
      <c r="BB340" s="11"/>
      <c r="BC340" s="11"/>
    </row>
    <row r="341" spans="1:55" x14ac:dyDescent="0.3">
      <c r="A341" s="11"/>
      <c r="B341" s="11"/>
      <c r="C341" s="11"/>
      <c r="D341" s="11"/>
      <c r="E341" s="38"/>
      <c r="F341" s="11"/>
      <c r="G341" s="40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26"/>
      <c r="AR341" s="26"/>
      <c r="AS341" s="26"/>
      <c r="AT341" s="26"/>
      <c r="AU341" s="26"/>
      <c r="AV341" s="26"/>
      <c r="AW341" s="11"/>
      <c r="AX341" s="11"/>
      <c r="AY341" s="11"/>
      <c r="AZ341" s="11"/>
      <c r="BA341" s="11"/>
      <c r="BB341" s="11"/>
      <c r="BC341" s="11"/>
    </row>
    <row r="342" spans="1:55" x14ac:dyDescent="0.3">
      <c r="A342" s="11"/>
      <c r="B342" s="11"/>
      <c r="C342" s="11"/>
      <c r="D342" s="11"/>
      <c r="E342" s="38"/>
      <c r="F342" s="11"/>
      <c r="G342" s="40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26"/>
      <c r="AR342" s="26"/>
      <c r="AS342" s="26"/>
      <c r="AT342" s="26"/>
      <c r="AU342" s="26"/>
      <c r="AV342" s="26"/>
      <c r="AW342" s="11"/>
      <c r="AX342" s="11"/>
      <c r="AY342" s="11"/>
      <c r="AZ342" s="11"/>
      <c r="BA342" s="11"/>
      <c r="BB342" s="11"/>
      <c r="BC342" s="11"/>
    </row>
    <row r="343" spans="1:55" x14ac:dyDescent="0.3">
      <c r="A343" s="11"/>
      <c r="B343" s="11"/>
      <c r="C343" s="11"/>
      <c r="D343" s="11"/>
      <c r="E343" s="38"/>
      <c r="F343" s="11"/>
      <c r="G343" s="40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26"/>
      <c r="AR343" s="26"/>
      <c r="AS343" s="26"/>
      <c r="AT343" s="26"/>
      <c r="AU343" s="26"/>
      <c r="AV343" s="26"/>
      <c r="AW343" s="11"/>
      <c r="AX343" s="11"/>
      <c r="AY343" s="11"/>
      <c r="AZ343" s="11"/>
      <c r="BA343" s="11"/>
      <c r="BB343" s="11"/>
      <c r="BC343" s="11"/>
    </row>
    <row r="344" spans="1:55" x14ac:dyDescent="0.3">
      <c r="A344" s="11"/>
      <c r="B344" s="11"/>
      <c r="C344" s="11"/>
      <c r="D344" s="11"/>
      <c r="E344" s="38"/>
      <c r="F344" s="11"/>
      <c r="G344" s="40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26"/>
      <c r="AR344" s="26"/>
      <c r="AS344" s="26"/>
      <c r="AT344" s="26"/>
      <c r="AU344" s="26"/>
      <c r="AV344" s="26"/>
      <c r="AW344" s="11"/>
      <c r="AX344" s="11"/>
      <c r="AY344" s="11"/>
      <c r="AZ344" s="11"/>
      <c r="BA344" s="11"/>
      <c r="BB344" s="11"/>
      <c r="BC344" s="11"/>
    </row>
    <row r="345" spans="1:55" x14ac:dyDescent="0.3">
      <c r="A345" s="11"/>
      <c r="B345" s="11"/>
      <c r="C345" s="11"/>
      <c r="D345" s="11"/>
      <c r="E345" s="38"/>
      <c r="F345" s="11"/>
      <c r="G345" s="40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26"/>
      <c r="AR345" s="26"/>
      <c r="AS345" s="26"/>
      <c r="AT345" s="26"/>
      <c r="AU345" s="26"/>
      <c r="AV345" s="26"/>
      <c r="AW345" s="11"/>
      <c r="AX345" s="11"/>
      <c r="AY345" s="11"/>
      <c r="AZ345" s="11"/>
      <c r="BA345" s="11"/>
      <c r="BB345" s="11"/>
      <c r="BC345" s="11"/>
    </row>
    <row r="346" spans="1:55" x14ac:dyDescent="0.3">
      <c r="A346" s="11"/>
      <c r="B346" s="11"/>
      <c r="C346" s="11"/>
      <c r="D346" s="11"/>
      <c r="E346" s="38"/>
      <c r="F346" s="11"/>
      <c r="G346" s="40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26"/>
      <c r="AR346" s="26"/>
      <c r="AS346" s="26"/>
      <c r="AT346" s="26"/>
      <c r="AU346" s="26"/>
      <c r="AV346" s="26"/>
      <c r="AW346" s="11"/>
      <c r="AX346" s="11"/>
      <c r="AY346" s="11"/>
      <c r="AZ346" s="11"/>
      <c r="BA346" s="11"/>
      <c r="BB346" s="11"/>
      <c r="BC346" s="11"/>
    </row>
    <row r="347" spans="1:55" x14ac:dyDescent="0.3">
      <c r="A347" s="11"/>
      <c r="B347" s="11"/>
      <c r="C347" s="11"/>
      <c r="D347" s="11"/>
      <c r="E347" s="38"/>
      <c r="F347" s="11"/>
      <c r="G347" s="40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26"/>
      <c r="AR347" s="26"/>
      <c r="AS347" s="26"/>
      <c r="AT347" s="26"/>
      <c r="AU347" s="26"/>
      <c r="AV347" s="26"/>
      <c r="AW347" s="11"/>
      <c r="AX347" s="11"/>
      <c r="AY347" s="11"/>
      <c r="AZ347" s="11"/>
      <c r="BA347" s="11"/>
      <c r="BB347" s="11"/>
      <c r="BC347" s="11"/>
    </row>
    <row r="348" spans="1:55" x14ac:dyDescent="0.3">
      <c r="A348" s="11"/>
      <c r="B348" s="11"/>
      <c r="C348" s="11"/>
      <c r="D348" s="11"/>
      <c r="E348" s="38"/>
      <c r="F348" s="11"/>
      <c r="G348" s="40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26"/>
      <c r="AR348" s="26"/>
      <c r="AS348" s="26"/>
      <c r="AT348" s="26"/>
      <c r="AU348" s="26"/>
      <c r="AV348" s="26"/>
      <c r="AW348" s="11"/>
      <c r="AX348" s="11"/>
      <c r="AY348" s="11"/>
      <c r="AZ348" s="11"/>
      <c r="BA348" s="11"/>
      <c r="BB348" s="11"/>
      <c r="BC348" s="11"/>
    </row>
    <row r="349" spans="1:55" x14ac:dyDescent="0.3">
      <c r="A349" s="11"/>
      <c r="B349" s="11"/>
      <c r="C349" s="11"/>
      <c r="D349" s="11"/>
      <c r="E349" s="38"/>
      <c r="F349" s="11"/>
      <c r="G349" s="40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26"/>
      <c r="AR349" s="26"/>
      <c r="AS349" s="26"/>
      <c r="AT349" s="26"/>
      <c r="AU349" s="26"/>
      <c r="AV349" s="26"/>
      <c r="AW349" s="11"/>
      <c r="AX349" s="11"/>
      <c r="AY349" s="11"/>
      <c r="AZ349" s="11"/>
      <c r="BA349" s="11"/>
      <c r="BB349" s="11"/>
      <c r="BC349" s="11"/>
    </row>
    <row r="350" spans="1:55" x14ac:dyDescent="0.3">
      <c r="A350" s="11"/>
      <c r="B350" s="11"/>
      <c r="C350" s="11"/>
      <c r="D350" s="11"/>
      <c r="E350" s="38"/>
      <c r="F350" s="11"/>
      <c r="G350" s="40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26"/>
      <c r="AR350" s="26"/>
      <c r="AS350" s="26"/>
      <c r="AT350" s="26"/>
      <c r="AU350" s="26"/>
      <c r="AV350" s="26"/>
      <c r="AW350" s="11"/>
      <c r="AX350" s="11"/>
      <c r="AY350" s="11"/>
      <c r="AZ350" s="11"/>
      <c r="BA350" s="11"/>
      <c r="BB350" s="11"/>
      <c r="BC350" s="11"/>
    </row>
    <row r="351" spans="1:55" x14ac:dyDescent="0.3">
      <c r="A351" s="11"/>
      <c r="B351" s="11"/>
      <c r="C351" s="11"/>
      <c r="D351" s="11"/>
      <c r="E351" s="38"/>
      <c r="F351" s="11"/>
      <c r="G351" s="40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26"/>
      <c r="AR351" s="26"/>
      <c r="AS351" s="26"/>
      <c r="AT351" s="26"/>
      <c r="AU351" s="26"/>
      <c r="AV351" s="26"/>
      <c r="AW351" s="11"/>
      <c r="AX351" s="11"/>
      <c r="AY351" s="11"/>
      <c r="AZ351" s="11"/>
      <c r="BA351" s="11"/>
      <c r="BB351" s="11"/>
      <c r="BC351" s="11"/>
    </row>
    <row r="352" spans="1:55" x14ac:dyDescent="0.3">
      <c r="A352" s="11"/>
      <c r="B352" s="11"/>
      <c r="C352" s="11"/>
      <c r="D352" s="11"/>
      <c r="E352" s="38"/>
      <c r="F352" s="11"/>
      <c r="G352" s="40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26"/>
      <c r="AR352" s="26"/>
      <c r="AS352" s="26"/>
      <c r="AT352" s="26"/>
      <c r="AU352" s="26"/>
      <c r="AV352" s="26"/>
      <c r="AW352" s="11"/>
      <c r="AX352" s="11"/>
      <c r="AY352" s="11"/>
      <c r="AZ352" s="11"/>
      <c r="BA352" s="11"/>
      <c r="BB352" s="11"/>
      <c r="BC352" s="11"/>
    </row>
    <row r="353" spans="1:55" x14ac:dyDescent="0.3">
      <c r="A353" s="11"/>
      <c r="B353" s="11"/>
      <c r="C353" s="11"/>
      <c r="D353" s="11"/>
      <c r="E353" s="38"/>
      <c r="F353" s="11"/>
      <c r="G353" s="40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26"/>
      <c r="AR353" s="26"/>
      <c r="AS353" s="26"/>
      <c r="AT353" s="26"/>
      <c r="AU353" s="26"/>
      <c r="AV353" s="26"/>
      <c r="AW353" s="11"/>
      <c r="AX353" s="11"/>
      <c r="AY353" s="11"/>
      <c r="AZ353" s="11"/>
      <c r="BA353" s="11"/>
      <c r="BB353" s="11"/>
      <c r="BC353" s="11"/>
    </row>
    <row r="354" spans="1:55" x14ac:dyDescent="0.3">
      <c r="A354" s="11"/>
      <c r="B354" s="11"/>
      <c r="C354" s="11"/>
      <c r="D354" s="11"/>
      <c r="E354" s="38"/>
      <c r="F354" s="11"/>
      <c r="G354" s="40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26"/>
      <c r="AR354" s="26"/>
      <c r="AS354" s="26"/>
      <c r="AT354" s="26"/>
      <c r="AU354" s="26"/>
      <c r="AV354" s="26"/>
      <c r="AW354" s="11"/>
      <c r="AX354" s="11"/>
      <c r="AY354" s="11"/>
      <c r="AZ354" s="11"/>
      <c r="BA354" s="11"/>
      <c r="BB354" s="11"/>
      <c r="BC354" s="11"/>
    </row>
    <row r="355" spans="1:55" x14ac:dyDescent="0.3">
      <c r="A355" s="11"/>
      <c r="B355" s="11"/>
      <c r="C355" s="11"/>
      <c r="D355" s="11"/>
      <c r="E355" s="38"/>
      <c r="F355" s="11"/>
      <c r="G355" s="40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26"/>
      <c r="AR355" s="26"/>
      <c r="AS355" s="26"/>
      <c r="AT355" s="26"/>
      <c r="AU355" s="26"/>
      <c r="AV355" s="26"/>
      <c r="AW355" s="11"/>
      <c r="AX355" s="11"/>
      <c r="AY355" s="11"/>
      <c r="AZ355" s="11"/>
      <c r="BA355" s="11"/>
      <c r="BB355" s="11"/>
      <c r="BC355" s="11"/>
    </row>
    <row r="356" spans="1:55" x14ac:dyDescent="0.3">
      <c r="A356" s="11"/>
      <c r="B356" s="11"/>
      <c r="C356" s="11"/>
      <c r="D356" s="11"/>
      <c r="E356" s="38"/>
      <c r="F356" s="11"/>
      <c r="G356" s="40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26"/>
      <c r="AR356" s="26"/>
      <c r="AS356" s="26"/>
      <c r="AT356" s="26"/>
      <c r="AU356" s="26"/>
      <c r="AV356" s="26"/>
      <c r="AW356" s="11"/>
      <c r="AX356" s="11"/>
      <c r="AY356" s="11"/>
      <c r="AZ356" s="11"/>
      <c r="BA356" s="11"/>
      <c r="BB356" s="11"/>
      <c r="BC356" s="11"/>
    </row>
    <row r="357" spans="1:55" x14ac:dyDescent="0.3">
      <c r="A357" s="11"/>
      <c r="B357" s="11"/>
      <c r="C357" s="11"/>
      <c r="D357" s="11"/>
      <c r="E357" s="38"/>
      <c r="F357" s="11"/>
      <c r="G357" s="40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26"/>
      <c r="AR357" s="26"/>
      <c r="AS357" s="26"/>
      <c r="AT357" s="26"/>
      <c r="AU357" s="26"/>
      <c r="AV357" s="26"/>
      <c r="AW357" s="11"/>
      <c r="AX357" s="11"/>
      <c r="AY357" s="11"/>
      <c r="AZ357" s="11"/>
      <c r="BA357" s="11"/>
      <c r="BB357" s="11"/>
      <c r="BC357" s="11"/>
    </row>
    <row r="358" spans="1:55" x14ac:dyDescent="0.3">
      <c r="A358" s="11"/>
      <c r="B358" s="11"/>
      <c r="C358" s="11"/>
      <c r="D358" s="11"/>
      <c r="E358" s="38"/>
      <c r="F358" s="11"/>
      <c r="G358" s="40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26"/>
      <c r="AR358" s="26"/>
      <c r="AS358" s="26"/>
      <c r="AT358" s="26"/>
      <c r="AU358" s="26"/>
      <c r="AV358" s="26"/>
      <c r="AW358" s="11"/>
      <c r="AX358" s="11"/>
      <c r="AY358" s="11"/>
      <c r="AZ358" s="11"/>
      <c r="BA358" s="11"/>
      <c r="BB358" s="11"/>
      <c r="BC358" s="11"/>
    </row>
    <row r="359" spans="1:55" x14ac:dyDescent="0.3">
      <c r="A359" s="11"/>
      <c r="B359" s="11"/>
      <c r="C359" s="11"/>
      <c r="D359" s="11"/>
      <c r="E359" s="38"/>
      <c r="F359" s="11"/>
      <c r="G359" s="40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26"/>
      <c r="AR359" s="26"/>
      <c r="AS359" s="26"/>
      <c r="AT359" s="26"/>
      <c r="AU359" s="26"/>
      <c r="AV359" s="26"/>
      <c r="AW359" s="11"/>
      <c r="AX359" s="11"/>
      <c r="AY359" s="11"/>
      <c r="AZ359" s="11"/>
      <c r="BA359" s="11"/>
      <c r="BB359" s="11"/>
      <c r="BC359" s="11"/>
    </row>
    <row r="360" spans="1:55" x14ac:dyDescent="0.3">
      <c r="A360" s="11"/>
      <c r="B360" s="11"/>
      <c r="C360" s="11"/>
      <c r="D360" s="11"/>
      <c r="E360" s="38"/>
      <c r="F360" s="11"/>
      <c r="G360" s="40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26"/>
      <c r="AR360" s="26"/>
      <c r="AS360" s="26"/>
      <c r="AT360" s="26"/>
      <c r="AU360" s="26"/>
      <c r="AV360" s="26"/>
      <c r="AW360" s="11"/>
      <c r="AX360" s="11"/>
      <c r="AY360" s="11"/>
      <c r="AZ360" s="11"/>
      <c r="BA360" s="11"/>
      <c r="BB360" s="11"/>
      <c r="BC360" s="11"/>
    </row>
    <row r="361" spans="1:55" x14ac:dyDescent="0.3">
      <c r="A361" s="11"/>
      <c r="B361" s="11"/>
      <c r="C361" s="11"/>
      <c r="D361" s="11"/>
      <c r="E361" s="38"/>
      <c r="F361" s="11"/>
      <c r="G361" s="40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26"/>
      <c r="AR361" s="26"/>
      <c r="AS361" s="26"/>
      <c r="AT361" s="26"/>
      <c r="AU361" s="26"/>
      <c r="AV361" s="26"/>
      <c r="AW361" s="11"/>
      <c r="AX361" s="11"/>
      <c r="AY361" s="11"/>
      <c r="AZ361" s="11"/>
      <c r="BA361" s="11"/>
      <c r="BB361" s="11"/>
      <c r="BC361" s="11"/>
    </row>
    <row r="362" spans="1:55" x14ac:dyDescent="0.3">
      <c r="A362" s="11"/>
      <c r="B362" s="11"/>
      <c r="C362" s="11"/>
      <c r="D362" s="11"/>
      <c r="E362" s="38"/>
      <c r="F362" s="11"/>
      <c r="G362" s="40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26"/>
      <c r="AR362" s="26"/>
      <c r="AS362" s="26"/>
      <c r="AT362" s="26"/>
      <c r="AU362" s="26"/>
      <c r="AV362" s="26"/>
      <c r="AW362" s="11"/>
      <c r="AX362" s="11"/>
      <c r="AY362" s="11"/>
      <c r="AZ362" s="11"/>
      <c r="BA362" s="11"/>
      <c r="BB362" s="11"/>
      <c r="BC362" s="11"/>
    </row>
    <row r="363" spans="1:55" x14ac:dyDescent="0.3">
      <c r="A363" s="11"/>
      <c r="B363" s="11"/>
      <c r="C363" s="11"/>
      <c r="D363" s="11"/>
      <c r="E363" s="38"/>
      <c r="F363" s="11"/>
      <c r="G363" s="40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26"/>
      <c r="AR363" s="26"/>
      <c r="AS363" s="26"/>
      <c r="AT363" s="26"/>
      <c r="AU363" s="26"/>
      <c r="AV363" s="26"/>
      <c r="AW363" s="11"/>
      <c r="AX363" s="11"/>
      <c r="AY363" s="11"/>
      <c r="AZ363" s="11"/>
      <c r="BA363" s="11"/>
      <c r="BB363" s="11"/>
      <c r="BC363" s="11"/>
    </row>
    <row r="364" spans="1:55" x14ac:dyDescent="0.3">
      <c r="A364" s="11"/>
      <c r="B364" s="11"/>
      <c r="C364" s="11"/>
      <c r="D364" s="11"/>
      <c r="E364" s="38"/>
      <c r="F364" s="11"/>
      <c r="G364" s="40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26"/>
      <c r="AR364" s="26"/>
      <c r="AS364" s="26"/>
      <c r="AT364" s="26"/>
      <c r="AU364" s="26"/>
      <c r="AV364" s="26"/>
      <c r="AW364" s="11"/>
      <c r="AX364" s="11"/>
      <c r="AY364" s="11"/>
      <c r="AZ364" s="11"/>
      <c r="BA364" s="11"/>
      <c r="BB364" s="11"/>
      <c r="BC364" s="11"/>
    </row>
    <row r="365" spans="1:55" x14ac:dyDescent="0.3">
      <c r="A365" s="11"/>
      <c r="B365" s="11"/>
      <c r="C365" s="11"/>
      <c r="D365" s="11"/>
      <c r="E365" s="38"/>
      <c r="F365" s="11"/>
      <c r="G365" s="40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26"/>
      <c r="AR365" s="26"/>
      <c r="AS365" s="26"/>
      <c r="AT365" s="26"/>
      <c r="AU365" s="26"/>
      <c r="AV365" s="26"/>
      <c r="AW365" s="11"/>
      <c r="AX365" s="11"/>
      <c r="AY365" s="11"/>
      <c r="AZ365" s="11"/>
      <c r="BA365" s="11"/>
      <c r="BB365" s="11"/>
      <c r="BC365" s="11"/>
    </row>
    <row r="366" spans="1:55" x14ac:dyDescent="0.3">
      <c r="A366" s="11"/>
      <c r="B366" s="11"/>
      <c r="C366" s="11"/>
      <c r="D366" s="11"/>
      <c r="E366" s="38"/>
      <c r="F366" s="11"/>
      <c r="G366" s="40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26"/>
      <c r="AR366" s="26"/>
      <c r="AS366" s="26"/>
      <c r="AT366" s="26"/>
      <c r="AU366" s="26"/>
      <c r="AV366" s="26"/>
      <c r="AW366" s="11"/>
      <c r="AX366" s="11"/>
      <c r="AY366" s="11"/>
      <c r="AZ366" s="11"/>
      <c r="BA366" s="11"/>
      <c r="BB366" s="11"/>
      <c r="BC366" s="11"/>
    </row>
    <row r="367" spans="1:55" x14ac:dyDescent="0.3">
      <c r="A367" s="11"/>
      <c r="B367" s="11"/>
      <c r="C367" s="11"/>
      <c r="D367" s="11"/>
      <c r="E367" s="38"/>
      <c r="F367" s="11"/>
      <c r="G367" s="40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26"/>
      <c r="AR367" s="26"/>
      <c r="AS367" s="26"/>
      <c r="AT367" s="26"/>
      <c r="AU367" s="26"/>
      <c r="AV367" s="26"/>
      <c r="AW367" s="11"/>
      <c r="AX367" s="11"/>
      <c r="AY367" s="11"/>
      <c r="AZ367" s="11"/>
      <c r="BA367" s="11"/>
      <c r="BB367" s="11"/>
      <c r="BC367" s="11"/>
    </row>
    <row r="368" spans="1:55" x14ac:dyDescent="0.3">
      <c r="A368" s="11"/>
      <c r="B368" s="11"/>
      <c r="C368" s="11"/>
      <c r="D368" s="11"/>
      <c r="E368" s="38"/>
      <c r="F368" s="11"/>
      <c r="G368" s="40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26"/>
      <c r="AR368" s="26"/>
      <c r="AS368" s="26"/>
      <c r="AT368" s="26"/>
      <c r="AU368" s="26"/>
      <c r="AV368" s="26"/>
      <c r="AW368" s="11"/>
      <c r="AX368" s="11"/>
      <c r="AY368" s="11"/>
      <c r="AZ368" s="11"/>
      <c r="BA368" s="11"/>
      <c r="BB368" s="11"/>
      <c r="BC368" s="11"/>
    </row>
    <row r="369" spans="1:55" x14ac:dyDescent="0.3">
      <c r="A369" s="11"/>
      <c r="B369" s="11"/>
      <c r="C369" s="11"/>
      <c r="D369" s="11"/>
      <c r="E369" s="38"/>
      <c r="F369" s="11"/>
      <c r="G369" s="40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26"/>
      <c r="AR369" s="26"/>
      <c r="AS369" s="26"/>
      <c r="AT369" s="26"/>
      <c r="AU369" s="26"/>
      <c r="AV369" s="26"/>
      <c r="AW369" s="11"/>
      <c r="AX369" s="11"/>
      <c r="AY369" s="11"/>
      <c r="AZ369" s="11"/>
      <c r="BA369" s="11"/>
      <c r="BB369" s="11"/>
      <c r="BC369" s="11"/>
    </row>
    <row r="370" spans="1:55" x14ac:dyDescent="0.3">
      <c r="A370" s="11"/>
      <c r="B370" s="11"/>
      <c r="C370" s="11"/>
      <c r="D370" s="11"/>
      <c r="E370" s="38"/>
      <c r="F370" s="11"/>
      <c r="G370" s="40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26"/>
      <c r="AR370" s="26"/>
      <c r="AS370" s="26"/>
      <c r="AT370" s="26"/>
      <c r="AU370" s="26"/>
      <c r="AV370" s="26"/>
      <c r="AW370" s="11"/>
      <c r="AX370" s="11"/>
      <c r="AY370" s="11"/>
      <c r="AZ370" s="11"/>
      <c r="BA370" s="11"/>
      <c r="BB370" s="11"/>
      <c r="BC370" s="11"/>
    </row>
    <row r="371" spans="1:55" x14ac:dyDescent="0.3">
      <c r="A371" s="11"/>
      <c r="B371" s="11"/>
      <c r="C371" s="11"/>
      <c r="D371" s="11"/>
      <c r="E371" s="38"/>
      <c r="F371" s="11"/>
      <c r="G371" s="40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26"/>
      <c r="AR371" s="26"/>
      <c r="AS371" s="26"/>
      <c r="AT371" s="26"/>
      <c r="AU371" s="26"/>
      <c r="AV371" s="26"/>
      <c r="AW371" s="11"/>
      <c r="AX371" s="11"/>
      <c r="AY371" s="11"/>
      <c r="AZ371" s="11"/>
      <c r="BA371" s="11"/>
      <c r="BB371" s="11"/>
      <c r="BC371" s="11"/>
    </row>
    <row r="372" spans="1:55" x14ac:dyDescent="0.3">
      <c r="A372" s="11"/>
      <c r="B372" s="11"/>
      <c r="C372" s="11"/>
      <c r="D372" s="11"/>
      <c r="E372" s="38"/>
      <c r="F372" s="11"/>
      <c r="G372" s="40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26"/>
      <c r="AR372" s="26"/>
      <c r="AS372" s="26"/>
      <c r="AT372" s="26"/>
      <c r="AU372" s="26"/>
      <c r="AV372" s="26"/>
      <c r="AW372" s="11"/>
      <c r="AX372" s="11"/>
      <c r="AY372" s="11"/>
      <c r="AZ372" s="11"/>
      <c r="BA372" s="11"/>
      <c r="BB372" s="11"/>
      <c r="BC372" s="11"/>
    </row>
    <row r="373" spans="1:55" x14ac:dyDescent="0.3">
      <c r="A373" s="11"/>
      <c r="B373" s="11"/>
      <c r="C373" s="11"/>
      <c r="D373" s="11"/>
      <c r="E373" s="38"/>
      <c r="F373" s="11"/>
      <c r="G373" s="40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26"/>
      <c r="AR373" s="26"/>
      <c r="AS373" s="26"/>
      <c r="AT373" s="26"/>
      <c r="AU373" s="26"/>
      <c r="AV373" s="26"/>
      <c r="AW373" s="11"/>
      <c r="AX373" s="11"/>
      <c r="AY373" s="11"/>
      <c r="AZ373" s="11"/>
      <c r="BA373" s="11"/>
      <c r="BB373" s="11"/>
      <c r="BC373" s="11"/>
    </row>
    <row r="374" spans="1:55" x14ac:dyDescent="0.3">
      <c r="A374" s="11"/>
      <c r="B374" s="11"/>
      <c r="C374" s="11"/>
      <c r="D374" s="11"/>
      <c r="E374" s="38"/>
      <c r="F374" s="11"/>
      <c r="G374" s="40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26"/>
      <c r="AR374" s="26"/>
      <c r="AS374" s="26"/>
      <c r="AT374" s="26"/>
      <c r="AU374" s="26"/>
      <c r="AV374" s="26"/>
      <c r="AW374" s="11"/>
      <c r="AX374" s="11"/>
      <c r="AY374" s="11"/>
      <c r="AZ374" s="11"/>
      <c r="BA374" s="11"/>
      <c r="BB374" s="11"/>
      <c r="BC374" s="11"/>
    </row>
    <row r="375" spans="1:55" x14ac:dyDescent="0.3">
      <c r="A375" s="11"/>
      <c r="B375" s="11"/>
      <c r="C375" s="11"/>
      <c r="D375" s="11"/>
      <c r="E375" s="38"/>
      <c r="F375" s="11"/>
      <c r="G375" s="40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26"/>
      <c r="AR375" s="26"/>
      <c r="AS375" s="26"/>
      <c r="AT375" s="26"/>
      <c r="AU375" s="26"/>
      <c r="AV375" s="26"/>
      <c r="AW375" s="11"/>
      <c r="AX375" s="11"/>
      <c r="AY375" s="11"/>
      <c r="AZ375" s="11"/>
      <c r="BA375" s="11"/>
      <c r="BB375" s="11"/>
      <c r="BC375" s="11"/>
    </row>
    <row r="376" spans="1:55" x14ac:dyDescent="0.3">
      <c r="A376" s="11"/>
      <c r="B376" s="11"/>
      <c r="C376" s="11"/>
      <c r="D376" s="11"/>
      <c r="E376" s="38"/>
      <c r="F376" s="11"/>
      <c r="G376" s="40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26"/>
      <c r="AR376" s="26"/>
      <c r="AS376" s="26"/>
      <c r="AT376" s="26"/>
      <c r="AU376" s="26"/>
      <c r="AV376" s="26"/>
      <c r="AW376" s="11"/>
      <c r="AX376" s="11"/>
      <c r="AY376" s="11"/>
      <c r="AZ376" s="11"/>
      <c r="BA376" s="11"/>
      <c r="BB376" s="11"/>
      <c r="BC376" s="11"/>
    </row>
    <row r="377" spans="1:55" x14ac:dyDescent="0.3">
      <c r="A377" s="11"/>
      <c r="B377" s="11"/>
      <c r="C377" s="11"/>
      <c r="D377" s="11"/>
      <c r="E377" s="38"/>
      <c r="F377" s="11"/>
      <c r="G377" s="40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26"/>
      <c r="AR377" s="26"/>
      <c r="AS377" s="26"/>
      <c r="AT377" s="26"/>
      <c r="AU377" s="26"/>
      <c r="AV377" s="26"/>
      <c r="AW377" s="11"/>
      <c r="AX377" s="11"/>
      <c r="AY377" s="11"/>
      <c r="AZ377" s="11"/>
      <c r="BA377" s="11"/>
      <c r="BB377" s="11"/>
      <c r="BC377" s="11"/>
    </row>
    <row r="378" spans="1:55" x14ac:dyDescent="0.3">
      <c r="A378" s="11"/>
      <c r="B378" s="11"/>
      <c r="C378" s="11"/>
      <c r="D378" s="11"/>
      <c r="E378" s="38"/>
      <c r="F378" s="11"/>
      <c r="G378" s="40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26"/>
      <c r="AR378" s="26"/>
      <c r="AS378" s="26"/>
      <c r="AT378" s="26"/>
      <c r="AU378" s="26"/>
      <c r="AV378" s="26"/>
      <c r="AW378" s="11"/>
      <c r="AX378" s="11"/>
      <c r="AY378" s="11"/>
      <c r="AZ378" s="11"/>
      <c r="BA378" s="11"/>
      <c r="BB378" s="11"/>
      <c r="BC378" s="11"/>
    </row>
    <row r="379" spans="1:55" x14ac:dyDescent="0.3">
      <c r="A379" s="11"/>
      <c r="B379" s="11"/>
      <c r="C379" s="11"/>
      <c r="D379" s="11"/>
      <c r="E379" s="38"/>
      <c r="F379" s="11"/>
      <c r="G379" s="40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26"/>
      <c r="AR379" s="26"/>
      <c r="AS379" s="26"/>
      <c r="AT379" s="26"/>
      <c r="AU379" s="26"/>
      <c r="AV379" s="26"/>
      <c r="AW379" s="11"/>
      <c r="AX379" s="11"/>
      <c r="AY379" s="11"/>
      <c r="AZ379" s="11"/>
      <c r="BA379" s="11"/>
      <c r="BB379" s="11"/>
      <c r="BC379" s="11"/>
    </row>
    <row r="380" spans="1:55" x14ac:dyDescent="0.3">
      <c r="A380" s="11"/>
      <c r="B380" s="11"/>
      <c r="C380" s="11"/>
      <c r="D380" s="11"/>
      <c r="E380" s="38"/>
      <c r="F380" s="11"/>
      <c r="G380" s="40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26"/>
      <c r="AR380" s="26"/>
      <c r="AS380" s="26"/>
      <c r="AT380" s="26"/>
      <c r="AU380" s="26"/>
      <c r="AV380" s="26"/>
      <c r="AW380" s="11"/>
      <c r="AX380" s="11"/>
      <c r="AY380" s="11"/>
      <c r="AZ380" s="11"/>
      <c r="BA380" s="11"/>
      <c r="BB380" s="11"/>
      <c r="BC380" s="11"/>
    </row>
    <row r="381" spans="1:55" x14ac:dyDescent="0.3">
      <c r="A381" s="11"/>
      <c r="B381" s="11"/>
      <c r="C381" s="11"/>
      <c r="D381" s="11"/>
      <c r="E381" s="38"/>
      <c r="F381" s="11"/>
      <c r="G381" s="40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26"/>
      <c r="AR381" s="26"/>
      <c r="AS381" s="26"/>
      <c r="AT381" s="26"/>
      <c r="AU381" s="26"/>
      <c r="AV381" s="26"/>
      <c r="AW381" s="11"/>
      <c r="AX381" s="11"/>
      <c r="AY381" s="11"/>
      <c r="AZ381" s="11"/>
      <c r="BA381" s="11"/>
      <c r="BB381" s="11"/>
      <c r="BC381" s="11"/>
    </row>
    <row r="382" spans="1:55" x14ac:dyDescent="0.3">
      <c r="A382" s="11"/>
      <c r="B382" s="11"/>
      <c r="C382" s="11"/>
      <c r="D382" s="11"/>
      <c r="E382" s="38"/>
      <c r="F382" s="11"/>
      <c r="G382" s="40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26"/>
      <c r="AR382" s="26"/>
      <c r="AS382" s="26"/>
      <c r="AT382" s="26"/>
      <c r="AU382" s="26"/>
      <c r="AV382" s="26"/>
      <c r="AW382" s="11"/>
      <c r="AX382" s="11"/>
      <c r="AY382" s="11"/>
      <c r="AZ382" s="11"/>
      <c r="BA382" s="11"/>
      <c r="BB382" s="11"/>
      <c r="BC382" s="11"/>
    </row>
    <row r="383" spans="1:55" x14ac:dyDescent="0.3">
      <c r="A383" s="11"/>
      <c r="B383" s="11"/>
      <c r="C383" s="11"/>
      <c r="D383" s="11"/>
      <c r="E383" s="38"/>
      <c r="F383" s="11"/>
      <c r="G383" s="40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26"/>
      <c r="AR383" s="26"/>
      <c r="AS383" s="26"/>
      <c r="AT383" s="26"/>
      <c r="AU383" s="26"/>
      <c r="AV383" s="26"/>
      <c r="AW383" s="11"/>
      <c r="AX383" s="11"/>
      <c r="AY383" s="11"/>
      <c r="AZ383" s="11"/>
      <c r="BA383" s="11"/>
      <c r="BB383" s="11"/>
      <c r="BC383" s="11"/>
    </row>
    <row r="384" spans="1:55" x14ac:dyDescent="0.3">
      <c r="A384" s="11"/>
      <c r="B384" s="11"/>
      <c r="C384" s="11"/>
      <c r="D384" s="11"/>
      <c r="E384" s="38"/>
      <c r="F384" s="11"/>
      <c r="G384" s="40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26"/>
      <c r="AR384" s="26"/>
      <c r="AS384" s="26"/>
      <c r="AT384" s="26"/>
      <c r="AU384" s="26"/>
      <c r="AV384" s="26"/>
      <c r="AW384" s="11"/>
      <c r="AX384" s="11"/>
      <c r="AY384" s="11"/>
      <c r="AZ384" s="11"/>
      <c r="BA384" s="11"/>
      <c r="BB384" s="11"/>
      <c r="BC384" s="11"/>
    </row>
    <row r="385" spans="1:55" x14ac:dyDescent="0.3">
      <c r="A385" s="11"/>
      <c r="B385" s="11"/>
      <c r="C385" s="11"/>
      <c r="D385" s="11"/>
      <c r="E385" s="38"/>
      <c r="F385" s="11"/>
      <c r="G385" s="40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26"/>
      <c r="AR385" s="26"/>
      <c r="AS385" s="26"/>
      <c r="AT385" s="26"/>
      <c r="AU385" s="26"/>
      <c r="AV385" s="26"/>
      <c r="AW385" s="11"/>
      <c r="AX385" s="11"/>
      <c r="AY385" s="11"/>
      <c r="AZ385" s="11"/>
      <c r="BA385" s="11"/>
      <c r="BB385" s="11"/>
      <c r="BC385" s="11"/>
    </row>
    <row r="386" spans="1:55" x14ac:dyDescent="0.3">
      <c r="A386" s="11"/>
      <c r="B386" s="11"/>
      <c r="C386" s="11"/>
      <c r="D386" s="11"/>
      <c r="E386" s="38"/>
      <c r="F386" s="11"/>
      <c r="G386" s="40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26"/>
      <c r="AR386" s="26"/>
      <c r="AS386" s="26"/>
      <c r="AT386" s="26"/>
      <c r="AU386" s="26"/>
      <c r="AV386" s="26"/>
      <c r="AW386" s="11"/>
      <c r="AX386" s="11"/>
      <c r="AY386" s="11"/>
      <c r="AZ386" s="11"/>
      <c r="BA386" s="11"/>
      <c r="BB386" s="11"/>
      <c r="BC386" s="11"/>
    </row>
    <row r="387" spans="1:55" x14ac:dyDescent="0.3">
      <c r="A387" s="11"/>
      <c r="B387" s="11"/>
      <c r="C387" s="11"/>
      <c r="D387" s="11"/>
      <c r="E387" s="38"/>
      <c r="F387" s="11"/>
      <c r="G387" s="40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26"/>
      <c r="AR387" s="26"/>
      <c r="AS387" s="26"/>
      <c r="AT387" s="26"/>
      <c r="AU387" s="26"/>
      <c r="AV387" s="26"/>
      <c r="AW387" s="11"/>
      <c r="AX387" s="11"/>
      <c r="AY387" s="11"/>
      <c r="AZ387" s="11"/>
      <c r="BA387" s="11"/>
      <c r="BB387" s="11"/>
      <c r="BC387" s="11"/>
    </row>
    <row r="388" spans="1:55" x14ac:dyDescent="0.3">
      <c r="A388" s="11"/>
      <c r="B388" s="11"/>
      <c r="C388" s="11"/>
      <c r="D388" s="11"/>
      <c r="E388" s="38"/>
      <c r="F388" s="11"/>
      <c r="G388" s="40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26"/>
      <c r="AR388" s="26"/>
      <c r="AS388" s="26"/>
      <c r="AT388" s="26"/>
      <c r="AU388" s="26"/>
      <c r="AV388" s="26"/>
      <c r="AW388" s="11"/>
      <c r="AX388" s="11"/>
      <c r="AY388" s="11"/>
      <c r="AZ388" s="11"/>
      <c r="BA388" s="11"/>
      <c r="BB388" s="11"/>
      <c r="BC388" s="11"/>
    </row>
    <row r="389" spans="1:55" x14ac:dyDescent="0.3">
      <c r="A389" s="11"/>
      <c r="B389" s="11"/>
      <c r="C389" s="11"/>
      <c r="D389" s="11"/>
      <c r="E389" s="38"/>
      <c r="F389" s="11"/>
      <c r="G389" s="40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26"/>
      <c r="AR389" s="26"/>
      <c r="AS389" s="26"/>
      <c r="AT389" s="26"/>
      <c r="AU389" s="26"/>
      <c r="AV389" s="26"/>
      <c r="AW389" s="11"/>
      <c r="AX389" s="11"/>
      <c r="AY389" s="11"/>
      <c r="AZ389" s="11"/>
      <c r="BA389" s="11"/>
      <c r="BB389" s="11"/>
      <c r="BC389" s="11"/>
    </row>
    <row r="390" spans="1:55" x14ac:dyDescent="0.3">
      <c r="A390" s="11"/>
      <c r="B390" s="11"/>
      <c r="C390" s="11"/>
      <c r="D390" s="11"/>
      <c r="E390" s="38"/>
      <c r="F390" s="11"/>
      <c r="G390" s="40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26"/>
      <c r="AR390" s="26"/>
      <c r="AS390" s="26"/>
      <c r="AT390" s="26"/>
      <c r="AU390" s="26"/>
      <c r="AV390" s="26"/>
      <c r="AW390" s="11"/>
      <c r="AX390" s="11"/>
      <c r="AY390" s="11"/>
      <c r="AZ390" s="11"/>
      <c r="BA390" s="11"/>
      <c r="BB390" s="11"/>
      <c r="BC390" s="11"/>
    </row>
    <row r="391" spans="1:55" x14ac:dyDescent="0.3">
      <c r="A391" s="11"/>
      <c r="B391" s="11"/>
      <c r="C391" s="11"/>
      <c r="D391" s="11"/>
      <c r="E391" s="38"/>
      <c r="F391" s="11"/>
      <c r="G391" s="40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26"/>
      <c r="AR391" s="26"/>
      <c r="AS391" s="26"/>
      <c r="AT391" s="26"/>
      <c r="AU391" s="26"/>
      <c r="AV391" s="26"/>
      <c r="AW391" s="11"/>
      <c r="AX391" s="11"/>
      <c r="AY391" s="11"/>
      <c r="AZ391" s="11"/>
      <c r="BA391" s="11"/>
      <c r="BB391" s="11"/>
      <c r="BC391" s="11"/>
    </row>
    <row r="392" spans="1:55" x14ac:dyDescent="0.3">
      <c r="A392" s="11"/>
      <c r="B392" s="11"/>
      <c r="C392" s="11"/>
      <c r="D392" s="11"/>
      <c r="E392" s="38"/>
      <c r="F392" s="11"/>
      <c r="G392" s="40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26"/>
      <c r="AR392" s="26"/>
      <c r="AS392" s="26"/>
      <c r="AT392" s="26"/>
      <c r="AU392" s="26"/>
      <c r="AV392" s="26"/>
      <c r="AW392" s="11"/>
      <c r="AX392" s="11"/>
      <c r="AY392" s="11"/>
      <c r="AZ392" s="11"/>
      <c r="BA392" s="11"/>
      <c r="BB392" s="11"/>
      <c r="BC392" s="11"/>
    </row>
    <row r="393" spans="1:55" x14ac:dyDescent="0.3">
      <c r="A393" s="11"/>
      <c r="B393" s="11"/>
      <c r="C393" s="11"/>
      <c r="D393" s="11"/>
      <c r="E393" s="38"/>
      <c r="F393" s="11"/>
      <c r="G393" s="40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26"/>
      <c r="AR393" s="26"/>
      <c r="AS393" s="26"/>
      <c r="AT393" s="26"/>
      <c r="AU393" s="26"/>
      <c r="AV393" s="26"/>
      <c r="AW393" s="11"/>
      <c r="AX393" s="11"/>
      <c r="AY393" s="11"/>
      <c r="AZ393" s="11"/>
      <c r="BA393" s="11"/>
      <c r="BB393" s="11"/>
      <c r="BC393" s="11"/>
    </row>
    <row r="394" spans="1:55" x14ac:dyDescent="0.3">
      <c r="A394" s="11"/>
      <c r="B394" s="11"/>
      <c r="C394" s="11"/>
      <c r="D394" s="11"/>
      <c r="E394" s="38"/>
      <c r="F394" s="11"/>
      <c r="G394" s="40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26"/>
      <c r="AR394" s="26"/>
      <c r="AS394" s="26"/>
      <c r="AT394" s="26"/>
      <c r="AU394" s="26"/>
      <c r="AV394" s="26"/>
      <c r="AW394" s="11"/>
      <c r="AX394" s="11"/>
      <c r="AY394" s="11"/>
      <c r="AZ394" s="11"/>
      <c r="BA394" s="11"/>
      <c r="BB394" s="11"/>
      <c r="BC394" s="11"/>
    </row>
    <row r="395" spans="1:55" x14ac:dyDescent="0.3">
      <c r="A395" s="11"/>
      <c r="B395" s="11"/>
      <c r="C395" s="11"/>
      <c r="D395" s="11"/>
      <c r="E395" s="38"/>
      <c r="F395" s="11"/>
      <c r="G395" s="40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26"/>
      <c r="AR395" s="26"/>
      <c r="AS395" s="26"/>
      <c r="AT395" s="26"/>
      <c r="AU395" s="26"/>
      <c r="AV395" s="26"/>
      <c r="AW395" s="11"/>
      <c r="AX395" s="11"/>
      <c r="AY395" s="11"/>
      <c r="AZ395" s="11"/>
      <c r="BA395" s="11"/>
      <c r="BB395" s="11"/>
      <c r="BC395" s="11"/>
    </row>
    <row r="396" spans="1:55" x14ac:dyDescent="0.3">
      <c r="A396" s="11"/>
      <c r="B396" s="11"/>
      <c r="C396" s="11"/>
      <c r="D396" s="11"/>
      <c r="E396" s="38"/>
      <c r="F396" s="11"/>
      <c r="G396" s="40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26"/>
      <c r="AR396" s="26"/>
      <c r="AS396" s="26"/>
      <c r="AT396" s="26"/>
      <c r="AU396" s="26"/>
      <c r="AV396" s="26"/>
      <c r="AW396" s="11"/>
      <c r="AX396" s="11"/>
      <c r="AY396" s="11"/>
      <c r="AZ396" s="11"/>
      <c r="BA396" s="11"/>
      <c r="BB396" s="11"/>
      <c r="BC396" s="11"/>
    </row>
    <row r="397" spans="1:55" x14ac:dyDescent="0.3">
      <c r="A397" s="11"/>
      <c r="B397" s="11"/>
      <c r="C397" s="11"/>
      <c r="D397" s="11"/>
      <c r="E397" s="38"/>
      <c r="F397" s="11"/>
      <c r="G397" s="40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26"/>
      <c r="AR397" s="26"/>
      <c r="AS397" s="26"/>
      <c r="AT397" s="26"/>
      <c r="AU397" s="26"/>
      <c r="AV397" s="26"/>
      <c r="AW397" s="11"/>
      <c r="AX397" s="11"/>
      <c r="AY397" s="11"/>
      <c r="AZ397" s="11"/>
      <c r="BA397" s="11"/>
      <c r="BB397" s="11"/>
      <c r="BC397" s="11"/>
    </row>
    <row r="398" spans="1:55" x14ac:dyDescent="0.3">
      <c r="A398" s="11"/>
      <c r="B398" s="11"/>
      <c r="C398" s="11"/>
      <c r="D398" s="11"/>
      <c r="E398" s="38"/>
      <c r="F398" s="11"/>
      <c r="G398" s="40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26"/>
      <c r="AR398" s="26"/>
      <c r="AS398" s="26"/>
      <c r="AT398" s="26"/>
      <c r="AU398" s="26"/>
      <c r="AV398" s="26"/>
      <c r="AW398" s="11"/>
      <c r="AX398" s="11"/>
      <c r="AY398" s="11"/>
      <c r="AZ398" s="11"/>
      <c r="BA398" s="11"/>
      <c r="BB398" s="11"/>
      <c r="BC398" s="11"/>
    </row>
    <row r="399" spans="1:55" x14ac:dyDescent="0.3">
      <c r="A399" s="11"/>
      <c r="B399" s="11"/>
      <c r="C399" s="11"/>
      <c r="D399" s="11"/>
      <c r="E399" s="38"/>
      <c r="F399" s="11"/>
      <c r="G399" s="40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26"/>
      <c r="AR399" s="26"/>
      <c r="AS399" s="26"/>
      <c r="AT399" s="26"/>
      <c r="AU399" s="26"/>
      <c r="AV399" s="26"/>
      <c r="AW399" s="11"/>
      <c r="AX399" s="11"/>
      <c r="AY399" s="11"/>
      <c r="AZ399" s="11"/>
      <c r="BA399" s="11"/>
      <c r="BB399" s="11"/>
      <c r="BC399" s="11"/>
    </row>
    <row r="400" spans="1:55" x14ac:dyDescent="0.3">
      <c r="A400" s="11"/>
      <c r="B400" s="11"/>
      <c r="C400" s="11"/>
      <c r="D400" s="11"/>
      <c r="E400" s="38"/>
      <c r="F400" s="11"/>
      <c r="G400" s="40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26"/>
      <c r="AR400" s="26"/>
      <c r="AS400" s="26"/>
      <c r="AT400" s="26"/>
      <c r="AU400" s="26"/>
      <c r="AV400" s="26"/>
      <c r="AW400" s="11"/>
      <c r="AX400" s="11"/>
      <c r="AY400" s="11"/>
      <c r="AZ400" s="11"/>
      <c r="BA400" s="11"/>
      <c r="BB400" s="11"/>
      <c r="BC400" s="11"/>
    </row>
    <row r="401" spans="1:55" x14ac:dyDescent="0.3">
      <c r="A401" s="11"/>
      <c r="B401" s="11"/>
      <c r="C401" s="11"/>
      <c r="D401" s="11"/>
      <c r="E401" s="38"/>
      <c r="F401" s="11"/>
      <c r="G401" s="40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26"/>
      <c r="AR401" s="26"/>
      <c r="AS401" s="26"/>
      <c r="AT401" s="26"/>
      <c r="AU401" s="26"/>
      <c r="AV401" s="26"/>
      <c r="AW401" s="11"/>
      <c r="AX401" s="11"/>
      <c r="AY401" s="11"/>
      <c r="AZ401" s="11"/>
      <c r="BA401" s="11"/>
      <c r="BB401" s="11"/>
      <c r="BC401" s="11"/>
    </row>
    <row r="402" spans="1:55" x14ac:dyDescent="0.3">
      <c r="A402" s="11"/>
      <c r="B402" s="11"/>
      <c r="C402" s="11"/>
      <c r="D402" s="11"/>
      <c r="E402" s="38"/>
      <c r="F402" s="11"/>
      <c r="G402" s="40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26"/>
      <c r="AR402" s="26"/>
      <c r="AS402" s="26"/>
      <c r="AT402" s="26"/>
      <c r="AU402" s="26"/>
      <c r="AV402" s="26"/>
      <c r="AW402" s="11"/>
      <c r="AX402" s="11"/>
      <c r="AY402" s="11"/>
      <c r="AZ402" s="11"/>
      <c r="BA402" s="11"/>
      <c r="BB402" s="11"/>
      <c r="BC402" s="11"/>
    </row>
    <row r="403" spans="1:55" x14ac:dyDescent="0.3">
      <c r="A403" s="11"/>
      <c r="B403" s="11"/>
      <c r="C403" s="11"/>
      <c r="D403" s="11"/>
      <c r="E403" s="38"/>
      <c r="F403" s="11"/>
      <c r="G403" s="40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26"/>
      <c r="AR403" s="26"/>
      <c r="AS403" s="26"/>
      <c r="AT403" s="26"/>
      <c r="AU403" s="26"/>
      <c r="AV403" s="26"/>
      <c r="AW403" s="11"/>
      <c r="AX403" s="11"/>
      <c r="AY403" s="11"/>
      <c r="AZ403" s="11"/>
      <c r="BA403" s="11"/>
      <c r="BB403" s="11"/>
      <c r="BC403" s="11"/>
    </row>
    <row r="404" spans="1:55" x14ac:dyDescent="0.3">
      <c r="A404" s="11"/>
      <c r="B404" s="11"/>
      <c r="C404" s="11"/>
      <c r="D404" s="11"/>
      <c r="E404" s="38"/>
      <c r="F404" s="11"/>
      <c r="G404" s="40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26"/>
      <c r="AR404" s="26"/>
      <c r="AS404" s="26"/>
      <c r="AT404" s="26"/>
      <c r="AU404" s="26"/>
      <c r="AV404" s="26"/>
      <c r="AW404" s="11"/>
      <c r="AX404" s="11"/>
      <c r="AY404" s="11"/>
      <c r="AZ404" s="11"/>
      <c r="BA404" s="11"/>
      <c r="BB404" s="11"/>
      <c r="BC404" s="11"/>
    </row>
    <row r="405" spans="1:55" x14ac:dyDescent="0.3">
      <c r="A405" s="11"/>
      <c r="B405" s="11"/>
      <c r="C405" s="11"/>
      <c r="D405" s="11"/>
      <c r="E405" s="38"/>
      <c r="F405" s="11"/>
      <c r="G405" s="40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26"/>
      <c r="AR405" s="26"/>
      <c r="AS405" s="26"/>
      <c r="AT405" s="26"/>
      <c r="AU405" s="26"/>
      <c r="AV405" s="26"/>
      <c r="AW405" s="11"/>
      <c r="AX405" s="11"/>
      <c r="AY405" s="11"/>
      <c r="AZ405" s="11"/>
      <c r="BA405" s="11"/>
      <c r="BB405" s="11"/>
      <c r="BC405" s="11"/>
    </row>
    <row r="406" spans="1:55" x14ac:dyDescent="0.3">
      <c r="A406" s="11"/>
      <c r="B406" s="11"/>
      <c r="C406" s="11"/>
      <c r="D406" s="11"/>
      <c r="E406" s="38"/>
      <c r="F406" s="11"/>
      <c r="G406" s="40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26"/>
      <c r="AR406" s="26"/>
      <c r="AS406" s="26"/>
      <c r="AT406" s="26"/>
      <c r="AU406" s="26"/>
      <c r="AV406" s="26"/>
      <c r="AW406" s="11"/>
      <c r="AX406" s="11"/>
      <c r="AY406" s="11"/>
      <c r="AZ406" s="11"/>
      <c r="BA406" s="11"/>
      <c r="BB406" s="11"/>
      <c r="BC406" s="11"/>
    </row>
    <row r="407" spans="1:55" x14ac:dyDescent="0.3">
      <c r="A407" s="11"/>
      <c r="B407" s="11"/>
      <c r="C407" s="11"/>
      <c r="D407" s="11"/>
      <c r="E407" s="38"/>
      <c r="F407" s="11"/>
      <c r="G407" s="40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26"/>
      <c r="AR407" s="26"/>
      <c r="AS407" s="26"/>
      <c r="AT407" s="26"/>
      <c r="AU407" s="26"/>
      <c r="AV407" s="26"/>
      <c r="AW407" s="11"/>
      <c r="AX407" s="11"/>
      <c r="AY407" s="11"/>
      <c r="AZ407" s="11"/>
      <c r="BA407" s="11"/>
      <c r="BB407" s="11"/>
      <c r="BC407" s="11"/>
    </row>
    <row r="408" spans="1:55" x14ac:dyDescent="0.3">
      <c r="A408" s="11"/>
      <c r="B408" s="11"/>
      <c r="C408" s="11"/>
      <c r="D408" s="11"/>
      <c r="E408" s="38"/>
      <c r="F408" s="11"/>
      <c r="G408" s="40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26"/>
      <c r="AR408" s="26"/>
      <c r="AS408" s="26"/>
      <c r="AT408" s="26"/>
      <c r="AU408" s="26"/>
      <c r="AV408" s="26"/>
      <c r="AW408" s="11"/>
      <c r="AX408" s="11"/>
      <c r="AY408" s="11"/>
      <c r="AZ408" s="11"/>
      <c r="BA408" s="11"/>
      <c r="BB408" s="11"/>
      <c r="BC408" s="11"/>
    </row>
    <row r="409" spans="1:55" x14ac:dyDescent="0.3">
      <c r="A409" s="11"/>
      <c r="B409" s="11"/>
      <c r="C409" s="11"/>
      <c r="D409" s="11"/>
      <c r="E409" s="38"/>
      <c r="F409" s="11"/>
      <c r="G409" s="40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26"/>
      <c r="AR409" s="26"/>
      <c r="AS409" s="26"/>
      <c r="AT409" s="26"/>
      <c r="AU409" s="26"/>
      <c r="AV409" s="26"/>
      <c r="AW409" s="11"/>
      <c r="AX409" s="11"/>
      <c r="AY409" s="11"/>
      <c r="AZ409" s="11"/>
      <c r="BA409" s="11"/>
      <c r="BB409" s="11"/>
      <c r="BC409" s="11"/>
    </row>
    <row r="410" spans="1:55" x14ac:dyDescent="0.3">
      <c r="A410" s="11"/>
      <c r="B410" s="11"/>
      <c r="C410" s="11"/>
      <c r="D410" s="11"/>
      <c r="E410" s="38"/>
      <c r="F410" s="11"/>
      <c r="G410" s="40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26"/>
      <c r="AR410" s="26"/>
      <c r="AS410" s="26"/>
      <c r="AT410" s="26"/>
      <c r="AU410" s="26"/>
      <c r="AV410" s="26"/>
      <c r="AW410" s="11"/>
      <c r="AX410" s="11"/>
      <c r="AY410" s="11"/>
      <c r="AZ410" s="11"/>
      <c r="BA410" s="11"/>
      <c r="BB410" s="11"/>
      <c r="BC410" s="11"/>
    </row>
    <row r="411" spans="1:55" x14ac:dyDescent="0.3">
      <c r="A411" s="11"/>
      <c r="B411" s="11"/>
      <c r="C411" s="11"/>
      <c r="D411" s="11"/>
      <c r="E411" s="38"/>
      <c r="F411" s="11"/>
      <c r="G411" s="40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26"/>
      <c r="AR411" s="26"/>
      <c r="AS411" s="26"/>
      <c r="AT411" s="26"/>
      <c r="AU411" s="26"/>
      <c r="AV411" s="26"/>
      <c r="AW411" s="11"/>
      <c r="AX411" s="11"/>
      <c r="AY411" s="11"/>
      <c r="AZ411" s="11"/>
      <c r="BA411" s="11"/>
      <c r="BB411" s="11"/>
      <c r="BC411" s="11"/>
    </row>
    <row r="412" spans="1:55" x14ac:dyDescent="0.3">
      <c r="A412" s="11"/>
      <c r="B412" s="11"/>
      <c r="C412" s="11"/>
      <c r="D412" s="11"/>
      <c r="E412" s="38"/>
      <c r="F412" s="11"/>
      <c r="G412" s="40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26"/>
      <c r="AR412" s="26"/>
      <c r="AS412" s="26"/>
      <c r="AT412" s="26"/>
      <c r="AU412" s="26"/>
      <c r="AV412" s="26"/>
      <c r="AW412" s="11"/>
      <c r="AX412" s="11"/>
      <c r="AY412" s="11"/>
      <c r="AZ412" s="11"/>
      <c r="BA412" s="11"/>
      <c r="BB412" s="11"/>
      <c r="BC412" s="11"/>
    </row>
    <row r="413" spans="1:55" x14ac:dyDescent="0.3">
      <c r="A413" s="11"/>
      <c r="B413" s="11"/>
      <c r="C413" s="11"/>
      <c r="D413" s="11"/>
      <c r="E413" s="38"/>
      <c r="F413" s="11"/>
      <c r="G413" s="40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26"/>
      <c r="AR413" s="26"/>
      <c r="AS413" s="26"/>
      <c r="AT413" s="26"/>
      <c r="AU413" s="26"/>
      <c r="AV413" s="26"/>
      <c r="AW413" s="11"/>
      <c r="AX413" s="11"/>
      <c r="AY413" s="11"/>
      <c r="AZ413" s="11"/>
      <c r="BA413" s="11"/>
      <c r="BB413" s="11"/>
      <c r="BC413" s="11"/>
    </row>
    <row r="414" spans="1:55" x14ac:dyDescent="0.3">
      <c r="A414" s="11"/>
      <c r="B414" s="11"/>
      <c r="C414" s="11"/>
      <c r="D414" s="11"/>
      <c r="E414" s="38"/>
      <c r="F414" s="11"/>
      <c r="G414" s="40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26"/>
      <c r="AR414" s="26"/>
      <c r="AS414" s="26"/>
      <c r="AT414" s="26"/>
      <c r="AU414" s="26"/>
      <c r="AV414" s="26"/>
      <c r="AW414" s="11"/>
      <c r="AX414" s="11"/>
      <c r="AY414" s="11"/>
      <c r="AZ414" s="11"/>
      <c r="BA414" s="11"/>
      <c r="BB414" s="11"/>
      <c r="BC414" s="11"/>
    </row>
    <row r="415" spans="1:55" x14ac:dyDescent="0.3">
      <c r="A415" s="11"/>
      <c r="B415" s="11"/>
      <c r="C415" s="11"/>
      <c r="D415" s="11"/>
      <c r="E415" s="38"/>
      <c r="F415" s="11"/>
      <c r="G415" s="40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26"/>
      <c r="AR415" s="26"/>
      <c r="AS415" s="26"/>
      <c r="AT415" s="26"/>
      <c r="AU415" s="26"/>
      <c r="AV415" s="26"/>
      <c r="AW415" s="11"/>
      <c r="AX415" s="11"/>
      <c r="AY415" s="11"/>
      <c r="AZ415" s="11"/>
      <c r="BA415" s="11"/>
      <c r="BB415" s="11"/>
      <c r="BC415" s="11"/>
    </row>
    <row r="416" spans="1:55" x14ac:dyDescent="0.3">
      <c r="A416" s="11"/>
      <c r="B416" s="11"/>
      <c r="C416" s="11"/>
      <c r="D416" s="11"/>
      <c r="E416" s="38"/>
      <c r="F416" s="11"/>
      <c r="G416" s="40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26"/>
      <c r="AR416" s="26"/>
      <c r="AS416" s="26"/>
      <c r="AT416" s="26"/>
      <c r="AU416" s="26"/>
      <c r="AV416" s="26"/>
      <c r="AW416" s="11"/>
      <c r="AX416" s="11"/>
      <c r="AY416" s="11"/>
      <c r="AZ416" s="11"/>
      <c r="BA416" s="11"/>
      <c r="BB416" s="11"/>
      <c r="BC416" s="11"/>
    </row>
    <row r="417" spans="1:55" x14ac:dyDescent="0.3">
      <c r="A417" s="11"/>
      <c r="B417" s="11"/>
      <c r="C417" s="11"/>
      <c r="D417" s="11"/>
      <c r="E417" s="38"/>
      <c r="F417" s="11"/>
      <c r="G417" s="40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26"/>
      <c r="AR417" s="26"/>
      <c r="AS417" s="26"/>
      <c r="AT417" s="26"/>
      <c r="AU417" s="26"/>
      <c r="AV417" s="26"/>
      <c r="AW417" s="11"/>
      <c r="AX417" s="11"/>
      <c r="AY417" s="11"/>
      <c r="AZ417" s="11"/>
      <c r="BA417" s="11"/>
      <c r="BB417" s="11"/>
      <c r="BC417" s="11"/>
    </row>
    <row r="418" spans="1:55" x14ac:dyDescent="0.3">
      <c r="A418" s="11"/>
      <c r="B418" s="11"/>
      <c r="C418" s="11"/>
      <c r="D418" s="11"/>
      <c r="E418" s="38"/>
      <c r="F418" s="11"/>
      <c r="G418" s="40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26"/>
      <c r="AR418" s="26"/>
      <c r="AS418" s="26"/>
      <c r="AT418" s="26"/>
      <c r="AU418" s="26"/>
      <c r="AV418" s="26"/>
      <c r="AW418" s="11"/>
      <c r="AX418" s="11"/>
      <c r="AY418" s="11"/>
      <c r="AZ418" s="11"/>
      <c r="BA418" s="11"/>
      <c r="BB418" s="11"/>
      <c r="BC418" s="11"/>
    </row>
    <row r="419" spans="1:55" x14ac:dyDescent="0.3">
      <c r="A419" s="11"/>
      <c r="B419" s="11"/>
      <c r="C419" s="11"/>
      <c r="D419" s="11"/>
      <c r="E419" s="38"/>
      <c r="F419" s="11"/>
      <c r="G419" s="40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26"/>
      <c r="AR419" s="26"/>
      <c r="AS419" s="26"/>
      <c r="AT419" s="26"/>
      <c r="AU419" s="26"/>
      <c r="AV419" s="26"/>
      <c r="AW419" s="11"/>
      <c r="AX419" s="11"/>
      <c r="AY419" s="11"/>
      <c r="AZ419" s="11"/>
      <c r="BA419" s="11"/>
      <c r="BB419" s="11"/>
      <c r="BC419" s="11"/>
    </row>
    <row r="420" spans="1:55" x14ac:dyDescent="0.3">
      <c r="A420" s="11"/>
      <c r="B420" s="11"/>
      <c r="C420" s="11"/>
      <c r="D420" s="11"/>
      <c r="E420" s="38"/>
      <c r="F420" s="11"/>
      <c r="G420" s="40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26"/>
      <c r="AR420" s="26"/>
      <c r="AS420" s="26"/>
      <c r="AT420" s="26"/>
      <c r="AU420" s="26"/>
      <c r="AV420" s="26"/>
      <c r="AW420" s="11"/>
      <c r="AX420" s="11"/>
      <c r="AY420" s="11"/>
      <c r="AZ420" s="11"/>
      <c r="BA420" s="11"/>
      <c r="BB420" s="11"/>
      <c r="BC420" s="11"/>
    </row>
    <row r="421" spans="1:55" x14ac:dyDescent="0.3">
      <c r="A421" s="11"/>
      <c r="B421" s="11"/>
      <c r="C421" s="11"/>
      <c r="D421" s="11"/>
      <c r="E421" s="38"/>
      <c r="F421" s="11"/>
      <c r="G421" s="40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26"/>
      <c r="AR421" s="26"/>
      <c r="AS421" s="26"/>
      <c r="AT421" s="26"/>
      <c r="AU421" s="26"/>
      <c r="AV421" s="26"/>
      <c r="AW421" s="11"/>
      <c r="AX421" s="11"/>
      <c r="AY421" s="11"/>
      <c r="AZ421" s="11"/>
      <c r="BA421" s="11"/>
      <c r="BB421" s="11"/>
      <c r="BC421" s="11"/>
    </row>
    <row r="422" spans="1:55" x14ac:dyDescent="0.3">
      <c r="A422" s="11"/>
      <c r="B422" s="11"/>
      <c r="C422" s="11"/>
      <c r="D422" s="11"/>
      <c r="E422" s="38"/>
      <c r="F422" s="11"/>
      <c r="G422" s="40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26"/>
      <c r="AR422" s="26"/>
      <c r="AS422" s="26"/>
      <c r="AT422" s="26"/>
      <c r="AU422" s="26"/>
      <c r="AV422" s="26"/>
      <c r="AW422" s="11"/>
      <c r="AX422" s="11"/>
      <c r="AY422" s="11"/>
      <c r="AZ422" s="11"/>
      <c r="BA422" s="11"/>
      <c r="BB422" s="11"/>
      <c r="BC422" s="11"/>
    </row>
    <row r="423" spans="1:55" x14ac:dyDescent="0.3">
      <c r="A423" s="11"/>
      <c r="B423" s="11"/>
      <c r="C423" s="11"/>
      <c r="D423" s="11"/>
      <c r="E423" s="38"/>
      <c r="F423" s="11"/>
      <c r="G423" s="40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26"/>
      <c r="AR423" s="26"/>
      <c r="AS423" s="26"/>
      <c r="AT423" s="26"/>
      <c r="AU423" s="26"/>
      <c r="AV423" s="26"/>
      <c r="AW423" s="11"/>
      <c r="AX423" s="11"/>
      <c r="AY423" s="11"/>
      <c r="AZ423" s="11"/>
      <c r="BA423" s="11"/>
      <c r="BB423" s="11"/>
      <c r="BC423" s="11"/>
    </row>
    <row r="424" spans="1:55" x14ac:dyDescent="0.3">
      <c r="A424" s="11"/>
      <c r="B424" s="11"/>
      <c r="C424" s="11"/>
      <c r="D424" s="11"/>
      <c r="E424" s="38"/>
      <c r="F424" s="11"/>
      <c r="G424" s="40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26"/>
      <c r="AR424" s="26"/>
      <c r="AS424" s="26"/>
      <c r="AT424" s="26"/>
      <c r="AU424" s="26"/>
      <c r="AV424" s="26"/>
      <c r="AW424" s="11"/>
      <c r="AX424" s="11"/>
      <c r="AY424" s="11"/>
      <c r="AZ424" s="11"/>
      <c r="BA424" s="11"/>
      <c r="BB424" s="11"/>
      <c r="BC424" s="11"/>
    </row>
    <row r="425" spans="1:55" x14ac:dyDescent="0.3">
      <c r="A425" s="11"/>
      <c r="B425" s="11"/>
      <c r="C425" s="11"/>
      <c r="D425" s="11"/>
      <c r="E425" s="38"/>
      <c r="F425" s="11"/>
      <c r="G425" s="40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26"/>
      <c r="AR425" s="26"/>
      <c r="AS425" s="26"/>
      <c r="AT425" s="26"/>
      <c r="AU425" s="26"/>
      <c r="AV425" s="26"/>
      <c r="AW425" s="11"/>
      <c r="AX425" s="11"/>
      <c r="AY425" s="11"/>
      <c r="AZ425" s="11"/>
      <c r="BA425" s="11"/>
      <c r="BB425" s="11"/>
      <c r="BC425" s="11"/>
    </row>
    <row r="426" spans="1:55" x14ac:dyDescent="0.3">
      <c r="A426" s="11"/>
      <c r="B426" s="11"/>
      <c r="C426" s="11"/>
      <c r="D426" s="11"/>
      <c r="E426" s="38"/>
      <c r="F426" s="11"/>
      <c r="G426" s="40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26"/>
      <c r="AR426" s="26"/>
      <c r="AS426" s="26"/>
      <c r="AT426" s="26"/>
      <c r="AU426" s="26"/>
      <c r="AV426" s="26"/>
      <c r="AW426" s="11"/>
      <c r="AX426" s="11"/>
      <c r="AY426" s="11"/>
      <c r="AZ426" s="11"/>
      <c r="BA426" s="11"/>
      <c r="BB426" s="11"/>
      <c r="BC426" s="11"/>
    </row>
    <row r="427" spans="1:55" x14ac:dyDescent="0.3">
      <c r="A427" s="11"/>
      <c r="B427" s="11"/>
      <c r="C427" s="11"/>
      <c r="D427" s="11"/>
      <c r="E427" s="38"/>
      <c r="F427" s="11"/>
      <c r="G427" s="40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26"/>
      <c r="AR427" s="26"/>
      <c r="AS427" s="26"/>
      <c r="AT427" s="26"/>
      <c r="AU427" s="26"/>
      <c r="AV427" s="26"/>
      <c r="AW427" s="11"/>
      <c r="AX427" s="11"/>
      <c r="AY427" s="11"/>
      <c r="AZ427" s="11"/>
      <c r="BA427" s="11"/>
      <c r="BB427" s="11"/>
      <c r="BC427" s="11"/>
    </row>
    <row r="428" spans="1:55" x14ac:dyDescent="0.3">
      <c r="A428" s="11"/>
      <c r="B428" s="11"/>
      <c r="C428" s="11"/>
      <c r="D428" s="11"/>
      <c r="E428" s="38"/>
      <c r="F428" s="11"/>
      <c r="G428" s="40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26"/>
      <c r="AR428" s="26"/>
      <c r="AS428" s="26"/>
      <c r="AT428" s="26"/>
      <c r="AU428" s="26"/>
      <c r="AV428" s="26"/>
      <c r="AW428" s="11"/>
      <c r="AX428" s="11"/>
      <c r="AY428" s="11"/>
      <c r="AZ428" s="11"/>
      <c r="BA428" s="11"/>
      <c r="BB428" s="11"/>
      <c r="BC428" s="11"/>
    </row>
    <row r="429" spans="1:55" x14ac:dyDescent="0.3">
      <c r="A429" s="11"/>
      <c r="B429" s="11"/>
      <c r="C429" s="11"/>
      <c r="D429" s="11"/>
      <c r="E429" s="38"/>
      <c r="F429" s="11"/>
      <c r="G429" s="40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26"/>
      <c r="AR429" s="26"/>
      <c r="AS429" s="26"/>
      <c r="AT429" s="26"/>
      <c r="AU429" s="26"/>
      <c r="AV429" s="26"/>
      <c r="AW429" s="11"/>
      <c r="AX429" s="11"/>
      <c r="AY429" s="11"/>
      <c r="AZ429" s="11"/>
      <c r="BA429" s="11"/>
      <c r="BB429" s="11"/>
      <c r="BC429" s="11"/>
    </row>
    <row r="430" spans="1:55" x14ac:dyDescent="0.3">
      <c r="A430" s="11"/>
      <c r="B430" s="11"/>
      <c r="C430" s="11"/>
      <c r="D430" s="11"/>
      <c r="E430" s="38"/>
      <c r="F430" s="11"/>
      <c r="G430" s="40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26"/>
      <c r="AR430" s="26"/>
      <c r="AS430" s="26"/>
      <c r="AT430" s="26"/>
      <c r="AU430" s="26"/>
      <c r="AV430" s="26"/>
      <c r="AW430" s="11"/>
      <c r="AX430" s="11"/>
      <c r="AY430" s="11"/>
      <c r="AZ430" s="11"/>
      <c r="BA430" s="11"/>
      <c r="BB430" s="11"/>
      <c r="BC430" s="11"/>
    </row>
    <row r="431" spans="1:55" x14ac:dyDescent="0.3">
      <c r="A431" s="11"/>
      <c r="B431" s="11"/>
      <c r="C431" s="11"/>
      <c r="D431" s="11"/>
      <c r="E431" s="38"/>
      <c r="F431" s="11"/>
      <c r="G431" s="40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26"/>
      <c r="AR431" s="26"/>
      <c r="AS431" s="26"/>
      <c r="AT431" s="26"/>
      <c r="AU431" s="26"/>
      <c r="AV431" s="26"/>
      <c r="AW431" s="11"/>
      <c r="AX431" s="11"/>
      <c r="AY431" s="11"/>
      <c r="AZ431" s="11"/>
      <c r="BA431" s="11"/>
      <c r="BB431" s="11"/>
      <c r="BC431" s="11"/>
    </row>
    <row r="432" spans="1:55" x14ac:dyDescent="0.3">
      <c r="A432" s="11"/>
      <c r="B432" s="11"/>
      <c r="C432" s="11"/>
      <c r="D432" s="11"/>
      <c r="E432" s="38"/>
      <c r="F432" s="11"/>
      <c r="G432" s="40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26"/>
      <c r="AR432" s="26"/>
      <c r="AS432" s="26"/>
      <c r="AT432" s="26"/>
      <c r="AU432" s="26"/>
      <c r="AV432" s="26"/>
      <c r="AW432" s="11"/>
      <c r="AX432" s="11"/>
      <c r="AY432" s="11"/>
      <c r="AZ432" s="11"/>
      <c r="BA432" s="11"/>
      <c r="BB432" s="11"/>
      <c r="BC432" s="11"/>
    </row>
    <row r="433" spans="1:55" x14ac:dyDescent="0.3">
      <c r="A433" s="11"/>
      <c r="B433" s="11"/>
      <c r="C433" s="11"/>
      <c r="D433" s="11"/>
      <c r="E433" s="38"/>
      <c r="F433" s="11"/>
      <c r="G433" s="40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26"/>
      <c r="AR433" s="26"/>
      <c r="AS433" s="26"/>
      <c r="AT433" s="26"/>
      <c r="AU433" s="26"/>
      <c r="AV433" s="26"/>
      <c r="AW433" s="11"/>
      <c r="AX433" s="11"/>
      <c r="AY433" s="11"/>
      <c r="AZ433" s="11"/>
      <c r="BA433" s="11"/>
      <c r="BB433" s="11"/>
      <c r="BC433" s="11"/>
    </row>
    <row r="434" spans="1:55" x14ac:dyDescent="0.3">
      <c r="A434" s="11"/>
      <c r="B434" s="11"/>
      <c r="C434" s="11"/>
      <c r="D434" s="11"/>
      <c r="E434" s="38"/>
      <c r="F434" s="11"/>
      <c r="G434" s="40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26"/>
      <c r="AR434" s="26"/>
      <c r="AS434" s="26"/>
      <c r="AT434" s="26"/>
      <c r="AU434" s="26"/>
      <c r="AV434" s="26"/>
      <c r="AW434" s="11"/>
      <c r="AX434" s="11"/>
      <c r="AY434" s="11"/>
      <c r="AZ434" s="11"/>
      <c r="BA434" s="11"/>
      <c r="BB434" s="11"/>
      <c r="BC434" s="11"/>
    </row>
    <row r="435" spans="1:55" x14ac:dyDescent="0.3">
      <c r="A435" s="11"/>
      <c r="B435" s="11"/>
      <c r="C435" s="11"/>
      <c r="D435" s="11"/>
      <c r="E435" s="38"/>
      <c r="F435" s="11"/>
      <c r="G435" s="40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26"/>
      <c r="AR435" s="26"/>
      <c r="AS435" s="26"/>
      <c r="AT435" s="26"/>
      <c r="AU435" s="26"/>
      <c r="AV435" s="26"/>
      <c r="AW435" s="11"/>
      <c r="AX435" s="11"/>
      <c r="AY435" s="11"/>
      <c r="AZ435" s="11"/>
      <c r="BA435" s="11"/>
      <c r="BB435" s="11"/>
      <c r="BC435" s="11"/>
    </row>
    <row r="436" spans="1:55" x14ac:dyDescent="0.3">
      <c r="A436" s="11"/>
      <c r="B436" s="11"/>
      <c r="C436" s="11"/>
      <c r="D436" s="11"/>
      <c r="E436" s="38"/>
      <c r="F436" s="11"/>
      <c r="G436" s="40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26"/>
      <c r="AR436" s="26"/>
      <c r="AS436" s="26"/>
      <c r="AT436" s="26"/>
      <c r="AU436" s="26"/>
      <c r="AV436" s="26"/>
      <c r="AW436" s="11"/>
      <c r="AX436" s="11"/>
      <c r="AY436" s="11"/>
      <c r="AZ436" s="11"/>
      <c r="BA436" s="11"/>
      <c r="BB436" s="11"/>
      <c r="BC436" s="11"/>
    </row>
    <row r="437" spans="1:55" x14ac:dyDescent="0.3">
      <c r="A437" s="11"/>
      <c r="B437" s="11"/>
      <c r="C437" s="11"/>
      <c r="D437" s="11"/>
      <c r="E437" s="38"/>
      <c r="F437" s="11"/>
      <c r="G437" s="40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26"/>
      <c r="AR437" s="26"/>
      <c r="AS437" s="26"/>
      <c r="AT437" s="26"/>
      <c r="AU437" s="26"/>
      <c r="AV437" s="26"/>
      <c r="AW437" s="11"/>
      <c r="AX437" s="11"/>
      <c r="AY437" s="11"/>
      <c r="AZ437" s="11"/>
      <c r="BA437" s="11"/>
      <c r="BB437" s="11"/>
      <c r="BC437" s="11"/>
    </row>
    <row r="438" spans="1:55" x14ac:dyDescent="0.3">
      <c r="A438" s="11"/>
      <c r="B438" s="11"/>
      <c r="C438" s="11"/>
      <c r="D438" s="11"/>
      <c r="E438" s="38"/>
      <c r="F438" s="11"/>
      <c r="G438" s="40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26"/>
      <c r="AR438" s="26"/>
      <c r="AS438" s="26"/>
      <c r="AT438" s="26"/>
      <c r="AU438" s="26"/>
      <c r="AV438" s="26"/>
      <c r="AW438" s="11"/>
      <c r="AX438" s="11"/>
      <c r="AY438" s="11"/>
      <c r="AZ438" s="11"/>
      <c r="BA438" s="11"/>
      <c r="BB438" s="11"/>
      <c r="BC438" s="11"/>
    </row>
    <row r="439" spans="1:55" x14ac:dyDescent="0.3">
      <c r="A439" s="11"/>
      <c r="B439" s="11"/>
      <c r="C439" s="11"/>
      <c r="D439" s="11"/>
      <c r="E439" s="38"/>
      <c r="F439" s="11"/>
      <c r="G439" s="40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26"/>
      <c r="AR439" s="26"/>
      <c r="AS439" s="26"/>
      <c r="AT439" s="26"/>
      <c r="AU439" s="26"/>
      <c r="AV439" s="26"/>
      <c r="AW439" s="11"/>
      <c r="AX439" s="11"/>
      <c r="AY439" s="11"/>
      <c r="AZ439" s="11"/>
      <c r="BA439" s="11"/>
      <c r="BB439" s="11"/>
      <c r="BC439" s="11"/>
    </row>
    <row r="440" spans="1:55" x14ac:dyDescent="0.3">
      <c r="A440" s="11"/>
      <c r="B440" s="11"/>
      <c r="C440" s="11"/>
      <c r="D440" s="11"/>
      <c r="E440" s="38"/>
      <c r="F440" s="11"/>
      <c r="G440" s="40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26"/>
      <c r="AR440" s="26"/>
      <c r="AS440" s="26"/>
      <c r="AT440" s="26"/>
      <c r="AU440" s="26"/>
      <c r="AV440" s="26"/>
      <c r="AW440" s="11"/>
      <c r="AX440" s="11"/>
      <c r="AY440" s="11"/>
      <c r="AZ440" s="11"/>
      <c r="BA440" s="11"/>
      <c r="BB440" s="11"/>
      <c r="BC440" s="11"/>
    </row>
    <row r="441" spans="1:55" x14ac:dyDescent="0.3">
      <c r="A441" s="11"/>
      <c r="B441" s="11"/>
      <c r="C441" s="11"/>
      <c r="D441" s="11"/>
      <c r="E441" s="38"/>
      <c r="F441" s="11"/>
      <c r="G441" s="40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26"/>
      <c r="AR441" s="26"/>
      <c r="AS441" s="26"/>
      <c r="AT441" s="26"/>
      <c r="AU441" s="26"/>
      <c r="AV441" s="26"/>
      <c r="AW441" s="11"/>
      <c r="AX441" s="11"/>
      <c r="AY441" s="11"/>
      <c r="AZ441" s="11"/>
      <c r="BA441" s="11"/>
      <c r="BB441" s="11"/>
      <c r="BC441" s="11"/>
    </row>
    <row r="442" spans="1:55" x14ac:dyDescent="0.3">
      <c r="A442" s="11"/>
      <c r="B442" s="11"/>
      <c r="C442" s="11"/>
      <c r="D442" s="11"/>
      <c r="E442" s="38"/>
      <c r="F442" s="11"/>
      <c r="G442" s="40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26"/>
      <c r="AR442" s="26"/>
      <c r="AS442" s="26"/>
      <c r="AT442" s="26"/>
      <c r="AU442" s="26"/>
      <c r="AV442" s="26"/>
      <c r="AW442" s="11"/>
      <c r="AX442" s="11"/>
      <c r="AY442" s="11"/>
      <c r="AZ442" s="11"/>
      <c r="BA442" s="11"/>
      <c r="BB442" s="11"/>
      <c r="BC442" s="11"/>
    </row>
    <row r="443" spans="1:55" x14ac:dyDescent="0.3">
      <c r="A443" s="11"/>
      <c r="B443" s="11"/>
      <c r="C443" s="11"/>
      <c r="D443" s="11"/>
      <c r="E443" s="38"/>
      <c r="F443" s="11"/>
      <c r="G443" s="40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26"/>
      <c r="AR443" s="26"/>
      <c r="AS443" s="26"/>
      <c r="AT443" s="26"/>
      <c r="AU443" s="26"/>
      <c r="AV443" s="26"/>
      <c r="AW443" s="11"/>
      <c r="AX443" s="11"/>
      <c r="AY443" s="11"/>
      <c r="AZ443" s="11"/>
      <c r="BA443" s="11"/>
      <c r="BB443" s="11"/>
      <c r="BC443" s="11"/>
    </row>
    <row r="444" spans="1:55" x14ac:dyDescent="0.3">
      <c r="A444" s="11"/>
      <c r="B444" s="11"/>
      <c r="C444" s="11"/>
      <c r="D444" s="11"/>
      <c r="E444" s="38"/>
      <c r="F444" s="11"/>
      <c r="G444" s="40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26"/>
      <c r="AR444" s="26"/>
      <c r="AS444" s="26"/>
      <c r="AT444" s="26"/>
      <c r="AU444" s="26"/>
      <c r="AV444" s="26"/>
      <c r="AW444" s="11"/>
      <c r="AX444" s="11"/>
      <c r="AY444" s="11"/>
      <c r="AZ444" s="11"/>
      <c r="BA444" s="11"/>
      <c r="BB444" s="11"/>
      <c r="BC444" s="11"/>
    </row>
    <row r="445" spans="1:55" x14ac:dyDescent="0.3">
      <c r="A445" s="11"/>
      <c r="B445" s="11"/>
      <c r="C445" s="11"/>
      <c r="D445" s="11"/>
      <c r="E445" s="38"/>
      <c r="F445" s="11"/>
      <c r="G445" s="40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26"/>
      <c r="AR445" s="26"/>
      <c r="AS445" s="26"/>
      <c r="AT445" s="26"/>
      <c r="AU445" s="26"/>
      <c r="AV445" s="26"/>
      <c r="AW445" s="11"/>
      <c r="AX445" s="11"/>
      <c r="AY445" s="11"/>
      <c r="AZ445" s="11"/>
      <c r="BA445" s="11"/>
      <c r="BB445" s="11"/>
      <c r="BC445" s="11"/>
    </row>
    <row r="446" spans="1:55" x14ac:dyDescent="0.3">
      <c r="A446" s="11"/>
      <c r="B446" s="11"/>
      <c r="C446" s="11"/>
      <c r="D446" s="11"/>
      <c r="E446" s="38"/>
      <c r="F446" s="11"/>
      <c r="G446" s="40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26"/>
      <c r="AR446" s="26"/>
      <c r="AS446" s="26"/>
      <c r="AT446" s="26"/>
      <c r="AU446" s="26"/>
      <c r="AV446" s="26"/>
      <c r="AW446" s="11"/>
      <c r="AX446" s="11"/>
      <c r="AY446" s="11"/>
      <c r="AZ446" s="11"/>
      <c r="BA446" s="11"/>
      <c r="BB446" s="11"/>
      <c r="BC446" s="11"/>
    </row>
    <row r="447" spans="1:55" x14ac:dyDescent="0.3">
      <c r="A447" s="11"/>
      <c r="B447" s="11"/>
      <c r="C447" s="11"/>
      <c r="D447" s="11"/>
      <c r="E447" s="38"/>
      <c r="F447" s="11"/>
      <c r="G447" s="40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26"/>
      <c r="AR447" s="26"/>
      <c r="AS447" s="26"/>
      <c r="AT447" s="26"/>
      <c r="AU447" s="26"/>
      <c r="AV447" s="26"/>
      <c r="AW447" s="11"/>
      <c r="AX447" s="11"/>
      <c r="AY447" s="11"/>
      <c r="AZ447" s="11"/>
      <c r="BA447" s="11"/>
      <c r="BB447" s="11"/>
      <c r="BC447" s="11"/>
    </row>
    <row r="448" spans="1:55" x14ac:dyDescent="0.3">
      <c r="A448" s="11"/>
      <c r="B448" s="11"/>
      <c r="C448" s="11"/>
      <c r="D448" s="11"/>
      <c r="E448" s="38"/>
      <c r="F448" s="11"/>
      <c r="G448" s="40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26"/>
      <c r="AR448" s="26"/>
      <c r="AS448" s="26"/>
      <c r="AT448" s="26"/>
      <c r="AU448" s="26"/>
      <c r="AV448" s="26"/>
      <c r="AW448" s="11"/>
      <c r="AX448" s="11"/>
      <c r="AY448" s="11"/>
      <c r="AZ448" s="11"/>
      <c r="BA448" s="11"/>
      <c r="BB448" s="11"/>
      <c r="BC448" s="11"/>
    </row>
    <row r="449" spans="1:55" x14ac:dyDescent="0.3">
      <c r="A449" s="11"/>
      <c r="B449" s="11"/>
      <c r="C449" s="11"/>
      <c r="D449" s="11"/>
      <c r="E449" s="38"/>
      <c r="F449" s="11"/>
      <c r="G449" s="40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26"/>
      <c r="AR449" s="26"/>
      <c r="AS449" s="26"/>
      <c r="AT449" s="26"/>
      <c r="AU449" s="26"/>
      <c r="AV449" s="26"/>
      <c r="AW449" s="11"/>
      <c r="AX449" s="11"/>
      <c r="AY449" s="11"/>
      <c r="AZ449" s="11"/>
      <c r="BA449" s="11"/>
      <c r="BB449" s="11"/>
      <c r="BC449" s="11"/>
    </row>
    <row r="450" spans="1:55" x14ac:dyDescent="0.3">
      <c r="A450" s="11"/>
      <c r="B450" s="11"/>
      <c r="C450" s="11"/>
      <c r="D450" s="11"/>
      <c r="E450" s="38"/>
      <c r="F450" s="11"/>
      <c r="G450" s="40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26"/>
      <c r="AR450" s="26"/>
      <c r="AS450" s="26"/>
      <c r="AT450" s="26"/>
      <c r="AU450" s="26"/>
      <c r="AV450" s="26"/>
      <c r="AW450" s="11"/>
      <c r="AX450" s="11"/>
      <c r="AY450" s="11"/>
      <c r="AZ450" s="11"/>
      <c r="BA450" s="11"/>
      <c r="BB450" s="11"/>
      <c r="BC450" s="11"/>
    </row>
    <row r="451" spans="1:55" x14ac:dyDescent="0.3">
      <c r="A451" s="11"/>
      <c r="B451" s="11"/>
      <c r="C451" s="11"/>
      <c r="D451" s="11"/>
      <c r="E451" s="38"/>
      <c r="F451" s="11"/>
      <c r="G451" s="40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26"/>
      <c r="AR451" s="26"/>
      <c r="AS451" s="26"/>
      <c r="AT451" s="26"/>
      <c r="AU451" s="26"/>
      <c r="AV451" s="26"/>
      <c r="AW451" s="11"/>
      <c r="AX451" s="11"/>
      <c r="AY451" s="11"/>
      <c r="AZ451" s="11"/>
      <c r="BA451" s="11"/>
      <c r="BB451" s="11"/>
      <c r="BC451" s="11"/>
    </row>
    <row r="452" spans="1:55" x14ac:dyDescent="0.3">
      <c r="A452" s="11"/>
      <c r="B452" s="11"/>
      <c r="C452" s="11"/>
      <c r="D452" s="11"/>
      <c r="E452" s="38"/>
      <c r="F452" s="11"/>
      <c r="G452" s="40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26"/>
      <c r="AR452" s="26"/>
      <c r="AS452" s="26"/>
      <c r="AT452" s="26"/>
      <c r="AU452" s="26"/>
      <c r="AV452" s="26"/>
      <c r="AW452" s="11"/>
      <c r="AX452" s="11"/>
      <c r="AY452" s="11"/>
      <c r="AZ452" s="11"/>
      <c r="BA452" s="11"/>
      <c r="BB452" s="11"/>
      <c r="BC452" s="11"/>
    </row>
    <row r="453" spans="1:55" x14ac:dyDescent="0.3">
      <c r="A453" s="11"/>
      <c r="B453" s="11"/>
      <c r="C453" s="11"/>
      <c r="D453" s="11"/>
      <c r="E453" s="38"/>
      <c r="F453" s="11"/>
      <c r="G453" s="40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26"/>
      <c r="AR453" s="26"/>
      <c r="AS453" s="26"/>
      <c r="AT453" s="26"/>
      <c r="AU453" s="26"/>
      <c r="AV453" s="26"/>
      <c r="AW453" s="11"/>
      <c r="AX453" s="11"/>
      <c r="AY453" s="11"/>
      <c r="AZ453" s="11"/>
      <c r="BA453" s="11"/>
      <c r="BB453" s="11"/>
      <c r="BC453" s="11"/>
    </row>
    <row r="454" spans="1:55" x14ac:dyDescent="0.3">
      <c r="A454" s="11"/>
      <c r="B454" s="11"/>
      <c r="C454" s="11"/>
      <c r="D454" s="11"/>
      <c r="E454" s="38"/>
      <c r="F454" s="11"/>
      <c r="G454" s="40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26"/>
      <c r="AR454" s="26"/>
      <c r="AS454" s="26"/>
      <c r="AT454" s="26"/>
      <c r="AU454" s="26"/>
      <c r="AV454" s="26"/>
      <c r="AW454" s="11"/>
      <c r="AX454" s="11"/>
      <c r="AY454" s="11"/>
      <c r="AZ454" s="11"/>
      <c r="BA454" s="11"/>
      <c r="BB454" s="11"/>
      <c r="BC454" s="11"/>
    </row>
    <row r="455" spans="1:55" x14ac:dyDescent="0.3">
      <c r="A455" s="11"/>
      <c r="B455" s="11"/>
      <c r="C455" s="11"/>
      <c r="D455" s="11"/>
      <c r="E455" s="38"/>
      <c r="F455" s="11"/>
      <c r="G455" s="40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26"/>
      <c r="AR455" s="26"/>
      <c r="AS455" s="26"/>
      <c r="AT455" s="26"/>
      <c r="AU455" s="26"/>
      <c r="AV455" s="26"/>
      <c r="AW455" s="11"/>
      <c r="AX455" s="11"/>
      <c r="AY455" s="11"/>
      <c r="AZ455" s="11"/>
      <c r="BA455" s="11"/>
      <c r="BB455" s="11"/>
      <c r="BC455" s="11"/>
    </row>
    <row r="456" spans="1:55" x14ac:dyDescent="0.3">
      <c r="A456" s="11"/>
      <c r="B456" s="11"/>
      <c r="C456" s="11"/>
      <c r="D456" s="11"/>
      <c r="E456" s="38"/>
      <c r="F456" s="11"/>
      <c r="G456" s="40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26"/>
      <c r="AR456" s="26"/>
      <c r="AS456" s="26"/>
      <c r="AT456" s="26"/>
      <c r="AU456" s="26"/>
      <c r="AV456" s="26"/>
      <c r="AW456" s="11"/>
      <c r="AX456" s="11"/>
      <c r="AY456" s="11"/>
      <c r="AZ456" s="11"/>
      <c r="BA456" s="11"/>
      <c r="BB456" s="11"/>
      <c r="BC456" s="11"/>
    </row>
    <row r="457" spans="1:55" x14ac:dyDescent="0.3">
      <c r="A457" s="11"/>
      <c r="B457" s="11"/>
      <c r="C457" s="11"/>
      <c r="D457" s="11"/>
      <c r="E457" s="38"/>
      <c r="F457" s="11"/>
      <c r="G457" s="40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26"/>
      <c r="AR457" s="26"/>
      <c r="AS457" s="26"/>
      <c r="AT457" s="26"/>
      <c r="AU457" s="26"/>
      <c r="AV457" s="26"/>
      <c r="AW457" s="11"/>
      <c r="AX457" s="11"/>
      <c r="AY457" s="11"/>
      <c r="AZ457" s="11"/>
      <c r="BA457" s="11"/>
      <c r="BB457" s="11"/>
      <c r="BC457" s="11"/>
    </row>
    <row r="458" spans="1:55" x14ac:dyDescent="0.3">
      <c r="A458" s="11"/>
      <c r="B458" s="11"/>
      <c r="C458" s="11"/>
      <c r="D458" s="11"/>
      <c r="E458" s="38"/>
      <c r="F458" s="11"/>
      <c r="G458" s="40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26"/>
      <c r="AR458" s="26"/>
      <c r="AS458" s="26"/>
      <c r="AT458" s="26"/>
      <c r="AU458" s="26"/>
      <c r="AV458" s="26"/>
      <c r="AW458" s="11"/>
      <c r="AX458" s="11"/>
      <c r="AY458" s="11"/>
      <c r="AZ458" s="11"/>
      <c r="BA458" s="11"/>
      <c r="BB458" s="11"/>
      <c r="BC458" s="11"/>
    </row>
    <row r="459" spans="1:55" x14ac:dyDescent="0.3">
      <c r="A459" s="11"/>
      <c r="B459" s="11"/>
      <c r="C459" s="11"/>
      <c r="D459" s="11"/>
      <c r="E459" s="38"/>
      <c r="F459" s="11"/>
      <c r="G459" s="40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26"/>
      <c r="AR459" s="26"/>
      <c r="AS459" s="26"/>
      <c r="AT459" s="26"/>
      <c r="AU459" s="26"/>
      <c r="AV459" s="26"/>
      <c r="AW459" s="11"/>
      <c r="AX459" s="11"/>
      <c r="AY459" s="11"/>
      <c r="AZ459" s="11"/>
      <c r="BA459" s="11"/>
      <c r="BB459" s="11"/>
      <c r="BC459" s="11"/>
    </row>
    <row r="460" spans="1:55" x14ac:dyDescent="0.3">
      <c r="A460" s="11"/>
      <c r="B460" s="11"/>
      <c r="C460" s="11"/>
      <c r="D460" s="11"/>
      <c r="E460" s="38"/>
      <c r="F460" s="11"/>
      <c r="G460" s="40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26"/>
      <c r="AR460" s="26"/>
      <c r="AS460" s="26"/>
      <c r="AT460" s="26"/>
      <c r="AU460" s="26"/>
      <c r="AV460" s="26"/>
      <c r="AW460" s="11"/>
      <c r="AX460" s="11"/>
      <c r="AY460" s="11"/>
      <c r="AZ460" s="11"/>
      <c r="BA460" s="11"/>
      <c r="BB460" s="11"/>
      <c r="BC460" s="11"/>
    </row>
    <row r="461" spans="1:55" x14ac:dyDescent="0.3">
      <c r="A461" s="11"/>
      <c r="B461" s="11"/>
      <c r="C461" s="11"/>
      <c r="D461" s="11"/>
      <c r="E461" s="38"/>
      <c r="F461" s="11"/>
      <c r="G461" s="40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26"/>
      <c r="AR461" s="26"/>
      <c r="AS461" s="26"/>
      <c r="AT461" s="26"/>
      <c r="AU461" s="26"/>
      <c r="AV461" s="26"/>
      <c r="AW461" s="11"/>
      <c r="AX461" s="11"/>
      <c r="AY461" s="11"/>
      <c r="AZ461" s="11"/>
      <c r="BA461" s="11"/>
      <c r="BB461" s="11"/>
      <c r="BC461" s="11"/>
    </row>
    <row r="462" spans="1:55" x14ac:dyDescent="0.3">
      <c r="A462" s="11"/>
      <c r="B462" s="11"/>
      <c r="C462" s="11"/>
      <c r="D462" s="11"/>
      <c r="E462" s="38"/>
      <c r="F462" s="11"/>
      <c r="G462" s="40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26"/>
      <c r="AR462" s="26"/>
      <c r="AS462" s="26"/>
      <c r="AT462" s="26"/>
      <c r="AU462" s="26"/>
      <c r="AV462" s="26"/>
      <c r="AW462" s="11"/>
      <c r="AX462" s="11"/>
      <c r="AY462" s="11"/>
      <c r="AZ462" s="11"/>
      <c r="BA462" s="11"/>
      <c r="BB462" s="11"/>
      <c r="BC462" s="11"/>
    </row>
    <row r="463" spans="1:55" x14ac:dyDescent="0.3">
      <c r="A463" s="11"/>
      <c r="B463" s="11"/>
      <c r="C463" s="11"/>
      <c r="D463" s="11"/>
      <c r="E463" s="38"/>
      <c r="F463" s="11"/>
      <c r="G463" s="40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26"/>
      <c r="AR463" s="26"/>
      <c r="AS463" s="26"/>
      <c r="AT463" s="26"/>
      <c r="AU463" s="26"/>
      <c r="AV463" s="26"/>
      <c r="AW463" s="11"/>
      <c r="AX463" s="11"/>
      <c r="AY463" s="11"/>
      <c r="AZ463" s="11"/>
      <c r="BA463" s="11"/>
      <c r="BB463" s="11"/>
      <c r="BC463" s="11"/>
    </row>
    <row r="464" spans="1:55" x14ac:dyDescent="0.3">
      <c r="A464" s="11"/>
      <c r="B464" s="11"/>
      <c r="C464" s="11"/>
      <c r="D464" s="11"/>
      <c r="E464" s="38"/>
      <c r="F464" s="11"/>
      <c r="G464" s="40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26"/>
      <c r="AR464" s="26"/>
      <c r="AS464" s="26"/>
      <c r="AT464" s="26"/>
      <c r="AU464" s="26"/>
      <c r="AV464" s="26"/>
      <c r="AW464" s="11"/>
      <c r="AX464" s="11"/>
      <c r="AY464" s="11"/>
      <c r="AZ464" s="11"/>
      <c r="BA464" s="11"/>
      <c r="BB464" s="11"/>
      <c r="BC464" s="11"/>
    </row>
    <row r="465" spans="1:55" x14ac:dyDescent="0.3">
      <c r="A465" s="11"/>
      <c r="B465" s="11"/>
      <c r="C465" s="11"/>
      <c r="D465" s="11"/>
      <c r="E465" s="38"/>
      <c r="F465" s="11"/>
      <c r="G465" s="40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26"/>
      <c r="AR465" s="26"/>
      <c r="AS465" s="26"/>
      <c r="AT465" s="26"/>
      <c r="AU465" s="26"/>
      <c r="AV465" s="26"/>
      <c r="AW465" s="11"/>
      <c r="AX465" s="11"/>
      <c r="AY465" s="11"/>
      <c r="AZ465" s="11"/>
      <c r="BA465" s="11"/>
      <c r="BB465" s="11"/>
      <c r="BC465" s="11"/>
    </row>
    <row r="466" spans="1:55" x14ac:dyDescent="0.3">
      <c r="A466" s="11"/>
      <c r="B466" s="11"/>
      <c r="C466" s="11"/>
      <c r="D466" s="11"/>
      <c r="E466" s="38"/>
      <c r="F466" s="11"/>
      <c r="G466" s="40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26"/>
      <c r="AR466" s="26"/>
      <c r="AS466" s="26"/>
      <c r="AT466" s="26"/>
      <c r="AU466" s="26"/>
      <c r="AV466" s="26"/>
      <c r="AW466" s="11"/>
      <c r="AX466" s="11"/>
      <c r="AY466" s="11"/>
      <c r="AZ466" s="11"/>
      <c r="BA466" s="11"/>
      <c r="BB466" s="11"/>
      <c r="BC466" s="11"/>
    </row>
    <row r="467" spans="1:55" x14ac:dyDescent="0.3">
      <c r="A467" s="11"/>
      <c r="B467" s="11"/>
      <c r="C467" s="11"/>
      <c r="D467" s="11"/>
      <c r="E467" s="38"/>
      <c r="F467" s="11"/>
      <c r="G467" s="40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26"/>
      <c r="AR467" s="26"/>
      <c r="AS467" s="26"/>
      <c r="AT467" s="26"/>
      <c r="AU467" s="26"/>
      <c r="AV467" s="26"/>
      <c r="AW467" s="11"/>
      <c r="AX467" s="11"/>
      <c r="AY467" s="11"/>
      <c r="AZ467" s="11"/>
      <c r="BA467" s="11"/>
      <c r="BB467" s="11"/>
      <c r="BC467" s="11"/>
    </row>
    <row r="468" spans="1:55" x14ac:dyDescent="0.3">
      <c r="A468" s="11"/>
      <c r="B468" s="11"/>
      <c r="C468" s="11"/>
      <c r="D468" s="11"/>
      <c r="E468" s="38"/>
      <c r="F468" s="11"/>
      <c r="G468" s="40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26"/>
      <c r="AR468" s="26"/>
      <c r="AS468" s="26"/>
      <c r="AT468" s="26"/>
      <c r="AU468" s="26"/>
      <c r="AV468" s="26"/>
      <c r="AW468" s="11"/>
      <c r="AX468" s="11"/>
      <c r="AY468" s="11"/>
      <c r="AZ468" s="11"/>
      <c r="BA468" s="11"/>
      <c r="BB468" s="11"/>
      <c r="BC468" s="11"/>
    </row>
    <row r="469" spans="1:55" x14ac:dyDescent="0.3">
      <c r="A469" s="11"/>
      <c r="B469" s="11"/>
      <c r="C469" s="11"/>
      <c r="D469" s="11"/>
      <c r="E469" s="38"/>
      <c r="F469" s="11"/>
      <c r="G469" s="40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26"/>
      <c r="AR469" s="26"/>
      <c r="AS469" s="26"/>
      <c r="AT469" s="26"/>
      <c r="AU469" s="26"/>
      <c r="AV469" s="26"/>
      <c r="AW469" s="11"/>
      <c r="AX469" s="11"/>
      <c r="AY469" s="11"/>
      <c r="AZ469" s="11"/>
      <c r="BA469" s="11"/>
      <c r="BB469" s="11"/>
      <c r="BC469" s="11"/>
    </row>
    <row r="470" spans="1:55" x14ac:dyDescent="0.3">
      <c r="A470" s="11"/>
      <c r="B470" s="11"/>
      <c r="C470" s="11"/>
      <c r="D470" s="11"/>
      <c r="E470" s="38"/>
      <c r="F470" s="11"/>
      <c r="G470" s="40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26"/>
      <c r="AR470" s="26"/>
      <c r="AS470" s="26"/>
      <c r="AT470" s="26"/>
      <c r="AU470" s="26"/>
      <c r="AV470" s="26"/>
      <c r="AW470" s="11"/>
      <c r="AX470" s="11"/>
      <c r="AY470" s="11"/>
      <c r="AZ470" s="11"/>
      <c r="BA470" s="11"/>
      <c r="BB470" s="11"/>
      <c r="BC470" s="11"/>
    </row>
    <row r="471" spans="1:55" x14ac:dyDescent="0.3">
      <c r="A471" s="11"/>
      <c r="B471" s="11"/>
      <c r="C471" s="11"/>
      <c r="D471" s="11"/>
      <c r="E471" s="38"/>
      <c r="F471" s="11"/>
      <c r="G471" s="40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26"/>
      <c r="AR471" s="26"/>
      <c r="AS471" s="26"/>
      <c r="AT471" s="26"/>
      <c r="AU471" s="26"/>
      <c r="AV471" s="26"/>
      <c r="AW471" s="11"/>
      <c r="AX471" s="11"/>
      <c r="AY471" s="11"/>
      <c r="AZ471" s="11"/>
      <c r="BA471" s="11"/>
      <c r="BB471" s="11"/>
      <c r="BC471" s="11"/>
    </row>
    <row r="472" spans="1:55" x14ac:dyDescent="0.3">
      <c r="A472" s="11"/>
      <c r="B472" s="11"/>
      <c r="C472" s="11"/>
      <c r="D472" s="11"/>
      <c r="E472" s="38"/>
      <c r="F472" s="11"/>
      <c r="G472" s="40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26"/>
      <c r="AR472" s="26"/>
      <c r="AS472" s="26"/>
      <c r="AT472" s="26"/>
      <c r="AU472" s="26"/>
      <c r="AV472" s="26"/>
      <c r="AW472" s="11"/>
      <c r="AX472" s="11"/>
      <c r="AY472" s="11"/>
      <c r="AZ472" s="11"/>
      <c r="BA472" s="11"/>
      <c r="BB472" s="11"/>
      <c r="BC472" s="11"/>
    </row>
    <row r="473" spans="1:55" x14ac:dyDescent="0.3">
      <c r="A473" s="11"/>
      <c r="B473" s="11"/>
      <c r="C473" s="11"/>
      <c r="D473" s="11"/>
      <c r="E473" s="38"/>
      <c r="F473" s="11"/>
      <c r="G473" s="40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26"/>
      <c r="AR473" s="26"/>
      <c r="AS473" s="26"/>
      <c r="AT473" s="26"/>
      <c r="AU473" s="26"/>
      <c r="AV473" s="26"/>
      <c r="AW473" s="11"/>
      <c r="AX473" s="11"/>
      <c r="AY473" s="11"/>
      <c r="AZ473" s="11"/>
      <c r="BA473" s="11"/>
      <c r="BB473" s="11"/>
      <c r="BC473" s="11"/>
    </row>
    <row r="474" spans="1:55" x14ac:dyDescent="0.3">
      <c r="A474" s="11"/>
      <c r="B474" s="11"/>
      <c r="C474" s="11"/>
      <c r="D474" s="11"/>
      <c r="E474" s="38"/>
      <c r="F474" s="11"/>
      <c r="G474" s="40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26"/>
      <c r="AR474" s="26"/>
      <c r="AS474" s="26"/>
      <c r="AT474" s="26"/>
      <c r="AU474" s="26"/>
      <c r="AV474" s="26"/>
      <c r="AW474" s="11"/>
      <c r="AX474" s="11"/>
      <c r="AY474" s="11"/>
      <c r="AZ474" s="11"/>
      <c r="BA474" s="11"/>
      <c r="BB474" s="11"/>
      <c r="BC474" s="11"/>
    </row>
    <row r="475" spans="1:55" x14ac:dyDescent="0.3">
      <c r="A475" s="11"/>
      <c r="B475" s="11"/>
      <c r="C475" s="11"/>
      <c r="D475" s="11"/>
      <c r="E475" s="38"/>
      <c r="F475" s="11"/>
      <c r="G475" s="40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26"/>
      <c r="AR475" s="26"/>
      <c r="AS475" s="26"/>
      <c r="AT475" s="26"/>
      <c r="AU475" s="26"/>
      <c r="AV475" s="26"/>
      <c r="AW475" s="11"/>
      <c r="AX475" s="11"/>
      <c r="AY475" s="11"/>
      <c r="AZ475" s="11"/>
      <c r="BA475" s="11"/>
      <c r="BB475" s="11"/>
      <c r="BC475" s="11"/>
    </row>
    <row r="476" spans="1:55" x14ac:dyDescent="0.3">
      <c r="A476" s="11"/>
      <c r="B476" s="11"/>
      <c r="C476" s="11"/>
      <c r="D476" s="11"/>
      <c r="E476" s="38"/>
      <c r="F476" s="11"/>
      <c r="G476" s="40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26"/>
      <c r="AR476" s="26"/>
      <c r="AS476" s="26"/>
      <c r="AT476" s="26"/>
      <c r="AU476" s="26"/>
      <c r="AV476" s="26"/>
      <c r="AW476" s="11"/>
      <c r="AX476" s="11"/>
      <c r="AY476" s="11"/>
      <c r="AZ476" s="11"/>
      <c r="BA476" s="11"/>
      <c r="BB476" s="11"/>
      <c r="BC476" s="11"/>
    </row>
    <row r="477" spans="1:55" x14ac:dyDescent="0.3">
      <c r="A477" s="11"/>
      <c r="B477" s="11"/>
      <c r="C477" s="11"/>
      <c r="D477" s="11"/>
      <c r="E477" s="38"/>
      <c r="F477" s="11"/>
      <c r="G477" s="40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26"/>
      <c r="AR477" s="26"/>
      <c r="AS477" s="26"/>
      <c r="AT477" s="26"/>
      <c r="AU477" s="26"/>
      <c r="AV477" s="26"/>
      <c r="AW477" s="11"/>
      <c r="AX477" s="11"/>
      <c r="AY477" s="11"/>
      <c r="AZ477" s="11"/>
      <c r="BA477" s="11"/>
      <c r="BB477" s="11"/>
      <c r="BC477" s="11"/>
    </row>
    <row r="478" spans="1:55" x14ac:dyDescent="0.3">
      <c r="A478" s="11"/>
      <c r="B478" s="11"/>
      <c r="C478" s="11"/>
      <c r="D478" s="11"/>
      <c r="E478" s="38"/>
      <c r="F478" s="11"/>
      <c r="G478" s="40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26"/>
      <c r="AR478" s="26"/>
      <c r="AS478" s="26"/>
      <c r="AT478" s="26"/>
      <c r="AU478" s="26"/>
      <c r="AV478" s="26"/>
      <c r="AW478" s="11"/>
      <c r="AX478" s="11"/>
      <c r="AY478" s="11"/>
      <c r="AZ478" s="11"/>
      <c r="BA478" s="11"/>
      <c r="BB478" s="11"/>
      <c r="BC478" s="11"/>
    </row>
    <row r="479" spans="1:55" x14ac:dyDescent="0.3">
      <c r="A479" s="11"/>
      <c r="B479" s="11"/>
      <c r="C479" s="11"/>
      <c r="D479" s="11"/>
      <c r="E479" s="38"/>
      <c r="F479" s="11"/>
      <c r="G479" s="40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26"/>
      <c r="AR479" s="26"/>
      <c r="AS479" s="26"/>
      <c r="AT479" s="26"/>
      <c r="AU479" s="26"/>
      <c r="AV479" s="26"/>
      <c r="AW479" s="11"/>
      <c r="AX479" s="11"/>
      <c r="AY479" s="11"/>
      <c r="AZ479" s="11"/>
      <c r="BA479" s="11"/>
      <c r="BB479" s="11"/>
      <c r="BC479" s="11"/>
    </row>
    <row r="480" spans="1:55" x14ac:dyDescent="0.3">
      <c r="A480" s="11"/>
      <c r="B480" s="11"/>
      <c r="C480" s="11"/>
      <c r="D480" s="11"/>
      <c r="E480" s="38"/>
      <c r="F480" s="11"/>
      <c r="G480" s="40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26"/>
      <c r="AR480" s="26"/>
      <c r="AS480" s="26"/>
      <c r="AT480" s="26"/>
      <c r="AU480" s="26"/>
      <c r="AV480" s="26"/>
      <c r="AW480" s="11"/>
      <c r="AX480" s="11"/>
      <c r="AY480" s="11"/>
      <c r="AZ480" s="11"/>
      <c r="BA480" s="11"/>
      <c r="BB480" s="11"/>
      <c r="BC480" s="11"/>
    </row>
    <row r="481" spans="1:55" x14ac:dyDescent="0.3">
      <c r="A481" s="11"/>
      <c r="B481" s="11"/>
      <c r="C481" s="11"/>
      <c r="D481" s="11"/>
      <c r="E481" s="38"/>
      <c r="F481" s="11"/>
      <c r="G481" s="40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26"/>
      <c r="AR481" s="26"/>
      <c r="AS481" s="26"/>
      <c r="AT481" s="26"/>
      <c r="AU481" s="26"/>
      <c r="AV481" s="26"/>
      <c r="AW481" s="11"/>
      <c r="AX481" s="11"/>
      <c r="AY481" s="11"/>
      <c r="AZ481" s="11"/>
      <c r="BA481" s="11"/>
      <c r="BB481" s="11"/>
      <c r="BC481" s="11"/>
    </row>
    <row r="482" spans="1:55" x14ac:dyDescent="0.3">
      <c r="A482" s="11"/>
      <c r="B482" s="11"/>
      <c r="C482" s="11"/>
      <c r="D482" s="11"/>
      <c r="E482" s="38"/>
      <c r="F482" s="11"/>
      <c r="G482" s="40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26"/>
      <c r="AR482" s="26"/>
      <c r="AS482" s="26"/>
      <c r="AT482" s="26"/>
      <c r="AU482" s="26"/>
      <c r="AV482" s="26"/>
      <c r="AW482" s="11"/>
      <c r="AX482" s="11"/>
      <c r="AY482" s="11"/>
      <c r="AZ482" s="11"/>
      <c r="BA482" s="11"/>
      <c r="BB482" s="11"/>
      <c r="BC482" s="11"/>
    </row>
    <row r="483" spans="1:55" x14ac:dyDescent="0.3">
      <c r="A483" s="11"/>
      <c r="B483" s="11"/>
      <c r="C483" s="11"/>
      <c r="D483" s="11"/>
      <c r="E483" s="38"/>
      <c r="F483" s="11"/>
      <c r="G483" s="40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26"/>
      <c r="AR483" s="26"/>
      <c r="AS483" s="26"/>
      <c r="AT483" s="26"/>
      <c r="AU483" s="26"/>
      <c r="AV483" s="26"/>
      <c r="AW483" s="11"/>
      <c r="AX483" s="11"/>
      <c r="AY483" s="11"/>
      <c r="AZ483" s="11"/>
      <c r="BA483" s="11"/>
      <c r="BB483" s="11"/>
      <c r="BC483" s="11"/>
    </row>
    <row r="484" spans="1:55" x14ac:dyDescent="0.3">
      <c r="A484" s="11"/>
      <c r="B484" s="11"/>
      <c r="C484" s="11"/>
      <c r="D484" s="11"/>
      <c r="E484" s="38"/>
      <c r="F484" s="11"/>
      <c r="G484" s="40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26"/>
      <c r="AR484" s="26"/>
      <c r="AS484" s="26"/>
      <c r="AT484" s="26"/>
      <c r="AU484" s="26"/>
      <c r="AV484" s="26"/>
      <c r="AW484" s="11"/>
      <c r="AX484" s="11"/>
      <c r="AY484" s="11"/>
      <c r="AZ484" s="11"/>
      <c r="BA484" s="11"/>
      <c r="BB484" s="11"/>
      <c r="BC484" s="11"/>
    </row>
    <row r="485" spans="1:55" x14ac:dyDescent="0.3">
      <c r="A485" s="11"/>
      <c r="B485" s="11"/>
      <c r="C485" s="11"/>
      <c r="D485" s="11"/>
      <c r="E485" s="38"/>
      <c r="F485" s="11"/>
      <c r="G485" s="40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26"/>
      <c r="AR485" s="26"/>
      <c r="AS485" s="26"/>
      <c r="AT485" s="26"/>
      <c r="AU485" s="26"/>
      <c r="AV485" s="26"/>
      <c r="AW485" s="11"/>
      <c r="AX485" s="11"/>
      <c r="AY485" s="11"/>
      <c r="AZ485" s="11"/>
      <c r="BA485" s="11"/>
      <c r="BB485" s="11"/>
      <c r="BC485" s="11"/>
    </row>
    <row r="486" spans="1:55" x14ac:dyDescent="0.3">
      <c r="A486" s="11"/>
      <c r="B486" s="11"/>
      <c r="C486" s="11"/>
      <c r="D486" s="11"/>
      <c r="E486" s="38"/>
      <c r="F486" s="11"/>
      <c r="G486" s="40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26"/>
      <c r="AR486" s="26"/>
      <c r="AS486" s="26"/>
      <c r="AT486" s="26"/>
      <c r="AU486" s="26"/>
      <c r="AV486" s="26"/>
      <c r="AW486" s="11"/>
      <c r="AX486" s="11"/>
      <c r="AY486" s="11"/>
      <c r="AZ486" s="11"/>
      <c r="BA486" s="11"/>
      <c r="BB486" s="11"/>
      <c r="BC486" s="11"/>
    </row>
    <row r="487" spans="1:55" x14ac:dyDescent="0.3">
      <c r="A487" s="11"/>
      <c r="B487" s="11"/>
      <c r="C487" s="11"/>
      <c r="D487" s="11"/>
      <c r="E487" s="38"/>
      <c r="F487" s="11"/>
      <c r="G487" s="40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26"/>
      <c r="AR487" s="26"/>
      <c r="AS487" s="26"/>
      <c r="AT487" s="26"/>
      <c r="AU487" s="26"/>
      <c r="AV487" s="26"/>
      <c r="AW487" s="11"/>
      <c r="AX487" s="11"/>
      <c r="AY487" s="11"/>
      <c r="AZ487" s="11"/>
      <c r="BA487" s="11"/>
      <c r="BB487" s="11"/>
      <c r="BC487" s="11"/>
    </row>
    <row r="488" spans="1:55" x14ac:dyDescent="0.3">
      <c r="A488" s="11"/>
      <c r="B488" s="11"/>
      <c r="C488" s="11"/>
      <c r="D488" s="11"/>
      <c r="E488" s="38"/>
      <c r="F488" s="11"/>
      <c r="G488" s="40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26"/>
      <c r="AR488" s="26"/>
      <c r="AS488" s="26"/>
      <c r="AT488" s="26"/>
      <c r="AU488" s="26"/>
      <c r="AV488" s="26"/>
      <c r="AW488" s="11"/>
      <c r="AX488" s="11"/>
      <c r="AY488" s="11"/>
      <c r="AZ488" s="11"/>
      <c r="BA488" s="11"/>
      <c r="BB488" s="11"/>
      <c r="BC488" s="11"/>
    </row>
    <row r="489" spans="1:55" x14ac:dyDescent="0.3">
      <c r="A489" s="11"/>
      <c r="B489" s="11"/>
      <c r="C489" s="11"/>
      <c r="D489" s="11"/>
      <c r="E489" s="38"/>
      <c r="F489" s="11"/>
      <c r="G489" s="40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26"/>
      <c r="AR489" s="26"/>
      <c r="AS489" s="26"/>
      <c r="AT489" s="26"/>
      <c r="AU489" s="26"/>
      <c r="AV489" s="26"/>
      <c r="AW489" s="11"/>
      <c r="AX489" s="11"/>
      <c r="AY489" s="11"/>
      <c r="AZ489" s="11"/>
      <c r="BA489" s="11"/>
      <c r="BB489" s="11"/>
      <c r="BC489" s="11"/>
    </row>
    <row r="490" spans="1:55" x14ac:dyDescent="0.3">
      <c r="A490" s="11"/>
      <c r="B490" s="11"/>
      <c r="C490" s="11"/>
      <c r="D490" s="11"/>
      <c r="E490" s="38"/>
      <c r="F490" s="11"/>
      <c r="G490" s="40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26"/>
      <c r="AR490" s="26"/>
      <c r="AS490" s="26"/>
      <c r="AT490" s="26"/>
      <c r="AU490" s="26"/>
      <c r="AV490" s="26"/>
      <c r="AW490" s="11"/>
      <c r="AX490" s="11"/>
      <c r="AY490" s="11"/>
      <c r="AZ490" s="11"/>
      <c r="BA490" s="11"/>
      <c r="BB490" s="11"/>
      <c r="BC490" s="11"/>
    </row>
    <row r="491" spans="1:55" x14ac:dyDescent="0.3">
      <c r="A491" s="11"/>
      <c r="B491" s="11"/>
      <c r="C491" s="11"/>
      <c r="D491" s="11"/>
      <c r="E491" s="38"/>
      <c r="F491" s="11"/>
      <c r="G491" s="40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26"/>
      <c r="AR491" s="26"/>
      <c r="AS491" s="26"/>
      <c r="AT491" s="26"/>
      <c r="AU491" s="26"/>
      <c r="AV491" s="26"/>
      <c r="AW491" s="11"/>
      <c r="AX491" s="11"/>
      <c r="AY491" s="11"/>
      <c r="AZ491" s="11"/>
      <c r="BA491" s="11"/>
      <c r="BB491" s="11"/>
      <c r="BC491" s="11"/>
    </row>
    <row r="492" spans="1:55" x14ac:dyDescent="0.3">
      <c r="A492" s="11"/>
      <c r="B492" s="11"/>
      <c r="C492" s="11"/>
      <c r="D492" s="11"/>
      <c r="E492" s="38"/>
      <c r="F492" s="11"/>
      <c r="G492" s="40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26"/>
      <c r="AR492" s="26"/>
      <c r="AS492" s="26"/>
      <c r="AT492" s="26"/>
      <c r="AU492" s="26"/>
      <c r="AV492" s="26"/>
      <c r="AW492" s="11"/>
      <c r="AX492" s="11"/>
      <c r="AY492" s="11"/>
      <c r="AZ492" s="11"/>
      <c r="BA492" s="11"/>
      <c r="BB492" s="11"/>
      <c r="BC492" s="11"/>
    </row>
    <row r="493" spans="1:55" x14ac:dyDescent="0.3">
      <c r="A493" s="11"/>
      <c r="B493" s="11"/>
      <c r="C493" s="11"/>
      <c r="D493" s="11"/>
      <c r="E493" s="38"/>
      <c r="F493" s="11"/>
      <c r="G493" s="40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26"/>
      <c r="AR493" s="26"/>
      <c r="AS493" s="26"/>
      <c r="AT493" s="26"/>
      <c r="AU493" s="26"/>
      <c r="AV493" s="26"/>
      <c r="AW493" s="11"/>
      <c r="AX493" s="11"/>
      <c r="AY493" s="11"/>
      <c r="AZ493" s="11"/>
      <c r="BA493" s="11"/>
      <c r="BB493" s="11"/>
      <c r="BC493" s="11"/>
    </row>
    <row r="494" spans="1:55" x14ac:dyDescent="0.3">
      <c r="A494" s="11"/>
      <c r="B494" s="11"/>
      <c r="C494" s="11"/>
      <c r="D494" s="11"/>
      <c r="E494" s="38"/>
      <c r="F494" s="11"/>
      <c r="G494" s="40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26"/>
      <c r="AR494" s="26"/>
      <c r="AS494" s="26"/>
      <c r="AT494" s="26"/>
      <c r="AU494" s="26"/>
      <c r="AV494" s="26"/>
      <c r="AW494" s="11"/>
      <c r="AX494" s="11"/>
      <c r="AY494" s="11"/>
      <c r="AZ494" s="11"/>
      <c r="BA494" s="11"/>
      <c r="BB494" s="11"/>
      <c r="BC494" s="11"/>
    </row>
    <row r="495" spans="1:55" x14ac:dyDescent="0.3">
      <c r="A495" s="11"/>
      <c r="B495" s="11"/>
      <c r="C495" s="11"/>
      <c r="D495" s="11"/>
      <c r="E495" s="38"/>
      <c r="F495" s="11"/>
      <c r="G495" s="40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26"/>
      <c r="AR495" s="26"/>
      <c r="AS495" s="26"/>
      <c r="AT495" s="26"/>
      <c r="AU495" s="26"/>
      <c r="AV495" s="26"/>
      <c r="AW495" s="11"/>
      <c r="AX495" s="11"/>
      <c r="AY495" s="11"/>
      <c r="AZ495" s="11"/>
      <c r="BA495" s="11"/>
      <c r="BB495" s="11"/>
      <c r="BC495" s="11"/>
    </row>
    <row r="496" spans="1:55" x14ac:dyDescent="0.3">
      <c r="A496" s="11"/>
      <c r="B496" s="11"/>
      <c r="C496" s="11"/>
      <c r="D496" s="11"/>
      <c r="E496" s="38"/>
      <c r="F496" s="11"/>
      <c r="G496" s="40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26"/>
      <c r="AR496" s="26"/>
      <c r="AS496" s="26"/>
      <c r="AT496" s="26"/>
      <c r="AU496" s="26"/>
      <c r="AV496" s="26"/>
      <c r="AW496" s="11"/>
      <c r="AX496" s="11"/>
      <c r="AY496" s="11"/>
      <c r="AZ496" s="11"/>
      <c r="BA496" s="11"/>
      <c r="BB496" s="11"/>
      <c r="BC496" s="11"/>
    </row>
    <row r="497" spans="1:55" x14ac:dyDescent="0.3">
      <c r="A497" s="11"/>
      <c r="B497" s="11"/>
      <c r="C497" s="11"/>
      <c r="D497" s="11"/>
      <c r="E497" s="38"/>
      <c r="F497" s="11"/>
      <c r="G497" s="40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26"/>
      <c r="AR497" s="26"/>
      <c r="AS497" s="26"/>
      <c r="AT497" s="26"/>
      <c r="AU497" s="26"/>
      <c r="AV497" s="26"/>
      <c r="AW497" s="11"/>
      <c r="AX497" s="11"/>
      <c r="AY497" s="11"/>
      <c r="AZ497" s="11"/>
      <c r="BA497" s="11"/>
      <c r="BB497" s="11"/>
      <c r="BC497" s="11"/>
    </row>
    <row r="498" spans="1:55" x14ac:dyDescent="0.3">
      <c r="A498" s="11"/>
      <c r="B498" s="11"/>
      <c r="C498" s="11"/>
      <c r="D498" s="11"/>
      <c r="E498" s="38"/>
      <c r="F498" s="11"/>
      <c r="G498" s="40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26"/>
      <c r="AR498" s="26"/>
      <c r="AS498" s="26"/>
      <c r="AT498" s="26"/>
      <c r="AU498" s="26"/>
      <c r="AV498" s="26"/>
      <c r="AW498" s="11"/>
      <c r="AX498" s="11"/>
      <c r="AY498" s="11"/>
      <c r="AZ498" s="11"/>
      <c r="BA498" s="11"/>
      <c r="BB498" s="11"/>
      <c r="BC498" s="11"/>
    </row>
    <row r="499" spans="1:55" x14ac:dyDescent="0.3">
      <c r="A499" s="11"/>
      <c r="B499" s="11"/>
      <c r="C499" s="11"/>
      <c r="D499" s="11"/>
      <c r="E499" s="38"/>
      <c r="F499" s="11"/>
      <c r="G499" s="40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26"/>
      <c r="AR499" s="26"/>
      <c r="AS499" s="26"/>
      <c r="AT499" s="26"/>
      <c r="AU499" s="26"/>
      <c r="AV499" s="26"/>
      <c r="AW499" s="11"/>
      <c r="AX499" s="11"/>
      <c r="AY499" s="11"/>
      <c r="AZ499" s="11"/>
      <c r="BA499" s="11"/>
      <c r="BB499" s="11"/>
      <c r="BC499" s="11"/>
    </row>
    <row r="500" spans="1:55" x14ac:dyDescent="0.3">
      <c r="A500" s="11"/>
      <c r="B500" s="11"/>
      <c r="C500" s="11"/>
      <c r="D500" s="11"/>
      <c r="E500" s="38"/>
      <c r="F500" s="11"/>
      <c r="G500" s="40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26"/>
      <c r="AR500" s="26"/>
      <c r="AS500" s="26"/>
      <c r="AT500" s="26"/>
      <c r="AU500" s="26"/>
      <c r="AV500" s="26"/>
      <c r="AW500" s="11"/>
      <c r="AX500" s="11"/>
      <c r="AY500" s="11"/>
      <c r="AZ500" s="11"/>
      <c r="BA500" s="11"/>
      <c r="BB500" s="11"/>
      <c r="BC500" s="11"/>
    </row>
    <row r="501" spans="1:55" x14ac:dyDescent="0.3">
      <c r="A501" s="11"/>
      <c r="B501" s="11"/>
      <c r="C501" s="11"/>
      <c r="D501" s="11"/>
      <c r="E501" s="38"/>
      <c r="F501" s="11"/>
      <c r="G501" s="40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26"/>
      <c r="AR501" s="26"/>
      <c r="AS501" s="26"/>
      <c r="AT501" s="26"/>
      <c r="AU501" s="26"/>
      <c r="AV501" s="26"/>
      <c r="AW501" s="11"/>
      <c r="AX501" s="11"/>
      <c r="AY501" s="11"/>
      <c r="AZ501" s="11"/>
      <c r="BA501" s="11"/>
      <c r="BB501" s="11"/>
      <c r="BC501" s="11"/>
    </row>
    <row r="502" spans="1:55" x14ac:dyDescent="0.3">
      <c r="A502" s="11"/>
      <c r="B502" s="11"/>
      <c r="C502" s="11"/>
      <c r="D502" s="11"/>
      <c r="E502" s="38"/>
      <c r="F502" s="11"/>
      <c r="G502" s="40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26"/>
      <c r="AR502" s="26"/>
      <c r="AS502" s="26"/>
      <c r="AT502" s="26"/>
      <c r="AU502" s="26"/>
      <c r="AV502" s="26"/>
      <c r="AW502" s="11"/>
      <c r="AX502" s="11"/>
      <c r="AY502" s="11"/>
      <c r="AZ502" s="11"/>
      <c r="BA502" s="11"/>
      <c r="BB502" s="11"/>
      <c r="BC502" s="11"/>
    </row>
    <row r="503" spans="1:55" x14ac:dyDescent="0.3">
      <c r="A503" s="11"/>
      <c r="B503" s="11"/>
      <c r="C503" s="11"/>
      <c r="D503" s="11"/>
      <c r="E503" s="38"/>
      <c r="F503" s="11"/>
      <c r="G503" s="40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26"/>
      <c r="AR503" s="26"/>
      <c r="AS503" s="26"/>
      <c r="AT503" s="26"/>
      <c r="AU503" s="26"/>
      <c r="AV503" s="26"/>
      <c r="AW503" s="11"/>
      <c r="AX503" s="11"/>
      <c r="AY503" s="11"/>
      <c r="AZ503" s="11"/>
      <c r="BA503" s="11"/>
      <c r="BB503" s="11"/>
      <c r="BC503" s="11"/>
    </row>
    <row r="504" spans="1:55" x14ac:dyDescent="0.3">
      <c r="A504" s="11"/>
      <c r="B504" s="11"/>
      <c r="C504" s="11"/>
      <c r="D504" s="11"/>
      <c r="E504" s="38"/>
      <c r="F504" s="11"/>
      <c r="G504" s="40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26"/>
      <c r="AR504" s="26"/>
      <c r="AS504" s="26"/>
      <c r="AT504" s="26"/>
      <c r="AU504" s="26"/>
      <c r="AV504" s="26"/>
      <c r="AW504" s="11"/>
      <c r="AX504" s="11"/>
      <c r="AY504" s="11"/>
      <c r="AZ504" s="11"/>
      <c r="BA504" s="11"/>
      <c r="BB504" s="11"/>
      <c r="BC504" s="11"/>
    </row>
    <row r="505" spans="1:55" x14ac:dyDescent="0.3">
      <c r="A505" s="11"/>
      <c r="B505" s="11"/>
      <c r="C505" s="11"/>
      <c r="D505" s="11"/>
      <c r="E505" s="38"/>
      <c r="F505" s="11"/>
      <c r="G505" s="40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26"/>
      <c r="AR505" s="26"/>
      <c r="AS505" s="26"/>
      <c r="AT505" s="26"/>
      <c r="AU505" s="26"/>
      <c r="AV505" s="26"/>
      <c r="AW505" s="11"/>
      <c r="AX505" s="11"/>
      <c r="AY505" s="11"/>
      <c r="AZ505" s="11"/>
      <c r="BA505" s="11"/>
      <c r="BB505" s="11"/>
      <c r="BC505" s="11"/>
    </row>
    <row r="506" spans="1:55" x14ac:dyDescent="0.3">
      <c r="A506" s="11"/>
      <c r="B506" s="11"/>
      <c r="C506" s="11"/>
      <c r="D506" s="11"/>
      <c r="E506" s="38"/>
      <c r="F506" s="11"/>
      <c r="G506" s="40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26"/>
      <c r="AR506" s="26"/>
      <c r="AS506" s="26"/>
      <c r="AT506" s="26"/>
      <c r="AU506" s="26"/>
      <c r="AV506" s="26"/>
      <c r="AW506" s="11"/>
      <c r="AX506" s="11"/>
      <c r="AY506" s="11"/>
      <c r="AZ506" s="11"/>
      <c r="BA506" s="11"/>
      <c r="BB506" s="11"/>
      <c r="BC506" s="11"/>
    </row>
    <row r="507" spans="1:55" x14ac:dyDescent="0.3">
      <c r="A507" s="11"/>
      <c r="B507" s="11"/>
      <c r="C507" s="11"/>
      <c r="D507" s="11"/>
      <c r="E507" s="38"/>
      <c r="F507" s="11"/>
      <c r="G507" s="40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26"/>
      <c r="AR507" s="26"/>
      <c r="AS507" s="26"/>
      <c r="AT507" s="26"/>
      <c r="AU507" s="26"/>
      <c r="AV507" s="26"/>
      <c r="AW507" s="11"/>
      <c r="AX507" s="11"/>
      <c r="AY507" s="11"/>
      <c r="AZ507" s="11"/>
      <c r="BA507" s="11"/>
      <c r="BB507" s="11"/>
      <c r="BC507" s="11"/>
    </row>
    <row r="508" spans="1:55" x14ac:dyDescent="0.3">
      <c r="A508" s="11"/>
      <c r="B508" s="11"/>
      <c r="C508" s="11"/>
      <c r="D508" s="11"/>
      <c r="E508" s="38"/>
      <c r="F508" s="11"/>
      <c r="G508" s="40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26"/>
      <c r="AR508" s="26"/>
      <c r="AS508" s="26"/>
      <c r="AT508" s="26"/>
      <c r="AU508" s="26"/>
      <c r="AV508" s="26"/>
      <c r="AW508" s="11"/>
      <c r="AX508" s="11"/>
      <c r="AY508" s="11"/>
      <c r="AZ508" s="11"/>
      <c r="BA508" s="11"/>
      <c r="BB508" s="11"/>
      <c r="BC508" s="11"/>
    </row>
    <row r="509" spans="1:55" x14ac:dyDescent="0.3">
      <c r="A509" s="11"/>
      <c r="B509" s="11"/>
      <c r="C509" s="11"/>
      <c r="D509" s="11"/>
      <c r="E509" s="38"/>
      <c r="F509" s="11"/>
      <c r="G509" s="40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26"/>
      <c r="AR509" s="26"/>
      <c r="AS509" s="26"/>
      <c r="AT509" s="26"/>
      <c r="AU509" s="26"/>
      <c r="AV509" s="26"/>
      <c r="AW509" s="11"/>
      <c r="AX509" s="11"/>
      <c r="AY509" s="11"/>
      <c r="AZ509" s="11"/>
      <c r="BA509" s="11"/>
      <c r="BB509" s="11"/>
      <c r="BC509" s="11"/>
    </row>
    <row r="510" spans="1:55" x14ac:dyDescent="0.3">
      <c r="A510" s="11"/>
      <c r="B510" s="11"/>
      <c r="C510" s="11"/>
      <c r="D510" s="11"/>
      <c r="E510" s="38"/>
      <c r="F510" s="11"/>
      <c r="G510" s="40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26"/>
      <c r="AR510" s="26"/>
      <c r="AS510" s="26"/>
      <c r="AT510" s="26"/>
      <c r="AU510" s="26"/>
      <c r="AV510" s="26"/>
      <c r="AW510" s="11"/>
      <c r="AX510" s="11"/>
      <c r="AY510" s="11"/>
      <c r="AZ510" s="11"/>
      <c r="BA510" s="11"/>
      <c r="BB510" s="11"/>
      <c r="BC510" s="11"/>
    </row>
    <row r="511" spans="1:55" x14ac:dyDescent="0.3">
      <c r="A511" s="11"/>
      <c r="B511" s="11"/>
      <c r="C511" s="11"/>
      <c r="D511" s="11"/>
      <c r="E511" s="38"/>
      <c r="F511" s="11"/>
      <c r="G511" s="40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26"/>
      <c r="AR511" s="26"/>
      <c r="AS511" s="26"/>
      <c r="AT511" s="26"/>
      <c r="AU511" s="26"/>
      <c r="AV511" s="26"/>
      <c r="AW511" s="11"/>
      <c r="AX511" s="11"/>
      <c r="AY511" s="11"/>
      <c r="AZ511" s="11"/>
      <c r="BA511" s="11"/>
      <c r="BB511" s="11"/>
      <c r="BC511" s="11"/>
    </row>
    <row r="512" spans="1:55" x14ac:dyDescent="0.3">
      <c r="A512" s="11"/>
      <c r="B512" s="11"/>
      <c r="C512" s="11"/>
      <c r="D512" s="11"/>
      <c r="E512" s="38"/>
      <c r="F512" s="11"/>
      <c r="G512" s="40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26"/>
      <c r="AR512" s="26"/>
      <c r="AS512" s="26"/>
      <c r="AT512" s="26"/>
      <c r="AU512" s="26"/>
      <c r="AV512" s="26"/>
      <c r="AW512" s="11"/>
      <c r="AX512" s="11"/>
      <c r="AY512" s="11"/>
      <c r="AZ512" s="11"/>
      <c r="BA512" s="11"/>
      <c r="BB512" s="11"/>
      <c r="BC512" s="11"/>
    </row>
    <row r="513" spans="1:55" x14ac:dyDescent="0.3">
      <c r="A513" s="11"/>
      <c r="B513" s="11"/>
      <c r="C513" s="11"/>
      <c r="D513" s="11"/>
      <c r="E513" s="38"/>
      <c r="F513" s="11"/>
      <c r="G513" s="40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26"/>
      <c r="AR513" s="26"/>
      <c r="AS513" s="26"/>
      <c r="AT513" s="26"/>
      <c r="AU513" s="26"/>
      <c r="AV513" s="26"/>
      <c r="AW513" s="11"/>
      <c r="AX513" s="11"/>
      <c r="AY513" s="11"/>
      <c r="AZ513" s="11"/>
      <c r="BA513" s="11"/>
      <c r="BB513" s="11"/>
      <c r="BC513" s="11"/>
    </row>
    <row r="514" spans="1:55" x14ac:dyDescent="0.3">
      <c r="A514" s="11"/>
      <c r="B514" s="11"/>
      <c r="C514" s="11"/>
      <c r="D514" s="11"/>
      <c r="E514" s="38"/>
      <c r="F514" s="11"/>
      <c r="G514" s="40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26"/>
      <c r="AR514" s="26"/>
      <c r="AS514" s="26"/>
      <c r="AT514" s="26"/>
      <c r="AU514" s="26"/>
      <c r="AV514" s="26"/>
      <c r="AW514" s="11"/>
      <c r="AX514" s="11"/>
      <c r="AY514" s="11"/>
      <c r="AZ514" s="11"/>
      <c r="BA514" s="11"/>
      <c r="BB514" s="11"/>
      <c r="BC514" s="11"/>
    </row>
    <row r="515" spans="1:55" x14ac:dyDescent="0.3">
      <c r="A515" s="11"/>
      <c r="B515" s="11"/>
      <c r="C515" s="11"/>
      <c r="D515" s="11"/>
      <c r="E515" s="38"/>
      <c r="F515" s="11"/>
      <c r="G515" s="40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26"/>
      <c r="AR515" s="26"/>
      <c r="AS515" s="26"/>
      <c r="AT515" s="26"/>
      <c r="AU515" s="26"/>
      <c r="AV515" s="26"/>
      <c r="AW515" s="11"/>
      <c r="AX515" s="11"/>
      <c r="AY515" s="11"/>
      <c r="AZ515" s="11"/>
      <c r="BA515" s="11"/>
      <c r="BB515" s="11"/>
      <c r="BC515" s="11"/>
    </row>
    <row r="516" spans="1:55" x14ac:dyDescent="0.3">
      <c r="A516" s="11"/>
      <c r="B516" s="11"/>
      <c r="C516" s="11"/>
      <c r="D516" s="11"/>
      <c r="E516" s="38"/>
      <c r="F516" s="11"/>
      <c r="G516" s="40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26"/>
      <c r="AR516" s="26"/>
      <c r="AS516" s="26"/>
      <c r="AT516" s="26"/>
      <c r="AU516" s="26"/>
      <c r="AV516" s="26"/>
      <c r="AW516" s="11"/>
      <c r="AX516" s="11"/>
      <c r="AY516" s="11"/>
      <c r="AZ516" s="11"/>
      <c r="BA516" s="11"/>
      <c r="BB516" s="11"/>
      <c r="BC516" s="11"/>
    </row>
    <row r="517" spans="1:55" x14ac:dyDescent="0.3">
      <c r="A517" s="11"/>
      <c r="B517" s="11"/>
      <c r="C517" s="11"/>
      <c r="D517" s="11"/>
      <c r="E517" s="38"/>
      <c r="F517" s="11"/>
      <c r="G517" s="40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26"/>
      <c r="AR517" s="26"/>
      <c r="AS517" s="26"/>
      <c r="AT517" s="26"/>
      <c r="AU517" s="26"/>
      <c r="AV517" s="26"/>
      <c r="AW517" s="11"/>
      <c r="AX517" s="11"/>
      <c r="AY517" s="11"/>
      <c r="AZ517" s="11"/>
      <c r="BA517" s="11"/>
      <c r="BB517" s="11"/>
      <c r="BC517" s="11"/>
    </row>
    <row r="518" spans="1:55" x14ac:dyDescent="0.3">
      <c r="A518" s="11"/>
      <c r="B518" s="11"/>
      <c r="C518" s="11"/>
      <c r="D518" s="11"/>
      <c r="E518" s="38"/>
      <c r="F518" s="11"/>
      <c r="G518" s="40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26"/>
      <c r="AR518" s="26"/>
      <c r="AS518" s="26"/>
      <c r="AT518" s="26"/>
      <c r="AU518" s="26"/>
      <c r="AV518" s="26"/>
      <c r="AW518" s="11"/>
      <c r="AX518" s="11"/>
      <c r="AY518" s="11"/>
      <c r="AZ518" s="11"/>
      <c r="BA518" s="11"/>
      <c r="BB518" s="11"/>
      <c r="BC518" s="11"/>
    </row>
    <row r="519" spans="1:55" x14ac:dyDescent="0.3">
      <c r="A519" s="11"/>
      <c r="B519" s="11"/>
      <c r="C519" s="11"/>
      <c r="D519" s="11"/>
      <c r="E519" s="38"/>
      <c r="F519" s="11"/>
      <c r="G519" s="40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26"/>
      <c r="AR519" s="26"/>
      <c r="AS519" s="26"/>
      <c r="AT519" s="26"/>
      <c r="AU519" s="26"/>
      <c r="AV519" s="26"/>
      <c r="AW519" s="11"/>
      <c r="AX519" s="11"/>
      <c r="AY519" s="11"/>
      <c r="AZ519" s="11"/>
      <c r="BA519" s="11"/>
      <c r="BB519" s="11"/>
      <c r="BC519" s="11"/>
    </row>
    <row r="520" spans="1:55" x14ac:dyDescent="0.3">
      <c r="A520" s="11"/>
      <c r="B520" s="11"/>
      <c r="C520" s="11"/>
      <c r="D520" s="11"/>
      <c r="E520" s="38"/>
      <c r="F520" s="11"/>
      <c r="G520" s="40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26"/>
      <c r="AR520" s="26"/>
      <c r="AS520" s="26"/>
      <c r="AT520" s="26"/>
      <c r="AU520" s="26"/>
      <c r="AV520" s="26"/>
      <c r="AW520" s="11"/>
      <c r="AX520" s="11"/>
      <c r="AY520" s="11"/>
      <c r="AZ520" s="11"/>
      <c r="BA520" s="11"/>
      <c r="BB520" s="11"/>
      <c r="BC520" s="11"/>
    </row>
    <row r="521" spans="1:55" x14ac:dyDescent="0.3">
      <c r="A521" s="11"/>
      <c r="B521" s="11"/>
      <c r="C521" s="11"/>
      <c r="D521" s="11"/>
      <c r="E521" s="38"/>
      <c r="F521" s="11"/>
      <c r="G521" s="40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26"/>
      <c r="AR521" s="26"/>
      <c r="AS521" s="26"/>
      <c r="AT521" s="26"/>
      <c r="AU521" s="26"/>
      <c r="AV521" s="26"/>
      <c r="AW521" s="11"/>
      <c r="AX521" s="11"/>
      <c r="AY521" s="11"/>
      <c r="AZ521" s="11"/>
      <c r="BA521" s="11"/>
      <c r="BB521" s="11"/>
      <c r="BC521" s="11"/>
    </row>
    <row r="522" spans="1:55" x14ac:dyDescent="0.3">
      <c r="A522" s="11"/>
      <c r="B522" s="11"/>
      <c r="C522" s="11"/>
      <c r="D522" s="11"/>
      <c r="E522" s="38"/>
      <c r="F522" s="11"/>
      <c r="G522" s="40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26"/>
      <c r="AR522" s="26"/>
      <c r="AS522" s="26"/>
      <c r="AT522" s="26"/>
      <c r="AU522" s="26"/>
      <c r="AV522" s="26"/>
      <c r="AW522" s="11"/>
      <c r="AX522" s="11"/>
      <c r="AY522" s="11"/>
      <c r="AZ522" s="11"/>
      <c r="BA522" s="11"/>
      <c r="BB522" s="11"/>
      <c r="BC522" s="11"/>
    </row>
    <row r="523" spans="1:55" x14ac:dyDescent="0.3">
      <c r="A523" s="11"/>
      <c r="B523" s="11"/>
      <c r="C523" s="11"/>
      <c r="D523" s="11"/>
      <c r="E523" s="38"/>
      <c r="F523" s="11"/>
      <c r="G523" s="40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26"/>
      <c r="AR523" s="26"/>
      <c r="AS523" s="26"/>
      <c r="AT523" s="26"/>
      <c r="AU523" s="26"/>
      <c r="AV523" s="26"/>
      <c r="AW523" s="11"/>
      <c r="AX523" s="11"/>
      <c r="AY523" s="11"/>
      <c r="AZ523" s="11"/>
      <c r="BA523" s="11"/>
      <c r="BB523" s="11"/>
      <c r="BC523" s="11"/>
    </row>
    <row r="524" spans="1:55" x14ac:dyDescent="0.3">
      <c r="A524" s="11"/>
      <c r="B524" s="11"/>
      <c r="C524" s="11"/>
      <c r="D524" s="11"/>
      <c r="E524" s="38"/>
      <c r="F524" s="11"/>
      <c r="G524" s="40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26"/>
      <c r="AR524" s="26"/>
      <c r="AS524" s="26"/>
      <c r="AT524" s="26"/>
      <c r="AU524" s="26"/>
      <c r="AV524" s="26"/>
      <c r="AW524" s="11"/>
      <c r="AX524" s="11"/>
      <c r="AY524" s="11"/>
      <c r="AZ524" s="11"/>
      <c r="BA524" s="11"/>
      <c r="BB524" s="11"/>
      <c r="BC524" s="11"/>
    </row>
    <row r="525" spans="1:55" x14ac:dyDescent="0.3">
      <c r="A525" s="11"/>
      <c r="B525" s="11"/>
      <c r="C525" s="11"/>
      <c r="D525" s="11"/>
      <c r="E525" s="38"/>
      <c r="F525" s="11"/>
      <c r="G525" s="40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26"/>
      <c r="AR525" s="26"/>
      <c r="AS525" s="26"/>
      <c r="AT525" s="26"/>
      <c r="AU525" s="26"/>
      <c r="AV525" s="26"/>
      <c r="AW525" s="11"/>
      <c r="AX525" s="11"/>
      <c r="AY525" s="11"/>
      <c r="AZ525" s="11"/>
      <c r="BA525" s="11"/>
      <c r="BB525" s="11"/>
      <c r="BC525" s="11"/>
    </row>
    <row r="526" spans="1:55" x14ac:dyDescent="0.3">
      <c r="A526" s="11"/>
      <c r="B526" s="11"/>
      <c r="C526" s="11"/>
      <c r="D526" s="11"/>
      <c r="E526" s="38"/>
      <c r="F526" s="11"/>
      <c r="G526" s="40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26"/>
      <c r="AR526" s="26"/>
      <c r="AS526" s="26"/>
      <c r="AT526" s="26"/>
      <c r="AU526" s="26"/>
      <c r="AV526" s="26"/>
      <c r="AW526" s="11"/>
      <c r="AX526" s="11"/>
      <c r="AY526" s="11"/>
      <c r="AZ526" s="11"/>
      <c r="BA526" s="11"/>
      <c r="BB526" s="11"/>
      <c r="BC526" s="11"/>
    </row>
    <row r="527" spans="1:55" x14ac:dyDescent="0.3">
      <c r="A527" s="11"/>
      <c r="B527" s="11"/>
      <c r="C527" s="11"/>
      <c r="D527" s="11"/>
      <c r="E527" s="38"/>
      <c r="F527" s="11"/>
      <c r="G527" s="40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26"/>
      <c r="AR527" s="26"/>
      <c r="AS527" s="26"/>
      <c r="AT527" s="26"/>
      <c r="AU527" s="26"/>
      <c r="AV527" s="26"/>
      <c r="AW527" s="11"/>
      <c r="AX527" s="11"/>
      <c r="AY527" s="11"/>
      <c r="AZ527" s="11"/>
      <c r="BA527" s="11"/>
      <c r="BB527" s="11"/>
      <c r="BC527" s="11"/>
    </row>
    <row r="528" spans="1:55" x14ac:dyDescent="0.3">
      <c r="A528" s="11"/>
      <c r="B528" s="11"/>
      <c r="C528" s="11"/>
      <c r="D528" s="11"/>
      <c r="E528" s="38"/>
      <c r="F528" s="11"/>
      <c r="G528" s="40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26"/>
      <c r="AR528" s="26"/>
      <c r="AS528" s="26"/>
      <c r="AT528" s="26"/>
      <c r="AU528" s="26"/>
      <c r="AV528" s="26"/>
      <c r="AW528" s="11"/>
      <c r="AX528" s="11"/>
      <c r="AY528" s="11"/>
      <c r="AZ528" s="11"/>
      <c r="BA528" s="11"/>
      <c r="BB528" s="11"/>
      <c r="BC528" s="11"/>
    </row>
    <row r="529" spans="1:55" x14ac:dyDescent="0.3">
      <c r="A529" s="11"/>
      <c r="B529" s="11"/>
      <c r="C529" s="11"/>
      <c r="D529" s="11"/>
      <c r="E529" s="38"/>
      <c r="F529" s="11"/>
      <c r="G529" s="40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26"/>
      <c r="AR529" s="26"/>
      <c r="AS529" s="26"/>
      <c r="AT529" s="26"/>
      <c r="AU529" s="26"/>
      <c r="AV529" s="26"/>
      <c r="AW529" s="11"/>
      <c r="AX529" s="11"/>
      <c r="AY529" s="11"/>
      <c r="AZ529" s="11"/>
      <c r="BA529" s="11"/>
      <c r="BB529" s="11"/>
      <c r="BC529" s="11"/>
    </row>
    <row r="530" spans="1:55" x14ac:dyDescent="0.3">
      <c r="A530" s="11"/>
      <c r="B530" s="11"/>
      <c r="C530" s="11"/>
      <c r="D530" s="11"/>
      <c r="E530" s="38"/>
      <c r="F530" s="11"/>
      <c r="G530" s="40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26"/>
      <c r="AR530" s="26"/>
      <c r="AS530" s="26"/>
      <c r="AT530" s="26"/>
      <c r="AU530" s="26"/>
      <c r="AV530" s="26"/>
      <c r="AW530" s="11"/>
      <c r="AX530" s="11"/>
      <c r="AY530" s="11"/>
      <c r="AZ530" s="11"/>
      <c r="BA530" s="11"/>
      <c r="BB530" s="11"/>
      <c r="BC530" s="11"/>
    </row>
    <row r="531" spans="1:55" x14ac:dyDescent="0.3">
      <c r="A531" s="11"/>
      <c r="B531" s="11"/>
      <c r="C531" s="11"/>
      <c r="D531" s="11"/>
      <c r="E531" s="38"/>
      <c r="F531" s="11"/>
      <c r="G531" s="40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26"/>
      <c r="AR531" s="26"/>
      <c r="AS531" s="26"/>
      <c r="AT531" s="26"/>
      <c r="AU531" s="26"/>
      <c r="AV531" s="26"/>
      <c r="AW531" s="11"/>
      <c r="AX531" s="11"/>
      <c r="AY531" s="11"/>
      <c r="AZ531" s="11"/>
      <c r="BA531" s="11"/>
      <c r="BB531" s="11"/>
      <c r="BC531" s="11"/>
    </row>
    <row r="532" spans="1:55" x14ac:dyDescent="0.3">
      <c r="A532" s="11"/>
      <c r="B532" s="11"/>
      <c r="C532" s="11"/>
      <c r="D532" s="11"/>
      <c r="E532" s="38"/>
      <c r="F532" s="11"/>
      <c r="G532" s="40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26"/>
      <c r="AR532" s="26"/>
      <c r="AS532" s="26"/>
      <c r="AT532" s="26"/>
      <c r="AU532" s="26"/>
      <c r="AV532" s="26"/>
      <c r="AW532" s="11"/>
      <c r="AX532" s="11"/>
      <c r="AY532" s="11"/>
      <c r="AZ532" s="11"/>
      <c r="BA532" s="11"/>
      <c r="BB532" s="11"/>
      <c r="BC532" s="11"/>
    </row>
    <row r="533" spans="1:55" x14ac:dyDescent="0.3">
      <c r="A533" s="11"/>
      <c r="B533" s="11"/>
      <c r="C533" s="11"/>
      <c r="D533" s="11"/>
      <c r="E533" s="38"/>
      <c r="F533" s="11"/>
      <c r="G533" s="40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26"/>
      <c r="AR533" s="26"/>
      <c r="AS533" s="26"/>
      <c r="AT533" s="26"/>
      <c r="AU533" s="26"/>
      <c r="AV533" s="26"/>
      <c r="AW533" s="11"/>
      <c r="AX533" s="11"/>
      <c r="AY533" s="11"/>
      <c r="AZ533" s="11"/>
      <c r="BA533" s="11"/>
      <c r="BB533" s="11"/>
      <c r="BC533" s="11"/>
    </row>
    <row r="534" spans="1:55" x14ac:dyDescent="0.3">
      <c r="A534" s="11"/>
      <c r="B534" s="11"/>
      <c r="C534" s="11"/>
      <c r="D534" s="11"/>
      <c r="E534" s="38"/>
      <c r="F534" s="11"/>
      <c r="G534" s="40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26"/>
      <c r="AR534" s="26"/>
      <c r="AS534" s="26"/>
      <c r="AT534" s="26"/>
      <c r="AU534" s="26"/>
      <c r="AV534" s="26"/>
      <c r="AW534" s="11"/>
      <c r="AX534" s="11"/>
      <c r="AY534" s="11"/>
      <c r="AZ534" s="11"/>
      <c r="BA534" s="11"/>
      <c r="BB534" s="11"/>
      <c r="BC534" s="11"/>
    </row>
    <row r="535" spans="1:55" x14ac:dyDescent="0.3">
      <c r="A535" s="11"/>
      <c r="B535" s="11"/>
      <c r="C535" s="11"/>
      <c r="D535" s="11"/>
      <c r="E535" s="38"/>
      <c r="F535" s="11"/>
      <c r="G535" s="40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26"/>
      <c r="AR535" s="26"/>
      <c r="AS535" s="26"/>
      <c r="AT535" s="26"/>
      <c r="AU535" s="26"/>
      <c r="AV535" s="26"/>
      <c r="AW535" s="11"/>
      <c r="AX535" s="11"/>
      <c r="AY535" s="11"/>
      <c r="AZ535" s="11"/>
      <c r="BA535" s="11"/>
      <c r="BB535" s="11"/>
      <c r="BC535" s="11"/>
    </row>
    <row r="536" spans="1:55" x14ac:dyDescent="0.3">
      <c r="A536" s="11"/>
      <c r="B536" s="11"/>
      <c r="C536" s="11"/>
      <c r="D536" s="11"/>
      <c r="E536" s="38"/>
      <c r="F536" s="11"/>
      <c r="G536" s="40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26"/>
      <c r="AR536" s="26"/>
      <c r="AS536" s="26"/>
      <c r="AT536" s="26"/>
      <c r="AU536" s="26"/>
      <c r="AV536" s="26"/>
      <c r="AW536" s="11"/>
      <c r="AX536" s="11"/>
      <c r="AY536" s="11"/>
      <c r="AZ536" s="11"/>
      <c r="BA536" s="11"/>
      <c r="BB536" s="11"/>
      <c r="BC536" s="11"/>
    </row>
    <row r="537" spans="1:55" x14ac:dyDescent="0.3">
      <c r="A537" s="11"/>
      <c r="B537" s="11"/>
      <c r="C537" s="11"/>
      <c r="D537" s="11"/>
      <c r="E537" s="38"/>
      <c r="F537" s="11"/>
      <c r="G537" s="40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26"/>
      <c r="AR537" s="26"/>
      <c r="AS537" s="26"/>
      <c r="AT537" s="26"/>
      <c r="AU537" s="26"/>
      <c r="AV537" s="26"/>
      <c r="AW537" s="11"/>
      <c r="AX537" s="11"/>
      <c r="AY537" s="11"/>
      <c r="AZ537" s="11"/>
      <c r="BA537" s="11"/>
      <c r="BB537" s="11"/>
      <c r="BC537" s="11"/>
    </row>
    <row r="538" spans="1:55" x14ac:dyDescent="0.3">
      <c r="A538" s="11"/>
      <c r="B538" s="11"/>
      <c r="C538" s="11"/>
      <c r="D538" s="11"/>
      <c r="E538" s="38"/>
      <c r="F538" s="11"/>
      <c r="G538" s="40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26"/>
      <c r="AR538" s="26"/>
      <c r="AS538" s="26"/>
      <c r="AT538" s="26"/>
      <c r="AU538" s="26"/>
      <c r="AV538" s="26"/>
      <c r="AW538" s="11"/>
      <c r="AX538" s="11"/>
      <c r="AY538" s="11"/>
      <c r="AZ538" s="11"/>
      <c r="BA538" s="11"/>
      <c r="BB538" s="11"/>
      <c r="BC538" s="11"/>
    </row>
    <row r="539" spans="1:55" x14ac:dyDescent="0.3">
      <c r="A539" s="11"/>
      <c r="B539" s="11"/>
      <c r="C539" s="11"/>
      <c r="D539" s="11"/>
      <c r="E539" s="38"/>
      <c r="F539" s="11"/>
      <c r="G539" s="40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26"/>
      <c r="AR539" s="26"/>
      <c r="AS539" s="26"/>
      <c r="AT539" s="26"/>
      <c r="AU539" s="26"/>
      <c r="AV539" s="26"/>
      <c r="AW539" s="11"/>
      <c r="AX539" s="11"/>
      <c r="AY539" s="11"/>
      <c r="AZ539" s="11"/>
      <c r="BA539" s="11"/>
      <c r="BB539" s="11"/>
      <c r="BC539" s="11"/>
    </row>
    <row r="540" spans="1:55" x14ac:dyDescent="0.3">
      <c r="A540" s="11"/>
      <c r="B540" s="11"/>
      <c r="C540" s="11"/>
      <c r="D540" s="11"/>
      <c r="E540" s="38"/>
      <c r="F540" s="11"/>
      <c r="G540" s="40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26"/>
      <c r="AR540" s="26"/>
      <c r="AS540" s="26"/>
      <c r="AT540" s="26"/>
      <c r="AU540" s="26"/>
      <c r="AV540" s="26"/>
      <c r="AW540" s="11"/>
      <c r="AX540" s="11"/>
      <c r="AY540" s="11"/>
      <c r="AZ540" s="11"/>
      <c r="BA540" s="11"/>
      <c r="BB540" s="11"/>
      <c r="BC540" s="11"/>
    </row>
    <row r="541" spans="1:55" x14ac:dyDescent="0.3">
      <c r="A541" s="11"/>
      <c r="B541" s="11"/>
      <c r="C541" s="11"/>
      <c r="D541" s="11"/>
      <c r="E541" s="38"/>
      <c r="F541" s="11"/>
      <c r="G541" s="40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26"/>
      <c r="AR541" s="26"/>
      <c r="AS541" s="26"/>
      <c r="AT541" s="26"/>
      <c r="AU541" s="26"/>
      <c r="AV541" s="26"/>
      <c r="AW541" s="11"/>
      <c r="AX541" s="11"/>
      <c r="AY541" s="11"/>
      <c r="AZ541" s="11"/>
      <c r="BA541" s="11"/>
      <c r="BB541" s="11"/>
      <c r="BC541" s="11"/>
    </row>
    <row r="542" spans="1:55" x14ac:dyDescent="0.3">
      <c r="A542" s="11"/>
      <c r="B542" s="11"/>
      <c r="C542" s="11"/>
      <c r="D542" s="11"/>
      <c r="E542" s="38"/>
      <c r="F542" s="11"/>
      <c r="G542" s="40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26"/>
      <c r="AR542" s="26"/>
      <c r="AS542" s="26"/>
      <c r="AT542" s="26"/>
      <c r="AU542" s="26"/>
      <c r="AV542" s="26"/>
      <c r="AW542" s="11"/>
      <c r="AX542" s="11"/>
      <c r="AY542" s="11"/>
      <c r="AZ542" s="11"/>
      <c r="BA542" s="11"/>
      <c r="BB542" s="11"/>
      <c r="BC542" s="11"/>
    </row>
    <row r="543" spans="1:55" x14ac:dyDescent="0.3">
      <c r="A543" s="11"/>
      <c r="B543" s="11"/>
      <c r="C543" s="11"/>
      <c r="D543" s="11"/>
      <c r="E543" s="38"/>
      <c r="F543" s="11"/>
      <c r="G543" s="40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26"/>
      <c r="AR543" s="26"/>
      <c r="AS543" s="26"/>
      <c r="AT543" s="26"/>
      <c r="AU543" s="26"/>
      <c r="AV543" s="26"/>
      <c r="AW543" s="11"/>
      <c r="AX543" s="11"/>
      <c r="AY543" s="11"/>
      <c r="AZ543" s="11"/>
      <c r="BA543" s="11"/>
      <c r="BB543" s="11"/>
      <c r="BC543" s="11"/>
    </row>
    <row r="544" spans="1:55" x14ac:dyDescent="0.3">
      <c r="A544" s="11"/>
      <c r="B544" s="11"/>
      <c r="C544" s="11"/>
      <c r="D544" s="11"/>
      <c r="E544" s="38"/>
      <c r="F544" s="11"/>
      <c r="G544" s="40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26"/>
      <c r="AR544" s="26"/>
      <c r="AS544" s="26"/>
      <c r="AT544" s="26"/>
      <c r="AU544" s="26"/>
      <c r="AV544" s="26"/>
      <c r="AW544" s="11"/>
      <c r="AX544" s="11"/>
      <c r="AY544" s="11"/>
      <c r="AZ544" s="11"/>
      <c r="BA544" s="11"/>
      <c r="BB544" s="11"/>
      <c r="BC544" s="11"/>
    </row>
    <row r="545" spans="1:55" x14ac:dyDescent="0.3">
      <c r="A545" s="11"/>
      <c r="B545" s="11"/>
      <c r="C545" s="11"/>
      <c r="D545" s="11"/>
      <c r="E545" s="38"/>
      <c r="F545" s="11"/>
      <c r="G545" s="40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26"/>
      <c r="AR545" s="26"/>
      <c r="AS545" s="26"/>
      <c r="AT545" s="26"/>
      <c r="AU545" s="26"/>
      <c r="AV545" s="26"/>
      <c r="AW545" s="11"/>
      <c r="AX545" s="11"/>
      <c r="AY545" s="11"/>
      <c r="AZ545" s="11"/>
      <c r="BA545" s="11"/>
      <c r="BB545" s="11"/>
      <c r="BC545" s="11"/>
    </row>
    <row r="546" spans="1:55" x14ac:dyDescent="0.3">
      <c r="A546" s="11"/>
      <c r="B546" s="11"/>
      <c r="C546" s="11"/>
      <c r="D546" s="11"/>
      <c r="E546" s="38"/>
      <c r="F546" s="11"/>
      <c r="G546" s="40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26"/>
      <c r="AR546" s="26"/>
      <c r="AS546" s="26"/>
      <c r="AT546" s="26"/>
      <c r="AU546" s="26"/>
      <c r="AV546" s="26"/>
      <c r="AW546" s="11"/>
      <c r="AX546" s="11"/>
      <c r="AY546" s="11"/>
      <c r="AZ546" s="11"/>
      <c r="BA546" s="11"/>
      <c r="BB546" s="11"/>
      <c r="BC546" s="11"/>
    </row>
    <row r="547" spans="1:55" x14ac:dyDescent="0.3">
      <c r="A547" s="11"/>
      <c r="B547" s="11"/>
      <c r="C547" s="11"/>
      <c r="D547" s="11"/>
      <c r="E547" s="38"/>
      <c r="F547" s="11"/>
      <c r="G547" s="40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26"/>
      <c r="AR547" s="26"/>
      <c r="AS547" s="26"/>
      <c r="AT547" s="26"/>
      <c r="AU547" s="26"/>
      <c r="AV547" s="26"/>
      <c r="AW547" s="11"/>
      <c r="AX547" s="11"/>
      <c r="AY547" s="11"/>
      <c r="AZ547" s="11"/>
      <c r="BA547" s="11"/>
      <c r="BB547" s="11"/>
      <c r="BC547" s="11"/>
    </row>
    <row r="548" spans="1:55" x14ac:dyDescent="0.3">
      <c r="A548" s="11"/>
      <c r="B548" s="11"/>
      <c r="C548" s="11"/>
      <c r="D548" s="11"/>
      <c r="E548" s="38"/>
      <c r="F548" s="11"/>
      <c r="G548" s="40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26"/>
      <c r="AR548" s="26"/>
      <c r="AS548" s="26"/>
      <c r="AT548" s="26"/>
      <c r="AU548" s="26"/>
      <c r="AV548" s="26"/>
      <c r="AW548" s="11"/>
      <c r="AX548" s="11"/>
      <c r="AY548" s="11"/>
      <c r="AZ548" s="11"/>
      <c r="BA548" s="11"/>
      <c r="BB548" s="11"/>
      <c r="BC548" s="11"/>
    </row>
    <row r="549" spans="1:55" x14ac:dyDescent="0.3">
      <c r="A549" s="11"/>
      <c r="B549" s="11"/>
      <c r="C549" s="11"/>
      <c r="D549" s="11"/>
      <c r="E549" s="38"/>
      <c r="F549" s="11"/>
      <c r="G549" s="40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26"/>
      <c r="AR549" s="26"/>
      <c r="AS549" s="26"/>
      <c r="AT549" s="26"/>
      <c r="AU549" s="26"/>
      <c r="AV549" s="26"/>
      <c r="AW549" s="11"/>
      <c r="AX549" s="11"/>
      <c r="AY549" s="11"/>
      <c r="AZ549" s="11"/>
      <c r="BA549" s="11"/>
      <c r="BB549" s="11"/>
      <c r="BC549" s="11"/>
    </row>
    <row r="550" spans="1:55" x14ac:dyDescent="0.3">
      <c r="A550" s="11"/>
      <c r="B550" s="11"/>
      <c r="C550" s="11"/>
      <c r="D550" s="11"/>
      <c r="E550" s="38"/>
      <c r="F550" s="11"/>
      <c r="G550" s="40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26"/>
      <c r="AR550" s="26"/>
      <c r="AS550" s="26"/>
      <c r="AT550" s="26"/>
      <c r="AU550" s="26"/>
      <c r="AV550" s="26"/>
      <c r="AW550" s="11"/>
      <c r="AX550" s="11"/>
      <c r="AY550" s="11"/>
      <c r="AZ550" s="11"/>
      <c r="BA550" s="11"/>
      <c r="BB550" s="11"/>
      <c r="BC550" s="11"/>
    </row>
    <row r="551" spans="1:55" x14ac:dyDescent="0.3">
      <c r="A551" s="11"/>
      <c r="B551" s="11"/>
      <c r="C551" s="11"/>
      <c r="D551" s="11"/>
      <c r="E551" s="38"/>
      <c r="F551" s="11"/>
      <c r="G551" s="40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26"/>
      <c r="AR551" s="26"/>
      <c r="AS551" s="26"/>
      <c r="AT551" s="26"/>
      <c r="AU551" s="26"/>
      <c r="AV551" s="26"/>
      <c r="AW551" s="11"/>
      <c r="AX551" s="11"/>
      <c r="AY551" s="11"/>
      <c r="AZ551" s="11"/>
      <c r="BA551" s="11"/>
      <c r="BB551" s="11"/>
      <c r="BC551" s="11"/>
    </row>
    <row r="552" spans="1:55" x14ac:dyDescent="0.3">
      <c r="A552" s="11"/>
      <c r="B552" s="11"/>
      <c r="C552" s="11"/>
      <c r="D552" s="11"/>
      <c r="E552" s="38"/>
      <c r="F552" s="11"/>
      <c r="G552" s="40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26"/>
      <c r="AR552" s="26"/>
      <c r="AS552" s="26"/>
      <c r="AT552" s="26"/>
      <c r="AU552" s="26"/>
      <c r="AV552" s="26"/>
      <c r="AW552" s="11"/>
      <c r="AX552" s="11"/>
      <c r="AY552" s="11"/>
      <c r="AZ552" s="11"/>
      <c r="BA552" s="11"/>
      <c r="BB552" s="11"/>
      <c r="BC552" s="11"/>
    </row>
    <row r="553" spans="1:55" x14ac:dyDescent="0.3">
      <c r="A553" s="11"/>
      <c r="B553" s="11"/>
      <c r="C553" s="11"/>
      <c r="D553" s="11"/>
      <c r="E553" s="38"/>
      <c r="F553" s="11"/>
      <c r="G553" s="40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26"/>
      <c r="AR553" s="26"/>
      <c r="AS553" s="26"/>
      <c r="AT553" s="26"/>
      <c r="AU553" s="26"/>
      <c r="AV553" s="26"/>
      <c r="AW553" s="11"/>
      <c r="AX553" s="11"/>
      <c r="AY553" s="11"/>
      <c r="AZ553" s="11"/>
      <c r="BA553" s="11"/>
      <c r="BB553" s="11"/>
      <c r="BC553" s="11"/>
    </row>
    <row r="554" spans="1:55" x14ac:dyDescent="0.3">
      <c r="A554" s="11"/>
      <c r="B554" s="11"/>
      <c r="C554" s="11"/>
      <c r="D554" s="11"/>
      <c r="E554" s="38"/>
      <c r="F554" s="11"/>
      <c r="G554" s="40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26"/>
      <c r="AR554" s="26"/>
      <c r="AS554" s="26"/>
      <c r="AT554" s="26"/>
      <c r="AU554" s="26"/>
      <c r="AV554" s="26"/>
      <c r="AW554" s="11"/>
      <c r="AX554" s="11"/>
      <c r="AY554" s="11"/>
      <c r="AZ554" s="11"/>
      <c r="BA554" s="11"/>
      <c r="BB554" s="11"/>
      <c r="BC554" s="11"/>
    </row>
    <row r="555" spans="1:55" x14ac:dyDescent="0.3">
      <c r="A555" s="11"/>
      <c r="B555" s="11"/>
      <c r="C555" s="11"/>
      <c r="D555" s="11"/>
      <c r="E555" s="38"/>
      <c r="F555" s="11"/>
      <c r="G555" s="40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26"/>
      <c r="AR555" s="26"/>
      <c r="AS555" s="26"/>
      <c r="AT555" s="26"/>
      <c r="AU555" s="26"/>
      <c r="AV555" s="26"/>
      <c r="AW555" s="11"/>
      <c r="AX555" s="11"/>
      <c r="AY555" s="11"/>
      <c r="AZ555" s="11"/>
      <c r="BA555" s="11"/>
      <c r="BB555" s="11"/>
      <c r="BC555" s="11"/>
    </row>
    <row r="556" spans="1:55" x14ac:dyDescent="0.3">
      <c r="A556" s="11"/>
      <c r="B556" s="11"/>
      <c r="C556" s="11"/>
      <c r="D556" s="11"/>
      <c r="E556" s="38"/>
      <c r="F556" s="11"/>
      <c r="G556" s="40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26"/>
      <c r="AR556" s="26"/>
      <c r="AS556" s="26"/>
      <c r="AT556" s="26"/>
      <c r="AU556" s="26"/>
      <c r="AV556" s="26"/>
      <c r="AW556" s="11"/>
      <c r="AX556" s="11"/>
      <c r="AY556" s="11"/>
      <c r="AZ556" s="11"/>
      <c r="BA556" s="11"/>
      <c r="BB556" s="11"/>
      <c r="BC556" s="11"/>
    </row>
    <row r="557" spans="1:55" x14ac:dyDescent="0.3">
      <c r="A557" s="11"/>
      <c r="B557" s="11"/>
      <c r="C557" s="11"/>
      <c r="D557" s="11"/>
      <c r="E557" s="38"/>
      <c r="F557" s="11"/>
      <c r="G557" s="40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26"/>
      <c r="AR557" s="26"/>
      <c r="AS557" s="26"/>
      <c r="AT557" s="26"/>
      <c r="AU557" s="26"/>
      <c r="AV557" s="26"/>
      <c r="AW557" s="11"/>
      <c r="AX557" s="11"/>
      <c r="AY557" s="11"/>
      <c r="AZ557" s="11"/>
      <c r="BA557" s="11"/>
      <c r="BB557" s="11"/>
      <c r="BC557" s="11"/>
    </row>
    <row r="558" spans="1:55" x14ac:dyDescent="0.3">
      <c r="A558" s="11"/>
      <c r="B558" s="11"/>
      <c r="C558" s="11"/>
      <c r="D558" s="11"/>
      <c r="E558" s="38"/>
      <c r="F558" s="11"/>
      <c r="G558" s="40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26"/>
      <c r="AR558" s="26"/>
      <c r="AS558" s="26"/>
      <c r="AT558" s="26"/>
      <c r="AU558" s="26"/>
      <c r="AV558" s="26"/>
      <c r="AW558" s="11"/>
      <c r="AX558" s="11"/>
      <c r="AY558" s="11"/>
      <c r="AZ558" s="11"/>
      <c r="BA558" s="11"/>
      <c r="BB558" s="11"/>
      <c r="BC558" s="11"/>
    </row>
    <row r="559" spans="1:55" x14ac:dyDescent="0.3">
      <c r="A559" s="11"/>
      <c r="B559" s="11"/>
      <c r="C559" s="11"/>
      <c r="D559" s="11"/>
      <c r="E559" s="38"/>
      <c r="F559" s="11"/>
      <c r="G559" s="40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26"/>
      <c r="AR559" s="26"/>
      <c r="AS559" s="26"/>
      <c r="AT559" s="26"/>
      <c r="AU559" s="26"/>
      <c r="AV559" s="26"/>
      <c r="AW559" s="11"/>
      <c r="AX559" s="11"/>
      <c r="AY559" s="11"/>
      <c r="AZ559" s="11"/>
      <c r="BA559" s="11"/>
      <c r="BB559" s="11"/>
      <c r="BC559" s="11"/>
    </row>
    <row r="560" spans="1:55" x14ac:dyDescent="0.3">
      <c r="A560" s="11"/>
      <c r="B560" s="11"/>
      <c r="C560" s="11"/>
      <c r="D560" s="11"/>
      <c r="E560" s="38"/>
      <c r="F560" s="11"/>
      <c r="G560" s="40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26"/>
      <c r="AR560" s="26"/>
      <c r="AS560" s="26"/>
      <c r="AT560" s="26"/>
      <c r="AU560" s="26"/>
      <c r="AV560" s="26"/>
      <c r="AW560" s="11"/>
      <c r="AX560" s="11"/>
      <c r="AY560" s="11"/>
      <c r="AZ560" s="11"/>
      <c r="BA560" s="11"/>
      <c r="BB560" s="11"/>
      <c r="BC560" s="11"/>
    </row>
    <row r="561" spans="1:55" x14ac:dyDescent="0.3">
      <c r="A561" s="11"/>
      <c r="B561" s="11"/>
      <c r="C561" s="11"/>
      <c r="D561" s="11"/>
      <c r="E561" s="38"/>
      <c r="F561" s="11"/>
      <c r="G561" s="40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26"/>
      <c r="AR561" s="26"/>
      <c r="AS561" s="26"/>
      <c r="AT561" s="26"/>
      <c r="AU561" s="26"/>
      <c r="AV561" s="26"/>
      <c r="AW561" s="11"/>
      <c r="AX561" s="11"/>
      <c r="AY561" s="11"/>
      <c r="AZ561" s="11"/>
      <c r="BA561" s="11"/>
      <c r="BB561" s="11"/>
      <c r="BC561" s="11"/>
    </row>
    <row r="562" spans="1:55" x14ac:dyDescent="0.3">
      <c r="A562" s="11"/>
      <c r="B562" s="11"/>
      <c r="C562" s="11"/>
      <c r="D562" s="11"/>
      <c r="E562" s="38"/>
      <c r="F562" s="11"/>
      <c r="G562" s="40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26"/>
      <c r="AR562" s="26"/>
      <c r="AS562" s="26"/>
      <c r="AT562" s="26"/>
      <c r="AU562" s="26"/>
      <c r="AV562" s="26"/>
      <c r="AW562" s="11"/>
      <c r="AX562" s="11"/>
      <c r="AY562" s="11"/>
      <c r="AZ562" s="11"/>
      <c r="BA562" s="11"/>
      <c r="BB562" s="11"/>
      <c r="BC562" s="11"/>
    </row>
    <row r="563" spans="1:55" x14ac:dyDescent="0.3">
      <c r="A563" s="11"/>
      <c r="B563" s="11"/>
      <c r="C563" s="11"/>
      <c r="D563" s="11"/>
      <c r="E563" s="38"/>
      <c r="F563" s="11"/>
      <c r="G563" s="40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26"/>
      <c r="AR563" s="26"/>
      <c r="AS563" s="26"/>
      <c r="AT563" s="26"/>
      <c r="AU563" s="26"/>
      <c r="AV563" s="26"/>
      <c r="AW563" s="11"/>
      <c r="AX563" s="11"/>
      <c r="AY563" s="11"/>
      <c r="AZ563" s="11"/>
      <c r="BA563" s="11"/>
      <c r="BB563" s="11"/>
      <c r="BC563" s="11"/>
    </row>
    <row r="564" spans="1:55" x14ac:dyDescent="0.3">
      <c r="A564" s="11"/>
      <c r="B564" s="11"/>
      <c r="C564" s="11"/>
      <c r="D564" s="11"/>
      <c r="E564" s="38"/>
      <c r="F564" s="11"/>
      <c r="G564" s="40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26"/>
      <c r="AR564" s="26"/>
      <c r="AS564" s="26"/>
      <c r="AT564" s="26"/>
      <c r="AU564" s="26"/>
      <c r="AV564" s="26"/>
      <c r="AW564" s="11"/>
      <c r="AX564" s="11"/>
      <c r="AY564" s="11"/>
      <c r="AZ564" s="11"/>
      <c r="BA564" s="11"/>
      <c r="BB564" s="11"/>
      <c r="BC564" s="11"/>
    </row>
    <row r="565" spans="1:55" x14ac:dyDescent="0.3">
      <c r="A565" s="11"/>
      <c r="B565" s="11"/>
      <c r="C565" s="11"/>
      <c r="D565" s="11"/>
      <c r="E565" s="38"/>
      <c r="F565" s="11"/>
      <c r="G565" s="40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26"/>
      <c r="AR565" s="26"/>
      <c r="AS565" s="26"/>
      <c r="AT565" s="26"/>
      <c r="AU565" s="26"/>
      <c r="AV565" s="26"/>
      <c r="AW565" s="11"/>
      <c r="AX565" s="11"/>
      <c r="AY565" s="11"/>
      <c r="AZ565" s="11"/>
      <c r="BA565" s="11"/>
      <c r="BB565" s="11"/>
      <c r="BC565" s="11"/>
    </row>
    <row r="566" spans="1:55" x14ac:dyDescent="0.3">
      <c r="A566" s="11"/>
      <c r="B566" s="11"/>
      <c r="C566" s="11"/>
      <c r="D566" s="11"/>
      <c r="E566" s="38"/>
      <c r="F566" s="11"/>
      <c r="G566" s="40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26"/>
      <c r="AR566" s="26"/>
      <c r="AS566" s="26"/>
      <c r="AT566" s="26"/>
      <c r="AU566" s="26"/>
      <c r="AV566" s="26"/>
      <c r="AW566" s="11"/>
      <c r="AX566" s="11"/>
      <c r="AY566" s="11"/>
      <c r="AZ566" s="11"/>
      <c r="BA566" s="11"/>
      <c r="BB566" s="11"/>
      <c r="BC566" s="11"/>
    </row>
    <row r="567" spans="1:55" x14ac:dyDescent="0.3">
      <c r="A567" s="11"/>
      <c r="B567" s="11"/>
      <c r="C567" s="11"/>
      <c r="D567" s="11"/>
      <c r="E567" s="38"/>
      <c r="F567" s="11"/>
      <c r="G567" s="40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26"/>
      <c r="AR567" s="26"/>
      <c r="AS567" s="26"/>
      <c r="AT567" s="26"/>
      <c r="AU567" s="26"/>
      <c r="AV567" s="26"/>
      <c r="AW567" s="11"/>
      <c r="AX567" s="11"/>
      <c r="AY567" s="11"/>
      <c r="AZ567" s="11"/>
      <c r="BA567" s="11"/>
      <c r="BB567" s="11"/>
      <c r="BC567" s="11"/>
    </row>
    <row r="568" spans="1:55" x14ac:dyDescent="0.3">
      <c r="A568" s="11"/>
      <c r="B568" s="11"/>
      <c r="C568" s="11"/>
      <c r="D568" s="11"/>
      <c r="E568" s="38"/>
      <c r="F568" s="11"/>
      <c r="G568" s="40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26"/>
      <c r="AR568" s="26"/>
      <c r="AS568" s="26"/>
      <c r="AT568" s="26"/>
      <c r="AU568" s="26"/>
      <c r="AV568" s="26"/>
      <c r="AW568" s="11"/>
      <c r="AX568" s="11"/>
      <c r="AY568" s="11"/>
      <c r="AZ568" s="11"/>
      <c r="BA568" s="11"/>
      <c r="BB568" s="11"/>
      <c r="BC568" s="11"/>
    </row>
    <row r="569" spans="1:55" x14ac:dyDescent="0.3">
      <c r="A569" s="11"/>
      <c r="B569" s="11"/>
      <c r="C569" s="11"/>
      <c r="D569" s="11"/>
      <c r="E569" s="38"/>
      <c r="F569" s="11"/>
      <c r="G569" s="40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26"/>
      <c r="AR569" s="26"/>
      <c r="AS569" s="26"/>
      <c r="AT569" s="26"/>
      <c r="AU569" s="26"/>
      <c r="AV569" s="26"/>
      <c r="AW569" s="11"/>
      <c r="AX569" s="11"/>
      <c r="AY569" s="11"/>
      <c r="AZ569" s="11"/>
      <c r="BA569" s="11"/>
      <c r="BB569" s="11"/>
      <c r="BC569" s="11"/>
    </row>
    <row r="570" spans="1:55" x14ac:dyDescent="0.3">
      <c r="A570" s="11"/>
      <c r="B570" s="11"/>
      <c r="C570" s="11"/>
      <c r="D570" s="11"/>
      <c r="E570" s="38"/>
      <c r="F570" s="11"/>
      <c r="G570" s="40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26"/>
      <c r="AR570" s="26"/>
      <c r="AS570" s="26"/>
      <c r="AT570" s="26"/>
      <c r="AU570" s="26"/>
      <c r="AV570" s="26"/>
      <c r="AW570" s="11"/>
      <c r="AX570" s="11"/>
      <c r="AY570" s="11"/>
      <c r="AZ570" s="11"/>
      <c r="BA570" s="11"/>
      <c r="BB570" s="11"/>
      <c r="BC570" s="11"/>
    </row>
    <row r="571" spans="1:55" x14ac:dyDescent="0.3">
      <c r="A571" s="11"/>
      <c r="B571" s="11"/>
      <c r="C571" s="11"/>
      <c r="D571" s="11"/>
      <c r="E571" s="38"/>
      <c r="F571" s="11"/>
      <c r="G571" s="40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26"/>
      <c r="AR571" s="26"/>
      <c r="AS571" s="26"/>
      <c r="AT571" s="26"/>
      <c r="AU571" s="26"/>
      <c r="AV571" s="26"/>
      <c r="AW571" s="11"/>
      <c r="AX571" s="11"/>
      <c r="AY571" s="11"/>
      <c r="AZ571" s="11"/>
      <c r="BA571" s="11"/>
      <c r="BB571" s="11"/>
      <c r="BC571" s="11"/>
    </row>
    <row r="572" spans="1:55" x14ac:dyDescent="0.3">
      <c r="A572" s="11"/>
      <c r="B572" s="11"/>
      <c r="C572" s="11"/>
      <c r="D572" s="11"/>
      <c r="E572" s="38"/>
      <c r="F572" s="11"/>
      <c r="G572" s="40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26"/>
      <c r="AR572" s="26"/>
      <c r="AS572" s="26"/>
      <c r="AT572" s="26"/>
      <c r="AU572" s="26"/>
      <c r="AV572" s="26"/>
      <c r="AW572" s="11"/>
      <c r="AX572" s="11"/>
      <c r="AY572" s="11"/>
      <c r="AZ572" s="11"/>
      <c r="BA572" s="11"/>
      <c r="BB572" s="11"/>
      <c r="BC572" s="11"/>
    </row>
    <row r="573" spans="1:55" x14ac:dyDescent="0.3">
      <c r="A573" s="11"/>
      <c r="B573" s="11"/>
      <c r="C573" s="11"/>
      <c r="D573" s="11"/>
      <c r="E573" s="38"/>
      <c r="F573" s="11"/>
      <c r="G573" s="40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26"/>
      <c r="AR573" s="26"/>
      <c r="AS573" s="26"/>
      <c r="AT573" s="26"/>
      <c r="AU573" s="26"/>
      <c r="AV573" s="26"/>
      <c r="AW573" s="11"/>
      <c r="AX573" s="11"/>
      <c r="AY573" s="11"/>
      <c r="AZ573" s="11"/>
      <c r="BA573" s="11"/>
      <c r="BB573" s="11"/>
      <c r="BC573" s="11"/>
    </row>
    <row r="574" spans="1:55" x14ac:dyDescent="0.3">
      <c r="A574" s="11"/>
      <c r="B574" s="11"/>
      <c r="C574" s="11"/>
      <c r="D574" s="11"/>
      <c r="E574" s="38"/>
      <c r="F574" s="11"/>
      <c r="G574" s="40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26"/>
      <c r="AR574" s="26"/>
      <c r="AS574" s="26"/>
      <c r="AT574" s="26"/>
      <c r="AU574" s="26"/>
      <c r="AV574" s="26"/>
      <c r="AW574" s="11"/>
      <c r="AX574" s="11"/>
      <c r="AY574" s="11"/>
      <c r="AZ574" s="11"/>
      <c r="BA574" s="11"/>
      <c r="BB574" s="11"/>
      <c r="BC574" s="11"/>
    </row>
    <row r="575" spans="1:55" x14ac:dyDescent="0.3">
      <c r="A575" s="11"/>
      <c r="B575" s="11"/>
      <c r="C575" s="11"/>
      <c r="D575" s="11"/>
      <c r="E575" s="38"/>
      <c r="F575" s="11"/>
      <c r="G575" s="40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26"/>
      <c r="AR575" s="26"/>
      <c r="AS575" s="26"/>
      <c r="AT575" s="26"/>
      <c r="AU575" s="26"/>
      <c r="AV575" s="26"/>
      <c r="AW575" s="11"/>
      <c r="AX575" s="11"/>
      <c r="AY575" s="11"/>
      <c r="AZ575" s="11"/>
      <c r="BA575" s="11"/>
      <c r="BB575" s="11"/>
      <c r="BC575" s="11"/>
    </row>
    <row r="576" spans="1:55" x14ac:dyDescent="0.3">
      <c r="A576" s="11"/>
      <c r="B576" s="11"/>
      <c r="C576" s="11"/>
      <c r="D576" s="11"/>
      <c r="E576" s="38"/>
      <c r="F576" s="11"/>
      <c r="G576" s="40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26"/>
      <c r="AR576" s="26"/>
      <c r="AS576" s="26"/>
      <c r="AT576" s="26"/>
      <c r="AU576" s="26"/>
      <c r="AV576" s="26"/>
      <c r="AW576" s="11"/>
      <c r="AX576" s="11"/>
      <c r="AY576" s="11"/>
      <c r="AZ576" s="11"/>
      <c r="BA576" s="11"/>
      <c r="BB576" s="11"/>
      <c r="BC576" s="11"/>
    </row>
    <row r="577" spans="1:55" x14ac:dyDescent="0.3">
      <c r="A577" s="11"/>
      <c r="B577" s="11"/>
      <c r="C577" s="11"/>
      <c r="D577" s="11"/>
      <c r="E577" s="38"/>
      <c r="F577" s="11"/>
      <c r="G577" s="40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26"/>
      <c r="AR577" s="26"/>
      <c r="AS577" s="26"/>
      <c r="AT577" s="26"/>
      <c r="AU577" s="26"/>
      <c r="AV577" s="26"/>
      <c r="AW577" s="11"/>
      <c r="AX577" s="11"/>
      <c r="AY577" s="11"/>
      <c r="AZ577" s="11"/>
      <c r="BA577" s="11"/>
      <c r="BB577" s="11"/>
      <c r="BC577" s="11"/>
    </row>
    <row r="578" spans="1:55" x14ac:dyDescent="0.3">
      <c r="A578" s="11"/>
      <c r="B578" s="11"/>
      <c r="C578" s="11"/>
      <c r="D578" s="11"/>
      <c r="E578" s="38"/>
      <c r="F578" s="11"/>
      <c r="G578" s="40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26"/>
      <c r="AR578" s="26"/>
      <c r="AS578" s="26"/>
      <c r="AT578" s="26"/>
      <c r="AU578" s="26"/>
      <c r="AV578" s="26"/>
      <c r="AW578" s="11"/>
      <c r="AX578" s="11"/>
      <c r="AY578" s="11"/>
      <c r="AZ578" s="11"/>
      <c r="BA578" s="11"/>
      <c r="BB578" s="11"/>
      <c r="BC578" s="11"/>
    </row>
    <row r="579" spans="1:55" x14ac:dyDescent="0.3">
      <c r="A579" s="11"/>
      <c r="B579" s="11"/>
      <c r="C579" s="11"/>
      <c r="D579" s="11"/>
      <c r="E579" s="38"/>
      <c r="F579" s="11"/>
      <c r="G579" s="40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26"/>
      <c r="AR579" s="26"/>
      <c r="AS579" s="26"/>
      <c r="AT579" s="26"/>
      <c r="AU579" s="26"/>
      <c r="AV579" s="26"/>
      <c r="AW579" s="11"/>
      <c r="AX579" s="11"/>
      <c r="AY579" s="11"/>
      <c r="AZ579" s="11"/>
      <c r="BA579" s="11"/>
      <c r="BB579" s="11"/>
      <c r="BC579" s="11"/>
    </row>
    <row r="580" spans="1:55" x14ac:dyDescent="0.3">
      <c r="A580" s="11"/>
      <c r="B580" s="11"/>
      <c r="C580" s="11"/>
      <c r="D580" s="11"/>
      <c r="E580" s="38"/>
      <c r="F580" s="11"/>
      <c r="G580" s="40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26"/>
      <c r="AR580" s="26"/>
      <c r="AS580" s="26"/>
      <c r="AT580" s="26"/>
      <c r="AU580" s="26"/>
      <c r="AV580" s="26"/>
      <c r="AW580" s="11"/>
      <c r="AX580" s="11"/>
      <c r="AY580" s="11"/>
      <c r="AZ580" s="11"/>
      <c r="BA580" s="11"/>
      <c r="BB580" s="11"/>
      <c r="BC580" s="11"/>
    </row>
    <row r="581" spans="1:55" x14ac:dyDescent="0.3">
      <c r="A581" s="11"/>
      <c r="B581" s="11"/>
      <c r="C581" s="11"/>
      <c r="D581" s="11"/>
      <c r="E581" s="38"/>
      <c r="F581" s="11"/>
      <c r="G581" s="40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26"/>
      <c r="AR581" s="26"/>
      <c r="AS581" s="26"/>
      <c r="AT581" s="26"/>
      <c r="AU581" s="26"/>
      <c r="AV581" s="26"/>
      <c r="AW581" s="11"/>
      <c r="AX581" s="11"/>
      <c r="AY581" s="11"/>
      <c r="AZ581" s="11"/>
      <c r="BA581" s="11"/>
      <c r="BB581" s="11"/>
      <c r="BC581" s="11"/>
    </row>
    <row r="582" spans="1:55" x14ac:dyDescent="0.3">
      <c r="A582" s="11"/>
      <c r="B582" s="11"/>
      <c r="C582" s="11"/>
      <c r="D582" s="11"/>
      <c r="E582" s="38"/>
      <c r="F582" s="11"/>
      <c r="G582" s="40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26"/>
      <c r="AR582" s="26"/>
      <c r="AS582" s="26"/>
      <c r="AT582" s="26"/>
      <c r="AU582" s="26"/>
      <c r="AV582" s="26"/>
      <c r="AW582" s="11"/>
      <c r="AX582" s="11"/>
      <c r="AY582" s="11"/>
      <c r="AZ582" s="11"/>
      <c r="BA582" s="11"/>
      <c r="BB582" s="11"/>
      <c r="BC582" s="11"/>
    </row>
    <row r="583" spans="1:55" x14ac:dyDescent="0.3">
      <c r="A583" s="11"/>
      <c r="B583" s="11"/>
      <c r="C583" s="11"/>
      <c r="D583" s="11"/>
      <c r="E583" s="38"/>
      <c r="F583" s="11"/>
      <c r="G583" s="40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26"/>
      <c r="AR583" s="26"/>
      <c r="AS583" s="26"/>
      <c r="AT583" s="26"/>
      <c r="AU583" s="26"/>
      <c r="AV583" s="26"/>
      <c r="AW583" s="11"/>
      <c r="AX583" s="11"/>
      <c r="AY583" s="11"/>
      <c r="AZ583" s="11"/>
      <c r="BA583" s="11"/>
      <c r="BB583" s="11"/>
      <c r="BC583" s="11"/>
    </row>
    <row r="584" spans="1:55" x14ac:dyDescent="0.3">
      <c r="A584" s="11"/>
      <c r="B584" s="11"/>
      <c r="C584" s="11"/>
      <c r="D584" s="11"/>
      <c r="E584" s="38"/>
      <c r="F584" s="11"/>
      <c r="G584" s="40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26"/>
      <c r="AR584" s="26"/>
      <c r="AS584" s="26"/>
      <c r="AT584" s="26"/>
      <c r="AU584" s="26"/>
      <c r="AV584" s="26"/>
      <c r="AW584" s="11"/>
      <c r="AX584" s="11"/>
      <c r="AY584" s="11"/>
      <c r="AZ584" s="11"/>
      <c r="BA584" s="11"/>
      <c r="BB584" s="11"/>
      <c r="BC584" s="11"/>
    </row>
    <row r="585" spans="1:55" x14ac:dyDescent="0.3">
      <c r="A585" s="11"/>
      <c r="B585" s="11"/>
      <c r="C585" s="11"/>
      <c r="D585" s="11"/>
      <c r="E585" s="38"/>
      <c r="F585" s="11"/>
      <c r="G585" s="40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26"/>
      <c r="AR585" s="26"/>
      <c r="AS585" s="26"/>
      <c r="AT585" s="26"/>
      <c r="AU585" s="26"/>
      <c r="AV585" s="26"/>
      <c r="AW585" s="11"/>
      <c r="AX585" s="11"/>
      <c r="AY585" s="11"/>
      <c r="AZ585" s="11"/>
      <c r="BA585" s="11"/>
      <c r="BB585" s="11"/>
      <c r="BC585" s="11"/>
    </row>
    <row r="586" spans="1:55" x14ac:dyDescent="0.3">
      <c r="A586" s="11"/>
      <c r="B586" s="11"/>
      <c r="C586" s="11"/>
      <c r="D586" s="11"/>
      <c r="E586" s="38"/>
      <c r="F586" s="11"/>
      <c r="G586" s="40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26"/>
      <c r="AR586" s="26"/>
      <c r="AS586" s="26"/>
      <c r="AT586" s="26"/>
      <c r="AU586" s="26"/>
      <c r="AV586" s="26"/>
      <c r="AW586" s="11"/>
      <c r="AX586" s="11"/>
      <c r="AY586" s="11"/>
      <c r="AZ586" s="11"/>
      <c r="BA586" s="11"/>
      <c r="BB586" s="11"/>
      <c r="BC586" s="11"/>
    </row>
    <row r="587" spans="1:55" x14ac:dyDescent="0.3">
      <c r="A587" s="11"/>
      <c r="B587" s="11"/>
      <c r="C587" s="11"/>
      <c r="D587" s="11"/>
      <c r="E587" s="38"/>
      <c r="F587" s="11"/>
      <c r="G587" s="40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26"/>
      <c r="AR587" s="26"/>
      <c r="AS587" s="26"/>
      <c r="AT587" s="26"/>
      <c r="AU587" s="26"/>
      <c r="AV587" s="26"/>
      <c r="AW587" s="11"/>
      <c r="AX587" s="11"/>
      <c r="AY587" s="11"/>
      <c r="AZ587" s="11"/>
      <c r="BA587" s="11"/>
      <c r="BB587" s="11"/>
      <c r="BC587" s="11"/>
    </row>
    <row r="588" spans="1:55" x14ac:dyDescent="0.3">
      <c r="A588" s="11"/>
      <c r="B588" s="11"/>
      <c r="C588" s="11"/>
      <c r="D588" s="11"/>
      <c r="E588" s="38"/>
      <c r="F588" s="11"/>
      <c r="G588" s="40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26"/>
      <c r="AR588" s="26"/>
      <c r="AS588" s="26"/>
      <c r="AT588" s="26"/>
      <c r="AU588" s="26"/>
      <c r="AV588" s="26"/>
      <c r="AW588" s="11"/>
      <c r="AX588" s="11"/>
      <c r="AY588" s="11"/>
      <c r="AZ588" s="11"/>
      <c r="BA588" s="11"/>
      <c r="BB588" s="11"/>
      <c r="BC588" s="11"/>
    </row>
    <row r="589" spans="1:55" x14ac:dyDescent="0.3">
      <c r="A589" s="11"/>
      <c r="B589" s="11"/>
      <c r="C589" s="11"/>
      <c r="D589" s="11"/>
      <c r="E589" s="38"/>
      <c r="F589" s="11"/>
      <c r="G589" s="40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26"/>
      <c r="AR589" s="26"/>
      <c r="AS589" s="26"/>
      <c r="AT589" s="26"/>
      <c r="AU589" s="26"/>
      <c r="AV589" s="26"/>
      <c r="AW589" s="11"/>
      <c r="AX589" s="11"/>
      <c r="AY589" s="11"/>
      <c r="AZ589" s="11"/>
      <c r="BA589" s="11"/>
      <c r="BB589" s="11"/>
      <c r="BC589" s="11"/>
    </row>
    <row r="590" spans="1:55" x14ac:dyDescent="0.3">
      <c r="A590" s="11"/>
      <c r="B590" s="11"/>
      <c r="C590" s="11"/>
      <c r="D590" s="11"/>
      <c r="E590" s="38"/>
      <c r="F590" s="11"/>
      <c r="G590" s="40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26"/>
      <c r="AR590" s="26"/>
      <c r="AS590" s="26"/>
      <c r="AT590" s="26"/>
      <c r="AU590" s="26"/>
      <c r="AV590" s="26"/>
      <c r="AW590" s="11"/>
      <c r="AX590" s="11"/>
      <c r="AY590" s="11"/>
      <c r="AZ590" s="11"/>
      <c r="BA590" s="11"/>
      <c r="BB590" s="11"/>
      <c r="BC590" s="11"/>
    </row>
    <row r="591" spans="1:55" x14ac:dyDescent="0.3">
      <c r="A591" s="11"/>
      <c r="B591" s="11"/>
      <c r="C591" s="11"/>
      <c r="D591" s="11"/>
      <c r="E591" s="38"/>
      <c r="F591" s="11"/>
      <c r="G591" s="40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26"/>
      <c r="AR591" s="26"/>
      <c r="AS591" s="26"/>
      <c r="AT591" s="26"/>
      <c r="AU591" s="26"/>
      <c r="AV591" s="26"/>
      <c r="AW591" s="11"/>
      <c r="AX591" s="11"/>
      <c r="AY591" s="11"/>
      <c r="AZ591" s="11"/>
      <c r="BA591" s="11"/>
      <c r="BB591" s="11"/>
      <c r="BC591" s="11"/>
    </row>
    <row r="592" spans="1:55" x14ac:dyDescent="0.3">
      <c r="A592" s="11"/>
      <c r="B592" s="11"/>
      <c r="C592" s="11"/>
      <c r="D592" s="11"/>
      <c r="E592" s="38"/>
      <c r="F592" s="11"/>
      <c r="G592" s="40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26"/>
      <c r="AR592" s="26"/>
      <c r="AS592" s="26"/>
      <c r="AT592" s="26"/>
      <c r="AU592" s="26"/>
      <c r="AV592" s="26"/>
      <c r="AW592" s="11"/>
      <c r="AX592" s="11"/>
      <c r="AY592" s="11"/>
      <c r="AZ592" s="11"/>
      <c r="BA592" s="11"/>
      <c r="BB592" s="11"/>
      <c r="BC592" s="11"/>
    </row>
    <row r="593" spans="1:55" x14ac:dyDescent="0.3">
      <c r="A593" s="11"/>
      <c r="B593" s="11"/>
      <c r="C593" s="11"/>
      <c r="D593" s="11"/>
      <c r="E593" s="38"/>
      <c r="F593" s="11"/>
      <c r="G593" s="40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26"/>
      <c r="AR593" s="26"/>
      <c r="AS593" s="26"/>
      <c r="AT593" s="26"/>
      <c r="AU593" s="26"/>
      <c r="AV593" s="26"/>
      <c r="AW593" s="11"/>
      <c r="AX593" s="11"/>
      <c r="AY593" s="11"/>
      <c r="AZ593" s="11"/>
      <c r="BA593" s="11"/>
      <c r="BB593" s="11"/>
      <c r="BC593" s="11"/>
    </row>
    <row r="594" spans="1:55" x14ac:dyDescent="0.3">
      <c r="A594" s="11"/>
      <c r="B594" s="11"/>
      <c r="C594" s="11"/>
      <c r="D594" s="11"/>
      <c r="E594" s="38"/>
      <c r="F594" s="11"/>
      <c r="G594" s="40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26"/>
      <c r="AR594" s="26"/>
      <c r="AS594" s="26"/>
      <c r="AT594" s="26"/>
      <c r="AU594" s="26"/>
      <c r="AV594" s="26"/>
      <c r="AW594" s="11"/>
      <c r="AX594" s="11"/>
      <c r="AY594" s="11"/>
      <c r="AZ594" s="11"/>
      <c r="BA594" s="11"/>
      <c r="BB594" s="11"/>
      <c r="BC594" s="11"/>
    </row>
    <row r="595" spans="1:55" x14ac:dyDescent="0.3">
      <c r="A595" s="11"/>
      <c r="B595" s="11"/>
      <c r="C595" s="11"/>
      <c r="D595" s="11"/>
      <c r="E595" s="38"/>
      <c r="F595" s="11"/>
      <c r="G595" s="40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26"/>
      <c r="AR595" s="26"/>
      <c r="AS595" s="26"/>
      <c r="AT595" s="26"/>
      <c r="AU595" s="26"/>
      <c r="AV595" s="26"/>
      <c r="AW595" s="11"/>
      <c r="AX595" s="11"/>
      <c r="AY595" s="11"/>
      <c r="AZ595" s="11"/>
      <c r="BA595" s="11"/>
      <c r="BB595" s="11"/>
      <c r="BC595" s="11"/>
    </row>
    <row r="596" spans="1:55" x14ac:dyDescent="0.3">
      <c r="A596" s="11"/>
      <c r="B596" s="11"/>
      <c r="C596" s="11"/>
      <c r="D596" s="11"/>
      <c r="E596" s="38"/>
      <c r="F596" s="11"/>
      <c r="G596" s="40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26"/>
      <c r="AR596" s="26"/>
      <c r="AS596" s="26"/>
      <c r="AT596" s="26"/>
      <c r="AU596" s="26"/>
      <c r="AV596" s="26"/>
      <c r="AW596" s="11"/>
      <c r="AX596" s="11"/>
      <c r="AY596" s="11"/>
      <c r="AZ596" s="11"/>
      <c r="BA596" s="11"/>
      <c r="BB596" s="11"/>
      <c r="BC596" s="11"/>
    </row>
    <row r="597" spans="1:55" x14ac:dyDescent="0.3">
      <c r="A597" s="11"/>
      <c r="B597" s="11"/>
      <c r="C597" s="11"/>
      <c r="D597" s="11"/>
      <c r="E597" s="38"/>
      <c r="F597" s="11"/>
      <c r="G597" s="40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26"/>
      <c r="AR597" s="26"/>
      <c r="AS597" s="26"/>
      <c r="AT597" s="26"/>
      <c r="AU597" s="26"/>
      <c r="AV597" s="26"/>
      <c r="AW597" s="11"/>
      <c r="AX597" s="11"/>
      <c r="AY597" s="11"/>
      <c r="AZ597" s="11"/>
      <c r="BA597" s="11"/>
      <c r="BB597" s="11"/>
      <c r="BC597" s="11"/>
    </row>
    <row r="598" spans="1:55" x14ac:dyDescent="0.3">
      <c r="A598" s="11"/>
      <c r="B598" s="11"/>
      <c r="C598" s="11"/>
      <c r="D598" s="11"/>
      <c r="E598" s="38"/>
      <c r="F598" s="11"/>
      <c r="G598" s="40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26"/>
      <c r="AR598" s="26"/>
      <c r="AS598" s="26"/>
      <c r="AT598" s="26"/>
      <c r="AU598" s="26"/>
      <c r="AV598" s="26"/>
      <c r="AW598" s="11"/>
      <c r="AX598" s="11"/>
      <c r="AY598" s="11"/>
      <c r="AZ598" s="11"/>
      <c r="BA598" s="11"/>
      <c r="BB598" s="11"/>
      <c r="BC598" s="11"/>
    </row>
    <row r="599" spans="1:55" x14ac:dyDescent="0.3">
      <c r="A599" s="11"/>
      <c r="B599" s="11"/>
      <c r="C599" s="11"/>
      <c r="D599" s="11"/>
      <c r="E599" s="38"/>
      <c r="F599" s="11"/>
      <c r="G599" s="40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26"/>
      <c r="AR599" s="26"/>
      <c r="AS599" s="26"/>
      <c r="AT599" s="26"/>
      <c r="AU599" s="26"/>
      <c r="AV599" s="26"/>
      <c r="AW599" s="11"/>
      <c r="AX599" s="11"/>
      <c r="AY599" s="11"/>
      <c r="AZ599" s="11"/>
      <c r="BA599" s="11"/>
      <c r="BB599" s="11"/>
      <c r="BC599" s="11"/>
    </row>
    <row r="600" spans="1:55" x14ac:dyDescent="0.3">
      <c r="A600" s="11"/>
      <c r="B600" s="11"/>
      <c r="C600" s="11"/>
      <c r="D600" s="11"/>
      <c r="E600" s="38"/>
      <c r="F600" s="11"/>
      <c r="G600" s="40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26"/>
      <c r="AR600" s="26"/>
      <c r="AS600" s="26"/>
      <c r="AT600" s="26"/>
      <c r="AU600" s="26"/>
      <c r="AV600" s="26"/>
      <c r="AW600" s="11"/>
      <c r="AX600" s="11"/>
      <c r="AY600" s="11"/>
      <c r="AZ600" s="11"/>
      <c r="BA600" s="11"/>
      <c r="BB600" s="11"/>
      <c r="BC600" s="11"/>
    </row>
    <row r="601" spans="1:55" x14ac:dyDescent="0.3">
      <c r="A601" s="11"/>
      <c r="B601" s="11"/>
      <c r="C601" s="11"/>
      <c r="D601" s="11"/>
      <c r="E601" s="38"/>
      <c r="F601" s="11"/>
      <c r="G601" s="40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26"/>
      <c r="AR601" s="26"/>
      <c r="AS601" s="26"/>
      <c r="AT601" s="26"/>
      <c r="AU601" s="26"/>
      <c r="AV601" s="26"/>
      <c r="AW601" s="11"/>
      <c r="AX601" s="11"/>
      <c r="AY601" s="11"/>
      <c r="AZ601" s="11"/>
      <c r="BA601" s="11"/>
      <c r="BB601" s="11"/>
      <c r="BC601" s="11"/>
    </row>
    <row r="602" spans="1:55" x14ac:dyDescent="0.3">
      <c r="A602" s="11"/>
      <c r="B602" s="11"/>
      <c r="C602" s="11"/>
      <c r="D602" s="11"/>
      <c r="E602" s="38"/>
      <c r="F602" s="11"/>
      <c r="G602" s="40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26"/>
      <c r="AR602" s="26"/>
      <c r="AS602" s="26"/>
      <c r="AT602" s="26"/>
      <c r="AU602" s="26"/>
      <c r="AV602" s="26"/>
      <c r="AW602" s="11"/>
      <c r="AX602" s="11"/>
      <c r="AY602" s="11"/>
      <c r="AZ602" s="11"/>
      <c r="BA602" s="11"/>
      <c r="BB602" s="11"/>
      <c r="BC602" s="11"/>
    </row>
    <row r="603" spans="1:55" x14ac:dyDescent="0.3">
      <c r="A603" s="11"/>
      <c r="B603" s="11"/>
      <c r="C603" s="11"/>
      <c r="D603" s="11"/>
      <c r="E603" s="38"/>
      <c r="F603" s="11"/>
      <c r="G603" s="40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26"/>
      <c r="AR603" s="26"/>
      <c r="AS603" s="26"/>
      <c r="AT603" s="26"/>
      <c r="AU603" s="26"/>
      <c r="AV603" s="26"/>
      <c r="AW603" s="11"/>
      <c r="AX603" s="11"/>
      <c r="AY603" s="11"/>
      <c r="AZ603" s="11"/>
      <c r="BA603" s="11"/>
      <c r="BB603" s="11"/>
      <c r="BC603" s="11"/>
    </row>
    <row r="604" spans="1:55" x14ac:dyDescent="0.3">
      <c r="A604" s="11"/>
      <c r="B604" s="11"/>
      <c r="C604" s="11"/>
      <c r="D604" s="11"/>
      <c r="E604" s="38"/>
      <c r="F604" s="11"/>
      <c r="G604" s="40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26"/>
      <c r="AR604" s="26"/>
      <c r="AS604" s="26"/>
      <c r="AT604" s="26"/>
      <c r="AU604" s="26"/>
      <c r="AV604" s="26"/>
      <c r="AW604" s="11"/>
      <c r="AX604" s="11"/>
      <c r="AY604" s="11"/>
      <c r="AZ604" s="11"/>
      <c r="BA604" s="11"/>
      <c r="BB604" s="11"/>
      <c r="BC604" s="11"/>
    </row>
    <row r="605" spans="1:55" x14ac:dyDescent="0.3">
      <c r="A605" s="11"/>
      <c r="B605" s="11"/>
      <c r="C605" s="11"/>
      <c r="D605" s="11"/>
      <c r="E605" s="38"/>
      <c r="F605" s="11"/>
      <c r="G605" s="40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26"/>
      <c r="AR605" s="26"/>
      <c r="AS605" s="26"/>
      <c r="AT605" s="26"/>
      <c r="AU605" s="26"/>
      <c r="AV605" s="26"/>
      <c r="AW605" s="11"/>
      <c r="AX605" s="11"/>
      <c r="AY605" s="11"/>
      <c r="AZ605" s="11"/>
      <c r="BA605" s="11"/>
      <c r="BB605" s="11"/>
      <c r="BC605" s="11"/>
    </row>
    <row r="606" spans="1:55" x14ac:dyDescent="0.3">
      <c r="A606" s="11"/>
      <c r="B606" s="11"/>
      <c r="C606" s="11"/>
      <c r="D606" s="11"/>
      <c r="E606" s="38"/>
      <c r="F606" s="11"/>
      <c r="G606" s="40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26"/>
      <c r="AR606" s="26"/>
      <c r="AS606" s="26"/>
      <c r="AT606" s="26"/>
      <c r="AU606" s="26"/>
      <c r="AV606" s="26"/>
      <c r="AW606" s="11"/>
      <c r="AX606" s="11"/>
      <c r="AY606" s="11"/>
      <c r="AZ606" s="11"/>
      <c r="BA606" s="11"/>
      <c r="BB606" s="11"/>
      <c r="BC606" s="11"/>
    </row>
    <row r="607" spans="1:55" x14ac:dyDescent="0.3">
      <c r="A607" s="11"/>
      <c r="B607" s="11"/>
      <c r="C607" s="11"/>
      <c r="D607" s="11"/>
      <c r="E607" s="38"/>
      <c r="F607" s="11"/>
      <c r="G607" s="40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26"/>
      <c r="AR607" s="26"/>
      <c r="AS607" s="26"/>
      <c r="AT607" s="26"/>
      <c r="AU607" s="26"/>
      <c r="AV607" s="26"/>
      <c r="AW607" s="11"/>
      <c r="AX607" s="11"/>
      <c r="AY607" s="11"/>
      <c r="AZ607" s="11"/>
      <c r="BA607" s="11"/>
      <c r="BB607" s="11"/>
      <c r="BC607" s="11"/>
    </row>
    <row r="608" spans="1:55" x14ac:dyDescent="0.3">
      <c r="A608" s="11"/>
      <c r="B608" s="11"/>
      <c r="C608" s="11"/>
      <c r="D608" s="11"/>
      <c r="E608" s="38"/>
      <c r="F608" s="11"/>
      <c r="G608" s="40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26"/>
      <c r="AR608" s="26"/>
      <c r="AS608" s="26"/>
      <c r="AT608" s="26"/>
      <c r="AU608" s="26"/>
      <c r="AV608" s="26"/>
      <c r="AW608" s="11"/>
      <c r="AX608" s="11"/>
      <c r="AY608" s="11"/>
      <c r="AZ608" s="11"/>
      <c r="BA608" s="11"/>
      <c r="BB608" s="11"/>
      <c r="BC608" s="11"/>
    </row>
    <row r="609" spans="1:55" x14ac:dyDescent="0.3">
      <c r="A609" s="11"/>
      <c r="B609" s="11"/>
      <c r="C609" s="11"/>
      <c r="D609" s="11"/>
      <c r="E609" s="38"/>
      <c r="F609" s="11"/>
      <c r="G609" s="40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26"/>
      <c r="AR609" s="26"/>
      <c r="AS609" s="26"/>
      <c r="AT609" s="26"/>
      <c r="AU609" s="26"/>
      <c r="AV609" s="26"/>
      <c r="AW609" s="11"/>
      <c r="AX609" s="11"/>
      <c r="AY609" s="11"/>
      <c r="AZ609" s="11"/>
      <c r="BA609" s="11"/>
      <c r="BB609" s="11"/>
      <c r="BC609" s="11"/>
    </row>
    <row r="610" spans="1:55" x14ac:dyDescent="0.3">
      <c r="A610" s="11"/>
      <c r="B610" s="11"/>
      <c r="C610" s="11"/>
      <c r="D610" s="11"/>
      <c r="E610" s="38"/>
      <c r="F610" s="11"/>
      <c r="G610" s="40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26"/>
      <c r="AR610" s="26"/>
      <c r="AS610" s="26"/>
      <c r="AT610" s="26"/>
      <c r="AU610" s="26"/>
      <c r="AV610" s="26"/>
      <c r="AW610" s="11"/>
      <c r="AX610" s="11"/>
      <c r="AY610" s="11"/>
      <c r="AZ610" s="11"/>
      <c r="BA610" s="11"/>
      <c r="BB610" s="11"/>
      <c r="BC610" s="11"/>
    </row>
    <row r="611" spans="1:55" x14ac:dyDescent="0.3">
      <c r="A611" s="11"/>
      <c r="B611" s="11"/>
      <c r="C611" s="11"/>
      <c r="D611" s="11"/>
      <c r="E611" s="38"/>
      <c r="F611" s="11"/>
      <c r="G611" s="40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26"/>
      <c r="AR611" s="26"/>
      <c r="AS611" s="26"/>
      <c r="AT611" s="26"/>
      <c r="AU611" s="26"/>
      <c r="AV611" s="26"/>
      <c r="AW611" s="11"/>
      <c r="AX611" s="11"/>
      <c r="AY611" s="11"/>
      <c r="AZ611" s="11"/>
      <c r="BA611" s="11"/>
      <c r="BB611" s="11"/>
      <c r="BC611" s="11"/>
    </row>
    <row r="612" spans="1:55" x14ac:dyDescent="0.3">
      <c r="A612" s="11"/>
      <c r="B612" s="11"/>
      <c r="C612" s="11"/>
      <c r="D612" s="11"/>
      <c r="E612" s="38"/>
      <c r="F612" s="11"/>
      <c r="G612" s="40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26"/>
      <c r="AR612" s="26"/>
      <c r="AS612" s="26"/>
      <c r="AT612" s="26"/>
      <c r="AU612" s="26"/>
      <c r="AV612" s="26"/>
      <c r="AW612" s="11"/>
      <c r="AX612" s="11"/>
      <c r="AY612" s="11"/>
      <c r="AZ612" s="11"/>
      <c r="BA612" s="11"/>
      <c r="BB612" s="11"/>
      <c r="BC612" s="11"/>
    </row>
    <row r="613" spans="1:55" x14ac:dyDescent="0.3">
      <c r="A613" s="11"/>
      <c r="B613" s="11"/>
      <c r="C613" s="11"/>
      <c r="D613" s="11"/>
      <c r="E613" s="38"/>
      <c r="F613" s="11"/>
      <c r="G613" s="40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26"/>
      <c r="AR613" s="26"/>
      <c r="AS613" s="26"/>
      <c r="AT613" s="26"/>
      <c r="AU613" s="26"/>
      <c r="AV613" s="26"/>
      <c r="AW613" s="11"/>
      <c r="AX613" s="11"/>
      <c r="AY613" s="11"/>
      <c r="AZ613" s="11"/>
      <c r="BA613" s="11"/>
      <c r="BB613" s="11"/>
      <c r="BC613" s="11"/>
    </row>
    <row r="614" spans="1:55" x14ac:dyDescent="0.3">
      <c r="A614" s="11"/>
      <c r="B614" s="11"/>
      <c r="C614" s="11"/>
      <c r="D614" s="11"/>
      <c r="E614" s="38"/>
      <c r="F614" s="11"/>
      <c r="G614" s="40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26"/>
      <c r="AR614" s="26"/>
      <c r="AS614" s="26"/>
      <c r="AT614" s="26"/>
      <c r="AU614" s="26"/>
      <c r="AV614" s="26"/>
      <c r="AW614" s="11"/>
      <c r="AX614" s="11"/>
      <c r="AY614" s="11"/>
      <c r="AZ614" s="11"/>
      <c r="BA614" s="11"/>
      <c r="BB614" s="11"/>
      <c r="BC614" s="11"/>
    </row>
    <row r="615" spans="1:55" x14ac:dyDescent="0.3">
      <c r="A615" s="11"/>
      <c r="B615" s="11"/>
      <c r="C615" s="11"/>
      <c r="D615" s="11"/>
      <c r="E615" s="38"/>
      <c r="F615" s="11"/>
      <c r="G615" s="40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26"/>
      <c r="AR615" s="26"/>
      <c r="AS615" s="26"/>
      <c r="AT615" s="26"/>
      <c r="AU615" s="26"/>
      <c r="AV615" s="26"/>
      <c r="AW615" s="11"/>
      <c r="AX615" s="11"/>
      <c r="AY615" s="11"/>
      <c r="AZ615" s="11"/>
      <c r="BA615" s="11"/>
      <c r="BB615" s="11"/>
      <c r="BC615" s="11"/>
    </row>
    <row r="616" spans="1:55" x14ac:dyDescent="0.3">
      <c r="A616" s="11"/>
      <c r="B616" s="11"/>
      <c r="C616" s="11"/>
      <c r="D616" s="11"/>
      <c r="E616" s="38"/>
      <c r="F616" s="11"/>
      <c r="G616" s="40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26"/>
      <c r="AR616" s="26"/>
      <c r="AS616" s="26"/>
      <c r="AT616" s="26"/>
      <c r="AU616" s="26"/>
      <c r="AV616" s="26"/>
      <c r="AW616" s="11"/>
      <c r="AX616" s="11"/>
      <c r="AY616" s="11"/>
      <c r="AZ616" s="11"/>
      <c r="BA616" s="11"/>
      <c r="BB616" s="11"/>
      <c r="BC616" s="11"/>
    </row>
    <row r="617" spans="1:55" x14ac:dyDescent="0.3">
      <c r="A617" s="11"/>
      <c r="B617" s="11"/>
      <c r="C617" s="11"/>
      <c r="D617" s="11"/>
      <c r="E617" s="38"/>
      <c r="F617" s="11"/>
      <c r="G617" s="40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26"/>
      <c r="AR617" s="26"/>
      <c r="AS617" s="26"/>
      <c r="AT617" s="26"/>
      <c r="AU617" s="26"/>
      <c r="AV617" s="26"/>
      <c r="AW617" s="11"/>
      <c r="AX617" s="11"/>
      <c r="AY617" s="11"/>
      <c r="AZ617" s="11"/>
      <c r="BA617" s="11"/>
      <c r="BB617" s="11"/>
      <c r="BC617" s="11"/>
    </row>
    <row r="618" spans="1:55" x14ac:dyDescent="0.3">
      <c r="A618" s="11"/>
      <c r="B618" s="11"/>
      <c r="C618" s="11"/>
      <c r="D618" s="11"/>
      <c r="E618" s="38"/>
      <c r="F618" s="11"/>
      <c r="G618" s="40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26"/>
      <c r="AR618" s="26"/>
      <c r="AS618" s="26"/>
      <c r="AT618" s="26"/>
      <c r="AU618" s="26"/>
      <c r="AV618" s="26"/>
      <c r="AW618" s="11"/>
      <c r="AX618" s="11"/>
      <c r="AY618" s="11"/>
      <c r="AZ618" s="11"/>
      <c r="BA618" s="11"/>
      <c r="BB618" s="11"/>
      <c r="BC618" s="11"/>
    </row>
    <row r="619" spans="1:55" x14ac:dyDescent="0.3">
      <c r="A619" s="11"/>
      <c r="B619" s="11"/>
      <c r="C619" s="11"/>
      <c r="D619" s="11"/>
      <c r="E619" s="38"/>
      <c r="F619" s="11"/>
      <c r="G619" s="40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26"/>
      <c r="AR619" s="26"/>
      <c r="AS619" s="26"/>
      <c r="AT619" s="26"/>
      <c r="AU619" s="26"/>
      <c r="AV619" s="26"/>
      <c r="AW619" s="11"/>
      <c r="AX619" s="11"/>
      <c r="AY619" s="11"/>
      <c r="AZ619" s="11"/>
      <c r="BA619" s="11"/>
      <c r="BB619" s="11"/>
      <c r="BC619" s="11"/>
    </row>
    <row r="620" spans="1:55" x14ac:dyDescent="0.3">
      <c r="A620" s="11"/>
      <c r="B620" s="11"/>
      <c r="C620" s="11"/>
      <c r="D620" s="11"/>
      <c r="E620" s="38"/>
      <c r="F620" s="11"/>
      <c r="G620" s="40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26"/>
      <c r="AR620" s="26"/>
      <c r="AS620" s="26"/>
      <c r="AT620" s="26"/>
      <c r="AU620" s="26"/>
      <c r="AV620" s="26"/>
      <c r="AW620" s="11"/>
      <c r="AX620" s="11"/>
      <c r="AY620" s="11"/>
      <c r="AZ620" s="11"/>
      <c r="BA620" s="11"/>
      <c r="BB620" s="11"/>
      <c r="BC620" s="11"/>
    </row>
    <row r="621" spans="1:55" x14ac:dyDescent="0.3">
      <c r="A621" s="11"/>
      <c r="B621" s="11"/>
      <c r="C621" s="11"/>
      <c r="D621" s="11"/>
      <c r="E621" s="38"/>
      <c r="F621" s="11"/>
      <c r="G621" s="40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26"/>
      <c r="AR621" s="26"/>
      <c r="AS621" s="26"/>
      <c r="AT621" s="26"/>
      <c r="AU621" s="26"/>
      <c r="AV621" s="26"/>
      <c r="AW621" s="11"/>
      <c r="AX621" s="11"/>
      <c r="AY621" s="11"/>
      <c r="AZ621" s="11"/>
      <c r="BA621" s="11"/>
      <c r="BB621" s="11"/>
      <c r="BC621" s="11"/>
    </row>
    <row r="622" spans="1:55" x14ac:dyDescent="0.3">
      <c r="A622" s="11"/>
      <c r="B622" s="11"/>
      <c r="C622" s="11"/>
      <c r="D622" s="11"/>
      <c r="E622" s="38"/>
      <c r="F622" s="11"/>
      <c r="G622" s="40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26"/>
      <c r="AR622" s="26"/>
      <c r="AS622" s="26"/>
      <c r="AT622" s="26"/>
      <c r="AU622" s="26"/>
      <c r="AV622" s="26"/>
      <c r="AW622" s="11"/>
      <c r="AX622" s="11"/>
      <c r="AY622" s="11"/>
      <c r="AZ622" s="11"/>
      <c r="BA622" s="11"/>
      <c r="BB622" s="11"/>
      <c r="BC622" s="11"/>
    </row>
    <row r="623" spans="1:55" x14ac:dyDescent="0.3">
      <c r="A623" s="11"/>
      <c r="B623" s="11"/>
      <c r="C623" s="11"/>
      <c r="D623" s="11"/>
      <c r="E623" s="38"/>
      <c r="F623" s="11"/>
      <c r="G623" s="40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26"/>
      <c r="AR623" s="26"/>
      <c r="AS623" s="26"/>
      <c r="AT623" s="26"/>
      <c r="AU623" s="26"/>
      <c r="AV623" s="26"/>
      <c r="AW623" s="11"/>
      <c r="AX623" s="11"/>
      <c r="AY623" s="11"/>
      <c r="AZ623" s="11"/>
      <c r="BA623" s="11"/>
      <c r="BB623" s="11"/>
      <c r="BC623" s="11"/>
    </row>
    <row r="624" spans="1:55" x14ac:dyDescent="0.3">
      <c r="A624" s="11"/>
      <c r="B624" s="11"/>
      <c r="C624" s="11"/>
      <c r="D624" s="11"/>
      <c r="E624" s="38"/>
      <c r="F624" s="11"/>
      <c r="G624" s="40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26"/>
      <c r="AR624" s="26"/>
      <c r="AS624" s="26"/>
      <c r="AT624" s="26"/>
      <c r="AU624" s="26"/>
      <c r="AV624" s="26"/>
      <c r="AW624" s="11"/>
      <c r="AX624" s="11"/>
      <c r="AY624" s="11"/>
      <c r="AZ624" s="11"/>
      <c r="BA624" s="11"/>
      <c r="BB624" s="11"/>
      <c r="BC624" s="11"/>
    </row>
    <row r="625" spans="1:55" x14ac:dyDescent="0.3">
      <c r="A625" s="11"/>
      <c r="B625" s="11"/>
      <c r="C625" s="11"/>
      <c r="D625" s="11"/>
      <c r="E625" s="38"/>
      <c r="F625" s="11"/>
      <c r="G625" s="40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26"/>
      <c r="AR625" s="26"/>
      <c r="AS625" s="26"/>
      <c r="AT625" s="26"/>
      <c r="AU625" s="26"/>
      <c r="AV625" s="26"/>
      <c r="AW625" s="11"/>
      <c r="AX625" s="11"/>
      <c r="AY625" s="11"/>
      <c r="AZ625" s="11"/>
      <c r="BA625" s="11"/>
      <c r="BB625" s="11"/>
      <c r="BC625" s="11"/>
    </row>
    <row r="626" spans="1:55" x14ac:dyDescent="0.3">
      <c r="A626" s="11"/>
      <c r="B626" s="11"/>
      <c r="C626" s="11"/>
      <c r="D626" s="11"/>
      <c r="E626" s="38"/>
      <c r="F626" s="11"/>
      <c r="G626" s="40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26"/>
      <c r="AR626" s="26"/>
      <c r="AS626" s="26"/>
      <c r="AT626" s="26"/>
      <c r="AU626" s="26"/>
      <c r="AV626" s="26"/>
      <c r="AW626" s="11"/>
      <c r="AX626" s="11"/>
      <c r="AY626" s="11"/>
      <c r="AZ626" s="11"/>
      <c r="BA626" s="11"/>
      <c r="BB626" s="11"/>
      <c r="BC626" s="11"/>
    </row>
    <row r="627" spans="1:55" x14ac:dyDescent="0.3">
      <c r="A627" s="11"/>
      <c r="B627" s="11"/>
      <c r="C627" s="11"/>
      <c r="D627" s="11"/>
      <c r="E627" s="38"/>
      <c r="F627" s="11"/>
      <c r="G627" s="40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26"/>
      <c r="AR627" s="26"/>
      <c r="AS627" s="26"/>
      <c r="AT627" s="26"/>
      <c r="AU627" s="26"/>
      <c r="AV627" s="26"/>
      <c r="AW627" s="11"/>
      <c r="AX627" s="11"/>
      <c r="AY627" s="11"/>
      <c r="AZ627" s="11"/>
      <c r="BA627" s="11"/>
      <c r="BB627" s="11"/>
      <c r="BC627" s="11"/>
    </row>
    <row r="628" spans="1:55" x14ac:dyDescent="0.3">
      <c r="A628" s="11"/>
      <c r="B628" s="11"/>
      <c r="C628" s="11"/>
      <c r="D628" s="11"/>
      <c r="E628" s="38"/>
      <c r="F628" s="11"/>
      <c r="G628" s="40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26"/>
      <c r="AR628" s="26"/>
      <c r="AS628" s="26"/>
      <c r="AT628" s="26"/>
      <c r="AU628" s="26"/>
      <c r="AV628" s="26"/>
      <c r="AW628" s="11"/>
      <c r="AX628" s="11"/>
      <c r="AY628" s="11"/>
      <c r="AZ628" s="11"/>
      <c r="BA628" s="11"/>
      <c r="BB628" s="11"/>
      <c r="BC628" s="11"/>
    </row>
    <row r="629" spans="1:55" x14ac:dyDescent="0.3">
      <c r="A629" s="11"/>
      <c r="B629" s="11"/>
      <c r="C629" s="11"/>
      <c r="D629" s="11"/>
      <c r="E629" s="38"/>
      <c r="F629" s="11"/>
      <c r="G629" s="40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26"/>
      <c r="AR629" s="26"/>
      <c r="AS629" s="26"/>
      <c r="AT629" s="26"/>
      <c r="AU629" s="26"/>
      <c r="AV629" s="26"/>
      <c r="AW629" s="11"/>
      <c r="AX629" s="11"/>
      <c r="AY629" s="11"/>
      <c r="AZ629" s="11"/>
      <c r="BA629" s="11"/>
      <c r="BB629" s="11"/>
      <c r="BC629" s="11"/>
    </row>
    <row r="630" spans="1:55" x14ac:dyDescent="0.3">
      <c r="A630" s="11"/>
      <c r="B630" s="11"/>
      <c r="C630" s="11"/>
      <c r="D630" s="11"/>
      <c r="E630" s="38"/>
      <c r="F630" s="11"/>
      <c r="G630" s="40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26"/>
      <c r="AR630" s="26"/>
      <c r="AS630" s="26"/>
      <c r="AT630" s="26"/>
      <c r="AU630" s="26"/>
      <c r="AV630" s="26"/>
      <c r="AW630" s="11"/>
      <c r="AX630" s="11"/>
      <c r="AY630" s="11"/>
      <c r="AZ630" s="11"/>
      <c r="BA630" s="11"/>
      <c r="BB630" s="11"/>
      <c r="BC630" s="11"/>
    </row>
    <row r="631" spans="1:55" x14ac:dyDescent="0.3">
      <c r="A631" s="11"/>
      <c r="B631" s="11"/>
      <c r="C631" s="11"/>
      <c r="D631" s="11"/>
      <c r="E631" s="38"/>
      <c r="F631" s="11"/>
      <c r="G631" s="40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26"/>
      <c r="AR631" s="26"/>
      <c r="AS631" s="26"/>
      <c r="AT631" s="26"/>
      <c r="AU631" s="26"/>
      <c r="AV631" s="26"/>
      <c r="AW631" s="11"/>
      <c r="AX631" s="11"/>
      <c r="AY631" s="11"/>
      <c r="AZ631" s="11"/>
      <c r="BA631" s="11"/>
      <c r="BB631" s="11"/>
      <c r="BC631" s="11"/>
    </row>
    <row r="632" spans="1:55" x14ac:dyDescent="0.3">
      <c r="A632" s="11"/>
      <c r="B632" s="11"/>
      <c r="C632" s="11"/>
      <c r="D632" s="11"/>
      <c r="E632" s="38"/>
      <c r="F632" s="11"/>
      <c r="G632" s="40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26"/>
      <c r="AR632" s="26"/>
      <c r="AS632" s="26"/>
      <c r="AT632" s="26"/>
      <c r="AU632" s="26"/>
      <c r="AV632" s="26"/>
      <c r="AW632" s="11"/>
      <c r="AX632" s="11"/>
      <c r="AY632" s="11"/>
      <c r="AZ632" s="11"/>
      <c r="BA632" s="11"/>
      <c r="BB632" s="11"/>
      <c r="BC632" s="11"/>
    </row>
    <row r="633" spans="1:55" x14ac:dyDescent="0.3">
      <c r="A633" s="11"/>
      <c r="B633" s="11"/>
      <c r="C633" s="11"/>
      <c r="D633" s="11"/>
      <c r="E633" s="38"/>
      <c r="F633" s="11"/>
      <c r="G633" s="40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26"/>
      <c r="AR633" s="26"/>
      <c r="AS633" s="26"/>
      <c r="AT633" s="26"/>
      <c r="AU633" s="26"/>
      <c r="AV633" s="26"/>
      <c r="AW633" s="11"/>
      <c r="AX633" s="11"/>
      <c r="AY633" s="11"/>
      <c r="AZ633" s="11"/>
      <c r="BA633" s="11"/>
      <c r="BB633" s="11"/>
      <c r="BC633" s="11"/>
    </row>
    <row r="634" spans="1:55" x14ac:dyDescent="0.3">
      <c r="A634" s="11"/>
      <c r="B634" s="11"/>
      <c r="C634" s="11"/>
      <c r="D634" s="11"/>
      <c r="E634" s="38"/>
      <c r="F634" s="11"/>
      <c r="G634" s="40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26"/>
      <c r="AR634" s="26"/>
      <c r="AS634" s="26"/>
      <c r="AT634" s="26"/>
      <c r="AU634" s="26"/>
      <c r="AV634" s="26"/>
      <c r="AW634" s="11"/>
      <c r="AX634" s="11"/>
      <c r="AY634" s="11"/>
      <c r="AZ634" s="11"/>
      <c r="BA634" s="11"/>
      <c r="BB634" s="11"/>
      <c r="BC634" s="11"/>
    </row>
    <row r="635" spans="1:55" x14ac:dyDescent="0.3">
      <c r="A635" s="11"/>
      <c r="B635" s="11"/>
      <c r="C635" s="11"/>
      <c r="D635" s="11"/>
      <c r="E635" s="38"/>
      <c r="F635" s="11"/>
      <c r="G635" s="40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26"/>
      <c r="AR635" s="26"/>
      <c r="AS635" s="26"/>
      <c r="AT635" s="26"/>
      <c r="AU635" s="26"/>
      <c r="AV635" s="26"/>
      <c r="AW635" s="11"/>
      <c r="AX635" s="11"/>
      <c r="AY635" s="11"/>
      <c r="AZ635" s="11"/>
      <c r="BA635" s="11"/>
      <c r="BB635" s="11"/>
      <c r="BC635" s="11"/>
    </row>
    <row r="636" spans="1:55" x14ac:dyDescent="0.3">
      <c r="A636" s="11"/>
      <c r="B636" s="11"/>
      <c r="C636" s="11"/>
      <c r="D636" s="11"/>
      <c r="E636" s="38"/>
      <c r="F636" s="11"/>
      <c r="G636" s="40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26"/>
      <c r="AR636" s="26"/>
      <c r="AS636" s="26"/>
      <c r="AT636" s="26"/>
      <c r="AU636" s="26"/>
      <c r="AV636" s="26"/>
      <c r="AW636" s="11"/>
      <c r="AX636" s="11"/>
      <c r="AY636" s="11"/>
      <c r="AZ636" s="11"/>
      <c r="BA636" s="11"/>
      <c r="BB636" s="11"/>
      <c r="BC636" s="11"/>
    </row>
    <row r="637" spans="1:55" x14ac:dyDescent="0.3">
      <c r="A637" s="11"/>
      <c r="B637" s="11"/>
      <c r="C637" s="11"/>
      <c r="D637" s="11"/>
      <c r="E637" s="38"/>
      <c r="F637" s="11"/>
      <c r="G637" s="40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26"/>
      <c r="AR637" s="26"/>
      <c r="AS637" s="26"/>
      <c r="AT637" s="26"/>
      <c r="AU637" s="26"/>
      <c r="AV637" s="26"/>
      <c r="AW637" s="11"/>
      <c r="AX637" s="11"/>
      <c r="AY637" s="11"/>
      <c r="AZ637" s="11"/>
      <c r="BA637" s="11"/>
      <c r="BB637" s="11"/>
      <c r="BC637" s="11"/>
    </row>
    <row r="638" spans="1:55" x14ac:dyDescent="0.3">
      <c r="A638" s="11"/>
      <c r="B638" s="11"/>
      <c r="C638" s="11"/>
      <c r="D638" s="11"/>
      <c r="E638" s="38"/>
      <c r="F638" s="11"/>
      <c r="G638" s="40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26"/>
      <c r="AR638" s="26"/>
      <c r="AS638" s="26"/>
      <c r="AT638" s="26"/>
      <c r="AU638" s="26"/>
      <c r="AV638" s="26"/>
      <c r="AW638" s="11"/>
      <c r="AX638" s="11"/>
      <c r="AY638" s="11"/>
      <c r="AZ638" s="11"/>
      <c r="BA638" s="11"/>
      <c r="BB638" s="11"/>
      <c r="BC638" s="11"/>
    </row>
    <row r="639" spans="1:55" x14ac:dyDescent="0.3">
      <c r="A639" s="11"/>
      <c r="B639" s="11"/>
      <c r="C639" s="11"/>
      <c r="D639" s="11"/>
      <c r="E639" s="38"/>
      <c r="F639" s="11"/>
      <c r="G639" s="40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26"/>
      <c r="AR639" s="26"/>
      <c r="AS639" s="26"/>
      <c r="AT639" s="26"/>
      <c r="AU639" s="26"/>
      <c r="AV639" s="26"/>
      <c r="AW639" s="11"/>
      <c r="AX639" s="11"/>
      <c r="AY639" s="11"/>
      <c r="AZ639" s="11"/>
      <c r="BA639" s="11"/>
      <c r="BB639" s="11"/>
      <c r="BC639" s="11"/>
    </row>
    <row r="640" spans="1:55" x14ac:dyDescent="0.3">
      <c r="A640" s="11"/>
      <c r="B640" s="11"/>
      <c r="C640" s="11"/>
      <c r="D640" s="11"/>
      <c r="E640" s="38"/>
      <c r="F640" s="11"/>
      <c r="G640" s="40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26"/>
      <c r="AR640" s="26"/>
      <c r="AS640" s="26"/>
      <c r="AT640" s="26"/>
      <c r="AU640" s="26"/>
      <c r="AV640" s="26"/>
      <c r="AW640" s="11"/>
      <c r="AX640" s="11"/>
      <c r="AY640" s="11"/>
      <c r="AZ640" s="11"/>
      <c r="BA640" s="11"/>
      <c r="BB640" s="11"/>
      <c r="BC640" s="11"/>
    </row>
    <row r="641" spans="1:55" x14ac:dyDescent="0.3">
      <c r="A641" s="11"/>
      <c r="B641" s="11"/>
      <c r="C641" s="11"/>
      <c r="D641" s="11"/>
      <c r="E641" s="38"/>
      <c r="F641" s="11"/>
      <c r="G641" s="40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26"/>
      <c r="AR641" s="26"/>
      <c r="AS641" s="26"/>
      <c r="AT641" s="26"/>
      <c r="AU641" s="26"/>
      <c r="AV641" s="26"/>
      <c r="AW641" s="11"/>
      <c r="AX641" s="11"/>
      <c r="AY641" s="11"/>
      <c r="AZ641" s="11"/>
      <c r="BA641" s="11"/>
      <c r="BB641" s="11"/>
      <c r="BC641" s="11"/>
    </row>
    <row r="642" spans="1:55" x14ac:dyDescent="0.3">
      <c r="A642" s="11"/>
      <c r="B642" s="11"/>
      <c r="C642" s="11"/>
      <c r="D642" s="11"/>
      <c r="E642" s="38"/>
      <c r="F642" s="11"/>
      <c r="G642" s="40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26"/>
      <c r="AR642" s="26"/>
      <c r="AS642" s="26"/>
      <c r="AT642" s="26"/>
      <c r="AU642" s="26"/>
      <c r="AV642" s="26"/>
      <c r="AW642" s="11"/>
      <c r="AX642" s="11"/>
      <c r="AY642" s="11"/>
      <c r="AZ642" s="11"/>
      <c r="BA642" s="11"/>
      <c r="BB642" s="11"/>
      <c r="BC642" s="11"/>
    </row>
    <row r="643" spans="1:55" x14ac:dyDescent="0.3">
      <c r="A643" s="11"/>
      <c r="B643" s="11"/>
      <c r="C643" s="11"/>
      <c r="D643" s="11"/>
      <c r="E643" s="38"/>
      <c r="F643" s="11"/>
      <c r="G643" s="40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26"/>
      <c r="AR643" s="26"/>
      <c r="AS643" s="26"/>
      <c r="AT643" s="26"/>
      <c r="AU643" s="26"/>
      <c r="AV643" s="26"/>
      <c r="AW643" s="11"/>
      <c r="AX643" s="11"/>
      <c r="AY643" s="11"/>
      <c r="AZ643" s="11"/>
      <c r="BA643" s="11"/>
      <c r="BB643" s="11"/>
      <c r="BC643" s="11"/>
    </row>
    <row r="644" spans="1:55" x14ac:dyDescent="0.3">
      <c r="A644" s="11"/>
      <c r="B644" s="11"/>
      <c r="C644" s="11"/>
      <c r="D644" s="11"/>
      <c r="E644" s="38"/>
      <c r="F644" s="11"/>
      <c r="G644" s="40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26"/>
      <c r="AR644" s="26"/>
      <c r="AS644" s="26"/>
      <c r="AT644" s="26"/>
      <c r="AU644" s="26"/>
      <c r="AV644" s="26"/>
      <c r="AW644" s="11"/>
      <c r="AX644" s="11"/>
      <c r="AY644" s="11"/>
      <c r="AZ644" s="11"/>
      <c r="BA644" s="11"/>
      <c r="BB644" s="11"/>
      <c r="BC644" s="11"/>
    </row>
    <row r="645" spans="1:55" x14ac:dyDescent="0.3">
      <c r="A645" s="11"/>
      <c r="B645" s="11"/>
      <c r="C645" s="11"/>
      <c r="D645" s="11"/>
      <c r="E645" s="38"/>
      <c r="F645" s="11"/>
      <c r="G645" s="40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26"/>
      <c r="AR645" s="26"/>
      <c r="AS645" s="26"/>
      <c r="AT645" s="26"/>
      <c r="AU645" s="26"/>
      <c r="AV645" s="26"/>
      <c r="AW645" s="11"/>
      <c r="AX645" s="11"/>
      <c r="AY645" s="11"/>
      <c r="AZ645" s="11"/>
      <c r="BA645" s="11"/>
      <c r="BB645" s="11"/>
      <c r="BC645" s="11"/>
    </row>
    <row r="646" spans="1:55" x14ac:dyDescent="0.3">
      <c r="A646" s="11"/>
      <c r="B646" s="11"/>
      <c r="C646" s="11"/>
      <c r="D646" s="11"/>
      <c r="E646" s="38"/>
      <c r="F646" s="11"/>
      <c r="G646" s="40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26"/>
      <c r="AR646" s="26"/>
      <c r="AS646" s="26"/>
      <c r="AT646" s="26"/>
      <c r="AU646" s="26"/>
      <c r="AV646" s="26"/>
      <c r="AW646" s="11"/>
      <c r="AX646" s="11"/>
      <c r="AY646" s="11"/>
      <c r="AZ646" s="11"/>
      <c r="BA646" s="11"/>
      <c r="BB646" s="11"/>
      <c r="BC646" s="11"/>
    </row>
    <row r="647" spans="1:55" x14ac:dyDescent="0.3">
      <c r="A647" s="11"/>
      <c r="B647" s="11"/>
      <c r="C647" s="11"/>
      <c r="D647" s="11"/>
      <c r="E647" s="38"/>
      <c r="F647" s="11"/>
      <c r="G647" s="40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26"/>
      <c r="AR647" s="26"/>
      <c r="AS647" s="26"/>
      <c r="AT647" s="26"/>
      <c r="AU647" s="26"/>
      <c r="AV647" s="26"/>
      <c r="AW647" s="11"/>
      <c r="AX647" s="11"/>
      <c r="AY647" s="11"/>
      <c r="AZ647" s="11"/>
      <c r="BA647" s="11"/>
      <c r="BB647" s="11"/>
      <c r="BC647" s="11"/>
    </row>
    <row r="648" spans="1:55" x14ac:dyDescent="0.3">
      <c r="A648" s="11"/>
      <c r="B648" s="11"/>
      <c r="C648" s="11"/>
      <c r="D648" s="11"/>
      <c r="E648" s="38"/>
      <c r="F648" s="11"/>
      <c r="G648" s="40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26"/>
      <c r="AR648" s="26"/>
      <c r="AS648" s="26"/>
      <c r="AT648" s="26"/>
      <c r="AU648" s="26"/>
      <c r="AV648" s="26"/>
      <c r="AW648" s="11"/>
      <c r="AX648" s="11"/>
      <c r="AY648" s="11"/>
      <c r="AZ648" s="11"/>
      <c r="BA648" s="11"/>
      <c r="BB648" s="11"/>
      <c r="BC648" s="11"/>
    </row>
    <row r="649" spans="1:55" x14ac:dyDescent="0.3">
      <c r="A649" s="11"/>
      <c r="B649" s="11"/>
      <c r="C649" s="11"/>
      <c r="D649" s="11"/>
      <c r="E649" s="38"/>
      <c r="F649" s="11"/>
      <c r="G649" s="40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26"/>
      <c r="AR649" s="26"/>
      <c r="AS649" s="26"/>
      <c r="AT649" s="26"/>
      <c r="AU649" s="26"/>
      <c r="AV649" s="26"/>
      <c r="AW649" s="11"/>
      <c r="AX649" s="11"/>
      <c r="AY649" s="11"/>
      <c r="AZ649" s="11"/>
      <c r="BA649" s="11"/>
      <c r="BB649" s="11"/>
      <c r="BC649" s="11"/>
    </row>
    <row r="650" spans="1:55" x14ac:dyDescent="0.3">
      <c r="A650" s="11"/>
      <c r="B650" s="11"/>
      <c r="C650" s="11"/>
      <c r="D650" s="11"/>
      <c r="E650" s="38"/>
      <c r="F650" s="11"/>
      <c r="G650" s="40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26"/>
      <c r="AR650" s="26"/>
      <c r="AS650" s="26"/>
      <c r="AT650" s="26"/>
      <c r="AU650" s="26"/>
      <c r="AV650" s="26"/>
      <c r="AW650" s="11"/>
      <c r="AX650" s="11"/>
      <c r="AY650" s="11"/>
      <c r="AZ650" s="11"/>
      <c r="BA650" s="11"/>
      <c r="BB650" s="11"/>
      <c r="BC650" s="11"/>
    </row>
    <row r="651" spans="1:55" x14ac:dyDescent="0.3">
      <c r="A651" s="11"/>
      <c r="B651" s="11"/>
      <c r="C651" s="11"/>
      <c r="D651" s="11"/>
      <c r="E651" s="38"/>
      <c r="F651" s="11"/>
      <c r="G651" s="40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26"/>
      <c r="AR651" s="26"/>
      <c r="AS651" s="26"/>
      <c r="AT651" s="26"/>
      <c r="AU651" s="26"/>
      <c r="AV651" s="26"/>
      <c r="AW651" s="11"/>
      <c r="AX651" s="11"/>
      <c r="AY651" s="11"/>
      <c r="AZ651" s="11"/>
      <c r="BA651" s="11"/>
      <c r="BB651" s="11"/>
      <c r="BC651" s="11"/>
    </row>
    <row r="652" spans="1:55" x14ac:dyDescent="0.3">
      <c r="A652" s="11"/>
      <c r="B652" s="11"/>
      <c r="C652" s="11"/>
      <c r="D652" s="11"/>
      <c r="E652" s="38"/>
      <c r="F652" s="11"/>
      <c r="G652" s="40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26"/>
      <c r="AR652" s="26"/>
      <c r="AS652" s="26"/>
      <c r="AT652" s="26"/>
      <c r="AU652" s="26"/>
      <c r="AV652" s="26"/>
      <c r="AW652" s="11"/>
      <c r="AX652" s="11"/>
      <c r="AY652" s="11"/>
      <c r="AZ652" s="11"/>
      <c r="BA652" s="11"/>
      <c r="BB652" s="11"/>
      <c r="BC652" s="11"/>
    </row>
    <row r="653" spans="1:55" x14ac:dyDescent="0.3">
      <c r="A653" s="11"/>
      <c r="B653" s="11"/>
      <c r="C653" s="11"/>
      <c r="D653" s="11"/>
      <c r="E653" s="38"/>
      <c r="F653" s="11"/>
      <c r="G653" s="40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26"/>
      <c r="AR653" s="26"/>
      <c r="AS653" s="26"/>
      <c r="AT653" s="26"/>
      <c r="AU653" s="26"/>
      <c r="AV653" s="26"/>
      <c r="AW653" s="11"/>
      <c r="AX653" s="11"/>
      <c r="AY653" s="11"/>
      <c r="AZ653" s="11"/>
      <c r="BA653" s="11"/>
      <c r="BB653" s="11"/>
      <c r="BC653" s="11"/>
    </row>
    <row r="654" spans="1:55" x14ac:dyDescent="0.3">
      <c r="A654" s="11"/>
      <c r="B654" s="11"/>
      <c r="C654" s="11"/>
      <c r="D654" s="11"/>
      <c r="E654" s="38"/>
      <c r="F654" s="11"/>
      <c r="G654" s="40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26"/>
      <c r="AR654" s="26"/>
      <c r="AS654" s="26"/>
      <c r="AT654" s="26"/>
      <c r="AU654" s="26"/>
      <c r="AV654" s="26"/>
      <c r="AW654" s="11"/>
      <c r="AX654" s="11"/>
      <c r="AY654" s="11"/>
      <c r="AZ654" s="11"/>
      <c r="BA654" s="11"/>
      <c r="BB654" s="11"/>
      <c r="BC654" s="11"/>
    </row>
    <row r="655" spans="1:55" x14ac:dyDescent="0.3">
      <c r="A655" s="11"/>
      <c r="B655" s="11"/>
      <c r="C655" s="11"/>
      <c r="D655" s="11"/>
      <c r="E655" s="38"/>
      <c r="F655" s="11"/>
      <c r="G655" s="40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26"/>
      <c r="AR655" s="26"/>
      <c r="AS655" s="26"/>
      <c r="AT655" s="26"/>
      <c r="AU655" s="26"/>
      <c r="AV655" s="26"/>
      <c r="AW655" s="11"/>
      <c r="AX655" s="11"/>
      <c r="AY655" s="11"/>
      <c r="AZ655" s="11"/>
      <c r="BA655" s="11"/>
      <c r="BB655" s="11"/>
      <c r="BC655" s="11"/>
    </row>
    <row r="656" spans="1:55" x14ac:dyDescent="0.3">
      <c r="A656" s="11"/>
      <c r="B656" s="11"/>
      <c r="C656" s="11"/>
      <c r="D656" s="11"/>
      <c r="E656" s="38"/>
      <c r="F656" s="11"/>
      <c r="G656" s="40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26"/>
      <c r="AR656" s="26"/>
      <c r="AS656" s="26"/>
      <c r="AT656" s="26"/>
      <c r="AU656" s="26"/>
      <c r="AV656" s="26"/>
      <c r="AW656" s="11"/>
      <c r="AX656" s="11"/>
      <c r="AY656" s="11"/>
      <c r="AZ656" s="11"/>
      <c r="BA656" s="11"/>
      <c r="BB656" s="11"/>
      <c r="BC656" s="11"/>
    </row>
    <row r="657" spans="1:55" x14ac:dyDescent="0.3">
      <c r="A657" s="11"/>
      <c r="B657" s="11"/>
      <c r="C657" s="11"/>
      <c r="D657" s="11"/>
      <c r="E657" s="38"/>
      <c r="F657" s="11"/>
      <c r="G657" s="40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26"/>
      <c r="AR657" s="26"/>
      <c r="AS657" s="26"/>
      <c r="AT657" s="26"/>
      <c r="AU657" s="26"/>
      <c r="AV657" s="26"/>
      <c r="AW657" s="11"/>
      <c r="AX657" s="11"/>
      <c r="AY657" s="11"/>
      <c r="AZ657" s="11"/>
      <c r="BA657" s="11"/>
      <c r="BB657" s="11"/>
      <c r="BC657" s="11"/>
    </row>
    <row r="658" spans="1:55" x14ac:dyDescent="0.3">
      <c r="A658" s="11"/>
      <c r="B658" s="11"/>
      <c r="C658" s="11"/>
      <c r="D658" s="11"/>
      <c r="E658" s="38"/>
      <c r="F658" s="11"/>
      <c r="G658" s="40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26"/>
      <c r="AR658" s="26"/>
      <c r="AS658" s="26"/>
      <c r="AT658" s="26"/>
      <c r="AU658" s="26"/>
      <c r="AV658" s="26"/>
      <c r="AW658" s="11"/>
      <c r="AX658" s="11"/>
      <c r="AY658" s="11"/>
      <c r="AZ658" s="11"/>
      <c r="BA658" s="11"/>
      <c r="BB658" s="11"/>
      <c r="BC658" s="11"/>
    </row>
    <row r="659" spans="1:55" x14ac:dyDescent="0.3">
      <c r="A659" s="11"/>
      <c r="B659" s="11"/>
      <c r="C659" s="11"/>
      <c r="D659" s="11"/>
      <c r="E659" s="38"/>
      <c r="F659" s="11"/>
      <c r="G659" s="40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26"/>
      <c r="AR659" s="26"/>
      <c r="AS659" s="26"/>
      <c r="AT659" s="26"/>
      <c r="AU659" s="26"/>
      <c r="AV659" s="26"/>
      <c r="AW659" s="11"/>
      <c r="AX659" s="11"/>
      <c r="AY659" s="11"/>
      <c r="AZ659" s="11"/>
      <c r="BA659" s="11"/>
      <c r="BB659" s="11"/>
      <c r="BC659" s="11"/>
    </row>
    <row r="660" spans="1:55" x14ac:dyDescent="0.3">
      <c r="A660" s="11"/>
      <c r="B660" s="11"/>
      <c r="C660" s="11"/>
      <c r="D660" s="11"/>
      <c r="E660" s="38"/>
      <c r="F660" s="11"/>
      <c r="G660" s="40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26"/>
      <c r="AR660" s="26"/>
      <c r="AS660" s="26"/>
      <c r="AT660" s="26"/>
      <c r="AU660" s="26"/>
      <c r="AV660" s="26"/>
      <c r="AW660" s="11"/>
      <c r="AX660" s="11"/>
      <c r="AY660" s="11"/>
      <c r="AZ660" s="11"/>
      <c r="BA660" s="11"/>
      <c r="BB660" s="11"/>
      <c r="BC660" s="11"/>
    </row>
    <row r="661" spans="1:55" x14ac:dyDescent="0.3">
      <c r="A661" s="11"/>
      <c r="B661" s="11"/>
      <c r="C661" s="11"/>
      <c r="D661" s="11"/>
      <c r="E661" s="38"/>
      <c r="F661" s="11"/>
      <c r="G661" s="40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26"/>
      <c r="AR661" s="26"/>
      <c r="AS661" s="26"/>
      <c r="AT661" s="26"/>
      <c r="AU661" s="26"/>
      <c r="AV661" s="26"/>
      <c r="AW661" s="11"/>
      <c r="AX661" s="11"/>
      <c r="AY661" s="11"/>
      <c r="AZ661" s="11"/>
      <c r="BA661" s="11"/>
      <c r="BB661" s="11"/>
      <c r="BC661" s="11"/>
    </row>
    <row r="662" spans="1:55" x14ac:dyDescent="0.3">
      <c r="A662" s="11"/>
      <c r="B662" s="11"/>
      <c r="C662" s="11"/>
      <c r="D662" s="11"/>
      <c r="E662" s="38"/>
      <c r="F662" s="11"/>
      <c r="G662" s="40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26"/>
      <c r="AR662" s="26"/>
      <c r="AS662" s="26"/>
      <c r="AT662" s="26"/>
      <c r="AU662" s="26"/>
      <c r="AV662" s="26"/>
      <c r="AW662" s="11"/>
      <c r="AX662" s="11"/>
      <c r="AY662" s="11"/>
      <c r="AZ662" s="11"/>
      <c r="BA662" s="11"/>
      <c r="BB662" s="11"/>
      <c r="BC662" s="11"/>
    </row>
    <row r="663" spans="1:55" x14ac:dyDescent="0.3">
      <c r="A663" s="11"/>
      <c r="B663" s="11"/>
      <c r="C663" s="11"/>
      <c r="D663" s="11"/>
      <c r="E663" s="38"/>
      <c r="F663" s="11"/>
      <c r="G663" s="40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26"/>
      <c r="AR663" s="26"/>
      <c r="AS663" s="26"/>
      <c r="AT663" s="26"/>
      <c r="AU663" s="26"/>
      <c r="AV663" s="26"/>
      <c r="AW663" s="11"/>
      <c r="AX663" s="11"/>
      <c r="AY663" s="11"/>
      <c r="AZ663" s="11"/>
      <c r="BA663" s="11"/>
      <c r="BB663" s="11"/>
      <c r="BC663" s="11"/>
    </row>
    <row r="664" spans="1:55" x14ac:dyDescent="0.3">
      <c r="A664" s="11"/>
      <c r="B664" s="11"/>
      <c r="C664" s="11"/>
      <c r="D664" s="11"/>
      <c r="E664" s="38"/>
      <c r="F664" s="11"/>
      <c r="G664" s="40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26"/>
      <c r="AR664" s="26"/>
      <c r="AS664" s="26"/>
      <c r="AT664" s="26"/>
      <c r="AU664" s="26"/>
      <c r="AV664" s="26"/>
      <c r="AW664" s="11"/>
      <c r="AX664" s="11"/>
      <c r="AY664" s="11"/>
      <c r="AZ664" s="11"/>
      <c r="BA664" s="11"/>
      <c r="BB664" s="11"/>
      <c r="BC664" s="11"/>
    </row>
    <row r="665" spans="1:55" x14ac:dyDescent="0.3">
      <c r="A665" s="11"/>
      <c r="B665" s="11"/>
      <c r="C665" s="11"/>
      <c r="D665" s="11"/>
      <c r="E665" s="38"/>
      <c r="F665" s="11"/>
      <c r="G665" s="40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26"/>
      <c r="AR665" s="26"/>
      <c r="AS665" s="26"/>
      <c r="AT665" s="26"/>
      <c r="AU665" s="26"/>
      <c r="AV665" s="26"/>
      <c r="AW665" s="11"/>
      <c r="AX665" s="11"/>
      <c r="AY665" s="11"/>
      <c r="AZ665" s="11"/>
      <c r="BA665" s="11"/>
      <c r="BB665" s="11"/>
      <c r="BC665" s="11"/>
    </row>
    <row r="666" spans="1:55" x14ac:dyDescent="0.3">
      <c r="A666" s="11"/>
      <c r="B666" s="11"/>
      <c r="C666" s="11"/>
      <c r="D666" s="11"/>
      <c r="E666" s="38"/>
      <c r="F666" s="11"/>
      <c r="G666" s="40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26"/>
      <c r="AR666" s="26"/>
      <c r="AS666" s="26"/>
      <c r="AT666" s="26"/>
      <c r="AU666" s="26"/>
      <c r="AV666" s="26"/>
      <c r="AW666" s="11"/>
      <c r="AX666" s="11"/>
      <c r="AY666" s="11"/>
      <c r="AZ666" s="11"/>
      <c r="BA666" s="11"/>
      <c r="BB666" s="11"/>
      <c r="BC666" s="11"/>
    </row>
    <row r="667" spans="1:55" x14ac:dyDescent="0.3">
      <c r="A667" s="11"/>
      <c r="B667" s="11"/>
      <c r="C667" s="11"/>
      <c r="D667" s="11"/>
      <c r="E667" s="38"/>
      <c r="F667" s="11"/>
      <c r="G667" s="40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26"/>
      <c r="AR667" s="26"/>
      <c r="AS667" s="26"/>
      <c r="AT667" s="26"/>
      <c r="AU667" s="26"/>
      <c r="AV667" s="26"/>
      <c r="AW667" s="11"/>
      <c r="AX667" s="11"/>
      <c r="AY667" s="11"/>
      <c r="AZ667" s="11"/>
      <c r="BA667" s="11"/>
      <c r="BB667" s="11"/>
      <c r="BC667" s="11"/>
    </row>
    <row r="668" spans="1:55" x14ac:dyDescent="0.3">
      <c r="A668" s="11"/>
      <c r="B668" s="11"/>
      <c r="C668" s="11"/>
      <c r="D668" s="11"/>
      <c r="E668" s="38"/>
      <c r="F668" s="11"/>
      <c r="G668" s="40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26"/>
      <c r="AR668" s="26"/>
      <c r="AS668" s="26"/>
      <c r="AT668" s="26"/>
      <c r="AU668" s="26"/>
      <c r="AV668" s="26"/>
      <c r="AW668" s="11"/>
      <c r="AX668" s="11"/>
      <c r="AY668" s="11"/>
      <c r="AZ668" s="11"/>
      <c r="BA668" s="11"/>
      <c r="BB668" s="11"/>
      <c r="BC668" s="11"/>
    </row>
    <row r="669" spans="1:55" x14ac:dyDescent="0.3">
      <c r="A669" s="11"/>
      <c r="B669" s="11"/>
      <c r="C669" s="11"/>
      <c r="D669" s="11"/>
      <c r="E669" s="38"/>
      <c r="F669" s="11"/>
      <c r="G669" s="40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26"/>
      <c r="AR669" s="26"/>
      <c r="AS669" s="26"/>
      <c r="AT669" s="26"/>
      <c r="AU669" s="26"/>
      <c r="AV669" s="26"/>
      <c r="AW669" s="11"/>
      <c r="AX669" s="11"/>
      <c r="AY669" s="11"/>
      <c r="AZ669" s="11"/>
      <c r="BA669" s="11"/>
      <c r="BB669" s="11"/>
      <c r="BC669" s="11"/>
    </row>
    <row r="670" spans="1:55" x14ac:dyDescent="0.3">
      <c r="A670" s="11"/>
      <c r="B670" s="11"/>
      <c r="C670" s="11"/>
      <c r="D670" s="11"/>
      <c r="E670" s="38"/>
      <c r="F670" s="11"/>
      <c r="G670" s="40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26"/>
      <c r="AR670" s="26"/>
      <c r="AS670" s="26"/>
      <c r="AT670" s="26"/>
      <c r="AU670" s="26"/>
      <c r="AV670" s="26"/>
      <c r="AW670" s="11"/>
      <c r="AX670" s="11"/>
      <c r="AY670" s="11"/>
      <c r="AZ670" s="11"/>
      <c r="BA670" s="11"/>
      <c r="BB670" s="11"/>
      <c r="BC670" s="11"/>
    </row>
    <row r="671" spans="1:55" x14ac:dyDescent="0.3">
      <c r="A671" s="11"/>
      <c r="B671" s="11"/>
      <c r="C671" s="11"/>
      <c r="D671" s="11"/>
      <c r="E671" s="38"/>
      <c r="F671" s="11"/>
      <c r="G671" s="40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26"/>
      <c r="AR671" s="26"/>
      <c r="AS671" s="26"/>
      <c r="AT671" s="26"/>
      <c r="AU671" s="26"/>
      <c r="AV671" s="26"/>
      <c r="AW671" s="11"/>
      <c r="AX671" s="11"/>
      <c r="AY671" s="11"/>
      <c r="AZ671" s="11"/>
      <c r="BA671" s="11"/>
      <c r="BB671" s="11"/>
      <c r="BC671" s="11"/>
    </row>
    <row r="672" spans="1:55" x14ac:dyDescent="0.3">
      <c r="A672" s="11"/>
      <c r="B672" s="11"/>
      <c r="C672" s="11"/>
      <c r="D672" s="11"/>
      <c r="E672" s="38"/>
      <c r="F672" s="11"/>
      <c r="G672" s="40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26"/>
      <c r="AR672" s="26"/>
      <c r="AS672" s="26"/>
      <c r="AT672" s="26"/>
      <c r="AU672" s="26"/>
      <c r="AV672" s="26"/>
      <c r="AW672" s="11"/>
      <c r="AX672" s="11"/>
      <c r="AY672" s="11"/>
      <c r="AZ672" s="11"/>
      <c r="BA672" s="11"/>
      <c r="BB672" s="11"/>
      <c r="BC672" s="11"/>
    </row>
    <row r="673" spans="1:55" x14ac:dyDescent="0.3">
      <c r="A673" s="11"/>
      <c r="B673" s="11"/>
      <c r="C673" s="11"/>
      <c r="D673" s="11"/>
      <c r="E673" s="38"/>
      <c r="F673" s="11"/>
      <c r="G673" s="40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26"/>
      <c r="AR673" s="26"/>
      <c r="AS673" s="26"/>
      <c r="AT673" s="26"/>
      <c r="AU673" s="26"/>
      <c r="AV673" s="26"/>
      <c r="AW673" s="11"/>
      <c r="AX673" s="11"/>
      <c r="AY673" s="11"/>
      <c r="AZ673" s="11"/>
      <c r="BA673" s="11"/>
      <c r="BB673" s="11"/>
      <c r="BC673" s="11"/>
    </row>
    <row r="674" spans="1:55" x14ac:dyDescent="0.3">
      <c r="A674" s="11"/>
      <c r="B674" s="11"/>
      <c r="C674" s="11"/>
      <c r="D674" s="11"/>
      <c r="E674" s="38"/>
      <c r="F674" s="11"/>
      <c r="G674" s="40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26"/>
      <c r="AR674" s="26"/>
      <c r="AS674" s="26"/>
      <c r="AT674" s="26"/>
      <c r="AU674" s="26"/>
      <c r="AV674" s="26"/>
      <c r="AW674" s="11"/>
      <c r="AX674" s="11"/>
      <c r="AY674" s="11"/>
      <c r="AZ674" s="11"/>
      <c r="BA674" s="11"/>
      <c r="BB674" s="11"/>
      <c r="BC674" s="11"/>
    </row>
    <row r="675" spans="1:55" x14ac:dyDescent="0.3">
      <c r="A675" s="11"/>
      <c r="B675" s="11"/>
      <c r="C675" s="11"/>
      <c r="D675" s="11"/>
      <c r="E675" s="38"/>
      <c r="F675" s="11"/>
      <c r="G675" s="40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26"/>
      <c r="AR675" s="26"/>
      <c r="AS675" s="26"/>
      <c r="AT675" s="26"/>
      <c r="AU675" s="26"/>
      <c r="AV675" s="26"/>
      <c r="AW675" s="11"/>
      <c r="AX675" s="11"/>
      <c r="AY675" s="11"/>
      <c r="AZ675" s="11"/>
      <c r="BA675" s="11"/>
      <c r="BB675" s="11"/>
      <c r="BC675" s="11"/>
    </row>
    <row r="676" spans="1:55" x14ac:dyDescent="0.3">
      <c r="A676" s="11"/>
      <c r="B676" s="11"/>
      <c r="C676" s="11"/>
      <c r="D676" s="11"/>
      <c r="E676" s="38"/>
      <c r="F676" s="11"/>
      <c r="G676" s="40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26"/>
      <c r="AR676" s="26"/>
      <c r="AS676" s="26"/>
      <c r="AT676" s="26"/>
      <c r="AU676" s="26"/>
      <c r="AV676" s="26"/>
      <c r="AW676" s="11"/>
      <c r="AX676" s="11"/>
      <c r="AY676" s="11"/>
      <c r="AZ676" s="11"/>
      <c r="BA676" s="11"/>
      <c r="BB676" s="11"/>
      <c r="BC676" s="11"/>
    </row>
    <row r="677" spans="1:55" x14ac:dyDescent="0.3">
      <c r="A677" s="11"/>
      <c r="B677" s="11"/>
      <c r="C677" s="11"/>
      <c r="D677" s="11"/>
      <c r="E677" s="38"/>
      <c r="F677" s="11"/>
      <c r="G677" s="40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26"/>
      <c r="AR677" s="26"/>
      <c r="AS677" s="26"/>
      <c r="AT677" s="26"/>
      <c r="AU677" s="26"/>
      <c r="AV677" s="26"/>
      <c r="AW677" s="11"/>
      <c r="AX677" s="11"/>
      <c r="AY677" s="11"/>
      <c r="AZ677" s="11"/>
      <c r="BA677" s="11"/>
      <c r="BB677" s="11"/>
      <c r="BC677" s="11"/>
    </row>
    <row r="678" spans="1:55" x14ac:dyDescent="0.3">
      <c r="A678" s="11"/>
      <c r="B678" s="11"/>
      <c r="C678" s="11"/>
      <c r="D678" s="11"/>
      <c r="E678" s="38"/>
      <c r="F678" s="11"/>
      <c r="G678" s="40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26"/>
      <c r="AR678" s="26"/>
      <c r="AS678" s="26"/>
      <c r="AT678" s="26"/>
      <c r="AU678" s="26"/>
      <c r="AV678" s="26"/>
      <c r="AW678" s="11"/>
      <c r="AX678" s="11"/>
      <c r="AY678" s="11"/>
      <c r="AZ678" s="11"/>
      <c r="BA678" s="11"/>
      <c r="BB678" s="11"/>
      <c r="BC678" s="11"/>
    </row>
    <row r="679" spans="1:55" x14ac:dyDescent="0.3">
      <c r="A679" s="11"/>
      <c r="B679" s="11"/>
      <c r="C679" s="11"/>
      <c r="D679" s="11"/>
      <c r="E679" s="38"/>
      <c r="F679" s="11"/>
      <c r="G679" s="40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26"/>
      <c r="AR679" s="26"/>
      <c r="AS679" s="26"/>
      <c r="AT679" s="26"/>
      <c r="AU679" s="26"/>
      <c r="AV679" s="26"/>
      <c r="AW679" s="11"/>
      <c r="AX679" s="11"/>
      <c r="AY679" s="11"/>
      <c r="AZ679" s="11"/>
      <c r="BA679" s="11"/>
      <c r="BB679" s="11"/>
      <c r="BC679" s="11"/>
    </row>
    <row r="680" spans="1:55" x14ac:dyDescent="0.3">
      <c r="A680" s="11"/>
      <c r="B680" s="11"/>
      <c r="C680" s="11"/>
      <c r="D680" s="11"/>
      <c r="E680" s="38"/>
      <c r="F680" s="11"/>
      <c r="G680" s="40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26"/>
      <c r="AR680" s="26"/>
      <c r="AS680" s="26"/>
      <c r="AT680" s="26"/>
      <c r="AU680" s="26"/>
      <c r="AV680" s="26"/>
      <c r="AW680" s="11"/>
      <c r="AX680" s="11"/>
      <c r="AY680" s="11"/>
      <c r="AZ680" s="11"/>
      <c r="BA680" s="11"/>
      <c r="BB680" s="11"/>
      <c r="BC680" s="11"/>
    </row>
    <row r="681" spans="1:55" x14ac:dyDescent="0.3">
      <c r="A681" s="11"/>
      <c r="B681" s="11"/>
      <c r="C681" s="11"/>
      <c r="D681" s="11"/>
      <c r="E681" s="38"/>
      <c r="F681" s="11"/>
      <c r="G681" s="40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26"/>
      <c r="AR681" s="26"/>
      <c r="AS681" s="26"/>
      <c r="AT681" s="26"/>
      <c r="AU681" s="26"/>
      <c r="AV681" s="26"/>
      <c r="AW681" s="11"/>
      <c r="AX681" s="11"/>
      <c r="AY681" s="11"/>
      <c r="AZ681" s="11"/>
      <c r="BA681" s="11"/>
      <c r="BB681" s="11"/>
      <c r="BC681" s="11"/>
    </row>
    <row r="682" spans="1:55" x14ac:dyDescent="0.3">
      <c r="A682" s="11"/>
      <c r="B682" s="11"/>
      <c r="C682" s="11"/>
      <c r="D682" s="11"/>
      <c r="E682" s="38"/>
      <c r="F682" s="11"/>
      <c r="G682" s="40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26"/>
      <c r="AR682" s="26"/>
      <c r="AS682" s="26"/>
      <c r="AT682" s="26"/>
      <c r="AU682" s="26"/>
      <c r="AV682" s="26"/>
      <c r="AW682" s="11"/>
      <c r="AX682" s="11"/>
      <c r="AY682" s="11"/>
      <c r="AZ682" s="11"/>
      <c r="BA682" s="11"/>
      <c r="BB682" s="11"/>
      <c r="BC682" s="11"/>
    </row>
    <row r="683" spans="1:55" x14ac:dyDescent="0.3">
      <c r="A683" s="11"/>
      <c r="B683" s="11"/>
      <c r="C683" s="11"/>
      <c r="D683" s="11"/>
      <c r="E683" s="38"/>
      <c r="F683" s="11"/>
      <c r="G683" s="40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26"/>
      <c r="AR683" s="26"/>
      <c r="AS683" s="26"/>
      <c r="AT683" s="26"/>
      <c r="AU683" s="26"/>
      <c r="AV683" s="26"/>
      <c r="AW683" s="11"/>
      <c r="AX683" s="11"/>
      <c r="AY683" s="11"/>
      <c r="AZ683" s="11"/>
      <c r="BA683" s="11"/>
      <c r="BB683" s="11"/>
      <c r="BC683" s="11"/>
    </row>
    <row r="684" spans="1:55" x14ac:dyDescent="0.3">
      <c r="A684" s="11"/>
      <c r="B684" s="11"/>
      <c r="C684" s="11"/>
      <c r="D684" s="11"/>
      <c r="E684" s="38"/>
      <c r="F684" s="11"/>
      <c r="G684" s="40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26"/>
      <c r="AR684" s="26"/>
      <c r="AS684" s="26"/>
      <c r="AT684" s="26"/>
      <c r="AU684" s="26"/>
      <c r="AV684" s="26"/>
      <c r="AW684" s="11"/>
      <c r="AX684" s="11"/>
      <c r="AY684" s="11"/>
      <c r="AZ684" s="11"/>
      <c r="BA684" s="11"/>
      <c r="BB684" s="11"/>
      <c r="BC684" s="11"/>
    </row>
    <row r="685" spans="1:55" x14ac:dyDescent="0.3">
      <c r="A685" s="11"/>
      <c r="B685" s="11"/>
      <c r="C685" s="11"/>
      <c r="D685" s="11"/>
      <c r="E685" s="38"/>
      <c r="F685" s="11"/>
      <c r="G685" s="40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26"/>
      <c r="AR685" s="26"/>
      <c r="AS685" s="26"/>
      <c r="AT685" s="26"/>
      <c r="AU685" s="26"/>
      <c r="AV685" s="26"/>
      <c r="AW685" s="11"/>
      <c r="AX685" s="11"/>
      <c r="AY685" s="11"/>
      <c r="AZ685" s="11"/>
      <c r="BA685" s="11"/>
      <c r="BB685" s="11"/>
      <c r="BC685" s="11"/>
    </row>
    <row r="686" spans="1:55" x14ac:dyDescent="0.3">
      <c r="A686" s="11"/>
      <c r="B686" s="11"/>
      <c r="C686" s="11"/>
      <c r="D686" s="11"/>
      <c r="E686" s="38"/>
      <c r="F686" s="11"/>
      <c r="G686" s="40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26"/>
      <c r="AR686" s="26"/>
      <c r="AS686" s="26"/>
      <c r="AT686" s="26"/>
      <c r="AU686" s="26"/>
      <c r="AV686" s="26"/>
      <c r="AW686" s="11"/>
      <c r="AX686" s="11"/>
      <c r="AY686" s="11"/>
      <c r="AZ686" s="11"/>
      <c r="BA686" s="11"/>
      <c r="BB686" s="11"/>
      <c r="BC686" s="11"/>
    </row>
    <row r="687" spans="1:55" x14ac:dyDescent="0.3">
      <c r="A687" s="11"/>
      <c r="B687" s="11"/>
      <c r="C687" s="11"/>
      <c r="D687" s="11"/>
      <c r="E687" s="38"/>
      <c r="F687" s="11"/>
      <c r="G687" s="40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26"/>
      <c r="AR687" s="26"/>
      <c r="AS687" s="26"/>
      <c r="AT687" s="26"/>
      <c r="AU687" s="26"/>
      <c r="AV687" s="26"/>
      <c r="AW687" s="11"/>
      <c r="AX687" s="11"/>
      <c r="AY687" s="11"/>
      <c r="AZ687" s="11"/>
      <c r="BA687" s="11"/>
      <c r="BB687" s="11"/>
      <c r="BC687" s="11"/>
    </row>
    <row r="688" spans="1:55" x14ac:dyDescent="0.3">
      <c r="A688" s="11"/>
      <c r="B688" s="11"/>
      <c r="C688" s="11"/>
      <c r="D688" s="11"/>
      <c r="E688" s="38"/>
      <c r="F688" s="11"/>
      <c r="G688" s="40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26"/>
      <c r="AR688" s="26"/>
      <c r="AS688" s="26"/>
      <c r="AT688" s="26"/>
      <c r="AU688" s="26"/>
      <c r="AV688" s="26"/>
      <c r="AW688" s="11"/>
      <c r="AX688" s="11"/>
      <c r="AY688" s="11"/>
      <c r="AZ688" s="11"/>
      <c r="BA688" s="11"/>
      <c r="BB688" s="11"/>
      <c r="BC688" s="11"/>
    </row>
    <row r="689" spans="1:55" x14ac:dyDescent="0.3">
      <c r="A689" s="11"/>
      <c r="B689" s="11"/>
      <c r="C689" s="11"/>
      <c r="D689" s="11"/>
      <c r="E689" s="38"/>
      <c r="F689" s="11"/>
      <c r="G689" s="40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26"/>
      <c r="AR689" s="26"/>
      <c r="AS689" s="26"/>
      <c r="AT689" s="26"/>
      <c r="AU689" s="26"/>
      <c r="AV689" s="26"/>
      <c r="AW689" s="11"/>
      <c r="AX689" s="11"/>
      <c r="AY689" s="11"/>
      <c r="AZ689" s="11"/>
      <c r="BA689" s="11"/>
      <c r="BB689" s="11"/>
      <c r="BC689" s="11"/>
    </row>
    <row r="690" spans="1:55" x14ac:dyDescent="0.3">
      <c r="A690" s="11"/>
      <c r="B690" s="11"/>
      <c r="C690" s="11"/>
      <c r="D690" s="11"/>
      <c r="E690" s="38"/>
      <c r="F690" s="11"/>
      <c r="G690" s="40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26"/>
      <c r="AR690" s="26"/>
      <c r="AS690" s="26"/>
      <c r="AT690" s="26"/>
      <c r="AU690" s="26"/>
      <c r="AV690" s="26"/>
      <c r="AW690" s="11"/>
      <c r="AX690" s="11"/>
      <c r="AY690" s="11"/>
      <c r="AZ690" s="11"/>
      <c r="BA690" s="11"/>
      <c r="BB690" s="11"/>
      <c r="BC690" s="11"/>
    </row>
    <row r="691" spans="1:55" x14ac:dyDescent="0.3">
      <c r="A691" s="11"/>
      <c r="B691" s="11"/>
      <c r="C691" s="11"/>
      <c r="D691" s="11"/>
      <c r="E691" s="38"/>
      <c r="F691" s="11"/>
      <c r="G691" s="40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26"/>
      <c r="AR691" s="26"/>
      <c r="AS691" s="26"/>
      <c r="AT691" s="26"/>
      <c r="AU691" s="26"/>
      <c r="AV691" s="26"/>
      <c r="AW691" s="11"/>
      <c r="AX691" s="11"/>
      <c r="AY691" s="11"/>
      <c r="AZ691" s="11"/>
      <c r="BA691" s="11"/>
      <c r="BB691" s="11"/>
      <c r="BC691" s="11"/>
    </row>
    <row r="692" spans="1:55" x14ac:dyDescent="0.3">
      <c r="A692" s="11"/>
      <c r="B692" s="11"/>
      <c r="C692" s="11"/>
      <c r="D692" s="11"/>
      <c r="E692" s="38"/>
      <c r="F692" s="11"/>
      <c r="G692" s="40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26"/>
      <c r="AR692" s="26"/>
      <c r="AS692" s="26"/>
      <c r="AT692" s="26"/>
      <c r="AU692" s="26"/>
      <c r="AV692" s="26"/>
      <c r="AW692" s="11"/>
      <c r="AX692" s="11"/>
      <c r="AY692" s="11"/>
      <c r="AZ692" s="11"/>
      <c r="BA692" s="11"/>
      <c r="BB692" s="11"/>
      <c r="BC692" s="11"/>
    </row>
    <row r="693" spans="1:55" x14ac:dyDescent="0.3">
      <c r="A693" s="11"/>
      <c r="B693" s="11"/>
      <c r="C693" s="11"/>
      <c r="D693" s="11"/>
      <c r="E693" s="38"/>
      <c r="F693" s="11"/>
      <c r="G693" s="40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26"/>
      <c r="AR693" s="26"/>
      <c r="AS693" s="26"/>
      <c r="AT693" s="26"/>
      <c r="AU693" s="26"/>
      <c r="AV693" s="26"/>
      <c r="AW693" s="11"/>
      <c r="AX693" s="11"/>
      <c r="AY693" s="11"/>
      <c r="AZ693" s="11"/>
      <c r="BA693" s="11"/>
      <c r="BB693" s="11"/>
      <c r="BC693" s="11"/>
    </row>
    <row r="694" spans="1:55" x14ac:dyDescent="0.3">
      <c r="A694" s="11"/>
      <c r="B694" s="11"/>
      <c r="C694" s="11"/>
      <c r="D694" s="11"/>
      <c r="E694" s="38"/>
      <c r="F694" s="11"/>
      <c r="G694" s="40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26"/>
      <c r="AR694" s="26"/>
      <c r="AS694" s="26"/>
      <c r="AT694" s="26"/>
      <c r="AU694" s="26"/>
      <c r="AV694" s="26"/>
      <c r="AW694" s="11"/>
      <c r="AX694" s="11"/>
      <c r="AY694" s="11"/>
      <c r="AZ694" s="11"/>
      <c r="BA694" s="11"/>
      <c r="BB694" s="11"/>
      <c r="BC694" s="11"/>
    </row>
    <row r="695" spans="1:55" x14ac:dyDescent="0.3">
      <c r="A695" s="11"/>
      <c r="B695" s="11"/>
      <c r="C695" s="11"/>
      <c r="D695" s="11"/>
      <c r="E695" s="38"/>
      <c r="F695" s="11"/>
      <c r="G695" s="40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26"/>
      <c r="AR695" s="26"/>
      <c r="AS695" s="26"/>
      <c r="AT695" s="26"/>
      <c r="AU695" s="26"/>
      <c r="AV695" s="26"/>
      <c r="AW695" s="11"/>
      <c r="AX695" s="11"/>
      <c r="AY695" s="11"/>
      <c r="AZ695" s="11"/>
      <c r="BA695" s="11"/>
      <c r="BB695" s="11"/>
      <c r="BC695" s="11"/>
    </row>
    <row r="696" spans="1:55" x14ac:dyDescent="0.3">
      <c r="A696" s="11"/>
      <c r="B696" s="11"/>
      <c r="C696" s="11"/>
      <c r="D696" s="11"/>
      <c r="E696" s="38"/>
      <c r="F696" s="11"/>
      <c r="G696" s="40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26"/>
      <c r="AR696" s="26"/>
      <c r="AS696" s="26"/>
      <c r="AT696" s="26"/>
      <c r="AU696" s="26"/>
      <c r="AV696" s="26"/>
      <c r="AW696" s="11"/>
      <c r="AX696" s="11"/>
      <c r="AY696" s="11"/>
      <c r="AZ696" s="11"/>
      <c r="BA696" s="11"/>
      <c r="BB696" s="11"/>
      <c r="BC696" s="11"/>
    </row>
    <row r="697" spans="1:55" x14ac:dyDescent="0.3">
      <c r="A697" s="11"/>
      <c r="B697" s="11"/>
      <c r="C697" s="11"/>
      <c r="D697" s="11"/>
      <c r="E697" s="38"/>
      <c r="F697" s="11"/>
      <c r="G697" s="40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26"/>
      <c r="AR697" s="26"/>
      <c r="AS697" s="26"/>
      <c r="AT697" s="26"/>
      <c r="AU697" s="26"/>
      <c r="AV697" s="26"/>
      <c r="AW697" s="11"/>
      <c r="AX697" s="11"/>
      <c r="AY697" s="11"/>
      <c r="AZ697" s="11"/>
      <c r="BA697" s="11"/>
      <c r="BB697" s="11"/>
      <c r="BC697" s="11"/>
    </row>
    <row r="698" spans="1:55" x14ac:dyDescent="0.3">
      <c r="A698" s="11"/>
      <c r="B698" s="11"/>
      <c r="C698" s="11"/>
      <c r="D698" s="11"/>
      <c r="E698" s="38"/>
      <c r="F698" s="11"/>
      <c r="G698" s="40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26"/>
      <c r="AR698" s="26"/>
      <c r="AS698" s="26"/>
      <c r="AT698" s="26"/>
      <c r="AU698" s="26"/>
      <c r="AV698" s="26"/>
      <c r="AW698" s="11"/>
      <c r="AX698" s="11"/>
      <c r="AY698" s="11"/>
      <c r="AZ698" s="11"/>
      <c r="BA698" s="11"/>
      <c r="BB698" s="11"/>
      <c r="BC698" s="11"/>
    </row>
    <row r="699" spans="1:55" x14ac:dyDescent="0.3">
      <c r="A699" s="11"/>
      <c r="B699" s="11"/>
      <c r="C699" s="11"/>
      <c r="D699" s="11"/>
      <c r="E699" s="38"/>
      <c r="F699" s="11"/>
      <c r="G699" s="40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26"/>
      <c r="AR699" s="26"/>
      <c r="AS699" s="26"/>
      <c r="AT699" s="26"/>
      <c r="AU699" s="26"/>
      <c r="AV699" s="26"/>
      <c r="AW699" s="11"/>
      <c r="AX699" s="11"/>
      <c r="AY699" s="11"/>
      <c r="AZ699" s="11"/>
      <c r="BA699" s="11"/>
      <c r="BB699" s="11"/>
      <c r="BC699" s="11"/>
    </row>
    <row r="700" spans="1:55" x14ac:dyDescent="0.3">
      <c r="A700" s="11"/>
      <c r="B700" s="11"/>
      <c r="C700" s="11"/>
      <c r="D700" s="11"/>
      <c r="E700" s="38"/>
      <c r="F700" s="11"/>
      <c r="G700" s="40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26"/>
      <c r="AR700" s="26"/>
      <c r="AS700" s="26"/>
      <c r="AT700" s="26"/>
      <c r="AU700" s="26"/>
      <c r="AV700" s="26"/>
      <c r="AW700" s="11"/>
      <c r="AX700" s="11"/>
      <c r="AY700" s="11"/>
      <c r="AZ700" s="11"/>
      <c r="BA700" s="11"/>
      <c r="BB700" s="11"/>
      <c r="BC700" s="11"/>
    </row>
    <row r="701" spans="1:55" x14ac:dyDescent="0.3">
      <c r="A701" s="11"/>
      <c r="B701" s="11"/>
      <c r="C701" s="11"/>
      <c r="D701" s="11"/>
      <c r="E701" s="38"/>
      <c r="F701" s="11"/>
      <c r="G701" s="40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26"/>
      <c r="AR701" s="26"/>
      <c r="AS701" s="26"/>
      <c r="AT701" s="26"/>
      <c r="AU701" s="26"/>
      <c r="AV701" s="26"/>
      <c r="AW701" s="11"/>
      <c r="AX701" s="11"/>
      <c r="AY701" s="11"/>
      <c r="AZ701" s="11"/>
      <c r="BA701" s="11"/>
      <c r="BB701" s="11"/>
      <c r="BC701" s="11"/>
    </row>
    <row r="702" spans="1:55" x14ac:dyDescent="0.3">
      <c r="A702" s="11"/>
      <c r="B702" s="11"/>
      <c r="C702" s="11"/>
      <c r="D702" s="11"/>
      <c r="E702" s="38"/>
      <c r="F702" s="11"/>
      <c r="G702" s="40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26"/>
      <c r="AR702" s="26"/>
      <c r="AS702" s="26"/>
      <c r="AT702" s="26"/>
      <c r="AU702" s="26"/>
      <c r="AV702" s="26"/>
      <c r="AW702" s="11"/>
      <c r="AX702" s="11"/>
      <c r="AY702" s="11"/>
      <c r="AZ702" s="11"/>
      <c r="BA702" s="11"/>
      <c r="BB702" s="11"/>
      <c r="BC702" s="11"/>
    </row>
    <row r="703" spans="1:55" x14ac:dyDescent="0.3">
      <c r="A703" s="11"/>
      <c r="B703" s="11"/>
      <c r="C703" s="11"/>
      <c r="D703" s="11"/>
      <c r="E703" s="38"/>
      <c r="F703" s="11"/>
      <c r="G703" s="40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26"/>
      <c r="AR703" s="26"/>
      <c r="AS703" s="26"/>
      <c r="AT703" s="26"/>
      <c r="AU703" s="26"/>
      <c r="AV703" s="26"/>
      <c r="AW703" s="11"/>
      <c r="AX703" s="11"/>
      <c r="AY703" s="11"/>
      <c r="AZ703" s="11"/>
      <c r="BA703" s="11"/>
      <c r="BB703" s="11"/>
      <c r="BC703" s="11"/>
    </row>
    <row r="704" spans="1:55" x14ac:dyDescent="0.3">
      <c r="A704" s="11"/>
      <c r="B704" s="11"/>
      <c r="C704" s="11"/>
      <c r="D704" s="11"/>
      <c r="E704" s="38"/>
      <c r="F704" s="11"/>
      <c r="G704" s="40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26"/>
      <c r="AR704" s="26"/>
      <c r="AS704" s="26"/>
      <c r="AT704" s="26"/>
      <c r="AU704" s="26"/>
      <c r="AV704" s="26"/>
      <c r="AW704" s="11"/>
      <c r="AX704" s="11"/>
      <c r="AY704" s="11"/>
      <c r="AZ704" s="11"/>
      <c r="BA704" s="11"/>
      <c r="BB704" s="11"/>
      <c r="BC704" s="11"/>
    </row>
    <row r="705" spans="1:55" x14ac:dyDescent="0.3">
      <c r="A705" s="11"/>
      <c r="B705" s="11"/>
      <c r="C705" s="11"/>
      <c r="D705" s="11"/>
      <c r="E705" s="38"/>
      <c r="F705" s="11"/>
      <c r="G705" s="40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26"/>
      <c r="AR705" s="26"/>
      <c r="AS705" s="26"/>
      <c r="AT705" s="26"/>
      <c r="AU705" s="26"/>
      <c r="AV705" s="26"/>
      <c r="AW705" s="11"/>
      <c r="AX705" s="11"/>
      <c r="AY705" s="11"/>
      <c r="AZ705" s="11"/>
      <c r="BA705" s="11"/>
      <c r="BB705" s="11"/>
      <c r="BC705" s="11"/>
    </row>
    <row r="706" spans="1:55" x14ac:dyDescent="0.3">
      <c r="A706" s="11"/>
      <c r="B706" s="11"/>
      <c r="C706" s="11"/>
      <c r="D706" s="11"/>
      <c r="E706" s="38"/>
      <c r="F706" s="11"/>
      <c r="G706" s="40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26"/>
      <c r="AR706" s="26"/>
      <c r="AS706" s="26"/>
      <c r="AT706" s="26"/>
      <c r="AU706" s="26"/>
      <c r="AV706" s="26"/>
      <c r="AW706" s="11"/>
      <c r="AX706" s="11"/>
      <c r="AY706" s="11"/>
      <c r="AZ706" s="11"/>
      <c r="BA706" s="11"/>
      <c r="BB706" s="11"/>
      <c r="BC706" s="11"/>
    </row>
    <row r="707" spans="1:55" x14ac:dyDescent="0.3">
      <c r="A707" s="11"/>
      <c r="B707" s="11"/>
      <c r="C707" s="11"/>
      <c r="D707" s="11"/>
      <c r="E707" s="38"/>
      <c r="F707" s="11"/>
      <c r="G707" s="40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26"/>
      <c r="AR707" s="26"/>
      <c r="AS707" s="26"/>
      <c r="AT707" s="26"/>
      <c r="AU707" s="26"/>
      <c r="AV707" s="26"/>
      <c r="AW707" s="11"/>
      <c r="AX707" s="11"/>
      <c r="AY707" s="11"/>
      <c r="AZ707" s="11"/>
      <c r="BA707" s="11"/>
      <c r="BB707" s="11"/>
      <c r="BC707" s="11"/>
    </row>
    <row r="708" spans="1:55" x14ac:dyDescent="0.3">
      <c r="A708" s="11"/>
      <c r="B708" s="11"/>
      <c r="C708" s="11"/>
      <c r="D708" s="11"/>
      <c r="E708" s="38"/>
      <c r="F708" s="11"/>
      <c r="G708" s="40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26"/>
      <c r="AR708" s="26"/>
      <c r="AS708" s="26"/>
      <c r="AT708" s="26"/>
      <c r="AU708" s="26"/>
      <c r="AV708" s="26"/>
      <c r="AW708" s="11"/>
      <c r="AX708" s="11"/>
      <c r="AY708" s="11"/>
      <c r="AZ708" s="11"/>
      <c r="BA708" s="11"/>
      <c r="BB708" s="11"/>
      <c r="BC708" s="11"/>
    </row>
    <row r="709" spans="1:55" x14ac:dyDescent="0.3">
      <c r="A709" s="11"/>
      <c r="B709" s="11"/>
      <c r="C709" s="11"/>
      <c r="D709" s="11"/>
      <c r="E709" s="38"/>
      <c r="F709" s="11"/>
      <c r="G709" s="40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26"/>
      <c r="AR709" s="26"/>
      <c r="AS709" s="26"/>
      <c r="AT709" s="26"/>
      <c r="AU709" s="26"/>
      <c r="AV709" s="26"/>
      <c r="AW709" s="11"/>
      <c r="AX709" s="11"/>
      <c r="AY709" s="11"/>
      <c r="AZ709" s="11"/>
      <c r="BA709" s="11"/>
      <c r="BB709" s="11"/>
      <c r="BC709" s="11"/>
    </row>
    <row r="710" spans="1:55" x14ac:dyDescent="0.3">
      <c r="A710" s="11"/>
      <c r="B710" s="11"/>
      <c r="C710" s="11"/>
      <c r="D710" s="11"/>
      <c r="E710" s="38"/>
      <c r="F710" s="11"/>
      <c r="G710" s="40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26"/>
      <c r="AR710" s="26"/>
      <c r="AS710" s="26"/>
      <c r="AT710" s="26"/>
      <c r="AU710" s="26"/>
      <c r="AV710" s="26"/>
      <c r="AW710" s="11"/>
      <c r="AX710" s="11"/>
      <c r="AY710" s="11"/>
      <c r="AZ710" s="11"/>
      <c r="BA710" s="11"/>
      <c r="BB710" s="11"/>
      <c r="BC710" s="11"/>
    </row>
    <row r="711" spans="1:55" x14ac:dyDescent="0.3">
      <c r="A711" s="11"/>
      <c r="B711" s="11"/>
      <c r="C711" s="11"/>
      <c r="D711" s="11"/>
      <c r="E711" s="38"/>
      <c r="F711" s="11"/>
      <c r="G711" s="40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26"/>
      <c r="AR711" s="26"/>
      <c r="AS711" s="26"/>
      <c r="AT711" s="26"/>
      <c r="AU711" s="26"/>
      <c r="AV711" s="26"/>
      <c r="AW711" s="11"/>
      <c r="AX711" s="11"/>
      <c r="AY711" s="11"/>
      <c r="AZ711" s="11"/>
      <c r="BA711" s="11"/>
      <c r="BB711" s="11"/>
      <c r="BC711" s="11"/>
    </row>
    <row r="712" spans="1:55" x14ac:dyDescent="0.3">
      <c r="A712" s="11"/>
      <c r="B712" s="11"/>
      <c r="C712" s="11"/>
      <c r="D712" s="11"/>
      <c r="E712" s="38"/>
      <c r="F712" s="11"/>
      <c r="G712" s="40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26"/>
      <c r="AR712" s="26"/>
      <c r="AS712" s="26"/>
      <c r="AT712" s="26"/>
      <c r="AU712" s="26"/>
      <c r="AV712" s="26"/>
      <c r="AW712" s="11"/>
      <c r="AX712" s="11"/>
      <c r="AY712" s="11"/>
      <c r="AZ712" s="11"/>
      <c r="BA712" s="11"/>
      <c r="BB712" s="11"/>
      <c r="BC712" s="11"/>
    </row>
    <row r="713" spans="1:55" x14ac:dyDescent="0.3">
      <c r="A713" s="11"/>
      <c r="B713" s="11"/>
      <c r="C713" s="11"/>
      <c r="D713" s="11"/>
      <c r="E713" s="38"/>
      <c r="F713" s="11"/>
      <c r="G713" s="40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26"/>
      <c r="AR713" s="26"/>
      <c r="AS713" s="26"/>
      <c r="AT713" s="26"/>
      <c r="AU713" s="26"/>
      <c r="AV713" s="26"/>
      <c r="AW713" s="11"/>
      <c r="AX713" s="11"/>
      <c r="AY713" s="11"/>
      <c r="AZ713" s="11"/>
      <c r="BA713" s="11"/>
      <c r="BB713" s="11"/>
      <c r="BC713" s="11"/>
    </row>
    <row r="714" spans="1:55" x14ac:dyDescent="0.3">
      <c r="A714" s="11"/>
      <c r="B714" s="11"/>
      <c r="C714" s="11"/>
      <c r="D714" s="11"/>
      <c r="E714" s="38"/>
      <c r="F714" s="11"/>
      <c r="G714" s="40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26"/>
      <c r="AR714" s="26"/>
      <c r="AS714" s="26"/>
      <c r="AT714" s="26"/>
      <c r="AU714" s="26"/>
      <c r="AV714" s="26"/>
      <c r="AW714" s="11"/>
      <c r="AX714" s="11"/>
      <c r="AY714" s="11"/>
      <c r="AZ714" s="11"/>
      <c r="BA714" s="11"/>
      <c r="BB714" s="11"/>
      <c r="BC714" s="11"/>
    </row>
    <row r="715" spans="1:55" x14ac:dyDescent="0.3">
      <c r="A715" s="11"/>
      <c r="B715" s="11"/>
      <c r="C715" s="11"/>
      <c r="D715" s="11"/>
      <c r="E715" s="38"/>
      <c r="F715" s="11"/>
      <c r="G715" s="40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26"/>
      <c r="AR715" s="26"/>
      <c r="AS715" s="26"/>
      <c r="AT715" s="26"/>
      <c r="AU715" s="26"/>
      <c r="AV715" s="26"/>
      <c r="AW715" s="11"/>
      <c r="AX715" s="11"/>
      <c r="AY715" s="11"/>
      <c r="AZ715" s="11"/>
      <c r="BA715" s="11"/>
      <c r="BB715" s="11"/>
      <c r="BC715" s="11"/>
    </row>
    <row r="716" spans="1:55" x14ac:dyDescent="0.3">
      <c r="A716" s="11"/>
      <c r="B716" s="11"/>
      <c r="C716" s="11"/>
      <c r="D716" s="11"/>
      <c r="E716" s="38"/>
      <c r="F716" s="11"/>
      <c r="G716" s="40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26"/>
      <c r="AR716" s="26"/>
      <c r="AS716" s="26"/>
      <c r="AT716" s="26"/>
      <c r="AU716" s="26"/>
      <c r="AV716" s="26"/>
      <c r="AW716" s="11"/>
      <c r="AX716" s="11"/>
      <c r="AY716" s="11"/>
      <c r="AZ716" s="11"/>
      <c r="BA716" s="11"/>
      <c r="BB716" s="11"/>
      <c r="BC716" s="11"/>
    </row>
    <row r="717" spans="1:55" x14ac:dyDescent="0.3">
      <c r="A717" s="11"/>
      <c r="B717" s="11"/>
      <c r="C717" s="11"/>
      <c r="D717" s="11"/>
      <c r="E717" s="38"/>
      <c r="F717" s="11"/>
      <c r="G717" s="40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26"/>
      <c r="AR717" s="26"/>
      <c r="AS717" s="26"/>
      <c r="AT717" s="26"/>
      <c r="AU717" s="26"/>
      <c r="AV717" s="26"/>
      <c r="AW717" s="11"/>
      <c r="AX717" s="11"/>
      <c r="AY717" s="11"/>
      <c r="AZ717" s="11"/>
      <c r="BA717" s="11"/>
      <c r="BB717" s="11"/>
      <c r="BC717" s="11"/>
    </row>
    <row r="718" spans="1:55" x14ac:dyDescent="0.3">
      <c r="A718" s="11"/>
      <c r="B718" s="11"/>
      <c r="C718" s="11"/>
      <c r="D718" s="11"/>
      <c r="E718" s="38"/>
      <c r="F718" s="11"/>
      <c r="G718" s="40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26"/>
      <c r="AR718" s="26"/>
      <c r="AS718" s="26"/>
      <c r="AT718" s="26"/>
      <c r="AU718" s="26"/>
      <c r="AV718" s="26"/>
      <c r="AW718" s="11"/>
      <c r="AX718" s="11"/>
      <c r="AY718" s="11"/>
      <c r="AZ718" s="11"/>
      <c r="BA718" s="11"/>
      <c r="BB718" s="11"/>
      <c r="BC718" s="11"/>
    </row>
    <row r="719" spans="1:55" x14ac:dyDescent="0.3">
      <c r="A719" s="11"/>
      <c r="B719" s="11"/>
      <c r="C719" s="11"/>
      <c r="D719" s="11"/>
      <c r="E719" s="38"/>
      <c r="F719" s="11"/>
      <c r="G719" s="40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26"/>
      <c r="AR719" s="26"/>
      <c r="AS719" s="26"/>
      <c r="AT719" s="26"/>
      <c r="AU719" s="26"/>
      <c r="AV719" s="26"/>
      <c r="AW719" s="11"/>
      <c r="AX719" s="11"/>
      <c r="AY719" s="11"/>
      <c r="AZ719" s="11"/>
      <c r="BA719" s="11"/>
      <c r="BB719" s="11"/>
      <c r="BC719" s="11"/>
    </row>
    <row r="720" spans="1:55" x14ac:dyDescent="0.3">
      <c r="A720" s="11"/>
      <c r="B720" s="11"/>
      <c r="C720" s="11"/>
      <c r="D720" s="11"/>
      <c r="E720" s="38"/>
      <c r="F720" s="11"/>
      <c r="G720" s="40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26"/>
      <c r="AR720" s="26"/>
      <c r="AS720" s="26"/>
      <c r="AT720" s="26"/>
      <c r="AU720" s="26"/>
      <c r="AV720" s="26"/>
      <c r="AW720" s="11"/>
      <c r="AX720" s="11"/>
      <c r="AY720" s="11"/>
      <c r="AZ720" s="11"/>
      <c r="BA720" s="11"/>
      <c r="BB720" s="11"/>
      <c r="BC720" s="11"/>
    </row>
    <row r="721" spans="1:55" x14ac:dyDescent="0.3">
      <c r="A721" s="11"/>
      <c r="B721" s="11"/>
      <c r="C721" s="11"/>
      <c r="D721" s="11"/>
      <c r="E721" s="38"/>
      <c r="F721" s="11"/>
      <c r="G721" s="40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26"/>
      <c r="AR721" s="26"/>
      <c r="AS721" s="26"/>
      <c r="AT721" s="26"/>
      <c r="AU721" s="26"/>
      <c r="AV721" s="26"/>
      <c r="AW721" s="11"/>
      <c r="AX721" s="11"/>
      <c r="AY721" s="11"/>
      <c r="AZ721" s="11"/>
      <c r="BA721" s="11"/>
      <c r="BB721" s="11"/>
      <c r="BC721" s="11"/>
    </row>
    <row r="722" spans="1:55" x14ac:dyDescent="0.3">
      <c r="A722" s="11"/>
      <c r="B722" s="11"/>
      <c r="C722" s="11"/>
      <c r="D722" s="11"/>
      <c r="E722" s="38"/>
      <c r="F722" s="11"/>
      <c r="G722" s="40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26"/>
      <c r="AR722" s="26"/>
      <c r="AS722" s="26"/>
      <c r="AT722" s="26"/>
      <c r="AU722" s="26"/>
      <c r="AV722" s="26"/>
      <c r="AW722" s="11"/>
      <c r="AX722" s="11"/>
      <c r="AY722" s="11"/>
      <c r="AZ722" s="11"/>
      <c r="BA722" s="11"/>
      <c r="BB722" s="11"/>
      <c r="BC722" s="11"/>
    </row>
    <row r="723" spans="1:55" x14ac:dyDescent="0.3">
      <c r="A723" s="11"/>
      <c r="B723" s="11"/>
      <c r="C723" s="11"/>
      <c r="D723" s="11"/>
      <c r="E723" s="38"/>
      <c r="F723" s="11"/>
      <c r="G723" s="40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26"/>
      <c r="AR723" s="26"/>
      <c r="AS723" s="26"/>
      <c r="AT723" s="26"/>
      <c r="AU723" s="26"/>
      <c r="AV723" s="26"/>
      <c r="AW723" s="11"/>
      <c r="AX723" s="11"/>
      <c r="AY723" s="11"/>
      <c r="AZ723" s="11"/>
      <c r="BA723" s="11"/>
      <c r="BB723" s="11"/>
      <c r="BC723" s="11"/>
    </row>
    <row r="724" spans="1:55" x14ac:dyDescent="0.3">
      <c r="A724" s="11"/>
      <c r="B724" s="11"/>
      <c r="C724" s="11"/>
      <c r="D724" s="11"/>
      <c r="E724" s="38"/>
      <c r="F724" s="11"/>
      <c r="G724" s="40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26"/>
      <c r="AR724" s="26"/>
      <c r="AS724" s="26"/>
      <c r="AT724" s="26"/>
      <c r="AU724" s="26"/>
      <c r="AV724" s="26"/>
      <c r="AW724" s="11"/>
      <c r="AX724" s="11"/>
      <c r="AY724" s="11"/>
      <c r="AZ724" s="11"/>
      <c r="BA724" s="11"/>
      <c r="BB724" s="11"/>
      <c r="BC724" s="11"/>
    </row>
    <row r="725" spans="1:55" x14ac:dyDescent="0.3">
      <c r="A725" s="11"/>
      <c r="B725" s="11"/>
      <c r="C725" s="11"/>
      <c r="D725" s="11"/>
      <c r="E725" s="38"/>
      <c r="F725" s="11"/>
      <c r="G725" s="40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26"/>
      <c r="AR725" s="26"/>
      <c r="AS725" s="26"/>
      <c r="AT725" s="26"/>
      <c r="AU725" s="26"/>
      <c r="AV725" s="26"/>
      <c r="AW725" s="11"/>
      <c r="AX725" s="11"/>
      <c r="AY725" s="11"/>
      <c r="AZ725" s="11"/>
      <c r="BA725" s="11"/>
      <c r="BB725" s="11"/>
      <c r="BC725" s="11"/>
    </row>
    <row r="726" spans="1:55" x14ac:dyDescent="0.3">
      <c r="A726" s="11"/>
      <c r="B726" s="11"/>
      <c r="C726" s="11"/>
      <c r="D726" s="11"/>
      <c r="E726" s="38"/>
      <c r="F726" s="11"/>
      <c r="G726" s="40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26"/>
      <c r="AR726" s="26"/>
      <c r="AS726" s="26"/>
      <c r="AT726" s="26"/>
      <c r="AU726" s="26"/>
      <c r="AV726" s="26"/>
      <c r="AW726" s="11"/>
      <c r="AX726" s="11"/>
      <c r="AY726" s="11"/>
      <c r="AZ726" s="11"/>
      <c r="BA726" s="11"/>
      <c r="BB726" s="11"/>
      <c r="BC726" s="11"/>
    </row>
    <row r="727" spans="1:55" x14ac:dyDescent="0.3">
      <c r="A727" s="11"/>
      <c r="B727" s="11"/>
      <c r="C727" s="11"/>
      <c r="D727" s="11"/>
      <c r="E727" s="38"/>
      <c r="F727" s="11"/>
      <c r="G727" s="40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26"/>
      <c r="AR727" s="26"/>
      <c r="AS727" s="26"/>
      <c r="AT727" s="26"/>
      <c r="AU727" s="26"/>
      <c r="AV727" s="26"/>
      <c r="AW727" s="11"/>
      <c r="AX727" s="11"/>
      <c r="AY727" s="11"/>
      <c r="AZ727" s="11"/>
      <c r="BA727" s="11"/>
      <c r="BB727" s="11"/>
      <c r="BC727" s="11"/>
    </row>
    <row r="728" spans="1:55" x14ac:dyDescent="0.3">
      <c r="A728" s="11"/>
      <c r="B728" s="11"/>
      <c r="C728" s="11"/>
      <c r="D728" s="11"/>
      <c r="E728" s="38"/>
      <c r="F728" s="11"/>
      <c r="G728" s="40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26"/>
      <c r="AR728" s="26"/>
      <c r="AS728" s="26"/>
      <c r="AT728" s="26"/>
      <c r="AU728" s="26"/>
      <c r="AV728" s="26"/>
      <c r="AW728" s="11"/>
      <c r="AX728" s="11"/>
      <c r="AY728" s="11"/>
      <c r="AZ728" s="11"/>
      <c r="BA728" s="11"/>
      <c r="BB728" s="11"/>
      <c r="BC728" s="11"/>
    </row>
    <row r="729" spans="1:55" x14ac:dyDescent="0.3">
      <c r="A729" s="11"/>
      <c r="B729" s="11"/>
      <c r="C729" s="11"/>
      <c r="D729" s="11"/>
      <c r="E729" s="38"/>
      <c r="F729" s="11"/>
      <c r="G729" s="40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26"/>
      <c r="AR729" s="26"/>
      <c r="AS729" s="26"/>
      <c r="AT729" s="26"/>
      <c r="AU729" s="26"/>
      <c r="AV729" s="26"/>
      <c r="AW729" s="11"/>
      <c r="AX729" s="11"/>
      <c r="AY729" s="11"/>
      <c r="AZ729" s="11"/>
      <c r="BA729" s="11"/>
      <c r="BB729" s="11"/>
      <c r="BC729" s="11"/>
    </row>
    <row r="730" spans="1:55" x14ac:dyDescent="0.3">
      <c r="A730" s="11"/>
      <c r="B730" s="11"/>
      <c r="C730" s="11"/>
      <c r="D730" s="11"/>
      <c r="E730" s="38"/>
      <c r="F730" s="11"/>
      <c r="G730" s="40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26"/>
      <c r="AR730" s="26"/>
      <c r="AS730" s="26"/>
      <c r="AT730" s="26"/>
      <c r="AU730" s="26"/>
      <c r="AV730" s="26"/>
      <c r="AW730" s="11"/>
      <c r="AX730" s="11"/>
      <c r="AY730" s="11"/>
      <c r="AZ730" s="11"/>
      <c r="BA730" s="11"/>
      <c r="BB730" s="11"/>
      <c r="BC730" s="11"/>
    </row>
    <row r="731" spans="1:55" x14ac:dyDescent="0.3">
      <c r="A731" s="11"/>
      <c r="B731" s="11"/>
      <c r="C731" s="11"/>
      <c r="D731" s="11"/>
      <c r="E731" s="38"/>
      <c r="F731" s="11"/>
      <c r="G731" s="40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26"/>
      <c r="AR731" s="26"/>
      <c r="AS731" s="26"/>
      <c r="AT731" s="26"/>
      <c r="AU731" s="26"/>
      <c r="AV731" s="26"/>
      <c r="AW731" s="11"/>
      <c r="AX731" s="11"/>
      <c r="AY731" s="11"/>
      <c r="AZ731" s="11"/>
      <c r="BA731" s="11"/>
      <c r="BB731" s="11"/>
      <c r="BC731" s="11"/>
    </row>
    <row r="732" spans="1:55" x14ac:dyDescent="0.3">
      <c r="A732" s="11"/>
      <c r="B732" s="11"/>
      <c r="C732" s="11"/>
      <c r="D732" s="11"/>
      <c r="E732" s="38"/>
      <c r="F732" s="11"/>
      <c r="G732" s="40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26"/>
      <c r="AR732" s="26"/>
      <c r="AS732" s="26"/>
      <c r="AT732" s="26"/>
      <c r="AU732" s="26"/>
      <c r="AV732" s="26"/>
      <c r="AW732" s="11"/>
      <c r="AX732" s="11"/>
      <c r="AY732" s="11"/>
      <c r="AZ732" s="11"/>
      <c r="BA732" s="11"/>
      <c r="BB732" s="11"/>
      <c r="BC732" s="11"/>
    </row>
    <row r="733" spans="1:55" x14ac:dyDescent="0.3">
      <c r="A733" s="11"/>
      <c r="B733" s="11"/>
      <c r="C733" s="11"/>
      <c r="D733" s="11"/>
      <c r="E733" s="38"/>
      <c r="F733" s="11"/>
      <c r="G733" s="40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26"/>
      <c r="AR733" s="26"/>
      <c r="AS733" s="26"/>
      <c r="AT733" s="26"/>
      <c r="AU733" s="26"/>
      <c r="AV733" s="26"/>
      <c r="AW733" s="11"/>
      <c r="AX733" s="11"/>
      <c r="AY733" s="11"/>
      <c r="AZ733" s="11"/>
      <c r="BA733" s="11"/>
      <c r="BB733" s="11"/>
      <c r="BC733" s="11"/>
    </row>
    <row r="734" spans="1:55" x14ac:dyDescent="0.3">
      <c r="A734" s="11"/>
      <c r="B734" s="11"/>
      <c r="C734" s="11"/>
      <c r="D734" s="11"/>
      <c r="E734" s="38"/>
      <c r="F734" s="11"/>
      <c r="G734" s="40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26"/>
      <c r="AR734" s="26"/>
      <c r="AS734" s="26"/>
      <c r="AT734" s="26"/>
      <c r="AU734" s="26"/>
      <c r="AV734" s="26"/>
      <c r="AW734" s="11"/>
      <c r="AX734" s="11"/>
      <c r="AY734" s="11"/>
      <c r="AZ734" s="11"/>
      <c r="BA734" s="11"/>
      <c r="BB734" s="11"/>
      <c r="BC734" s="11"/>
    </row>
    <row r="735" spans="1:55" x14ac:dyDescent="0.3">
      <c r="A735" s="11"/>
      <c r="B735" s="11"/>
      <c r="C735" s="11"/>
      <c r="D735" s="11"/>
      <c r="E735" s="38"/>
      <c r="F735" s="11"/>
      <c r="G735" s="40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26"/>
      <c r="AR735" s="26"/>
      <c r="AS735" s="26"/>
      <c r="AT735" s="26"/>
      <c r="AU735" s="26"/>
      <c r="AV735" s="26"/>
      <c r="AW735" s="11"/>
      <c r="AX735" s="11"/>
      <c r="AY735" s="11"/>
      <c r="AZ735" s="11"/>
      <c r="BA735" s="11"/>
      <c r="BB735" s="11"/>
      <c r="BC735" s="11"/>
    </row>
    <row r="736" spans="1:55" x14ac:dyDescent="0.3">
      <c r="A736" s="11"/>
      <c r="B736" s="11"/>
      <c r="C736" s="11"/>
      <c r="D736" s="11"/>
      <c r="E736" s="38"/>
      <c r="F736" s="11"/>
      <c r="G736" s="40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26"/>
      <c r="AR736" s="26"/>
      <c r="AS736" s="26"/>
      <c r="AT736" s="26"/>
      <c r="AU736" s="26"/>
      <c r="AV736" s="26"/>
      <c r="AW736" s="11"/>
      <c r="AX736" s="11"/>
      <c r="AY736" s="11"/>
      <c r="AZ736" s="11"/>
      <c r="BA736" s="11"/>
      <c r="BB736" s="11"/>
      <c r="BC736" s="11"/>
    </row>
    <row r="737" spans="1:55" x14ac:dyDescent="0.3">
      <c r="A737" s="11"/>
      <c r="B737" s="11"/>
      <c r="C737" s="11"/>
      <c r="D737" s="11"/>
      <c r="E737" s="38"/>
      <c r="F737" s="11"/>
      <c r="G737" s="40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26"/>
      <c r="AR737" s="26"/>
      <c r="AS737" s="26"/>
      <c r="AT737" s="26"/>
      <c r="AU737" s="26"/>
      <c r="AV737" s="26"/>
      <c r="AW737" s="11"/>
      <c r="AX737" s="11"/>
      <c r="AY737" s="11"/>
      <c r="AZ737" s="11"/>
      <c r="BA737" s="11"/>
      <c r="BB737" s="11"/>
      <c r="BC737" s="11"/>
    </row>
    <row r="738" spans="1:55" x14ac:dyDescent="0.3">
      <c r="A738" s="11"/>
      <c r="B738" s="11"/>
      <c r="C738" s="11"/>
      <c r="D738" s="11"/>
      <c r="E738" s="38"/>
      <c r="F738" s="11"/>
      <c r="G738" s="40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26"/>
      <c r="AR738" s="26"/>
      <c r="AS738" s="26"/>
      <c r="AT738" s="26"/>
      <c r="AU738" s="26"/>
      <c r="AV738" s="26"/>
      <c r="AW738" s="11"/>
      <c r="AX738" s="11"/>
      <c r="AY738" s="11"/>
      <c r="AZ738" s="11"/>
      <c r="BA738" s="11"/>
      <c r="BB738" s="11"/>
      <c r="BC738" s="11"/>
    </row>
    <row r="739" spans="1:55" x14ac:dyDescent="0.3">
      <c r="A739" s="11"/>
      <c r="B739" s="11"/>
      <c r="C739" s="11"/>
      <c r="D739" s="11"/>
      <c r="E739" s="38"/>
      <c r="F739" s="11"/>
      <c r="G739" s="40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26"/>
      <c r="AR739" s="26"/>
      <c r="AS739" s="26"/>
      <c r="AT739" s="26"/>
      <c r="AU739" s="26"/>
      <c r="AV739" s="26"/>
      <c r="AW739" s="11"/>
      <c r="AX739" s="11"/>
      <c r="AY739" s="11"/>
      <c r="AZ739" s="11"/>
      <c r="BA739" s="11"/>
      <c r="BB739" s="11"/>
      <c r="BC739" s="11"/>
    </row>
    <row r="740" spans="1:55" x14ac:dyDescent="0.3">
      <c r="A740" s="11"/>
      <c r="B740" s="11"/>
      <c r="C740" s="11"/>
      <c r="D740" s="11"/>
      <c r="E740" s="38"/>
      <c r="F740" s="11"/>
      <c r="G740" s="40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26"/>
      <c r="AR740" s="26"/>
      <c r="AS740" s="26"/>
      <c r="AT740" s="26"/>
      <c r="AU740" s="26"/>
      <c r="AV740" s="26"/>
      <c r="AW740" s="11"/>
      <c r="AX740" s="11"/>
      <c r="AY740" s="11"/>
      <c r="AZ740" s="11"/>
      <c r="BA740" s="11"/>
      <c r="BB740" s="11"/>
      <c r="BC740" s="11"/>
    </row>
    <row r="741" spans="1:55" x14ac:dyDescent="0.3">
      <c r="A741" s="11"/>
      <c r="B741" s="11"/>
      <c r="C741" s="11"/>
      <c r="D741" s="11"/>
      <c r="E741" s="38"/>
      <c r="F741" s="11"/>
      <c r="G741" s="40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26"/>
      <c r="AR741" s="26"/>
      <c r="AS741" s="26"/>
      <c r="AT741" s="26"/>
      <c r="AU741" s="26"/>
      <c r="AV741" s="26"/>
      <c r="AW741" s="11"/>
      <c r="AX741" s="11"/>
      <c r="AY741" s="11"/>
      <c r="AZ741" s="11"/>
      <c r="BA741" s="11"/>
      <c r="BB741" s="11"/>
      <c r="BC741" s="11"/>
    </row>
    <row r="742" spans="1:55" x14ac:dyDescent="0.3">
      <c r="A742" s="11"/>
      <c r="B742" s="11"/>
      <c r="C742" s="11"/>
      <c r="D742" s="11"/>
      <c r="E742" s="38"/>
      <c r="F742" s="11"/>
      <c r="G742" s="40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26"/>
      <c r="AR742" s="26"/>
      <c r="AS742" s="26"/>
      <c r="AT742" s="26"/>
      <c r="AU742" s="26"/>
      <c r="AV742" s="26"/>
      <c r="AW742" s="11"/>
      <c r="AX742" s="11"/>
      <c r="AY742" s="11"/>
      <c r="AZ742" s="11"/>
      <c r="BA742" s="11"/>
      <c r="BB742" s="11"/>
      <c r="BC742" s="11"/>
    </row>
    <row r="743" spans="1:55" x14ac:dyDescent="0.3">
      <c r="A743" s="11"/>
      <c r="B743" s="11"/>
      <c r="C743" s="11"/>
      <c r="D743" s="11"/>
      <c r="E743" s="38"/>
      <c r="F743" s="11"/>
      <c r="G743" s="40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26"/>
      <c r="AR743" s="26"/>
      <c r="AS743" s="26"/>
      <c r="AT743" s="26"/>
      <c r="AU743" s="26"/>
      <c r="AV743" s="26"/>
      <c r="AW743" s="11"/>
      <c r="AX743" s="11"/>
      <c r="AY743" s="11"/>
      <c r="AZ743" s="11"/>
      <c r="BA743" s="11"/>
      <c r="BB743" s="11"/>
      <c r="BC743" s="11"/>
    </row>
    <row r="744" spans="1:55" x14ac:dyDescent="0.3">
      <c r="A744" s="11"/>
      <c r="B744" s="11"/>
      <c r="C744" s="11"/>
      <c r="D744" s="11"/>
      <c r="E744" s="38"/>
      <c r="F744" s="11"/>
      <c r="G744" s="40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26"/>
      <c r="AR744" s="26"/>
      <c r="AS744" s="26"/>
      <c r="AT744" s="26"/>
      <c r="AU744" s="26"/>
      <c r="AV744" s="26"/>
      <c r="AW744" s="11"/>
      <c r="AX744" s="11"/>
      <c r="AY744" s="11"/>
      <c r="AZ744" s="11"/>
      <c r="BA744" s="11"/>
      <c r="BB744" s="11"/>
      <c r="BC744" s="11"/>
    </row>
    <row r="745" spans="1:55" x14ac:dyDescent="0.3">
      <c r="A745" s="11"/>
      <c r="B745" s="11"/>
      <c r="C745" s="11"/>
      <c r="D745" s="11"/>
      <c r="E745" s="38"/>
      <c r="F745" s="11"/>
      <c r="G745" s="40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26"/>
      <c r="AR745" s="26"/>
      <c r="AS745" s="26"/>
      <c r="AT745" s="26"/>
      <c r="AU745" s="26"/>
      <c r="AV745" s="26"/>
      <c r="AW745" s="11"/>
      <c r="AX745" s="11"/>
      <c r="AY745" s="11"/>
      <c r="AZ745" s="11"/>
      <c r="BA745" s="11"/>
      <c r="BB745" s="11"/>
      <c r="BC745" s="11"/>
    </row>
    <row r="746" spans="1:55" x14ac:dyDescent="0.3">
      <c r="A746" s="11"/>
      <c r="B746" s="11"/>
      <c r="C746" s="11"/>
      <c r="D746" s="11"/>
      <c r="E746" s="38"/>
      <c r="F746" s="11"/>
      <c r="G746" s="40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26"/>
      <c r="AR746" s="26"/>
      <c r="AS746" s="26"/>
      <c r="AT746" s="26"/>
      <c r="AU746" s="26"/>
      <c r="AV746" s="26"/>
      <c r="AW746" s="11"/>
      <c r="AX746" s="11"/>
      <c r="AY746" s="11"/>
      <c r="AZ746" s="11"/>
      <c r="BA746" s="11"/>
      <c r="BB746" s="11"/>
      <c r="BC746" s="11"/>
    </row>
    <row r="747" spans="1:55" x14ac:dyDescent="0.3">
      <c r="A747" s="11"/>
      <c r="B747" s="11"/>
      <c r="C747" s="11"/>
      <c r="D747" s="11"/>
      <c r="E747" s="38"/>
      <c r="F747" s="11"/>
      <c r="G747" s="40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26"/>
      <c r="AR747" s="26"/>
      <c r="AS747" s="26"/>
      <c r="AT747" s="26"/>
      <c r="AU747" s="26"/>
      <c r="AV747" s="26"/>
      <c r="AW747" s="11"/>
      <c r="AX747" s="11"/>
      <c r="AY747" s="11"/>
      <c r="AZ747" s="11"/>
      <c r="BA747" s="11"/>
      <c r="BB747" s="11"/>
      <c r="BC747" s="11"/>
    </row>
    <row r="748" spans="1:55" x14ac:dyDescent="0.3">
      <c r="A748" s="11"/>
      <c r="B748" s="11"/>
      <c r="C748" s="11"/>
      <c r="D748" s="11"/>
      <c r="E748" s="38"/>
      <c r="F748" s="11"/>
      <c r="G748" s="40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26"/>
      <c r="AR748" s="26"/>
      <c r="AS748" s="26"/>
      <c r="AT748" s="26"/>
      <c r="AU748" s="26"/>
      <c r="AV748" s="26"/>
      <c r="AW748" s="11"/>
      <c r="AX748" s="11"/>
      <c r="AY748" s="11"/>
      <c r="AZ748" s="11"/>
      <c r="BA748" s="11"/>
      <c r="BB748" s="11"/>
      <c r="BC748" s="11"/>
    </row>
    <row r="749" spans="1:55" x14ac:dyDescent="0.3">
      <c r="A749" s="11"/>
      <c r="B749" s="11"/>
      <c r="C749" s="11"/>
      <c r="D749" s="11"/>
      <c r="E749" s="38"/>
      <c r="F749" s="11"/>
      <c r="G749" s="40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26"/>
      <c r="AR749" s="26"/>
      <c r="AS749" s="26"/>
      <c r="AT749" s="26"/>
      <c r="AU749" s="26"/>
      <c r="AV749" s="26"/>
      <c r="AW749" s="11"/>
      <c r="AX749" s="11"/>
      <c r="AY749" s="11"/>
      <c r="AZ749" s="11"/>
      <c r="BA749" s="11"/>
      <c r="BB749" s="11"/>
      <c r="BC749" s="11"/>
    </row>
    <row r="750" spans="1:55" x14ac:dyDescent="0.3">
      <c r="A750" s="11"/>
      <c r="B750" s="11"/>
      <c r="C750" s="11"/>
      <c r="D750" s="11"/>
      <c r="E750" s="38"/>
      <c r="F750" s="11"/>
      <c r="G750" s="40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26"/>
      <c r="AR750" s="26"/>
      <c r="AS750" s="26"/>
      <c r="AT750" s="26"/>
      <c r="AU750" s="26"/>
      <c r="AV750" s="26"/>
      <c r="AW750" s="11"/>
      <c r="AX750" s="11"/>
      <c r="AY750" s="11"/>
      <c r="AZ750" s="11"/>
      <c r="BA750" s="11"/>
      <c r="BB750" s="11"/>
      <c r="BC750" s="11"/>
    </row>
    <row r="751" spans="1:55" x14ac:dyDescent="0.3">
      <c r="A751" s="11"/>
      <c r="B751" s="11"/>
      <c r="C751" s="11"/>
      <c r="D751" s="11"/>
      <c r="E751" s="38"/>
      <c r="F751" s="11"/>
      <c r="G751" s="40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26"/>
      <c r="AR751" s="26"/>
      <c r="AS751" s="26"/>
      <c r="AT751" s="26"/>
      <c r="AU751" s="26"/>
      <c r="AV751" s="26"/>
      <c r="AW751" s="11"/>
      <c r="AX751" s="11"/>
      <c r="AY751" s="11"/>
      <c r="AZ751" s="11"/>
      <c r="BA751" s="11"/>
      <c r="BB751" s="11"/>
      <c r="BC751" s="11"/>
    </row>
    <row r="752" spans="1:55" x14ac:dyDescent="0.3">
      <c r="A752" s="11"/>
      <c r="B752" s="11"/>
      <c r="C752" s="11"/>
      <c r="D752" s="11"/>
      <c r="E752" s="38"/>
      <c r="F752" s="11"/>
      <c r="G752" s="40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26"/>
      <c r="AR752" s="26"/>
      <c r="AS752" s="26"/>
      <c r="AT752" s="26"/>
      <c r="AU752" s="26"/>
      <c r="AV752" s="26"/>
      <c r="AW752" s="11"/>
      <c r="AX752" s="11"/>
      <c r="AY752" s="11"/>
      <c r="AZ752" s="11"/>
      <c r="BA752" s="11"/>
      <c r="BB752" s="11"/>
      <c r="BC752" s="11"/>
    </row>
    <row r="753" spans="1:55" x14ac:dyDescent="0.3">
      <c r="A753" s="11"/>
      <c r="B753" s="11"/>
      <c r="C753" s="11"/>
      <c r="D753" s="11"/>
      <c r="E753" s="38"/>
      <c r="F753" s="11"/>
      <c r="G753" s="40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26"/>
      <c r="AR753" s="26"/>
      <c r="AS753" s="26"/>
      <c r="AT753" s="26"/>
      <c r="AU753" s="26"/>
      <c r="AV753" s="26"/>
      <c r="AW753" s="11"/>
      <c r="AX753" s="11"/>
      <c r="AY753" s="11"/>
      <c r="AZ753" s="11"/>
      <c r="BA753" s="11"/>
      <c r="BB753" s="11"/>
      <c r="BC753" s="11"/>
    </row>
    <row r="754" spans="1:55" x14ac:dyDescent="0.3">
      <c r="A754" s="11"/>
      <c r="B754" s="11"/>
      <c r="C754" s="11"/>
      <c r="D754" s="11"/>
      <c r="E754" s="38"/>
      <c r="F754" s="11"/>
      <c r="G754" s="40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26"/>
      <c r="AR754" s="26"/>
      <c r="AS754" s="26"/>
      <c r="AT754" s="26"/>
      <c r="AU754" s="26"/>
      <c r="AV754" s="26"/>
      <c r="AW754" s="11"/>
      <c r="AX754" s="11"/>
      <c r="AY754" s="11"/>
      <c r="AZ754" s="11"/>
      <c r="BA754" s="11"/>
      <c r="BB754" s="11"/>
      <c r="BC754" s="11"/>
    </row>
    <row r="755" spans="1:55" x14ac:dyDescent="0.3">
      <c r="A755" s="11"/>
      <c r="B755" s="11"/>
      <c r="C755" s="11"/>
      <c r="D755" s="11"/>
      <c r="E755" s="38"/>
      <c r="F755" s="11"/>
      <c r="G755" s="40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26"/>
      <c r="AR755" s="26"/>
      <c r="AS755" s="26"/>
      <c r="AT755" s="26"/>
      <c r="AU755" s="26"/>
      <c r="AV755" s="26"/>
      <c r="AW755" s="11"/>
      <c r="AX755" s="11"/>
      <c r="AY755" s="11"/>
      <c r="AZ755" s="11"/>
      <c r="BA755" s="11"/>
      <c r="BB755" s="11"/>
      <c r="BC755" s="11"/>
    </row>
    <row r="756" spans="1:55" x14ac:dyDescent="0.3">
      <c r="A756" s="11"/>
      <c r="B756" s="11"/>
      <c r="C756" s="11"/>
      <c r="D756" s="11"/>
      <c r="E756" s="38"/>
      <c r="F756" s="11"/>
      <c r="G756" s="40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26"/>
      <c r="AR756" s="26"/>
      <c r="AS756" s="26"/>
      <c r="AT756" s="26"/>
      <c r="AU756" s="26"/>
      <c r="AV756" s="26"/>
      <c r="AW756" s="11"/>
      <c r="AX756" s="11"/>
      <c r="AY756" s="11"/>
      <c r="AZ756" s="11"/>
      <c r="BA756" s="11"/>
      <c r="BB756" s="11"/>
      <c r="BC756" s="11"/>
    </row>
    <row r="757" spans="1:55" x14ac:dyDescent="0.3">
      <c r="A757" s="11"/>
      <c r="B757" s="11"/>
      <c r="C757" s="11"/>
      <c r="D757" s="11"/>
      <c r="E757" s="38"/>
      <c r="F757" s="11"/>
      <c r="G757" s="40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26"/>
      <c r="AR757" s="26"/>
      <c r="AS757" s="26"/>
      <c r="AT757" s="26"/>
      <c r="AU757" s="26"/>
      <c r="AV757" s="26"/>
      <c r="AW757" s="11"/>
      <c r="AX757" s="11"/>
      <c r="AY757" s="11"/>
      <c r="AZ757" s="11"/>
      <c r="BA757" s="11"/>
      <c r="BB757" s="11"/>
      <c r="BC757" s="11"/>
    </row>
    <row r="758" spans="1:55" x14ac:dyDescent="0.3">
      <c r="A758" s="11"/>
      <c r="B758" s="11"/>
      <c r="C758" s="11"/>
      <c r="D758" s="11"/>
      <c r="E758" s="38"/>
      <c r="F758" s="11"/>
      <c r="G758" s="40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26"/>
      <c r="AR758" s="26"/>
      <c r="AS758" s="26"/>
      <c r="AT758" s="26"/>
      <c r="AU758" s="26"/>
      <c r="AV758" s="26"/>
      <c r="AW758" s="11"/>
      <c r="AX758" s="11"/>
      <c r="AY758" s="11"/>
      <c r="AZ758" s="11"/>
      <c r="BA758" s="11"/>
      <c r="BB758" s="11"/>
      <c r="BC758" s="11"/>
    </row>
    <row r="759" spans="1:55" x14ac:dyDescent="0.3">
      <c r="A759" s="11"/>
      <c r="B759" s="11"/>
      <c r="C759" s="11"/>
      <c r="D759" s="11"/>
      <c r="E759" s="38"/>
      <c r="F759" s="11"/>
      <c r="G759" s="40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26"/>
      <c r="AR759" s="26"/>
      <c r="AS759" s="26"/>
      <c r="AT759" s="26"/>
      <c r="AU759" s="26"/>
      <c r="AV759" s="26"/>
      <c r="AW759" s="11"/>
      <c r="AX759" s="11"/>
      <c r="AY759" s="11"/>
      <c r="AZ759" s="11"/>
      <c r="BA759" s="11"/>
      <c r="BB759" s="11"/>
      <c r="BC759" s="11"/>
    </row>
    <row r="760" spans="1:55" x14ac:dyDescent="0.3">
      <c r="A760" s="11"/>
      <c r="B760" s="11"/>
      <c r="C760" s="11"/>
      <c r="D760" s="11"/>
      <c r="E760" s="38"/>
      <c r="F760" s="11"/>
      <c r="G760" s="40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26"/>
      <c r="AR760" s="26"/>
      <c r="AS760" s="26"/>
      <c r="AT760" s="26"/>
      <c r="AU760" s="26"/>
      <c r="AV760" s="26"/>
      <c r="AW760" s="11"/>
      <c r="AX760" s="11"/>
      <c r="AY760" s="11"/>
      <c r="AZ760" s="11"/>
      <c r="BA760" s="11"/>
      <c r="BB760" s="11"/>
      <c r="BC760" s="11"/>
    </row>
    <row r="761" spans="1:55" x14ac:dyDescent="0.3">
      <c r="A761" s="11"/>
      <c r="B761" s="11"/>
      <c r="C761" s="11"/>
      <c r="D761" s="11"/>
      <c r="E761" s="38"/>
      <c r="F761" s="11"/>
      <c r="G761" s="40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26"/>
      <c r="AR761" s="26"/>
      <c r="AS761" s="26"/>
      <c r="AT761" s="26"/>
      <c r="AU761" s="26"/>
      <c r="AV761" s="26"/>
      <c r="AW761" s="11"/>
      <c r="AX761" s="11"/>
      <c r="AY761" s="11"/>
      <c r="AZ761" s="11"/>
      <c r="BA761" s="11"/>
      <c r="BB761" s="11"/>
      <c r="BC761" s="11"/>
    </row>
    <row r="762" spans="1:55" x14ac:dyDescent="0.3">
      <c r="A762" s="11"/>
      <c r="B762" s="11"/>
      <c r="C762" s="11"/>
      <c r="D762" s="11"/>
      <c r="E762" s="38"/>
      <c r="F762" s="11"/>
      <c r="G762" s="40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26"/>
      <c r="AR762" s="26"/>
      <c r="AS762" s="26"/>
      <c r="AT762" s="26"/>
      <c r="AU762" s="26"/>
      <c r="AV762" s="26"/>
      <c r="AW762" s="11"/>
      <c r="AX762" s="11"/>
      <c r="AY762" s="11"/>
      <c r="AZ762" s="11"/>
      <c r="BA762" s="11"/>
      <c r="BB762" s="11"/>
      <c r="BC762" s="11"/>
    </row>
    <row r="763" spans="1:55" x14ac:dyDescent="0.3">
      <c r="A763" s="11"/>
      <c r="B763" s="11"/>
      <c r="C763" s="11"/>
      <c r="D763" s="11"/>
      <c r="E763" s="38"/>
      <c r="F763" s="11"/>
      <c r="G763" s="40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26"/>
      <c r="AR763" s="26"/>
      <c r="AS763" s="26"/>
      <c r="AT763" s="26"/>
      <c r="AU763" s="26"/>
      <c r="AV763" s="26"/>
      <c r="AW763" s="11"/>
      <c r="AX763" s="11"/>
      <c r="AY763" s="11"/>
      <c r="AZ763" s="11"/>
      <c r="BA763" s="11"/>
      <c r="BB763" s="11"/>
      <c r="BC763" s="11"/>
    </row>
    <row r="764" spans="1:55" x14ac:dyDescent="0.3">
      <c r="A764" s="11"/>
      <c r="B764" s="11"/>
      <c r="C764" s="11"/>
      <c r="D764" s="11"/>
      <c r="E764" s="38"/>
      <c r="F764" s="11"/>
      <c r="G764" s="40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26"/>
      <c r="AR764" s="26"/>
      <c r="AS764" s="26"/>
      <c r="AT764" s="26"/>
      <c r="AU764" s="26"/>
      <c r="AV764" s="26"/>
      <c r="AW764" s="11"/>
      <c r="AX764" s="11"/>
      <c r="AY764" s="11"/>
      <c r="AZ764" s="11"/>
      <c r="BA764" s="11"/>
      <c r="BB764" s="11"/>
      <c r="BC764" s="11"/>
    </row>
    <row r="765" spans="1:55" x14ac:dyDescent="0.3">
      <c r="A765" s="11"/>
      <c r="B765" s="11"/>
      <c r="C765" s="11"/>
      <c r="D765" s="11"/>
      <c r="E765" s="38"/>
      <c r="F765" s="11"/>
      <c r="G765" s="40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26"/>
      <c r="AR765" s="26"/>
      <c r="AS765" s="26"/>
      <c r="AT765" s="26"/>
      <c r="AU765" s="26"/>
      <c r="AV765" s="26"/>
      <c r="AW765" s="11"/>
      <c r="AX765" s="11"/>
      <c r="AY765" s="11"/>
      <c r="AZ765" s="11"/>
      <c r="BA765" s="11"/>
      <c r="BB765" s="11"/>
      <c r="BC765" s="11"/>
    </row>
    <row r="766" spans="1:55" x14ac:dyDescent="0.3">
      <c r="A766" s="11"/>
      <c r="B766" s="11"/>
      <c r="C766" s="11"/>
      <c r="D766" s="11"/>
      <c r="E766" s="38"/>
      <c r="F766" s="11"/>
      <c r="G766" s="40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26"/>
      <c r="AR766" s="26"/>
      <c r="AS766" s="26"/>
      <c r="AT766" s="26"/>
      <c r="AU766" s="26"/>
      <c r="AV766" s="26"/>
      <c r="AW766" s="11"/>
      <c r="AX766" s="11"/>
      <c r="AY766" s="11"/>
      <c r="AZ766" s="11"/>
      <c r="BA766" s="11"/>
      <c r="BB766" s="11"/>
      <c r="BC766" s="11"/>
    </row>
    <row r="767" spans="1:55" x14ac:dyDescent="0.3">
      <c r="A767" s="11"/>
      <c r="B767" s="11"/>
      <c r="C767" s="11"/>
      <c r="D767" s="11"/>
      <c r="E767" s="38"/>
      <c r="F767" s="11"/>
      <c r="G767" s="40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26"/>
      <c r="AR767" s="26"/>
      <c r="AS767" s="26"/>
      <c r="AT767" s="26"/>
      <c r="AU767" s="26"/>
      <c r="AV767" s="26"/>
      <c r="AW767" s="11"/>
      <c r="AX767" s="11"/>
      <c r="AY767" s="11"/>
      <c r="AZ767" s="11"/>
      <c r="BA767" s="11"/>
      <c r="BB767" s="11"/>
      <c r="BC767" s="11"/>
    </row>
    <row r="768" spans="1:55" x14ac:dyDescent="0.3">
      <c r="A768" s="11"/>
      <c r="B768" s="11"/>
      <c r="C768" s="11"/>
      <c r="D768" s="11"/>
      <c r="E768" s="38"/>
      <c r="F768" s="11"/>
      <c r="G768" s="40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26"/>
      <c r="AR768" s="26"/>
      <c r="AS768" s="26"/>
      <c r="AT768" s="26"/>
      <c r="AU768" s="26"/>
      <c r="AV768" s="26"/>
      <c r="AW768" s="11"/>
      <c r="AX768" s="11"/>
      <c r="AY768" s="11"/>
      <c r="AZ768" s="11"/>
      <c r="BA768" s="11"/>
      <c r="BB768" s="11"/>
      <c r="BC768" s="11"/>
    </row>
    <row r="769" spans="1:55" x14ac:dyDescent="0.3">
      <c r="A769" s="11"/>
      <c r="B769" s="11"/>
      <c r="C769" s="11"/>
      <c r="D769" s="11"/>
      <c r="E769" s="38"/>
      <c r="F769" s="11"/>
      <c r="G769" s="40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26"/>
      <c r="AR769" s="26"/>
      <c r="AS769" s="26"/>
      <c r="AT769" s="26"/>
      <c r="AU769" s="26"/>
      <c r="AV769" s="26"/>
      <c r="AW769" s="11"/>
      <c r="AX769" s="11"/>
      <c r="AY769" s="11"/>
      <c r="AZ769" s="11"/>
      <c r="BA769" s="11"/>
      <c r="BB769" s="11"/>
      <c r="BC769" s="11"/>
    </row>
    <row r="770" spans="1:55" x14ac:dyDescent="0.3">
      <c r="A770" s="11"/>
      <c r="B770" s="11"/>
      <c r="C770" s="11"/>
      <c r="D770" s="11"/>
      <c r="E770" s="38"/>
      <c r="F770" s="11"/>
      <c r="G770" s="40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26"/>
      <c r="AR770" s="26"/>
      <c r="AS770" s="26"/>
      <c r="AT770" s="26"/>
      <c r="AU770" s="26"/>
      <c r="AV770" s="26"/>
      <c r="AW770" s="11"/>
      <c r="AX770" s="11"/>
      <c r="AY770" s="11"/>
      <c r="AZ770" s="11"/>
      <c r="BA770" s="11"/>
      <c r="BB770" s="11"/>
      <c r="BC770" s="11"/>
    </row>
    <row r="771" spans="1:55" x14ac:dyDescent="0.3">
      <c r="A771" s="11"/>
      <c r="B771" s="11"/>
      <c r="C771" s="11"/>
      <c r="D771" s="11"/>
      <c r="E771" s="38"/>
      <c r="F771" s="11"/>
      <c r="G771" s="40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26"/>
      <c r="AR771" s="26"/>
      <c r="AS771" s="26"/>
      <c r="AT771" s="26"/>
      <c r="AU771" s="26"/>
      <c r="AV771" s="26"/>
      <c r="AW771" s="11"/>
      <c r="AX771" s="11"/>
      <c r="AY771" s="11"/>
      <c r="AZ771" s="11"/>
      <c r="BA771" s="11"/>
      <c r="BB771" s="11"/>
      <c r="BC771" s="11"/>
    </row>
    <row r="772" spans="1:55" x14ac:dyDescent="0.3">
      <c r="A772" s="11"/>
      <c r="B772" s="11"/>
      <c r="C772" s="11"/>
      <c r="D772" s="11"/>
      <c r="E772" s="38"/>
      <c r="F772" s="11"/>
      <c r="G772" s="40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26"/>
      <c r="AR772" s="26"/>
      <c r="AS772" s="26"/>
      <c r="AT772" s="26"/>
      <c r="AU772" s="26"/>
      <c r="AV772" s="26"/>
      <c r="AW772" s="11"/>
      <c r="AX772" s="11"/>
      <c r="AY772" s="11"/>
      <c r="AZ772" s="11"/>
      <c r="BA772" s="11"/>
      <c r="BB772" s="11"/>
      <c r="BC772" s="11"/>
    </row>
    <row r="773" spans="1:55" x14ac:dyDescent="0.3">
      <c r="A773" s="11"/>
      <c r="B773" s="11"/>
      <c r="C773" s="11"/>
      <c r="D773" s="11"/>
      <c r="E773" s="38"/>
      <c r="F773" s="11"/>
      <c r="G773" s="40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26"/>
      <c r="AR773" s="26"/>
      <c r="AS773" s="26"/>
      <c r="AT773" s="26"/>
      <c r="AU773" s="26"/>
      <c r="AV773" s="26"/>
      <c r="AW773" s="11"/>
      <c r="AX773" s="11"/>
      <c r="AY773" s="11"/>
      <c r="AZ773" s="11"/>
      <c r="BA773" s="11"/>
      <c r="BB773" s="11"/>
      <c r="BC773" s="11"/>
    </row>
    <row r="774" spans="1:55" x14ac:dyDescent="0.3">
      <c r="A774" s="11"/>
      <c r="B774" s="11"/>
      <c r="C774" s="11"/>
      <c r="D774" s="11"/>
      <c r="E774" s="38"/>
      <c r="F774" s="11"/>
      <c r="G774" s="40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26"/>
      <c r="AR774" s="26"/>
      <c r="AS774" s="26"/>
      <c r="AT774" s="26"/>
      <c r="AU774" s="26"/>
      <c r="AV774" s="26"/>
      <c r="AW774" s="11"/>
      <c r="AX774" s="11"/>
      <c r="AY774" s="11"/>
      <c r="AZ774" s="11"/>
      <c r="BA774" s="11"/>
      <c r="BB774" s="11"/>
      <c r="BC774" s="11"/>
    </row>
    <row r="775" spans="1:55" x14ac:dyDescent="0.3">
      <c r="A775" s="11"/>
      <c r="B775" s="11"/>
      <c r="C775" s="11"/>
      <c r="D775" s="11"/>
      <c r="E775" s="38"/>
      <c r="F775" s="11"/>
      <c r="G775" s="40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26"/>
      <c r="AR775" s="26"/>
      <c r="AS775" s="26"/>
      <c r="AT775" s="26"/>
      <c r="AU775" s="26"/>
      <c r="AV775" s="26"/>
      <c r="AW775" s="11"/>
      <c r="AX775" s="11"/>
      <c r="AY775" s="11"/>
      <c r="AZ775" s="11"/>
      <c r="BA775" s="11"/>
      <c r="BB775" s="11"/>
      <c r="BC775" s="11"/>
    </row>
    <row r="776" spans="1:55" x14ac:dyDescent="0.3">
      <c r="A776" s="11"/>
      <c r="B776" s="11"/>
      <c r="C776" s="11"/>
      <c r="D776" s="11"/>
      <c r="E776" s="38"/>
      <c r="F776" s="11"/>
      <c r="G776" s="40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26"/>
      <c r="AR776" s="26"/>
      <c r="AS776" s="26"/>
      <c r="AT776" s="26"/>
      <c r="AU776" s="26"/>
      <c r="AV776" s="26"/>
      <c r="AW776" s="11"/>
      <c r="AX776" s="11"/>
      <c r="AY776" s="11"/>
      <c r="AZ776" s="11"/>
      <c r="BA776" s="11"/>
      <c r="BB776" s="11"/>
      <c r="BC776" s="11"/>
    </row>
    <row r="777" spans="1:55" x14ac:dyDescent="0.3">
      <c r="A777" s="11"/>
      <c r="B777" s="11"/>
      <c r="C777" s="11"/>
      <c r="D777" s="11"/>
      <c r="E777" s="38"/>
      <c r="F777" s="11"/>
      <c r="G777" s="40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26"/>
      <c r="AR777" s="26"/>
      <c r="AS777" s="26"/>
      <c r="AT777" s="26"/>
      <c r="AU777" s="26"/>
      <c r="AV777" s="26"/>
      <c r="AW777" s="11"/>
      <c r="AX777" s="11"/>
      <c r="AY777" s="11"/>
      <c r="AZ777" s="11"/>
      <c r="BA777" s="11"/>
      <c r="BB777" s="11"/>
      <c r="BC777" s="11"/>
    </row>
    <row r="778" spans="1:55" x14ac:dyDescent="0.3">
      <c r="A778" s="11"/>
      <c r="B778" s="11"/>
      <c r="C778" s="11"/>
      <c r="D778" s="11"/>
      <c r="E778" s="38"/>
      <c r="F778" s="11"/>
      <c r="G778" s="40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26"/>
      <c r="AR778" s="26"/>
      <c r="AS778" s="26"/>
      <c r="AT778" s="26"/>
      <c r="AU778" s="26"/>
      <c r="AV778" s="26"/>
      <c r="AW778" s="11"/>
      <c r="AX778" s="11"/>
      <c r="AY778" s="11"/>
      <c r="AZ778" s="11"/>
      <c r="BA778" s="11"/>
      <c r="BB778" s="11"/>
      <c r="BC778" s="11"/>
    </row>
    <row r="779" spans="1:55" x14ac:dyDescent="0.3">
      <c r="A779" s="11"/>
      <c r="B779" s="11"/>
      <c r="C779" s="11"/>
      <c r="D779" s="11"/>
      <c r="E779" s="38"/>
      <c r="F779" s="11"/>
      <c r="G779" s="40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26"/>
      <c r="AR779" s="26"/>
      <c r="AS779" s="26"/>
      <c r="AT779" s="26"/>
      <c r="AU779" s="26"/>
      <c r="AV779" s="26"/>
      <c r="AW779" s="11"/>
      <c r="AX779" s="11"/>
      <c r="AY779" s="11"/>
      <c r="AZ779" s="11"/>
      <c r="BA779" s="11"/>
      <c r="BB779" s="11"/>
      <c r="BC779" s="11"/>
    </row>
    <row r="780" spans="1:55" x14ac:dyDescent="0.3">
      <c r="A780" s="11"/>
      <c r="B780" s="11"/>
      <c r="C780" s="11"/>
      <c r="D780" s="11"/>
      <c r="E780" s="38"/>
      <c r="F780" s="11"/>
      <c r="G780" s="40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26"/>
      <c r="AR780" s="26"/>
      <c r="AS780" s="26"/>
      <c r="AT780" s="26"/>
      <c r="AU780" s="26"/>
      <c r="AV780" s="26"/>
      <c r="AW780" s="11"/>
      <c r="AX780" s="11"/>
      <c r="AY780" s="11"/>
      <c r="AZ780" s="11"/>
      <c r="BA780" s="11"/>
      <c r="BB780" s="11"/>
      <c r="BC780" s="11"/>
    </row>
    <row r="781" spans="1:55" x14ac:dyDescent="0.3">
      <c r="A781" s="11"/>
      <c r="B781" s="11"/>
      <c r="C781" s="11"/>
      <c r="D781" s="11"/>
      <c r="E781" s="38"/>
      <c r="F781" s="11"/>
      <c r="G781" s="40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26"/>
      <c r="AR781" s="26"/>
      <c r="AS781" s="26"/>
      <c r="AT781" s="26"/>
      <c r="AU781" s="26"/>
      <c r="AV781" s="26"/>
      <c r="AW781" s="11"/>
      <c r="AX781" s="11"/>
      <c r="AY781" s="11"/>
      <c r="AZ781" s="11"/>
      <c r="BA781" s="11"/>
      <c r="BB781" s="11"/>
      <c r="BC781" s="11"/>
    </row>
    <row r="782" spans="1:55" x14ac:dyDescent="0.3">
      <c r="A782" s="11"/>
      <c r="B782" s="11"/>
      <c r="C782" s="11"/>
      <c r="D782" s="11"/>
      <c r="E782" s="38"/>
      <c r="F782" s="11"/>
      <c r="G782" s="40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26"/>
      <c r="AR782" s="26"/>
      <c r="AS782" s="26"/>
      <c r="AT782" s="26"/>
      <c r="AU782" s="26"/>
      <c r="AV782" s="26"/>
      <c r="AW782" s="11"/>
      <c r="AX782" s="11"/>
      <c r="AY782" s="11"/>
      <c r="AZ782" s="11"/>
      <c r="BA782" s="11"/>
      <c r="BB782" s="11"/>
      <c r="BC782" s="11"/>
    </row>
    <row r="783" spans="1:55" x14ac:dyDescent="0.3">
      <c r="A783" s="11"/>
      <c r="B783" s="11"/>
      <c r="C783" s="11"/>
      <c r="D783" s="11"/>
      <c r="E783" s="38"/>
      <c r="F783" s="11"/>
      <c r="G783" s="40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26"/>
      <c r="AR783" s="26"/>
      <c r="AS783" s="26"/>
      <c r="AT783" s="26"/>
      <c r="AU783" s="26"/>
      <c r="AV783" s="26"/>
      <c r="AW783" s="11"/>
      <c r="AX783" s="11"/>
      <c r="AY783" s="11"/>
      <c r="AZ783" s="11"/>
      <c r="BA783" s="11"/>
      <c r="BB783" s="11"/>
      <c r="BC783" s="11"/>
    </row>
    <row r="784" spans="1:55" x14ac:dyDescent="0.3">
      <c r="A784" s="11"/>
      <c r="B784" s="11"/>
      <c r="C784" s="11"/>
      <c r="D784" s="11"/>
      <c r="E784" s="38"/>
      <c r="F784" s="11"/>
      <c r="G784" s="40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26"/>
      <c r="AR784" s="26"/>
      <c r="AS784" s="26"/>
      <c r="AT784" s="26"/>
      <c r="AU784" s="26"/>
      <c r="AV784" s="26"/>
      <c r="AW784" s="11"/>
      <c r="AX784" s="11"/>
      <c r="AY784" s="11"/>
      <c r="AZ784" s="11"/>
      <c r="BA784" s="11"/>
      <c r="BB784" s="11"/>
      <c r="BC784" s="11"/>
    </row>
    <row r="785" spans="1:55" x14ac:dyDescent="0.3">
      <c r="A785" s="11"/>
      <c r="B785" s="11"/>
      <c r="C785" s="11"/>
      <c r="D785" s="11"/>
      <c r="E785" s="38"/>
      <c r="F785" s="11"/>
      <c r="G785" s="40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26"/>
      <c r="AR785" s="26"/>
      <c r="AS785" s="26"/>
      <c r="AT785" s="26"/>
      <c r="AU785" s="26"/>
      <c r="AV785" s="26"/>
      <c r="AW785" s="11"/>
      <c r="AX785" s="11"/>
      <c r="AY785" s="11"/>
      <c r="AZ785" s="11"/>
      <c r="BA785" s="11"/>
      <c r="BB785" s="11"/>
      <c r="BC785" s="11"/>
    </row>
    <row r="786" spans="1:55" x14ac:dyDescent="0.3">
      <c r="A786" s="11"/>
      <c r="B786" s="11"/>
      <c r="C786" s="11"/>
      <c r="D786" s="11"/>
      <c r="E786" s="38"/>
      <c r="F786" s="11"/>
      <c r="G786" s="40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26"/>
      <c r="AR786" s="26"/>
      <c r="AS786" s="26"/>
      <c r="AT786" s="26"/>
      <c r="AU786" s="26"/>
      <c r="AV786" s="26"/>
      <c r="AW786" s="11"/>
      <c r="AX786" s="11"/>
      <c r="AY786" s="11"/>
      <c r="AZ786" s="11"/>
      <c r="BA786" s="11"/>
      <c r="BB786" s="11"/>
      <c r="BC786" s="11"/>
    </row>
    <row r="787" spans="1:55" x14ac:dyDescent="0.3">
      <c r="A787" s="11"/>
      <c r="B787" s="11"/>
      <c r="C787" s="11"/>
      <c r="D787" s="11"/>
      <c r="E787" s="38"/>
      <c r="F787" s="11"/>
      <c r="G787" s="40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26"/>
      <c r="AR787" s="26"/>
      <c r="AS787" s="26"/>
      <c r="AT787" s="26"/>
      <c r="AU787" s="26"/>
      <c r="AV787" s="26"/>
      <c r="AW787" s="11"/>
      <c r="AX787" s="11"/>
      <c r="AY787" s="11"/>
      <c r="AZ787" s="11"/>
      <c r="BA787" s="11"/>
      <c r="BB787" s="11"/>
      <c r="BC787" s="11"/>
    </row>
    <row r="788" spans="1:55" x14ac:dyDescent="0.3">
      <c r="A788" s="11"/>
      <c r="B788" s="11"/>
      <c r="C788" s="11"/>
      <c r="D788" s="11"/>
      <c r="E788" s="38"/>
      <c r="F788" s="11"/>
      <c r="G788" s="40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26"/>
      <c r="AR788" s="26"/>
      <c r="AS788" s="26"/>
      <c r="AT788" s="26"/>
      <c r="AU788" s="26"/>
      <c r="AV788" s="26"/>
      <c r="AW788" s="11"/>
      <c r="AX788" s="11"/>
      <c r="AY788" s="11"/>
      <c r="AZ788" s="11"/>
      <c r="BA788" s="11"/>
      <c r="BB788" s="11"/>
      <c r="BC788" s="11"/>
    </row>
    <row r="789" spans="1:55" x14ac:dyDescent="0.3">
      <c r="A789" s="11"/>
      <c r="B789" s="11"/>
      <c r="C789" s="11"/>
      <c r="D789" s="11"/>
      <c r="E789" s="38"/>
      <c r="F789" s="11"/>
      <c r="G789" s="40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26"/>
      <c r="AR789" s="26"/>
      <c r="AS789" s="26"/>
      <c r="AT789" s="26"/>
      <c r="AU789" s="26"/>
      <c r="AV789" s="26"/>
      <c r="AW789" s="11"/>
      <c r="AX789" s="11"/>
      <c r="AY789" s="11"/>
      <c r="AZ789" s="11"/>
      <c r="BA789" s="11"/>
      <c r="BB789" s="11"/>
      <c r="BC789" s="11"/>
    </row>
    <row r="790" spans="1:55" x14ac:dyDescent="0.3">
      <c r="A790" s="11"/>
      <c r="B790" s="11"/>
      <c r="C790" s="11"/>
      <c r="D790" s="11"/>
      <c r="E790" s="38"/>
      <c r="F790" s="11"/>
      <c r="G790" s="40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26"/>
      <c r="AR790" s="26"/>
      <c r="AS790" s="26"/>
      <c r="AT790" s="26"/>
      <c r="AU790" s="26"/>
      <c r="AV790" s="26"/>
      <c r="AW790" s="11"/>
      <c r="AX790" s="11"/>
      <c r="AY790" s="11"/>
      <c r="AZ790" s="11"/>
      <c r="BA790" s="11"/>
      <c r="BB790" s="11"/>
      <c r="BC790" s="11"/>
    </row>
    <row r="791" spans="1:55" x14ac:dyDescent="0.3">
      <c r="A791" s="11"/>
      <c r="B791" s="11"/>
      <c r="C791" s="11"/>
      <c r="D791" s="11"/>
      <c r="E791" s="38"/>
      <c r="F791" s="11"/>
      <c r="G791" s="40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26"/>
      <c r="AR791" s="26"/>
      <c r="AS791" s="26"/>
      <c r="AT791" s="26"/>
      <c r="AU791" s="26"/>
      <c r="AV791" s="26"/>
      <c r="AW791" s="11"/>
      <c r="AX791" s="11"/>
      <c r="AY791" s="11"/>
      <c r="AZ791" s="11"/>
      <c r="BA791" s="11"/>
      <c r="BB791" s="11"/>
      <c r="BC791" s="11"/>
    </row>
    <row r="792" spans="1:55" x14ac:dyDescent="0.3">
      <c r="A792" s="11"/>
      <c r="B792" s="11"/>
      <c r="C792" s="11"/>
      <c r="D792" s="11"/>
      <c r="E792" s="38"/>
      <c r="F792" s="11"/>
      <c r="G792" s="40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26"/>
      <c r="AR792" s="26"/>
      <c r="AS792" s="26"/>
      <c r="AT792" s="26"/>
      <c r="AU792" s="26"/>
      <c r="AV792" s="26"/>
      <c r="AW792" s="11"/>
      <c r="AX792" s="11"/>
      <c r="AY792" s="11"/>
      <c r="AZ792" s="11"/>
      <c r="BA792" s="11"/>
      <c r="BB792" s="11"/>
      <c r="BC792" s="11"/>
    </row>
    <row r="793" spans="1:55" x14ac:dyDescent="0.3">
      <c r="A793" s="11"/>
      <c r="B793" s="11"/>
      <c r="C793" s="11"/>
      <c r="D793" s="11"/>
      <c r="E793" s="38"/>
      <c r="F793" s="11"/>
      <c r="G793" s="40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26"/>
      <c r="AR793" s="26"/>
      <c r="AS793" s="26"/>
      <c r="AT793" s="26"/>
      <c r="AU793" s="26"/>
      <c r="AV793" s="26"/>
      <c r="AW793" s="11"/>
      <c r="AX793" s="11"/>
      <c r="AY793" s="11"/>
      <c r="AZ793" s="11"/>
      <c r="BA793" s="11"/>
      <c r="BB793" s="11"/>
      <c r="BC793" s="11"/>
    </row>
    <row r="794" spans="1:55" x14ac:dyDescent="0.3">
      <c r="A794" s="11"/>
      <c r="B794" s="11"/>
      <c r="C794" s="11"/>
      <c r="D794" s="11"/>
      <c r="E794" s="38"/>
      <c r="F794" s="11"/>
      <c r="G794" s="40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26"/>
      <c r="AR794" s="26"/>
      <c r="AS794" s="26"/>
      <c r="AT794" s="26"/>
      <c r="AU794" s="26"/>
      <c r="AV794" s="26"/>
      <c r="AW794" s="11"/>
      <c r="AX794" s="11"/>
      <c r="AY794" s="11"/>
      <c r="AZ794" s="11"/>
      <c r="BA794" s="11"/>
      <c r="BB794" s="11"/>
      <c r="BC794" s="11"/>
    </row>
    <row r="795" spans="1:55" x14ac:dyDescent="0.3">
      <c r="A795" s="11"/>
      <c r="B795" s="11"/>
      <c r="C795" s="11"/>
      <c r="D795" s="11"/>
      <c r="E795" s="38"/>
      <c r="F795" s="11"/>
      <c r="G795" s="40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26"/>
      <c r="AR795" s="26"/>
      <c r="AS795" s="26"/>
      <c r="AT795" s="26"/>
      <c r="AU795" s="26"/>
      <c r="AV795" s="26"/>
      <c r="AW795" s="11"/>
      <c r="AX795" s="11"/>
      <c r="AY795" s="11"/>
      <c r="AZ795" s="11"/>
      <c r="BA795" s="11"/>
      <c r="BB795" s="11"/>
      <c r="BC795" s="11"/>
    </row>
    <row r="796" spans="1:55" x14ac:dyDescent="0.3">
      <c r="A796" s="11"/>
      <c r="B796" s="11"/>
      <c r="C796" s="11"/>
      <c r="D796" s="11"/>
      <c r="E796" s="38"/>
      <c r="F796" s="11"/>
      <c r="G796" s="40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26"/>
      <c r="AR796" s="26"/>
      <c r="AS796" s="26"/>
      <c r="AT796" s="26"/>
      <c r="AU796" s="26"/>
      <c r="AV796" s="26"/>
      <c r="AW796" s="11"/>
      <c r="AX796" s="11"/>
      <c r="AY796" s="11"/>
      <c r="AZ796" s="11"/>
      <c r="BA796" s="11"/>
      <c r="BB796" s="11"/>
      <c r="BC796" s="11"/>
    </row>
    <row r="797" spans="1:55" x14ac:dyDescent="0.3">
      <c r="A797" s="11"/>
      <c r="B797" s="11"/>
      <c r="C797" s="11"/>
      <c r="D797" s="11"/>
      <c r="E797" s="38"/>
      <c r="F797" s="11"/>
      <c r="G797" s="40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26"/>
      <c r="AR797" s="26"/>
      <c r="AS797" s="26"/>
      <c r="AT797" s="26"/>
      <c r="AU797" s="26"/>
      <c r="AV797" s="26"/>
      <c r="AW797" s="11"/>
      <c r="AX797" s="11"/>
      <c r="AY797" s="11"/>
      <c r="AZ797" s="11"/>
      <c r="BA797" s="11"/>
      <c r="BB797" s="11"/>
      <c r="BC797" s="11"/>
    </row>
    <row r="798" spans="1:55" x14ac:dyDescent="0.3">
      <c r="A798" s="11"/>
      <c r="B798" s="11"/>
      <c r="C798" s="11"/>
      <c r="D798" s="11"/>
      <c r="E798" s="38"/>
      <c r="F798" s="11"/>
      <c r="G798" s="40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26"/>
      <c r="AR798" s="26"/>
      <c r="AS798" s="26"/>
      <c r="AT798" s="26"/>
      <c r="AU798" s="26"/>
      <c r="AV798" s="26"/>
      <c r="AW798" s="11"/>
      <c r="AX798" s="11"/>
      <c r="AY798" s="11"/>
      <c r="AZ798" s="11"/>
      <c r="BA798" s="11"/>
      <c r="BB798" s="11"/>
      <c r="BC798" s="11"/>
    </row>
    <row r="799" spans="1:55" x14ac:dyDescent="0.3">
      <c r="A799" s="11"/>
      <c r="B799" s="11"/>
      <c r="C799" s="11"/>
      <c r="D799" s="11"/>
      <c r="E799" s="38"/>
      <c r="F799" s="11"/>
      <c r="G799" s="40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26"/>
      <c r="AR799" s="26"/>
      <c r="AS799" s="26"/>
      <c r="AT799" s="26"/>
      <c r="AU799" s="26"/>
      <c r="AV799" s="26"/>
      <c r="AW799" s="11"/>
      <c r="AX799" s="11"/>
      <c r="AY799" s="11"/>
      <c r="AZ799" s="11"/>
      <c r="BA799" s="11"/>
      <c r="BB799" s="11"/>
      <c r="BC799" s="11"/>
    </row>
    <row r="800" spans="1:55" x14ac:dyDescent="0.3">
      <c r="A800" s="11"/>
      <c r="B800" s="11"/>
      <c r="C800" s="11"/>
      <c r="D800" s="11"/>
      <c r="E800" s="38"/>
      <c r="F800" s="11"/>
      <c r="G800" s="40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26"/>
      <c r="AR800" s="26"/>
      <c r="AS800" s="26"/>
      <c r="AT800" s="26"/>
      <c r="AU800" s="26"/>
      <c r="AV800" s="26"/>
      <c r="AW800" s="11"/>
      <c r="AX800" s="11"/>
      <c r="AY800" s="11"/>
      <c r="AZ800" s="11"/>
      <c r="BA800" s="11"/>
      <c r="BB800" s="11"/>
      <c r="BC800" s="11"/>
    </row>
    <row r="801" spans="1:55" x14ac:dyDescent="0.3">
      <c r="A801" s="11"/>
      <c r="B801" s="11"/>
      <c r="C801" s="11"/>
      <c r="D801" s="11"/>
      <c r="E801" s="38"/>
      <c r="F801" s="11"/>
      <c r="G801" s="40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26"/>
      <c r="AR801" s="26"/>
      <c r="AS801" s="26"/>
      <c r="AT801" s="26"/>
      <c r="AU801" s="26"/>
      <c r="AV801" s="26"/>
      <c r="AW801" s="11"/>
      <c r="AX801" s="11"/>
      <c r="AY801" s="11"/>
      <c r="AZ801" s="11"/>
      <c r="BA801" s="11"/>
      <c r="BB801" s="11"/>
      <c r="BC801" s="11"/>
    </row>
    <row r="802" spans="1:55" x14ac:dyDescent="0.3">
      <c r="A802" s="11"/>
      <c r="B802" s="11"/>
      <c r="C802" s="11"/>
      <c r="D802" s="11"/>
      <c r="E802" s="38"/>
      <c r="F802" s="11"/>
      <c r="G802" s="40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26"/>
      <c r="AR802" s="26"/>
      <c r="AS802" s="26"/>
      <c r="AT802" s="26"/>
      <c r="AU802" s="26"/>
      <c r="AV802" s="26"/>
      <c r="AW802" s="11"/>
      <c r="AX802" s="11"/>
      <c r="AY802" s="11"/>
      <c r="AZ802" s="11"/>
      <c r="BA802" s="11"/>
      <c r="BB802" s="11"/>
      <c r="BC802" s="11"/>
    </row>
    <row r="803" spans="1:55" x14ac:dyDescent="0.3">
      <c r="A803" s="11"/>
      <c r="B803" s="11"/>
      <c r="C803" s="11"/>
      <c r="D803" s="11"/>
      <c r="E803" s="38"/>
      <c r="F803" s="11"/>
      <c r="G803" s="40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26"/>
      <c r="AR803" s="26"/>
      <c r="AS803" s="26"/>
      <c r="AT803" s="26"/>
      <c r="AU803" s="26"/>
      <c r="AV803" s="26"/>
      <c r="AW803" s="11"/>
      <c r="AX803" s="11"/>
      <c r="AY803" s="11"/>
      <c r="AZ803" s="11"/>
      <c r="BA803" s="11"/>
      <c r="BB803" s="11"/>
      <c r="BC803" s="11"/>
    </row>
    <row r="804" spans="1:55" x14ac:dyDescent="0.3">
      <c r="A804" s="11"/>
      <c r="B804" s="11"/>
      <c r="C804" s="11"/>
      <c r="D804" s="11"/>
      <c r="E804" s="38"/>
      <c r="F804" s="11"/>
      <c r="G804" s="40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26"/>
      <c r="AR804" s="26"/>
      <c r="AS804" s="26"/>
      <c r="AT804" s="26"/>
      <c r="AU804" s="26"/>
      <c r="AV804" s="26"/>
      <c r="AW804" s="11"/>
      <c r="AX804" s="11"/>
      <c r="AY804" s="11"/>
      <c r="AZ804" s="11"/>
      <c r="BA804" s="11"/>
      <c r="BB804" s="11"/>
      <c r="BC804" s="11"/>
    </row>
    <row r="805" spans="1:55" x14ac:dyDescent="0.3">
      <c r="A805" s="11"/>
      <c r="B805" s="11"/>
      <c r="C805" s="11"/>
      <c r="D805" s="11"/>
      <c r="E805" s="38"/>
      <c r="F805" s="11"/>
      <c r="G805" s="40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26"/>
      <c r="AR805" s="26"/>
      <c r="AS805" s="26"/>
      <c r="AT805" s="26"/>
      <c r="AU805" s="26"/>
      <c r="AV805" s="26"/>
      <c r="AW805" s="11"/>
      <c r="AX805" s="11"/>
      <c r="AY805" s="11"/>
      <c r="AZ805" s="11"/>
      <c r="BA805" s="11"/>
      <c r="BB805" s="11"/>
      <c r="BC805" s="11"/>
    </row>
    <row r="806" spans="1:55" x14ac:dyDescent="0.3">
      <c r="A806" s="11"/>
      <c r="B806" s="11"/>
      <c r="C806" s="11"/>
      <c r="D806" s="11"/>
      <c r="E806" s="38"/>
      <c r="F806" s="11"/>
      <c r="G806" s="40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26"/>
      <c r="AR806" s="26"/>
      <c r="AS806" s="26"/>
      <c r="AT806" s="26"/>
      <c r="AU806" s="26"/>
      <c r="AV806" s="26"/>
      <c r="AW806" s="11"/>
      <c r="AX806" s="11"/>
      <c r="AY806" s="11"/>
      <c r="AZ806" s="11"/>
      <c r="BA806" s="11"/>
      <c r="BB806" s="11"/>
      <c r="BC806" s="11"/>
    </row>
    <row r="807" spans="1:55" x14ac:dyDescent="0.3">
      <c r="A807" s="11"/>
      <c r="B807" s="11"/>
      <c r="C807" s="11"/>
      <c r="D807" s="11"/>
      <c r="E807" s="38"/>
      <c r="F807" s="11"/>
      <c r="G807" s="40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26"/>
      <c r="AR807" s="26"/>
      <c r="AS807" s="26"/>
      <c r="AT807" s="26"/>
      <c r="AU807" s="26"/>
      <c r="AV807" s="26"/>
      <c r="AW807" s="11"/>
      <c r="AX807" s="11"/>
      <c r="AY807" s="11"/>
      <c r="AZ807" s="11"/>
      <c r="BA807" s="11"/>
      <c r="BB807" s="11"/>
      <c r="BC807" s="11"/>
    </row>
    <row r="808" spans="1:55" x14ac:dyDescent="0.3">
      <c r="A808" s="11"/>
      <c r="B808" s="11"/>
      <c r="C808" s="11"/>
      <c r="D808" s="11"/>
      <c r="E808" s="38"/>
      <c r="F808" s="11"/>
      <c r="G808" s="40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26"/>
      <c r="AR808" s="26"/>
      <c r="AS808" s="26"/>
      <c r="AT808" s="26"/>
      <c r="AU808" s="26"/>
      <c r="AV808" s="26"/>
      <c r="AW808" s="11"/>
      <c r="AX808" s="11"/>
      <c r="AY808" s="11"/>
      <c r="AZ808" s="11"/>
      <c r="BA808" s="11"/>
      <c r="BB808" s="11"/>
      <c r="BC808" s="11"/>
    </row>
    <row r="809" spans="1:55" x14ac:dyDescent="0.3">
      <c r="A809" s="11"/>
      <c r="B809" s="11"/>
      <c r="C809" s="11"/>
      <c r="D809" s="11"/>
      <c r="E809" s="38"/>
      <c r="F809" s="11"/>
      <c r="G809" s="40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26"/>
      <c r="AR809" s="26"/>
      <c r="AS809" s="26"/>
      <c r="AT809" s="26"/>
      <c r="AU809" s="26"/>
      <c r="AV809" s="26"/>
      <c r="AW809" s="11"/>
      <c r="AX809" s="11"/>
      <c r="AY809" s="11"/>
      <c r="AZ809" s="11"/>
      <c r="BA809" s="11"/>
      <c r="BB809" s="11"/>
      <c r="BC809" s="11"/>
    </row>
    <row r="810" spans="1:55" x14ac:dyDescent="0.3">
      <c r="A810" s="11"/>
      <c r="B810" s="11"/>
      <c r="C810" s="11"/>
      <c r="D810" s="11"/>
      <c r="E810" s="38"/>
      <c r="F810" s="11"/>
      <c r="G810" s="40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26"/>
      <c r="AR810" s="26"/>
      <c r="AS810" s="26"/>
      <c r="AT810" s="26"/>
      <c r="AU810" s="26"/>
      <c r="AV810" s="26"/>
      <c r="AW810" s="11"/>
      <c r="AX810" s="11"/>
      <c r="AY810" s="11"/>
      <c r="AZ810" s="11"/>
      <c r="BA810" s="11"/>
      <c r="BB810" s="11"/>
      <c r="BC810" s="11"/>
    </row>
    <row r="811" spans="1:55" x14ac:dyDescent="0.3">
      <c r="A811" s="11"/>
      <c r="B811" s="11"/>
      <c r="C811" s="11"/>
      <c r="D811" s="11"/>
      <c r="E811" s="38"/>
      <c r="F811" s="11"/>
      <c r="G811" s="40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26"/>
      <c r="AR811" s="26"/>
      <c r="AS811" s="26"/>
      <c r="AT811" s="26"/>
      <c r="AU811" s="26"/>
      <c r="AV811" s="26"/>
      <c r="AW811" s="11"/>
      <c r="AX811" s="11"/>
      <c r="AY811" s="11"/>
      <c r="AZ811" s="11"/>
      <c r="BA811" s="11"/>
      <c r="BB811" s="11"/>
      <c r="BC811" s="11"/>
    </row>
    <row r="812" spans="1:55" x14ac:dyDescent="0.3">
      <c r="A812" s="11"/>
      <c r="B812" s="11"/>
      <c r="C812" s="11"/>
      <c r="D812" s="11"/>
      <c r="E812" s="38"/>
      <c r="F812" s="11"/>
      <c r="G812" s="40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26"/>
      <c r="AR812" s="26"/>
      <c r="AS812" s="26"/>
      <c r="AT812" s="26"/>
      <c r="AU812" s="26"/>
      <c r="AV812" s="26"/>
      <c r="AW812" s="11"/>
      <c r="AX812" s="11"/>
      <c r="AY812" s="11"/>
      <c r="AZ812" s="11"/>
      <c r="BA812" s="11"/>
      <c r="BB812" s="11"/>
      <c r="BC812" s="11"/>
    </row>
    <row r="813" spans="1:55" x14ac:dyDescent="0.3">
      <c r="A813" s="11"/>
      <c r="B813" s="11"/>
      <c r="C813" s="11"/>
      <c r="D813" s="11"/>
      <c r="E813" s="38"/>
      <c r="F813" s="11"/>
      <c r="G813" s="40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26"/>
      <c r="AR813" s="26"/>
      <c r="AS813" s="26"/>
      <c r="AT813" s="26"/>
      <c r="AU813" s="26"/>
      <c r="AV813" s="26"/>
      <c r="AW813" s="11"/>
      <c r="AX813" s="11"/>
      <c r="AY813" s="11"/>
      <c r="AZ813" s="11"/>
      <c r="BA813" s="11"/>
      <c r="BB813" s="11"/>
      <c r="BC813" s="11"/>
    </row>
    <row r="814" spans="1:55" x14ac:dyDescent="0.3">
      <c r="A814" s="11"/>
      <c r="B814" s="11"/>
      <c r="C814" s="11"/>
      <c r="D814" s="11"/>
      <c r="E814" s="38"/>
      <c r="F814" s="11"/>
      <c r="G814" s="40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26"/>
      <c r="AR814" s="26"/>
      <c r="AS814" s="26"/>
      <c r="AT814" s="26"/>
      <c r="AU814" s="26"/>
      <c r="AV814" s="26"/>
      <c r="AW814" s="11"/>
      <c r="AX814" s="11"/>
      <c r="AY814" s="11"/>
      <c r="AZ814" s="11"/>
      <c r="BA814" s="11"/>
      <c r="BB814" s="11"/>
      <c r="BC814" s="11"/>
    </row>
    <row r="815" spans="1:55" x14ac:dyDescent="0.3">
      <c r="A815" s="11"/>
      <c r="B815" s="11"/>
      <c r="C815" s="11"/>
      <c r="D815" s="11"/>
      <c r="E815" s="38"/>
      <c r="F815" s="11"/>
      <c r="G815" s="40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26"/>
      <c r="AR815" s="26"/>
      <c r="AS815" s="26"/>
      <c r="AT815" s="26"/>
      <c r="AU815" s="26"/>
      <c r="AV815" s="26"/>
      <c r="AW815" s="11"/>
      <c r="AX815" s="11"/>
      <c r="AY815" s="11"/>
      <c r="AZ815" s="11"/>
      <c r="BA815" s="11"/>
      <c r="BB815" s="11"/>
      <c r="BC815" s="11"/>
    </row>
    <row r="816" spans="1:55" x14ac:dyDescent="0.3">
      <c r="A816" s="11"/>
      <c r="B816" s="11"/>
      <c r="C816" s="11"/>
      <c r="D816" s="11"/>
      <c r="E816" s="38"/>
      <c r="F816" s="11"/>
      <c r="G816" s="40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26"/>
      <c r="AR816" s="26"/>
      <c r="AS816" s="26"/>
      <c r="AT816" s="26"/>
      <c r="AU816" s="26"/>
      <c r="AV816" s="26"/>
      <c r="AW816" s="11"/>
      <c r="AX816" s="11"/>
      <c r="AY816" s="11"/>
      <c r="AZ816" s="11"/>
      <c r="BA816" s="11"/>
      <c r="BB816" s="11"/>
      <c r="BC816" s="11"/>
    </row>
    <row r="817" spans="1:55" x14ac:dyDescent="0.3">
      <c r="A817" s="11"/>
      <c r="B817" s="11"/>
      <c r="C817" s="11"/>
      <c r="D817" s="11"/>
      <c r="E817" s="38"/>
      <c r="F817" s="11"/>
      <c r="G817" s="40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26"/>
      <c r="AR817" s="26"/>
      <c r="AS817" s="26"/>
      <c r="AT817" s="26"/>
      <c r="AU817" s="26"/>
      <c r="AV817" s="26"/>
      <c r="AW817" s="11"/>
      <c r="AX817" s="11"/>
      <c r="AY817" s="11"/>
      <c r="AZ817" s="11"/>
      <c r="BA817" s="11"/>
      <c r="BB817" s="11"/>
      <c r="BC817" s="11"/>
    </row>
    <row r="818" spans="1:55" x14ac:dyDescent="0.3">
      <c r="A818" s="11"/>
      <c r="B818" s="11"/>
      <c r="C818" s="11"/>
      <c r="D818" s="11"/>
      <c r="E818" s="38"/>
      <c r="F818" s="11"/>
      <c r="G818" s="40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26"/>
      <c r="AR818" s="26"/>
      <c r="AS818" s="26"/>
      <c r="AT818" s="26"/>
      <c r="AU818" s="26"/>
      <c r="AV818" s="26"/>
      <c r="AW818" s="11"/>
      <c r="AX818" s="11"/>
      <c r="AY818" s="11"/>
      <c r="AZ818" s="11"/>
      <c r="BA818" s="11"/>
      <c r="BB818" s="11"/>
      <c r="BC818" s="11"/>
    </row>
    <row r="819" spans="1:55" x14ac:dyDescent="0.3">
      <c r="A819" s="11"/>
      <c r="B819" s="11"/>
      <c r="C819" s="11"/>
      <c r="D819" s="11"/>
      <c r="E819" s="38"/>
      <c r="F819" s="11"/>
      <c r="G819" s="40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26"/>
      <c r="AR819" s="26"/>
      <c r="AS819" s="26"/>
      <c r="AT819" s="26"/>
      <c r="AU819" s="26"/>
      <c r="AV819" s="26"/>
      <c r="AW819" s="11"/>
      <c r="AX819" s="11"/>
      <c r="AY819" s="11"/>
      <c r="AZ819" s="11"/>
      <c r="BA819" s="11"/>
      <c r="BB819" s="11"/>
      <c r="BC819" s="11"/>
    </row>
    <row r="820" spans="1:55" x14ac:dyDescent="0.3">
      <c r="A820" s="11"/>
      <c r="B820" s="11"/>
      <c r="C820" s="11"/>
      <c r="D820" s="11"/>
      <c r="E820" s="38"/>
      <c r="F820" s="11"/>
      <c r="G820" s="40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26"/>
      <c r="AR820" s="26"/>
      <c r="AS820" s="26"/>
      <c r="AT820" s="26"/>
      <c r="AU820" s="26"/>
      <c r="AV820" s="26"/>
      <c r="AW820" s="11"/>
      <c r="AX820" s="11"/>
      <c r="AY820" s="11"/>
      <c r="AZ820" s="11"/>
      <c r="BA820" s="11"/>
      <c r="BB820" s="11"/>
      <c r="BC820" s="11"/>
    </row>
    <row r="821" spans="1:55" x14ac:dyDescent="0.3">
      <c r="A821" s="11"/>
      <c r="B821" s="11"/>
      <c r="C821" s="11"/>
      <c r="D821" s="11"/>
      <c r="E821" s="38"/>
      <c r="F821" s="11"/>
      <c r="G821" s="40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26"/>
      <c r="AR821" s="26"/>
      <c r="AS821" s="26"/>
      <c r="AT821" s="26"/>
      <c r="AU821" s="26"/>
      <c r="AV821" s="26"/>
      <c r="AW821" s="11"/>
      <c r="AX821" s="11"/>
      <c r="AY821" s="11"/>
      <c r="AZ821" s="11"/>
      <c r="BA821" s="11"/>
      <c r="BB821" s="11"/>
      <c r="BC821" s="11"/>
    </row>
    <row r="822" spans="1:55" x14ac:dyDescent="0.3">
      <c r="A822" s="11"/>
      <c r="B822" s="11"/>
      <c r="C822" s="11"/>
      <c r="D822" s="11"/>
      <c r="E822" s="38"/>
      <c r="F822" s="11"/>
      <c r="G822" s="40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26"/>
      <c r="AR822" s="26"/>
      <c r="AS822" s="26"/>
      <c r="AT822" s="26"/>
      <c r="AU822" s="26"/>
      <c r="AV822" s="26"/>
      <c r="AW822" s="11"/>
      <c r="AX822" s="11"/>
      <c r="AY822" s="11"/>
      <c r="AZ822" s="11"/>
      <c r="BA822" s="11"/>
      <c r="BB822" s="11"/>
      <c r="BC822" s="11"/>
    </row>
    <row r="823" spans="1:55" x14ac:dyDescent="0.3">
      <c r="A823" s="11"/>
      <c r="B823" s="11"/>
      <c r="C823" s="11"/>
      <c r="D823" s="11"/>
      <c r="E823" s="38"/>
      <c r="F823" s="11"/>
      <c r="G823" s="40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26"/>
      <c r="AR823" s="26"/>
      <c r="AS823" s="26"/>
      <c r="AT823" s="26"/>
      <c r="AU823" s="26"/>
      <c r="AV823" s="26"/>
      <c r="AW823" s="11"/>
      <c r="AX823" s="11"/>
      <c r="AY823" s="11"/>
      <c r="AZ823" s="11"/>
      <c r="BA823" s="11"/>
      <c r="BB823" s="11"/>
      <c r="BC823" s="11"/>
    </row>
    <row r="824" spans="1:55" x14ac:dyDescent="0.3">
      <c r="A824" s="11"/>
      <c r="B824" s="11"/>
      <c r="C824" s="11"/>
      <c r="D824" s="11"/>
      <c r="E824" s="38"/>
      <c r="F824" s="11"/>
      <c r="G824" s="40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26"/>
      <c r="AR824" s="26"/>
      <c r="AS824" s="26"/>
      <c r="AT824" s="26"/>
      <c r="AU824" s="26"/>
      <c r="AV824" s="26"/>
      <c r="AW824" s="11"/>
      <c r="AX824" s="11"/>
      <c r="AY824" s="11"/>
      <c r="AZ824" s="11"/>
      <c r="BA824" s="11"/>
      <c r="BB824" s="11"/>
      <c r="BC824" s="11"/>
    </row>
    <row r="825" spans="1:55" x14ac:dyDescent="0.3">
      <c r="A825" s="11"/>
      <c r="B825" s="11"/>
      <c r="C825" s="11"/>
      <c r="D825" s="11"/>
      <c r="E825" s="38"/>
      <c r="F825" s="11"/>
      <c r="G825" s="40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26"/>
      <c r="AR825" s="26"/>
      <c r="AS825" s="26"/>
      <c r="AT825" s="26"/>
      <c r="AU825" s="26"/>
      <c r="AV825" s="26"/>
      <c r="AW825" s="11"/>
      <c r="AX825" s="11"/>
      <c r="AY825" s="11"/>
      <c r="AZ825" s="11"/>
      <c r="BA825" s="11"/>
      <c r="BB825" s="11"/>
      <c r="BC825" s="11"/>
    </row>
    <row r="826" spans="1:55" x14ac:dyDescent="0.3">
      <c r="A826" s="11"/>
      <c r="B826" s="11"/>
      <c r="C826" s="11"/>
      <c r="D826" s="11"/>
      <c r="E826" s="38"/>
      <c r="F826" s="11"/>
      <c r="G826" s="40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26"/>
      <c r="AR826" s="26"/>
      <c r="AS826" s="26"/>
      <c r="AT826" s="26"/>
      <c r="AU826" s="26"/>
      <c r="AV826" s="26"/>
      <c r="AW826" s="11"/>
      <c r="AX826" s="11"/>
      <c r="AY826" s="11"/>
      <c r="AZ826" s="11"/>
      <c r="BA826" s="11"/>
      <c r="BB826" s="11"/>
      <c r="BC826" s="11"/>
    </row>
    <row r="827" spans="1:55" x14ac:dyDescent="0.3">
      <c r="A827" s="11"/>
      <c r="B827" s="11"/>
      <c r="C827" s="11"/>
      <c r="D827" s="11"/>
      <c r="E827" s="38"/>
      <c r="F827" s="11"/>
      <c r="G827" s="40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26"/>
      <c r="AR827" s="26"/>
      <c r="AS827" s="26"/>
      <c r="AT827" s="26"/>
      <c r="AU827" s="26"/>
      <c r="AV827" s="26"/>
      <c r="AW827" s="11"/>
      <c r="AX827" s="11"/>
      <c r="AY827" s="11"/>
      <c r="AZ827" s="11"/>
      <c r="BA827" s="11"/>
      <c r="BB827" s="11"/>
      <c r="BC827" s="11"/>
    </row>
    <row r="828" spans="1:55" x14ac:dyDescent="0.3">
      <c r="A828" s="11"/>
      <c r="B828" s="11"/>
      <c r="C828" s="11"/>
      <c r="D828" s="11"/>
      <c r="E828" s="38"/>
      <c r="F828" s="11"/>
      <c r="G828" s="40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26"/>
      <c r="AR828" s="26"/>
      <c r="AS828" s="26"/>
      <c r="AT828" s="26"/>
      <c r="AU828" s="26"/>
      <c r="AV828" s="26"/>
      <c r="AW828" s="11"/>
      <c r="AX828" s="11"/>
      <c r="AY828" s="11"/>
      <c r="AZ828" s="11"/>
      <c r="BA828" s="11"/>
      <c r="BB828" s="11"/>
      <c r="BC828" s="11"/>
    </row>
    <row r="829" spans="1:55" x14ac:dyDescent="0.3">
      <c r="A829" s="11"/>
      <c r="B829" s="11"/>
      <c r="C829" s="11"/>
      <c r="D829" s="11"/>
      <c r="E829" s="38"/>
      <c r="F829" s="11"/>
      <c r="G829" s="40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26"/>
      <c r="AR829" s="26"/>
      <c r="AS829" s="26"/>
      <c r="AT829" s="26"/>
      <c r="AU829" s="26"/>
      <c r="AV829" s="26"/>
      <c r="AW829" s="11"/>
      <c r="AX829" s="11"/>
      <c r="AY829" s="11"/>
      <c r="AZ829" s="11"/>
      <c r="BA829" s="11"/>
      <c r="BB829" s="11"/>
      <c r="BC829" s="11"/>
    </row>
    <row r="830" spans="1:55" x14ac:dyDescent="0.3">
      <c r="A830" s="11"/>
      <c r="B830" s="11"/>
      <c r="C830" s="11"/>
      <c r="D830" s="11"/>
      <c r="E830" s="38"/>
      <c r="F830" s="11"/>
      <c r="G830" s="40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26"/>
      <c r="AR830" s="26"/>
      <c r="AS830" s="26"/>
      <c r="AT830" s="26"/>
      <c r="AU830" s="26"/>
      <c r="AV830" s="26"/>
      <c r="AW830" s="11"/>
      <c r="AX830" s="11"/>
      <c r="AY830" s="11"/>
      <c r="AZ830" s="11"/>
      <c r="BA830" s="11"/>
      <c r="BB830" s="11"/>
      <c r="BC830" s="11"/>
    </row>
    <row r="831" spans="1:55" x14ac:dyDescent="0.3">
      <c r="A831" s="11"/>
      <c r="B831" s="11"/>
      <c r="C831" s="11"/>
      <c r="D831" s="11"/>
      <c r="E831" s="38"/>
      <c r="F831" s="11"/>
      <c r="G831" s="40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26"/>
      <c r="AR831" s="26"/>
      <c r="AS831" s="26"/>
      <c r="AT831" s="26"/>
      <c r="AU831" s="26"/>
      <c r="AV831" s="26"/>
      <c r="AW831" s="11"/>
      <c r="AX831" s="11"/>
      <c r="AY831" s="11"/>
      <c r="AZ831" s="11"/>
      <c r="BA831" s="11"/>
      <c r="BB831" s="11"/>
      <c r="BC831" s="11"/>
    </row>
    <row r="832" spans="1:55" x14ac:dyDescent="0.3">
      <c r="A832" s="11"/>
      <c r="B832" s="11"/>
      <c r="C832" s="11"/>
      <c r="D832" s="11"/>
      <c r="E832" s="38"/>
      <c r="F832" s="11"/>
      <c r="G832" s="40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26"/>
      <c r="AR832" s="26"/>
      <c r="AS832" s="26"/>
      <c r="AT832" s="26"/>
      <c r="AU832" s="26"/>
      <c r="AV832" s="26"/>
      <c r="AW832" s="11"/>
      <c r="AX832" s="11"/>
      <c r="AY832" s="11"/>
      <c r="AZ832" s="11"/>
      <c r="BA832" s="11"/>
      <c r="BB832" s="11"/>
      <c r="BC832" s="11"/>
    </row>
    <row r="833" spans="1:55" x14ac:dyDescent="0.3">
      <c r="A833" s="11"/>
      <c r="B833" s="11"/>
      <c r="C833" s="11"/>
      <c r="D833" s="11"/>
      <c r="E833" s="38"/>
      <c r="F833" s="11"/>
      <c r="G833" s="40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26"/>
      <c r="AR833" s="26"/>
      <c r="AS833" s="26"/>
      <c r="AT833" s="26"/>
      <c r="AU833" s="26"/>
      <c r="AV833" s="26"/>
      <c r="AW833" s="11"/>
      <c r="AX833" s="11"/>
      <c r="AY833" s="11"/>
      <c r="AZ833" s="11"/>
      <c r="BA833" s="11"/>
      <c r="BB833" s="11"/>
      <c r="BC833" s="11"/>
    </row>
    <row r="834" spans="1:55" x14ac:dyDescent="0.3">
      <c r="A834" s="11"/>
      <c r="B834" s="11"/>
      <c r="C834" s="11"/>
      <c r="D834" s="11"/>
      <c r="E834" s="38"/>
      <c r="F834" s="11"/>
      <c r="G834" s="40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26"/>
      <c r="AR834" s="26"/>
      <c r="AS834" s="26"/>
      <c r="AT834" s="26"/>
      <c r="AU834" s="26"/>
      <c r="AV834" s="26"/>
      <c r="AW834" s="11"/>
      <c r="AX834" s="11"/>
      <c r="AY834" s="11"/>
      <c r="AZ834" s="11"/>
      <c r="BA834" s="11"/>
      <c r="BB834" s="11"/>
      <c r="BC834" s="11"/>
    </row>
    <row r="835" spans="1:55" x14ac:dyDescent="0.3">
      <c r="A835" s="11"/>
      <c r="B835" s="11"/>
      <c r="C835" s="11"/>
      <c r="D835" s="11"/>
      <c r="E835" s="38"/>
      <c r="F835" s="11"/>
      <c r="G835" s="40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26"/>
      <c r="AR835" s="26"/>
      <c r="AS835" s="26"/>
      <c r="AT835" s="26"/>
      <c r="AU835" s="26"/>
      <c r="AV835" s="26"/>
      <c r="AW835" s="11"/>
      <c r="AX835" s="11"/>
      <c r="AY835" s="11"/>
      <c r="AZ835" s="11"/>
      <c r="BA835" s="11"/>
      <c r="BB835" s="11"/>
      <c r="BC835" s="11"/>
    </row>
    <row r="836" spans="1:55" x14ac:dyDescent="0.3">
      <c r="A836" s="11"/>
      <c r="B836" s="11"/>
      <c r="C836" s="11"/>
      <c r="D836" s="11"/>
      <c r="E836" s="38"/>
      <c r="F836" s="11"/>
      <c r="G836" s="40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26"/>
      <c r="AR836" s="26"/>
      <c r="AS836" s="26"/>
      <c r="AT836" s="26"/>
      <c r="AU836" s="26"/>
      <c r="AV836" s="26"/>
      <c r="AW836" s="11"/>
      <c r="AX836" s="11"/>
      <c r="AY836" s="11"/>
      <c r="AZ836" s="11"/>
      <c r="BA836" s="11"/>
      <c r="BB836" s="11"/>
      <c r="BC836" s="11"/>
    </row>
    <row r="837" spans="1:55" x14ac:dyDescent="0.3">
      <c r="A837" s="11"/>
      <c r="B837" s="11"/>
      <c r="C837" s="11"/>
      <c r="D837" s="11"/>
      <c r="E837" s="38"/>
      <c r="F837" s="11"/>
      <c r="G837" s="40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26"/>
      <c r="AR837" s="26"/>
      <c r="AS837" s="26"/>
      <c r="AT837" s="26"/>
      <c r="AU837" s="26"/>
      <c r="AV837" s="26"/>
      <c r="AW837" s="11"/>
      <c r="AX837" s="11"/>
      <c r="AY837" s="11"/>
      <c r="AZ837" s="11"/>
      <c r="BA837" s="11"/>
      <c r="BB837" s="11"/>
      <c r="BC837" s="11"/>
    </row>
    <row r="838" spans="1:55" x14ac:dyDescent="0.3">
      <c r="A838" s="11"/>
      <c r="B838" s="11"/>
      <c r="C838" s="11"/>
      <c r="D838" s="11"/>
      <c r="E838" s="38"/>
      <c r="F838" s="11"/>
      <c r="G838" s="40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26"/>
      <c r="AR838" s="26"/>
      <c r="AS838" s="26"/>
      <c r="AT838" s="26"/>
      <c r="AU838" s="26"/>
      <c r="AV838" s="26"/>
      <c r="AW838" s="11"/>
      <c r="AX838" s="11"/>
      <c r="AY838" s="11"/>
      <c r="AZ838" s="11"/>
      <c r="BA838" s="11"/>
      <c r="BB838" s="11"/>
      <c r="BC838" s="11"/>
    </row>
    <row r="839" spans="1:55" x14ac:dyDescent="0.3">
      <c r="A839" s="11"/>
      <c r="B839" s="11"/>
      <c r="C839" s="11"/>
      <c r="D839" s="11"/>
      <c r="E839" s="38"/>
      <c r="F839" s="11"/>
      <c r="G839" s="40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26"/>
      <c r="AR839" s="26"/>
      <c r="AS839" s="26"/>
      <c r="AT839" s="26"/>
      <c r="AU839" s="26"/>
      <c r="AV839" s="26"/>
      <c r="AW839" s="11"/>
      <c r="AX839" s="11"/>
      <c r="AY839" s="11"/>
      <c r="AZ839" s="11"/>
      <c r="BA839" s="11"/>
      <c r="BB839" s="11"/>
      <c r="BC839" s="11"/>
    </row>
    <row r="840" spans="1:55" x14ac:dyDescent="0.3">
      <c r="A840" s="11"/>
      <c r="B840" s="11"/>
      <c r="C840" s="11"/>
      <c r="D840" s="11"/>
      <c r="E840" s="38"/>
      <c r="F840" s="11"/>
      <c r="G840" s="40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26"/>
      <c r="AR840" s="26"/>
      <c r="AS840" s="26"/>
      <c r="AT840" s="26"/>
      <c r="AU840" s="26"/>
      <c r="AV840" s="26"/>
      <c r="AW840" s="11"/>
      <c r="AX840" s="11"/>
      <c r="AY840" s="11"/>
      <c r="AZ840" s="11"/>
      <c r="BA840" s="11"/>
      <c r="BB840" s="11"/>
      <c r="BC840" s="11"/>
    </row>
    <row r="841" spans="1:55" x14ac:dyDescent="0.3">
      <c r="A841" s="11"/>
      <c r="B841" s="11"/>
      <c r="C841" s="11"/>
      <c r="D841" s="11"/>
      <c r="E841" s="38"/>
      <c r="F841" s="11"/>
      <c r="G841" s="40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26"/>
      <c r="AR841" s="26"/>
      <c r="AS841" s="26"/>
      <c r="AT841" s="26"/>
      <c r="AU841" s="26"/>
      <c r="AV841" s="26"/>
      <c r="AW841" s="11"/>
      <c r="AX841" s="11"/>
      <c r="AY841" s="11"/>
      <c r="AZ841" s="11"/>
      <c r="BA841" s="11"/>
      <c r="BB841" s="11"/>
      <c r="BC841" s="11"/>
    </row>
    <row r="842" spans="1:55" x14ac:dyDescent="0.3">
      <c r="A842" s="11"/>
      <c r="B842" s="11"/>
      <c r="C842" s="11"/>
      <c r="D842" s="11"/>
      <c r="E842" s="38"/>
      <c r="F842" s="11"/>
      <c r="G842" s="40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26"/>
      <c r="AR842" s="26"/>
      <c r="AS842" s="26"/>
      <c r="AT842" s="26"/>
      <c r="AU842" s="26"/>
      <c r="AV842" s="26"/>
      <c r="AW842" s="11"/>
      <c r="AX842" s="11"/>
      <c r="AY842" s="11"/>
      <c r="AZ842" s="11"/>
      <c r="BA842" s="11"/>
      <c r="BB842" s="11"/>
      <c r="BC842" s="11"/>
    </row>
    <row r="843" spans="1:55" x14ac:dyDescent="0.3">
      <c r="A843" s="11"/>
      <c r="B843" s="11"/>
      <c r="C843" s="11"/>
      <c r="D843" s="11"/>
      <c r="E843" s="38"/>
      <c r="F843" s="11"/>
      <c r="G843" s="40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26"/>
      <c r="AR843" s="26"/>
      <c r="AS843" s="26"/>
      <c r="AT843" s="26"/>
      <c r="AU843" s="26"/>
      <c r="AV843" s="26"/>
      <c r="AW843" s="11"/>
      <c r="AX843" s="11"/>
      <c r="AY843" s="11"/>
      <c r="AZ843" s="11"/>
      <c r="BA843" s="11"/>
      <c r="BB843" s="11"/>
      <c r="BC843" s="11"/>
    </row>
    <row r="844" spans="1:55" x14ac:dyDescent="0.3">
      <c r="A844" s="11"/>
      <c r="B844" s="11"/>
      <c r="C844" s="11"/>
      <c r="D844" s="11"/>
      <c r="E844" s="38"/>
      <c r="F844" s="11"/>
      <c r="G844" s="40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26"/>
      <c r="AR844" s="26"/>
      <c r="AS844" s="26"/>
      <c r="AT844" s="26"/>
      <c r="AU844" s="26"/>
      <c r="AV844" s="26"/>
      <c r="AW844" s="11"/>
      <c r="AX844" s="11"/>
      <c r="AY844" s="11"/>
      <c r="AZ844" s="11"/>
      <c r="BA844" s="11"/>
      <c r="BB844" s="11"/>
      <c r="BC844" s="11"/>
    </row>
    <row r="845" spans="1:55" x14ac:dyDescent="0.3">
      <c r="A845" s="11"/>
      <c r="B845" s="11"/>
      <c r="C845" s="11"/>
      <c r="D845" s="11"/>
      <c r="E845" s="38"/>
      <c r="F845" s="11"/>
      <c r="G845" s="40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26"/>
      <c r="AR845" s="26"/>
      <c r="AS845" s="26"/>
      <c r="AT845" s="26"/>
      <c r="AU845" s="26"/>
      <c r="AV845" s="26"/>
      <c r="AW845" s="11"/>
      <c r="AX845" s="11"/>
      <c r="AY845" s="11"/>
      <c r="AZ845" s="11"/>
      <c r="BA845" s="11"/>
      <c r="BB845" s="11"/>
      <c r="BC845" s="11"/>
    </row>
    <row r="846" spans="1:55" x14ac:dyDescent="0.3">
      <c r="A846" s="11"/>
      <c r="B846" s="11"/>
      <c r="C846" s="11"/>
      <c r="D846" s="11"/>
      <c r="E846" s="38"/>
      <c r="F846" s="11"/>
      <c r="G846" s="40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26"/>
      <c r="AR846" s="26"/>
      <c r="AS846" s="26"/>
      <c r="AT846" s="26"/>
      <c r="AU846" s="26"/>
      <c r="AV846" s="26"/>
      <c r="AW846" s="11"/>
      <c r="AX846" s="11"/>
      <c r="AY846" s="11"/>
      <c r="AZ846" s="11"/>
      <c r="BA846" s="11"/>
      <c r="BB846" s="11"/>
      <c r="BC846" s="11"/>
    </row>
    <row r="847" spans="1:55" x14ac:dyDescent="0.3">
      <c r="A847" s="11"/>
      <c r="B847" s="11"/>
      <c r="C847" s="11"/>
      <c r="D847" s="11"/>
      <c r="E847" s="38"/>
      <c r="F847" s="11"/>
      <c r="G847" s="40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26"/>
      <c r="AR847" s="26"/>
      <c r="AS847" s="26"/>
      <c r="AT847" s="26"/>
      <c r="AU847" s="26"/>
      <c r="AV847" s="26"/>
      <c r="AW847" s="11"/>
      <c r="AX847" s="11"/>
      <c r="AY847" s="11"/>
      <c r="AZ847" s="11"/>
      <c r="BA847" s="11"/>
      <c r="BB847" s="11"/>
      <c r="BC847" s="11"/>
    </row>
    <row r="848" spans="1:55" x14ac:dyDescent="0.3">
      <c r="A848" s="11"/>
      <c r="B848" s="11"/>
      <c r="C848" s="11"/>
      <c r="D848" s="11"/>
      <c r="E848" s="38"/>
      <c r="F848" s="11"/>
      <c r="G848" s="40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26"/>
      <c r="AR848" s="26"/>
      <c r="AS848" s="26"/>
      <c r="AT848" s="26"/>
      <c r="AU848" s="26"/>
      <c r="AV848" s="26"/>
      <c r="AW848" s="11"/>
      <c r="AX848" s="11"/>
      <c r="AY848" s="11"/>
      <c r="AZ848" s="11"/>
      <c r="BA848" s="11"/>
      <c r="BB848" s="11"/>
      <c r="BC848" s="11"/>
    </row>
    <row r="849" spans="1:55" x14ac:dyDescent="0.3">
      <c r="A849" s="11"/>
      <c r="B849" s="11"/>
      <c r="C849" s="11"/>
      <c r="D849" s="11"/>
      <c r="E849" s="38"/>
      <c r="F849" s="11"/>
      <c r="G849" s="40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26"/>
      <c r="AR849" s="26"/>
      <c r="AS849" s="26"/>
      <c r="AT849" s="26"/>
      <c r="AU849" s="26"/>
      <c r="AV849" s="26"/>
      <c r="AW849" s="11"/>
      <c r="AX849" s="11"/>
      <c r="AY849" s="11"/>
      <c r="AZ849" s="11"/>
      <c r="BA849" s="11"/>
      <c r="BB849" s="11"/>
      <c r="BC849" s="11"/>
    </row>
    <row r="850" spans="1:55" x14ac:dyDescent="0.3">
      <c r="A850" s="11"/>
      <c r="B850" s="11"/>
      <c r="C850" s="11"/>
      <c r="D850" s="11"/>
      <c r="E850" s="38"/>
      <c r="F850" s="11"/>
      <c r="G850" s="40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26"/>
      <c r="AR850" s="26"/>
      <c r="AS850" s="26"/>
      <c r="AT850" s="26"/>
      <c r="AU850" s="26"/>
      <c r="AV850" s="26"/>
      <c r="AW850" s="11"/>
      <c r="AX850" s="11"/>
      <c r="AY850" s="11"/>
      <c r="AZ850" s="11"/>
      <c r="BA850" s="11"/>
      <c r="BB850" s="11"/>
      <c r="BC850" s="11"/>
    </row>
    <row r="851" spans="1:55" x14ac:dyDescent="0.3">
      <c r="A851" s="11"/>
      <c r="B851" s="11"/>
      <c r="C851" s="11"/>
      <c r="D851" s="11"/>
      <c r="E851" s="38"/>
      <c r="F851" s="11"/>
      <c r="G851" s="40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26"/>
      <c r="AR851" s="26"/>
      <c r="AS851" s="26"/>
      <c r="AT851" s="26"/>
      <c r="AU851" s="26"/>
      <c r="AV851" s="26"/>
      <c r="AW851" s="11"/>
      <c r="AX851" s="11"/>
      <c r="AY851" s="11"/>
      <c r="AZ851" s="11"/>
      <c r="BA851" s="11"/>
      <c r="BB851" s="11"/>
      <c r="BC851" s="11"/>
    </row>
    <row r="852" spans="1:55" x14ac:dyDescent="0.3">
      <c r="A852" s="11"/>
      <c r="B852" s="11"/>
      <c r="C852" s="11"/>
      <c r="D852" s="11"/>
      <c r="E852" s="38"/>
      <c r="F852" s="11"/>
      <c r="G852" s="40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26"/>
      <c r="AR852" s="26"/>
      <c r="AS852" s="26"/>
      <c r="AT852" s="26"/>
      <c r="AU852" s="26"/>
      <c r="AV852" s="26"/>
      <c r="AW852" s="11"/>
      <c r="AX852" s="11"/>
      <c r="AY852" s="11"/>
      <c r="AZ852" s="11"/>
      <c r="BA852" s="11"/>
      <c r="BB852" s="11"/>
      <c r="BC852" s="11"/>
    </row>
    <row r="853" spans="1:55" x14ac:dyDescent="0.3">
      <c r="A853" s="11"/>
      <c r="B853" s="11"/>
      <c r="C853" s="11"/>
      <c r="D853" s="11"/>
      <c r="E853" s="38"/>
      <c r="F853" s="11"/>
      <c r="G853" s="40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26"/>
      <c r="AR853" s="26"/>
      <c r="AS853" s="26"/>
      <c r="AT853" s="26"/>
      <c r="AU853" s="26"/>
      <c r="AV853" s="26"/>
      <c r="AW853" s="11"/>
      <c r="AX853" s="11"/>
      <c r="AY853" s="11"/>
      <c r="AZ853" s="11"/>
      <c r="BA853" s="11"/>
      <c r="BB853" s="11"/>
      <c r="BC853" s="11"/>
    </row>
    <row r="854" spans="1:55" x14ac:dyDescent="0.3">
      <c r="A854" s="11"/>
      <c r="B854" s="11"/>
      <c r="C854" s="11"/>
      <c r="D854" s="11"/>
      <c r="E854" s="38"/>
      <c r="F854" s="11"/>
      <c r="G854" s="40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26"/>
      <c r="AR854" s="26"/>
      <c r="AS854" s="26"/>
      <c r="AT854" s="26"/>
      <c r="AU854" s="26"/>
      <c r="AV854" s="26"/>
      <c r="AW854" s="11"/>
      <c r="AX854" s="11"/>
      <c r="AY854" s="11"/>
      <c r="AZ854" s="11"/>
      <c r="BA854" s="11"/>
      <c r="BB854" s="11"/>
      <c r="BC854" s="11"/>
    </row>
    <row r="855" spans="1:55" x14ac:dyDescent="0.3">
      <c r="A855" s="11"/>
      <c r="B855" s="11"/>
      <c r="C855" s="11"/>
      <c r="D855" s="11"/>
      <c r="E855" s="38"/>
      <c r="F855" s="11"/>
      <c r="G855" s="40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26"/>
      <c r="AR855" s="26"/>
      <c r="AS855" s="26"/>
      <c r="AT855" s="26"/>
      <c r="AU855" s="26"/>
      <c r="AV855" s="26"/>
      <c r="AW855" s="11"/>
      <c r="AX855" s="11"/>
      <c r="AY855" s="11"/>
      <c r="AZ855" s="11"/>
      <c r="BA855" s="11"/>
      <c r="BB855" s="11"/>
      <c r="BC855" s="11"/>
    </row>
    <row r="856" spans="1:55" x14ac:dyDescent="0.3">
      <c r="A856" s="11"/>
      <c r="B856" s="11"/>
      <c r="C856" s="11"/>
      <c r="D856" s="11"/>
      <c r="E856" s="38"/>
      <c r="F856" s="11"/>
      <c r="G856" s="40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26"/>
      <c r="AR856" s="26"/>
      <c r="AS856" s="26"/>
      <c r="AT856" s="26"/>
      <c r="AU856" s="26"/>
      <c r="AV856" s="26"/>
      <c r="AW856" s="11"/>
      <c r="AX856" s="11"/>
      <c r="AY856" s="11"/>
      <c r="AZ856" s="11"/>
      <c r="BA856" s="11"/>
      <c r="BB856" s="11"/>
      <c r="BC856" s="11"/>
    </row>
    <row r="857" spans="1:55" x14ac:dyDescent="0.3">
      <c r="A857" s="11"/>
      <c r="B857" s="11"/>
      <c r="C857" s="11"/>
      <c r="D857" s="11"/>
      <c r="E857" s="38"/>
      <c r="F857" s="11"/>
      <c r="G857" s="40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26"/>
      <c r="AR857" s="26"/>
      <c r="AS857" s="26"/>
      <c r="AT857" s="26"/>
      <c r="AU857" s="26"/>
      <c r="AV857" s="26"/>
      <c r="AW857" s="11"/>
      <c r="AX857" s="11"/>
      <c r="AY857" s="11"/>
      <c r="AZ857" s="11"/>
      <c r="BA857" s="11"/>
      <c r="BB857" s="11"/>
      <c r="BC857" s="11"/>
    </row>
    <row r="858" spans="1:55" x14ac:dyDescent="0.3">
      <c r="A858" s="11"/>
      <c r="B858" s="11"/>
      <c r="C858" s="11"/>
      <c r="D858" s="11"/>
      <c r="E858" s="38"/>
      <c r="F858" s="11"/>
      <c r="G858" s="40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26"/>
      <c r="AR858" s="26"/>
      <c r="AS858" s="26"/>
      <c r="AT858" s="26"/>
      <c r="AU858" s="26"/>
      <c r="AV858" s="26"/>
      <c r="AW858" s="11"/>
      <c r="AX858" s="11"/>
      <c r="AY858" s="11"/>
      <c r="AZ858" s="11"/>
      <c r="BA858" s="11"/>
      <c r="BB858" s="11"/>
      <c r="BC858" s="11"/>
    </row>
    <row r="859" spans="1:55" x14ac:dyDescent="0.3">
      <c r="A859" s="11"/>
      <c r="B859" s="11"/>
      <c r="C859" s="11"/>
      <c r="D859" s="11"/>
      <c r="E859" s="38"/>
      <c r="F859" s="11"/>
      <c r="G859" s="40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26"/>
      <c r="AR859" s="26"/>
      <c r="AS859" s="26"/>
      <c r="AT859" s="26"/>
      <c r="AU859" s="26"/>
      <c r="AV859" s="26"/>
      <c r="AW859" s="11"/>
      <c r="AX859" s="11"/>
      <c r="AY859" s="11"/>
      <c r="AZ859" s="11"/>
      <c r="BA859" s="11"/>
      <c r="BB859" s="11"/>
      <c r="BC859" s="11"/>
    </row>
    <row r="860" spans="1:55" x14ac:dyDescent="0.3">
      <c r="A860" s="11"/>
      <c r="B860" s="11"/>
      <c r="C860" s="11"/>
      <c r="D860" s="11"/>
      <c r="E860" s="38"/>
      <c r="F860" s="11"/>
      <c r="G860" s="40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26"/>
      <c r="AR860" s="26"/>
      <c r="AS860" s="26"/>
      <c r="AT860" s="26"/>
      <c r="AU860" s="26"/>
      <c r="AV860" s="26"/>
      <c r="AW860" s="11"/>
      <c r="AX860" s="11"/>
      <c r="AY860" s="11"/>
      <c r="AZ860" s="11"/>
      <c r="BA860" s="11"/>
      <c r="BB860" s="11"/>
      <c r="BC860" s="11"/>
    </row>
    <row r="861" spans="1:55" x14ac:dyDescent="0.3">
      <c r="A861" s="11"/>
      <c r="B861" s="11"/>
      <c r="C861" s="11"/>
      <c r="D861" s="11"/>
      <c r="E861" s="38"/>
      <c r="F861" s="11"/>
      <c r="G861" s="40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26"/>
      <c r="AR861" s="26"/>
      <c r="AS861" s="26"/>
      <c r="AT861" s="26"/>
      <c r="AU861" s="26"/>
      <c r="AV861" s="26"/>
      <c r="AW861" s="11"/>
      <c r="AX861" s="11"/>
      <c r="AY861" s="11"/>
      <c r="AZ861" s="11"/>
      <c r="BA861" s="11"/>
      <c r="BB861" s="11"/>
      <c r="BC861" s="11"/>
    </row>
    <row r="862" spans="1:55" x14ac:dyDescent="0.3">
      <c r="A862" s="11"/>
      <c r="B862" s="11"/>
      <c r="C862" s="11"/>
      <c r="D862" s="11"/>
      <c r="E862" s="38"/>
      <c r="F862" s="11"/>
      <c r="G862" s="40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26"/>
      <c r="AR862" s="26"/>
      <c r="AS862" s="26"/>
      <c r="AT862" s="26"/>
      <c r="AU862" s="26"/>
      <c r="AV862" s="26"/>
      <c r="AW862" s="11"/>
      <c r="AX862" s="11"/>
      <c r="AY862" s="11"/>
      <c r="AZ862" s="11"/>
      <c r="BA862" s="11"/>
      <c r="BB862" s="11"/>
      <c r="BC862" s="11"/>
    </row>
    <row r="863" spans="1:55" x14ac:dyDescent="0.3">
      <c r="A863" s="11"/>
      <c r="B863" s="11"/>
      <c r="C863" s="11"/>
      <c r="D863" s="11"/>
      <c r="E863" s="38"/>
      <c r="F863" s="11"/>
      <c r="G863" s="40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26"/>
      <c r="AR863" s="26"/>
      <c r="AS863" s="26"/>
      <c r="AT863" s="26"/>
      <c r="AU863" s="26"/>
      <c r="AV863" s="26"/>
      <c r="AW863" s="11"/>
      <c r="AX863" s="11"/>
      <c r="AY863" s="11"/>
      <c r="AZ863" s="11"/>
      <c r="BA863" s="11"/>
      <c r="BB863" s="11"/>
      <c r="BC863" s="11"/>
    </row>
    <row r="864" spans="1:55" x14ac:dyDescent="0.3">
      <c r="A864" s="11"/>
      <c r="B864" s="11"/>
      <c r="C864" s="11"/>
      <c r="D864" s="11"/>
      <c r="E864" s="38"/>
      <c r="F864" s="11"/>
      <c r="G864" s="40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26"/>
      <c r="AR864" s="26"/>
      <c r="AS864" s="26"/>
      <c r="AT864" s="26"/>
      <c r="AU864" s="26"/>
      <c r="AV864" s="26"/>
      <c r="AW864" s="11"/>
      <c r="AX864" s="11"/>
      <c r="AY864" s="11"/>
      <c r="AZ864" s="11"/>
      <c r="BA864" s="11"/>
      <c r="BB864" s="11"/>
      <c r="BC864" s="11"/>
    </row>
    <row r="865" spans="1:55" x14ac:dyDescent="0.3">
      <c r="A865" s="11"/>
      <c r="B865" s="11"/>
      <c r="C865" s="11"/>
      <c r="D865" s="11"/>
      <c r="E865" s="38"/>
      <c r="F865" s="11"/>
      <c r="G865" s="40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26"/>
      <c r="AR865" s="26"/>
      <c r="AS865" s="26"/>
      <c r="AT865" s="26"/>
      <c r="AU865" s="26"/>
      <c r="AV865" s="26"/>
      <c r="AW865" s="11"/>
      <c r="AX865" s="11"/>
      <c r="AY865" s="11"/>
      <c r="AZ865" s="11"/>
      <c r="BA865" s="11"/>
      <c r="BB865" s="11"/>
      <c r="BC865" s="11"/>
    </row>
    <row r="866" spans="1:55" x14ac:dyDescent="0.3">
      <c r="A866" s="11"/>
      <c r="B866" s="11"/>
      <c r="C866" s="11"/>
      <c r="D866" s="11"/>
      <c r="E866" s="38"/>
      <c r="F866" s="11"/>
      <c r="G866" s="40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26"/>
      <c r="AR866" s="26"/>
      <c r="AS866" s="26"/>
      <c r="AT866" s="26"/>
      <c r="AU866" s="26"/>
      <c r="AV866" s="26"/>
      <c r="AW866" s="11"/>
      <c r="AX866" s="11"/>
      <c r="AY866" s="11"/>
      <c r="AZ866" s="11"/>
      <c r="BA866" s="11"/>
      <c r="BB866" s="11"/>
      <c r="BC866" s="11"/>
    </row>
    <row r="867" spans="1:55" x14ac:dyDescent="0.3">
      <c r="A867" s="11"/>
      <c r="B867" s="11"/>
      <c r="C867" s="11"/>
      <c r="D867" s="11"/>
      <c r="E867" s="38"/>
      <c r="F867" s="11"/>
      <c r="G867" s="40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26"/>
      <c r="AR867" s="26"/>
      <c r="AS867" s="26"/>
      <c r="AT867" s="26"/>
      <c r="AU867" s="26"/>
      <c r="AV867" s="26"/>
      <c r="AW867" s="11"/>
      <c r="AX867" s="11"/>
      <c r="AY867" s="11"/>
      <c r="AZ867" s="11"/>
      <c r="BA867" s="11"/>
      <c r="BB867" s="11"/>
      <c r="BC867" s="11"/>
    </row>
    <row r="868" spans="1:55" x14ac:dyDescent="0.3">
      <c r="A868" s="11"/>
      <c r="B868" s="11"/>
      <c r="C868" s="11"/>
      <c r="D868" s="11"/>
      <c r="E868" s="38"/>
      <c r="F868" s="11"/>
      <c r="G868" s="40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26"/>
      <c r="AR868" s="26"/>
      <c r="AS868" s="26"/>
      <c r="AT868" s="26"/>
      <c r="AU868" s="26"/>
      <c r="AV868" s="26"/>
      <c r="AW868" s="11"/>
      <c r="AX868" s="11"/>
      <c r="AY868" s="11"/>
      <c r="AZ868" s="11"/>
      <c r="BA868" s="11"/>
      <c r="BB868" s="11"/>
      <c r="BC868" s="11"/>
    </row>
    <row r="869" spans="1:55" x14ac:dyDescent="0.3">
      <c r="A869" s="11"/>
      <c r="B869" s="11"/>
      <c r="C869" s="11"/>
      <c r="D869" s="11"/>
      <c r="E869" s="38"/>
      <c r="F869" s="11"/>
      <c r="G869" s="40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26"/>
      <c r="AR869" s="26"/>
      <c r="AS869" s="26"/>
      <c r="AT869" s="26"/>
      <c r="AU869" s="26"/>
      <c r="AV869" s="26"/>
      <c r="AW869" s="11"/>
      <c r="AX869" s="11"/>
      <c r="AY869" s="11"/>
      <c r="AZ869" s="11"/>
      <c r="BA869" s="11"/>
      <c r="BB869" s="11"/>
      <c r="BC869" s="11"/>
    </row>
    <row r="870" spans="1:55" x14ac:dyDescent="0.3">
      <c r="A870" s="11"/>
      <c r="B870" s="11"/>
      <c r="C870" s="11"/>
      <c r="D870" s="11"/>
      <c r="E870" s="38"/>
      <c r="F870" s="11"/>
      <c r="G870" s="40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26"/>
      <c r="AR870" s="26"/>
      <c r="AS870" s="26"/>
      <c r="AT870" s="26"/>
      <c r="AU870" s="26"/>
      <c r="AV870" s="26"/>
      <c r="AW870" s="11"/>
      <c r="AX870" s="11"/>
      <c r="AY870" s="11"/>
      <c r="AZ870" s="11"/>
      <c r="BA870" s="11"/>
      <c r="BB870" s="11"/>
      <c r="BC870" s="11"/>
    </row>
    <row r="871" spans="1:55" x14ac:dyDescent="0.3">
      <c r="A871" s="11"/>
      <c r="B871" s="11"/>
      <c r="C871" s="11"/>
      <c r="D871" s="11"/>
      <c r="E871" s="38"/>
      <c r="F871" s="11"/>
      <c r="G871" s="40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26"/>
      <c r="AR871" s="26"/>
      <c r="AS871" s="26"/>
      <c r="AT871" s="26"/>
      <c r="AU871" s="26"/>
      <c r="AV871" s="26"/>
      <c r="AW871" s="11"/>
      <c r="AX871" s="11"/>
      <c r="AY871" s="11"/>
      <c r="AZ871" s="11"/>
      <c r="BA871" s="11"/>
      <c r="BB871" s="11"/>
      <c r="BC871" s="11"/>
    </row>
    <row r="872" spans="1:55" x14ac:dyDescent="0.3">
      <c r="A872" s="11"/>
      <c r="B872" s="11"/>
      <c r="C872" s="11"/>
      <c r="D872" s="11"/>
      <c r="E872" s="38"/>
      <c r="F872" s="11"/>
      <c r="G872" s="40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26"/>
      <c r="AR872" s="26"/>
      <c r="AS872" s="26"/>
      <c r="AT872" s="26"/>
      <c r="AU872" s="26"/>
      <c r="AV872" s="26"/>
      <c r="AW872" s="11"/>
      <c r="AX872" s="11"/>
      <c r="AY872" s="11"/>
      <c r="AZ872" s="11"/>
      <c r="BA872" s="11"/>
      <c r="BB872" s="11"/>
      <c r="BC872" s="11"/>
    </row>
    <row r="873" spans="1:55" x14ac:dyDescent="0.3">
      <c r="A873" s="11"/>
      <c r="B873" s="11"/>
      <c r="C873" s="11"/>
      <c r="D873" s="11"/>
      <c r="E873" s="38"/>
      <c r="F873" s="11"/>
      <c r="G873" s="40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26"/>
      <c r="AR873" s="26"/>
      <c r="AS873" s="26"/>
      <c r="AT873" s="26"/>
      <c r="AU873" s="26"/>
      <c r="AV873" s="26"/>
      <c r="AW873" s="11"/>
      <c r="AX873" s="11"/>
      <c r="AY873" s="11"/>
      <c r="AZ873" s="11"/>
      <c r="BA873" s="11"/>
      <c r="BB873" s="11"/>
      <c r="BC873" s="11"/>
    </row>
    <row r="874" spans="1:55" x14ac:dyDescent="0.3">
      <c r="A874" s="11"/>
      <c r="B874" s="11"/>
      <c r="C874" s="11"/>
      <c r="D874" s="11"/>
      <c r="E874" s="38"/>
      <c r="F874" s="11"/>
      <c r="G874" s="40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26"/>
      <c r="AR874" s="26"/>
      <c r="AS874" s="26"/>
      <c r="AT874" s="26"/>
      <c r="AU874" s="26"/>
      <c r="AV874" s="26"/>
      <c r="AW874" s="11"/>
      <c r="AX874" s="11"/>
      <c r="AY874" s="11"/>
      <c r="AZ874" s="11"/>
      <c r="BA874" s="11"/>
      <c r="BB874" s="11"/>
      <c r="BC874" s="11"/>
    </row>
    <row r="875" spans="1:55" x14ac:dyDescent="0.3">
      <c r="A875" s="11"/>
      <c r="B875" s="11"/>
      <c r="C875" s="11"/>
      <c r="D875" s="11"/>
      <c r="E875" s="38"/>
      <c r="F875" s="11"/>
      <c r="G875" s="40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26"/>
      <c r="AR875" s="26"/>
      <c r="AS875" s="26"/>
      <c r="AT875" s="26"/>
      <c r="AU875" s="26"/>
      <c r="AV875" s="26"/>
      <c r="AW875" s="11"/>
      <c r="AX875" s="11"/>
      <c r="AY875" s="11"/>
      <c r="AZ875" s="11"/>
      <c r="BA875" s="11"/>
      <c r="BB875" s="11"/>
      <c r="BC875" s="11"/>
    </row>
    <row r="876" spans="1:55" x14ac:dyDescent="0.3">
      <c r="A876" s="11"/>
      <c r="B876" s="11"/>
      <c r="C876" s="11"/>
      <c r="D876" s="11"/>
      <c r="E876" s="38"/>
      <c r="F876" s="11"/>
      <c r="G876" s="40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26"/>
      <c r="AR876" s="26"/>
      <c r="AS876" s="26"/>
      <c r="AT876" s="26"/>
      <c r="AU876" s="26"/>
      <c r="AV876" s="26"/>
      <c r="AW876" s="11"/>
      <c r="AX876" s="11"/>
      <c r="AY876" s="11"/>
      <c r="AZ876" s="11"/>
      <c r="BA876" s="11"/>
      <c r="BB876" s="11"/>
      <c r="BC876" s="11"/>
    </row>
    <row r="877" spans="1:55" x14ac:dyDescent="0.3">
      <c r="A877" s="11"/>
      <c r="B877" s="11"/>
      <c r="C877" s="11"/>
      <c r="D877" s="11"/>
      <c r="E877" s="38"/>
      <c r="F877" s="11"/>
      <c r="G877" s="40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26"/>
      <c r="AR877" s="26"/>
      <c r="AS877" s="26"/>
      <c r="AT877" s="26"/>
      <c r="AU877" s="26"/>
      <c r="AV877" s="26"/>
      <c r="AW877" s="11"/>
      <c r="AX877" s="11"/>
      <c r="AY877" s="11"/>
      <c r="AZ877" s="11"/>
      <c r="BA877" s="11"/>
      <c r="BB877" s="11"/>
      <c r="BC877" s="11"/>
    </row>
    <row r="878" spans="1:55" x14ac:dyDescent="0.3">
      <c r="A878" s="11"/>
      <c r="B878" s="11"/>
      <c r="C878" s="11"/>
      <c r="D878" s="11"/>
      <c r="E878" s="38"/>
      <c r="F878" s="11"/>
      <c r="G878" s="40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26"/>
      <c r="AR878" s="26"/>
      <c r="AS878" s="26"/>
      <c r="AT878" s="26"/>
      <c r="AU878" s="26"/>
      <c r="AV878" s="26"/>
      <c r="AW878" s="11"/>
      <c r="AX878" s="11"/>
      <c r="AY878" s="11"/>
      <c r="AZ878" s="11"/>
      <c r="BA878" s="11"/>
      <c r="BB878" s="11"/>
      <c r="BC878" s="11"/>
    </row>
    <row r="879" spans="1:55" x14ac:dyDescent="0.3">
      <c r="A879" s="11"/>
      <c r="B879" s="11"/>
      <c r="C879" s="11"/>
      <c r="D879" s="11"/>
      <c r="E879" s="38"/>
      <c r="F879" s="11"/>
      <c r="G879" s="40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26"/>
      <c r="AR879" s="26"/>
      <c r="AS879" s="26"/>
      <c r="AT879" s="26"/>
      <c r="AU879" s="26"/>
      <c r="AV879" s="26"/>
      <c r="AW879" s="11"/>
      <c r="AX879" s="11"/>
      <c r="AY879" s="11"/>
      <c r="AZ879" s="11"/>
      <c r="BA879" s="11"/>
      <c r="BB879" s="11"/>
      <c r="BC879" s="11"/>
    </row>
    <row r="880" spans="1:55" x14ac:dyDescent="0.3">
      <c r="A880" s="11"/>
      <c r="B880" s="11"/>
      <c r="C880" s="11"/>
      <c r="D880" s="11"/>
      <c r="E880" s="38"/>
      <c r="F880" s="11"/>
      <c r="G880" s="40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26"/>
      <c r="AR880" s="26"/>
      <c r="AS880" s="26"/>
      <c r="AT880" s="26"/>
      <c r="AU880" s="26"/>
      <c r="AV880" s="26"/>
      <c r="AW880" s="11"/>
      <c r="AX880" s="11"/>
      <c r="AY880" s="11"/>
      <c r="AZ880" s="11"/>
      <c r="BA880" s="11"/>
      <c r="BB880" s="11"/>
      <c r="BC880" s="11"/>
    </row>
    <row r="881" spans="1:55" x14ac:dyDescent="0.3">
      <c r="A881" s="11"/>
      <c r="B881" s="11"/>
      <c r="C881" s="11"/>
      <c r="D881" s="11"/>
      <c r="E881" s="38"/>
      <c r="F881" s="11"/>
      <c r="G881" s="40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26"/>
      <c r="AR881" s="26"/>
      <c r="AS881" s="26"/>
      <c r="AT881" s="26"/>
      <c r="AU881" s="26"/>
      <c r="AV881" s="26"/>
      <c r="AW881" s="11"/>
      <c r="AX881" s="11"/>
      <c r="AY881" s="11"/>
      <c r="AZ881" s="11"/>
      <c r="BA881" s="11"/>
      <c r="BB881" s="11"/>
      <c r="BC881" s="11"/>
    </row>
    <row r="882" spans="1:55" x14ac:dyDescent="0.3">
      <c r="A882" s="11"/>
      <c r="B882" s="11"/>
      <c r="C882" s="11"/>
      <c r="D882" s="11"/>
      <c r="E882" s="38"/>
      <c r="F882" s="11"/>
      <c r="G882" s="40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26"/>
      <c r="AR882" s="26"/>
      <c r="AS882" s="26"/>
      <c r="AT882" s="26"/>
      <c r="AU882" s="26"/>
      <c r="AV882" s="26"/>
      <c r="AW882" s="11"/>
      <c r="AX882" s="11"/>
      <c r="AY882" s="11"/>
      <c r="AZ882" s="11"/>
      <c r="BA882" s="11"/>
      <c r="BB882" s="11"/>
      <c r="BC882" s="11"/>
    </row>
    <row r="883" spans="1:55" x14ac:dyDescent="0.3">
      <c r="A883" s="11"/>
      <c r="B883" s="11"/>
      <c r="C883" s="11"/>
      <c r="D883" s="11"/>
      <c r="E883" s="38"/>
      <c r="F883" s="11"/>
      <c r="G883" s="40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26"/>
      <c r="AR883" s="26"/>
      <c r="AS883" s="26"/>
      <c r="AT883" s="26"/>
      <c r="AU883" s="26"/>
      <c r="AV883" s="26"/>
      <c r="AW883" s="11"/>
      <c r="AX883" s="11"/>
      <c r="AY883" s="11"/>
      <c r="AZ883" s="11"/>
      <c r="BA883" s="11"/>
      <c r="BB883" s="11"/>
      <c r="BC883" s="11"/>
    </row>
    <row r="884" spans="1:55" x14ac:dyDescent="0.3">
      <c r="A884" s="11"/>
      <c r="B884" s="11"/>
      <c r="C884" s="11"/>
      <c r="D884" s="11"/>
      <c r="E884" s="38"/>
      <c r="F884" s="11"/>
      <c r="G884" s="40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26"/>
      <c r="AR884" s="26"/>
      <c r="AS884" s="26"/>
      <c r="AT884" s="26"/>
      <c r="AU884" s="26"/>
      <c r="AV884" s="26"/>
      <c r="AW884" s="11"/>
      <c r="AX884" s="11"/>
      <c r="AY884" s="11"/>
      <c r="AZ884" s="11"/>
      <c r="BA884" s="11"/>
      <c r="BB884" s="11"/>
      <c r="BC884" s="11"/>
    </row>
    <row r="885" spans="1:55" x14ac:dyDescent="0.3">
      <c r="A885" s="11"/>
      <c r="B885" s="11"/>
      <c r="C885" s="11"/>
      <c r="D885" s="11"/>
      <c r="E885" s="38"/>
      <c r="F885" s="11"/>
      <c r="G885" s="40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26"/>
      <c r="AR885" s="26"/>
      <c r="AS885" s="26"/>
      <c r="AT885" s="26"/>
      <c r="AU885" s="26"/>
      <c r="AV885" s="26"/>
      <c r="AW885" s="11"/>
      <c r="AX885" s="11"/>
      <c r="AY885" s="11"/>
      <c r="AZ885" s="11"/>
      <c r="BA885" s="11"/>
      <c r="BB885" s="11"/>
      <c r="BC885" s="11"/>
    </row>
    <row r="886" spans="1:55" x14ac:dyDescent="0.3">
      <c r="A886" s="11"/>
      <c r="B886" s="11"/>
      <c r="C886" s="11"/>
      <c r="D886" s="11"/>
      <c r="E886" s="38"/>
      <c r="F886" s="11"/>
      <c r="G886" s="40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26"/>
      <c r="AR886" s="26"/>
      <c r="AS886" s="26"/>
      <c r="AT886" s="26"/>
      <c r="AU886" s="26"/>
      <c r="AV886" s="26"/>
      <c r="AW886" s="11"/>
      <c r="AX886" s="11"/>
      <c r="AY886" s="11"/>
      <c r="AZ886" s="11"/>
      <c r="BA886" s="11"/>
      <c r="BB886" s="11"/>
      <c r="BC886" s="11"/>
    </row>
    <row r="887" spans="1:55" x14ac:dyDescent="0.3">
      <c r="A887" s="11"/>
      <c r="B887" s="11"/>
      <c r="C887" s="11"/>
      <c r="D887" s="11"/>
      <c r="E887" s="38"/>
      <c r="F887" s="11"/>
      <c r="G887" s="40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26"/>
      <c r="AR887" s="26"/>
      <c r="AS887" s="26"/>
      <c r="AT887" s="26"/>
      <c r="AU887" s="26"/>
      <c r="AV887" s="26"/>
      <c r="AW887" s="11"/>
      <c r="AX887" s="11"/>
      <c r="AY887" s="11"/>
      <c r="AZ887" s="11"/>
      <c r="BA887" s="11"/>
      <c r="BB887" s="11"/>
      <c r="BC887" s="11"/>
    </row>
    <row r="888" spans="1:55" x14ac:dyDescent="0.3">
      <c r="A888" s="11"/>
      <c r="B888" s="11"/>
      <c r="C888" s="11"/>
      <c r="D888" s="11"/>
      <c r="E888" s="38"/>
      <c r="F888" s="11"/>
      <c r="G888" s="40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26"/>
      <c r="AR888" s="26"/>
      <c r="AS888" s="26"/>
      <c r="AT888" s="26"/>
      <c r="AU888" s="26"/>
      <c r="AV888" s="26"/>
      <c r="AW888" s="11"/>
      <c r="AX888" s="11"/>
      <c r="AY888" s="11"/>
      <c r="AZ888" s="11"/>
      <c r="BA888" s="11"/>
      <c r="BB888" s="11"/>
      <c r="BC888" s="11"/>
    </row>
    <row r="889" spans="1:55" x14ac:dyDescent="0.3">
      <c r="A889" s="11"/>
      <c r="B889" s="11"/>
      <c r="C889" s="11"/>
      <c r="D889" s="11"/>
      <c r="E889" s="38"/>
      <c r="F889" s="11"/>
      <c r="G889" s="40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26"/>
      <c r="AR889" s="26"/>
      <c r="AS889" s="26"/>
      <c r="AT889" s="26"/>
      <c r="AU889" s="26"/>
      <c r="AV889" s="26"/>
      <c r="AW889" s="11"/>
      <c r="AX889" s="11"/>
      <c r="AY889" s="11"/>
      <c r="AZ889" s="11"/>
      <c r="BA889" s="11"/>
      <c r="BB889" s="11"/>
      <c r="BC889" s="11"/>
    </row>
    <row r="890" spans="1:55" x14ac:dyDescent="0.3">
      <c r="A890" s="11"/>
      <c r="B890" s="11"/>
      <c r="C890" s="11"/>
      <c r="D890" s="11"/>
      <c r="E890" s="38"/>
      <c r="F890" s="11"/>
      <c r="G890" s="40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26"/>
      <c r="AR890" s="26"/>
      <c r="AS890" s="26"/>
      <c r="AT890" s="26"/>
      <c r="AU890" s="26"/>
      <c r="AV890" s="26"/>
      <c r="AW890" s="11"/>
      <c r="AX890" s="11"/>
      <c r="AY890" s="11"/>
      <c r="AZ890" s="11"/>
      <c r="BA890" s="11"/>
      <c r="BB890" s="11"/>
      <c r="BC890" s="11"/>
    </row>
    <row r="891" spans="1:55" x14ac:dyDescent="0.3">
      <c r="A891" s="11"/>
      <c r="B891" s="11"/>
      <c r="C891" s="11"/>
      <c r="D891" s="11"/>
      <c r="E891" s="38"/>
      <c r="F891" s="11"/>
      <c r="G891" s="40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26"/>
      <c r="AR891" s="26"/>
      <c r="AS891" s="26"/>
      <c r="AT891" s="26"/>
      <c r="AU891" s="26"/>
      <c r="AV891" s="26"/>
      <c r="AW891" s="11"/>
      <c r="AX891" s="11"/>
      <c r="AY891" s="11"/>
      <c r="AZ891" s="11"/>
      <c r="BA891" s="11"/>
      <c r="BB891" s="11"/>
      <c r="BC891" s="11"/>
    </row>
    <row r="892" spans="1:55" x14ac:dyDescent="0.3">
      <c r="A892" s="11"/>
      <c r="B892" s="11"/>
      <c r="C892" s="11"/>
      <c r="D892" s="11"/>
      <c r="E892" s="38"/>
      <c r="F892" s="11"/>
      <c r="G892" s="40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26"/>
      <c r="AR892" s="26"/>
      <c r="AS892" s="26"/>
      <c r="AT892" s="26"/>
      <c r="AU892" s="26"/>
      <c r="AV892" s="26"/>
      <c r="AW892" s="11"/>
      <c r="AX892" s="11"/>
      <c r="AY892" s="11"/>
      <c r="AZ892" s="11"/>
      <c r="BA892" s="11"/>
      <c r="BB892" s="11"/>
      <c r="BC892" s="11"/>
    </row>
    <row r="893" spans="1:55" x14ac:dyDescent="0.3">
      <c r="A893" s="11"/>
      <c r="B893" s="11"/>
      <c r="C893" s="11"/>
      <c r="D893" s="11"/>
      <c r="E893" s="38"/>
      <c r="F893" s="11"/>
      <c r="G893" s="40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26"/>
      <c r="AR893" s="26"/>
      <c r="AS893" s="26"/>
      <c r="AT893" s="26"/>
      <c r="AU893" s="26"/>
      <c r="AV893" s="26"/>
      <c r="AW893" s="11"/>
      <c r="AX893" s="11"/>
      <c r="AY893" s="11"/>
      <c r="AZ893" s="11"/>
      <c r="BA893" s="11"/>
      <c r="BB893" s="11"/>
      <c r="BC893" s="11"/>
    </row>
    <row r="894" spans="1:55" x14ac:dyDescent="0.3">
      <c r="A894" s="11"/>
      <c r="B894" s="11"/>
      <c r="C894" s="11"/>
      <c r="D894" s="11"/>
      <c r="E894" s="38"/>
      <c r="F894" s="11"/>
      <c r="G894" s="40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26"/>
      <c r="AR894" s="26"/>
      <c r="AS894" s="26"/>
      <c r="AT894" s="26"/>
      <c r="AU894" s="26"/>
      <c r="AV894" s="26"/>
      <c r="AW894" s="11"/>
      <c r="AX894" s="11"/>
      <c r="AY894" s="11"/>
      <c r="AZ894" s="11"/>
      <c r="BA894" s="11"/>
      <c r="BB894" s="11"/>
      <c r="BC894" s="11"/>
    </row>
    <row r="895" spans="1:55" x14ac:dyDescent="0.3">
      <c r="A895" s="11"/>
      <c r="B895" s="11"/>
      <c r="C895" s="11"/>
      <c r="D895" s="11"/>
      <c r="E895" s="38"/>
      <c r="F895" s="11"/>
      <c r="G895" s="40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26"/>
      <c r="AR895" s="26"/>
      <c r="AS895" s="26"/>
      <c r="AT895" s="26"/>
      <c r="AU895" s="26"/>
      <c r="AV895" s="26"/>
      <c r="AW895" s="11"/>
      <c r="AX895" s="11"/>
      <c r="AY895" s="11"/>
      <c r="AZ895" s="11"/>
      <c r="BA895" s="11"/>
      <c r="BB895" s="11"/>
      <c r="BC895" s="11"/>
    </row>
    <row r="896" spans="1:55" x14ac:dyDescent="0.3">
      <c r="A896" s="11"/>
      <c r="B896" s="11"/>
      <c r="C896" s="11"/>
      <c r="D896" s="11"/>
      <c r="E896" s="38"/>
      <c r="F896" s="11"/>
      <c r="G896" s="40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26"/>
      <c r="AR896" s="26"/>
      <c r="AS896" s="26"/>
      <c r="AT896" s="26"/>
      <c r="AU896" s="26"/>
      <c r="AV896" s="26"/>
      <c r="AW896" s="11"/>
      <c r="AX896" s="11"/>
      <c r="AY896" s="11"/>
      <c r="AZ896" s="11"/>
      <c r="BA896" s="11"/>
      <c r="BB896" s="11"/>
      <c r="BC896" s="11"/>
    </row>
    <row r="897" spans="1:55" x14ac:dyDescent="0.3">
      <c r="A897" s="11"/>
      <c r="B897" s="11"/>
      <c r="C897" s="11"/>
      <c r="D897" s="11"/>
      <c r="E897" s="38"/>
      <c r="F897" s="11"/>
      <c r="G897" s="40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26"/>
      <c r="AR897" s="26"/>
      <c r="AS897" s="26"/>
      <c r="AT897" s="26"/>
      <c r="AU897" s="26"/>
      <c r="AV897" s="26"/>
      <c r="AW897" s="11"/>
      <c r="AX897" s="11"/>
      <c r="AY897" s="11"/>
      <c r="AZ897" s="11"/>
      <c r="BA897" s="11"/>
      <c r="BB897" s="11"/>
      <c r="BC897" s="11"/>
    </row>
    <row r="898" spans="1:55" x14ac:dyDescent="0.3">
      <c r="A898" s="11"/>
      <c r="B898" s="11"/>
      <c r="C898" s="11"/>
      <c r="D898" s="11"/>
      <c r="E898" s="38"/>
      <c r="F898" s="11"/>
      <c r="G898" s="40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26"/>
      <c r="AR898" s="26"/>
      <c r="AS898" s="26"/>
      <c r="AT898" s="26"/>
      <c r="AU898" s="26"/>
      <c r="AV898" s="26"/>
      <c r="AW898" s="11"/>
      <c r="AX898" s="11"/>
      <c r="AY898" s="11"/>
      <c r="AZ898" s="11"/>
      <c r="BA898" s="11"/>
      <c r="BB898" s="11"/>
      <c r="BC898" s="11"/>
    </row>
    <row r="899" spans="1:55" x14ac:dyDescent="0.3">
      <c r="A899" s="11"/>
      <c r="B899" s="11"/>
      <c r="C899" s="11"/>
      <c r="D899" s="11"/>
      <c r="E899" s="38"/>
      <c r="F899" s="11"/>
      <c r="G899" s="40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26"/>
      <c r="AR899" s="26"/>
      <c r="AS899" s="26"/>
      <c r="AT899" s="26"/>
      <c r="AU899" s="26"/>
      <c r="AV899" s="26"/>
      <c r="AW899" s="11"/>
      <c r="AX899" s="11"/>
      <c r="AY899" s="11"/>
      <c r="AZ899" s="11"/>
      <c r="BA899" s="11"/>
      <c r="BB899" s="11"/>
      <c r="BC899" s="11"/>
    </row>
    <row r="900" spans="1:55" x14ac:dyDescent="0.3">
      <c r="A900" s="11"/>
      <c r="B900" s="11"/>
      <c r="C900" s="11"/>
      <c r="D900" s="11"/>
      <c r="E900" s="38"/>
      <c r="F900" s="11"/>
      <c r="G900" s="40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26"/>
      <c r="AR900" s="26"/>
      <c r="AS900" s="26"/>
      <c r="AT900" s="26"/>
      <c r="AU900" s="26"/>
      <c r="AV900" s="26"/>
      <c r="AW900" s="11"/>
      <c r="AX900" s="11"/>
      <c r="AY900" s="11"/>
      <c r="AZ900" s="11"/>
      <c r="BA900" s="11"/>
      <c r="BB900" s="11"/>
      <c r="BC900" s="11"/>
    </row>
    <row r="901" spans="1:55" x14ac:dyDescent="0.3">
      <c r="A901" s="11"/>
      <c r="B901" s="11"/>
      <c r="C901" s="11"/>
      <c r="D901" s="11"/>
      <c r="E901" s="38"/>
      <c r="F901" s="11"/>
      <c r="G901" s="40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26"/>
      <c r="AR901" s="26"/>
      <c r="AS901" s="26"/>
      <c r="AT901" s="26"/>
      <c r="AU901" s="26"/>
      <c r="AV901" s="26"/>
      <c r="AW901" s="11"/>
      <c r="AX901" s="11"/>
      <c r="AY901" s="11"/>
      <c r="AZ901" s="11"/>
      <c r="BA901" s="11"/>
      <c r="BB901" s="11"/>
      <c r="BC901" s="11"/>
    </row>
    <row r="902" spans="1:55" x14ac:dyDescent="0.3">
      <c r="A902" s="11"/>
      <c r="B902" s="11"/>
      <c r="C902" s="11"/>
      <c r="D902" s="11"/>
      <c r="E902" s="38"/>
      <c r="F902" s="11"/>
      <c r="G902" s="40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26"/>
      <c r="AR902" s="26"/>
      <c r="AS902" s="26"/>
      <c r="AT902" s="26"/>
      <c r="AU902" s="26"/>
      <c r="AV902" s="26"/>
      <c r="AW902" s="11"/>
      <c r="AX902" s="11"/>
      <c r="AY902" s="11"/>
      <c r="AZ902" s="11"/>
      <c r="BA902" s="11"/>
      <c r="BB902" s="11"/>
      <c r="BC902" s="11"/>
    </row>
    <row r="903" spans="1:55" x14ac:dyDescent="0.3">
      <c r="A903" s="11"/>
      <c r="B903" s="11"/>
      <c r="C903" s="11"/>
      <c r="D903" s="11"/>
      <c r="E903" s="38"/>
      <c r="F903" s="11"/>
      <c r="G903" s="40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26"/>
      <c r="AR903" s="26"/>
      <c r="AS903" s="26"/>
      <c r="AT903" s="26"/>
      <c r="AU903" s="26"/>
      <c r="AV903" s="26"/>
      <c r="AW903" s="11"/>
      <c r="AX903" s="11"/>
      <c r="AY903" s="11"/>
      <c r="AZ903" s="11"/>
      <c r="BA903" s="11"/>
      <c r="BB903" s="11"/>
      <c r="BC903" s="11"/>
    </row>
    <row r="904" spans="1:55" x14ac:dyDescent="0.3">
      <c r="A904" s="11"/>
      <c r="B904" s="11"/>
      <c r="C904" s="11"/>
      <c r="D904" s="11"/>
      <c r="E904" s="38"/>
      <c r="F904" s="11"/>
      <c r="G904" s="40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26"/>
      <c r="AR904" s="26"/>
      <c r="AS904" s="26"/>
      <c r="AT904" s="26"/>
      <c r="AU904" s="26"/>
      <c r="AV904" s="26"/>
      <c r="AW904" s="11"/>
      <c r="AX904" s="11"/>
      <c r="AY904" s="11"/>
      <c r="AZ904" s="11"/>
      <c r="BA904" s="11"/>
      <c r="BB904" s="11"/>
      <c r="BC904" s="11"/>
    </row>
    <row r="905" spans="1:55" x14ac:dyDescent="0.3">
      <c r="A905" s="11"/>
      <c r="B905" s="11"/>
      <c r="C905" s="11"/>
      <c r="D905" s="11"/>
      <c r="E905" s="38"/>
      <c r="F905" s="11"/>
      <c r="G905" s="40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26"/>
      <c r="AR905" s="26"/>
      <c r="AS905" s="26"/>
      <c r="AT905" s="26"/>
      <c r="AU905" s="26"/>
      <c r="AV905" s="26"/>
      <c r="AW905" s="11"/>
      <c r="AX905" s="11"/>
      <c r="AY905" s="11"/>
      <c r="AZ905" s="11"/>
      <c r="BA905" s="11"/>
      <c r="BB905" s="11"/>
      <c r="BC905" s="11"/>
    </row>
    <row r="906" spans="1:55" x14ac:dyDescent="0.3">
      <c r="A906" s="11"/>
      <c r="B906" s="11"/>
      <c r="C906" s="11"/>
      <c r="D906" s="11"/>
      <c r="E906" s="38"/>
      <c r="F906" s="11"/>
      <c r="G906" s="40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26"/>
      <c r="AR906" s="26"/>
      <c r="AS906" s="26"/>
      <c r="AT906" s="26"/>
      <c r="AU906" s="26"/>
      <c r="AV906" s="26"/>
      <c r="AW906" s="11"/>
      <c r="AX906" s="11"/>
      <c r="AY906" s="11"/>
      <c r="AZ906" s="11"/>
      <c r="BA906" s="11"/>
      <c r="BB906" s="11"/>
      <c r="BC906" s="11"/>
    </row>
    <row r="907" spans="1:55" x14ac:dyDescent="0.3">
      <c r="A907" s="11"/>
      <c r="B907" s="11"/>
      <c r="C907" s="11"/>
      <c r="D907" s="11"/>
      <c r="E907" s="38"/>
      <c r="F907" s="11"/>
      <c r="G907" s="40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26"/>
      <c r="AR907" s="26"/>
      <c r="AS907" s="26"/>
      <c r="AT907" s="26"/>
      <c r="AU907" s="26"/>
      <c r="AV907" s="26"/>
      <c r="AW907" s="11"/>
      <c r="AX907" s="11"/>
      <c r="AY907" s="11"/>
      <c r="AZ907" s="11"/>
      <c r="BA907" s="11"/>
      <c r="BB907" s="11"/>
      <c r="BC907" s="11"/>
    </row>
    <row r="908" spans="1:55" x14ac:dyDescent="0.3">
      <c r="A908" s="11"/>
      <c r="B908" s="11"/>
      <c r="C908" s="11"/>
      <c r="D908" s="11"/>
      <c r="E908" s="38"/>
      <c r="F908" s="11"/>
      <c r="G908" s="40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26"/>
      <c r="AR908" s="26"/>
      <c r="AS908" s="26"/>
      <c r="AT908" s="26"/>
      <c r="AU908" s="26"/>
      <c r="AV908" s="26"/>
      <c r="AW908" s="11"/>
      <c r="AX908" s="11"/>
      <c r="AY908" s="11"/>
      <c r="AZ908" s="11"/>
      <c r="BA908" s="11"/>
      <c r="BB908" s="11"/>
      <c r="BC908" s="11"/>
    </row>
    <row r="909" spans="1:55" x14ac:dyDescent="0.3">
      <c r="A909" s="11"/>
      <c r="B909" s="11"/>
      <c r="C909" s="11"/>
      <c r="D909" s="11"/>
      <c r="E909" s="38"/>
      <c r="F909" s="11"/>
      <c r="G909" s="40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26"/>
      <c r="AR909" s="26"/>
      <c r="AS909" s="26"/>
      <c r="AT909" s="26"/>
      <c r="AU909" s="26"/>
      <c r="AV909" s="26"/>
      <c r="AW909" s="11"/>
      <c r="AX909" s="11"/>
      <c r="AY909" s="11"/>
      <c r="AZ909" s="11"/>
      <c r="BA909" s="11"/>
      <c r="BB909" s="11"/>
      <c r="BC909" s="11"/>
    </row>
    <row r="910" spans="1:55" x14ac:dyDescent="0.3">
      <c r="A910" s="11"/>
      <c r="B910" s="11"/>
      <c r="C910" s="11"/>
      <c r="D910" s="11"/>
      <c r="E910" s="38"/>
      <c r="F910" s="11"/>
      <c r="G910" s="40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26"/>
      <c r="AR910" s="26"/>
      <c r="AS910" s="26"/>
      <c r="AT910" s="26"/>
      <c r="AU910" s="26"/>
      <c r="AV910" s="26"/>
      <c r="AW910" s="11"/>
      <c r="AX910" s="11"/>
      <c r="AY910" s="11"/>
      <c r="AZ910" s="11"/>
      <c r="BA910" s="11"/>
      <c r="BB910" s="11"/>
      <c r="BC910" s="11"/>
    </row>
    <row r="911" spans="1:55" x14ac:dyDescent="0.3">
      <c r="A911" s="11"/>
      <c r="B911" s="11"/>
      <c r="C911" s="11"/>
      <c r="D911" s="11"/>
      <c r="E911" s="38"/>
      <c r="F911" s="11"/>
      <c r="G911" s="40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26"/>
      <c r="AR911" s="26"/>
      <c r="AS911" s="26"/>
      <c r="AT911" s="26"/>
      <c r="AU911" s="26"/>
      <c r="AV911" s="26"/>
      <c r="AW911" s="11"/>
      <c r="AX911" s="11"/>
      <c r="AY911" s="11"/>
      <c r="AZ911" s="11"/>
      <c r="BA911" s="11"/>
      <c r="BB911" s="11"/>
      <c r="BC911" s="11"/>
    </row>
    <row r="912" spans="1:55" x14ac:dyDescent="0.3">
      <c r="A912" s="11"/>
      <c r="B912" s="11"/>
      <c r="C912" s="11"/>
      <c r="D912" s="11"/>
      <c r="E912" s="38"/>
      <c r="F912" s="11"/>
      <c r="G912" s="40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26"/>
      <c r="AR912" s="26"/>
      <c r="AS912" s="26"/>
      <c r="AT912" s="26"/>
      <c r="AU912" s="26"/>
      <c r="AV912" s="26"/>
      <c r="AW912" s="11"/>
      <c r="AX912" s="11"/>
      <c r="AY912" s="11"/>
      <c r="AZ912" s="11"/>
      <c r="BA912" s="11"/>
      <c r="BB912" s="11"/>
      <c r="BC912" s="11"/>
    </row>
    <row r="913" spans="1:55" x14ac:dyDescent="0.3">
      <c r="A913" s="11"/>
      <c r="B913" s="11"/>
      <c r="C913" s="11"/>
      <c r="D913" s="11"/>
      <c r="E913" s="38"/>
      <c r="F913" s="11"/>
      <c r="G913" s="40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26"/>
      <c r="AR913" s="26"/>
      <c r="AS913" s="26"/>
      <c r="AT913" s="26"/>
      <c r="AU913" s="26"/>
      <c r="AV913" s="26"/>
      <c r="AW913" s="11"/>
      <c r="AX913" s="11"/>
      <c r="AY913" s="11"/>
      <c r="AZ913" s="11"/>
      <c r="BA913" s="11"/>
      <c r="BB913" s="11"/>
      <c r="BC913" s="11"/>
    </row>
    <row r="914" spans="1:55" x14ac:dyDescent="0.3">
      <c r="A914" s="11"/>
      <c r="B914" s="11"/>
      <c r="C914" s="11"/>
      <c r="D914" s="11"/>
      <c r="E914" s="38"/>
      <c r="F914" s="11"/>
      <c r="G914" s="40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26"/>
      <c r="AR914" s="26"/>
      <c r="AS914" s="26"/>
      <c r="AT914" s="26"/>
      <c r="AU914" s="26"/>
      <c r="AV914" s="26"/>
      <c r="AW914" s="11"/>
      <c r="AX914" s="11"/>
      <c r="AY914" s="11"/>
      <c r="AZ914" s="11"/>
      <c r="BA914" s="11"/>
      <c r="BB914" s="11"/>
      <c r="BC914" s="11"/>
    </row>
    <row r="915" spans="1:55" x14ac:dyDescent="0.3">
      <c r="A915" s="11"/>
      <c r="B915" s="11"/>
      <c r="C915" s="11"/>
      <c r="D915" s="11"/>
      <c r="E915" s="38"/>
      <c r="F915" s="11"/>
      <c r="G915" s="40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26"/>
      <c r="AR915" s="26"/>
      <c r="AS915" s="26"/>
      <c r="AT915" s="26"/>
      <c r="AU915" s="26"/>
      <c r="AV915" s="26"/>
      <c r="AW915" s="11"/>
      <c r="AX915" s="11"/>
      <c r="AY915" s="11"/>
      <c r="AZ915" s="11"/>
      <c r="BA915" s="11"/>
      <c r="BB915" s="11"/>
      <c r="BC915" s="11"/>
    </row>
    <row r="916" spans="1:55" x14ac:dyDescent="0.3">
      <c r="A916" s="11"/>
      <c r="B916" s="11"/>
      <c r="C916" s="11"/>
      <c r="D916" s="11"/>
      <c r="E916" s="38"/>
      <c r="F916" s="11"/>
      <c r="G916" s="40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26"/>
      <c r="AR916" s="26"/>
      <c r="AS916" s="26"/>
      <c r="AT916" s="26"/>
      <c r="AU916" s="26"/>
      <c r="AV916" s="26"/>
      <c r="AW916" s="11"/>
      <c r="AX916" s="11"/>
      <c r="AY916" s="11"/>
      <c r="AZ916" s="11"/>
      <c r="BA916" s="11"/>
      <c r="BB916" s="11"/>
      <c r="BC916" s="11"/>
    </row>
    <row r="917" spans="1:55" x14ac:dyDescent="0.3">
      <c r="A917" s="11"/>
      <c r="B917" s="11"/>
      <c r="C917" s="11"/>
      <c r="D917" s="11"/>
      <c r="E917" s="38"/>
      <c r="F917" s="11"/>
      <c r="G917" s="40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26"/>
      <c r="AR917" s="26"/>
      <c r="AS917" s="26"/>
      <c r="AT917" s="26"/>
      <c r="AU917" s="26"/>
      <c r="AV917" s="26"/>
      <c r="AW917" s="11"/>
      <c r="AX917" s="11"/>
      <c r="AY917" s="11"/>
      <c r="AZ917" s="11"/>
      <c r="BA917" s="11"/>
      <c r="BB917" s="11"/>
      <c r="BC917" s="11"/>
    </row>
    <row r="918" spans="1:55" x14ac:dyDescent="0.3">
      <c r="A918" s="11"/>
      <c r="B918" s="11"/>
      <c r="C918" s="11"/>
      <c r="D918" s="11"/>
      <c r="E918" s="38"/>
      <c r="F918" s="11"/>
      <c r="G918" s="40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26"/>
      <c r="AR918" s="26"/>
      <c r="AS918" s="26"/>
      <c r="AT918" s="26"/>
      <c r="AU918" s="26"/>
      <c r="AV918" s="26"/>
      <c r="AW918" s="11"/>
      <c r="AX918" s="11"/>
      <c r="AY918" s="11"/>
      <c r="AZ918" s="11"/>
      <c r="BA918" s="11"/>
      <c r="BB918" s="11"/>
      <c r="BC918" s="11"/>
    </row>
    <row r="919" spans="1:55" x14ac:dyDescent="0.3">
      <c r="A919" s="11"/>
      <c r="B919" s="11"/>
      <c r="C919" s="11"/>
      <c r="D919" s="11"/>
      <c r="E919" s="38"/>
      <c r="F919" s="11"/>
      <c r="G919" s="40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26"/>
      <c r="AR919" s="26"/>
      <c r="AS919" s="26"/>
      <c r="AT919" s="26"/>
      <c r="AU919" s="26"/>
      <c r="AV919" s="26"/>
      <c r="AW919" s="11"/>
      <c r="AX919" s="11"/>
      <c r="AY919" s="11"/>
      <c r="AZ919" s="11"/>
      <c r="BA919" s="11"/>
      <c r="BB919" s="11"/>
      <c r="BC919" s="11"/>
    </row>
    <row r="920" spans="1:55" x14ac:dyDescent="0.3">
      <c r="A920" s="11"/>
      <c r="B920" s="11"/>
      <c r="C920" s="11"/>
      <c r="D920" s="11"/>
      <c r="E920" s="38"/>
      <c r="F920" s="11"/>
      <c r="G920" s="40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26"/>
      <c r="AR920" s="26"/>
      <c r="AS920" s="26"/>
      <c r="AT920" s="26"/>
      <c r="AU920" s="26"/>
      <c r="AV920" s="26"/>
      <c r="AW920" s="11"/>
      <c r="AX920" s="11"/>
      <c r="AY920" s="11"/>
      <c r="AZ920" s="11"/>
      <c r="BA920" s="11"/>
      <c r="BB920" s="11"/>
      <c r="BC920" s="11"/>
    </row>
    <row r="921" spans="1:55" x14ac:dyDescent="0.3">
      <c r="A921" s="11"/>
      <c r="B921" s="11"/>
      <c r="C921" s="11"/>
      <c r="D921" s="11"/>
      <c r="E921" s="38"/>
      <c r="F921" s="11"/>
      <c r="G921" s="40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26"/>
      <c r="AR921" s="26"/>
      <c r="AS921" s="26"/>
      <c r="AT921" s="26"/>
      <c r="AU921" s="26"/>
      <c r="AV921" s="26"/>
      <c r="AW921" s="11"/>
      <c r="AX921" s="11"/>
      <c r="AY921" s="11"/>
      <c r="AZ921" s="11"/>
      <c r="BA921" s="11"/>
      <c r="BB921" s="11"/>
      <c r="BC921" s="11"/>
    </row>
    <row r="922" spans="1:55" x14ac:dyDescent="0.3">
      <c r="A922" s="11"/>
      <c r="B922" s="11"/>
      <c r="C922" s="11"/>
      <c r="D922" s="11"/>
      <c r="E922" s="38"/>
      <c r="F922" s="11"/>
      <c r="G922" s="40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26"/>
      <c r="AR922" s="26"/>
      <c r="AS922" s="26"/>
      <c r="AT922" s="26"/>
      <c r="AU922" s="26"/>
      <c r="AV922" s="26"/>
      <c r="AW922" s="11"/>
      <c r="AX922" s="11"/>
      <c r="AY922" s="11"/>
      <c r="AZ922" s="11"/>
      <c r="BA922" s="11"/>
      <c r="BB922" s="11"/>
      <c r="BC922" s="11"/>
    </row>
    <row r="923" spans="1:55" x14ac:dyDescent="0.3">
      <c r="A923" s="11"/>
      <c r="B923" s="11"/>
      <c r="C923" s="11"/>
      <c r="D923" s="11"/>
      <c r="E923" s="38"/>
      <c r="F923" s="11"/>
      <c r="G923" s="40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26"/>
      <c r="AR923" s="26"/>
      <c r="AS923" s="26"/>
      <c r="AT923" s="26"/>
      <c r="AU923" s="26"/>
      <c r="AV923" s="26"/>
      <c r="AW923" s="11"/>
      <c r="AX923" s="11"/>
      <c r="AY923" s="11"/>
      <c r="AZ923" s="11"/>
      <c r="BA923" s="11"/>
      <c r="BB923" s="11"/>
      <c r="BC923" s="11"/>
    </row>
    <row r="924" spans="1:55" x14ac:dyDescent="0.3">
      <c r="A924" s="11"/>
      <c r="B924" s="11"/>
      <c r="C924" s="11"/>
      <c r="D924" s="11"/>
      <c r="E924" s="38"/>
      <c r="F924" s="11"/>
      <c r="G924" s="40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26"/>
      <c r="AR924" s="26"/>
      <c r="AS924" s="26"/>
      <c r="AT924" s="26"/>
      <c r="AU924" s="26"/>
      <c r="AV924" s="26"/>
      <c r="AW924" s="11"/>
      <c r="AX924" s="11"/>
      <c r="AY924" s="11"/>
      <c r="AZ924" s="11"/>
      <c r="BA924" s="11"/>
      <c r="BB924" s="11"/>
      <c r="BC924" s="11"/>
    </row>
    <row r="925" spans="1:55" x14ac:dyDescent="0.3">
      <c r="A925" s="11"/>
      <c r="B925" s="11"/>
      <c r="C925" s="11"/>
      <c r="D925" s="11"/>
      <c r="E925" s="38"/>
      <c r="F925" s="11"/>
      <c r="G925" s="40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26"/>
      <c r="AR925" s="26"/>
      <c r="AS925" s="26"/>
      <c r="AT925" s="26"/>
      <c r="AU925" s="26"/>
      <c r="AV925" s="26"/>
      <c r="AW925" s="11"/>
      <c r="AX925" s="11"/>
      <c r="AY925" s="11"/>
      <c r="AZ925" s="11"/>
      <c r="BA925" s="11"/>
      <c r="BB925" s="11"/>
      <c r="BC925" s="11"/>
    </row>
    <row r="926" spans="1:55" x14ac:dyDescent="0.3">
      <c r="A926" s="11"/>
      <c r="B926" s="11"/>
      <c r="C926" s="11"/>
      <c r="D926" s="11"/>
      <c r="E926" s="38"/>
      <c r="F926" s="11"/>
      <c r="G926" s="40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26"/>
      <c r="AR926" s="26"/>
      <c r="AS926" s="26"/>
      <c r="AT926" s="26"/>
      <c r="AU926" s="26"/>
      <c r="AV926" s="26"/>
      <c r="AW926" s="11"/>
      <c r="AX926" s="11"/>
      <c r="AY926" s="11"/>
      <c r="AZ926" s="11"/>
      <c r="BA926" s="11"/>
      <c r="BB926" s="11"/>
      <c r="BC926" s="11"/>
    </row>
    <row r="927" spans="1:55" x14ac:dyDescent="0.3">
      <c r="A927" s="11"/>
      <c r="B927" s="11"/>
      <c r="C927" s="11"/>
      <c r="D927" s="11"/>
      <c r="E927" s="38"/>
      <c r="F927" s="11"/>
      <c r="G927" s="40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26"/>
      <c r="AR927" s="26"/>
      <c r="AS927" s="26"/>
      <c r="AT927" s="26"/>
      <c r="AU927" s="26"/>
      <c r="AV927" s="26"/>
      <c r="AW927" s="11"/>
      <c r="AX927" s="11"/>
      <c r="AY927" s="11"/>
      <c r="AZ927" s="11"/>
      <c r="BA927" s="11"/>
      <c r="BB927" s="11"/>
      <c r="BC927" s="11"/>
    </row>
    <row r="928" spans="1:55" x14ac:dyDescent="0.3">
      <c r="A928" s="11"/>
      <c r="B928" s="11"/>
      <c r="C928" s="11"/>
      <c r="D928" s="11"/>
      <c r="E928" s="38"/>
      <c r="F928" s="11"/>
      <c r="G928" s="40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26"/>
      <c r="AR928" s="26"/>
      <c r="AS928" s="26"/>
      <c r="AT928" s="26"/>
      <c r="AU928" s="26"/>
      <c r="AV928" s="26"/>
      <c r="AW928" s="11"/>
      <c r="AX928" s="11"/>
      <c r="AY928" s="11"/>
      <c r="AZ928" s="11"/>
      <c r="BA928" s="11"/>
      <c r="BB928" s="11"/>
      <c r="BC928" s="11"/>
    </row>
    <row r="929" spans="1:55" x14ac:dyDescent="0.3">
      <c r="A929" s="11"/>
      <c r="B929" s="11"/>
      <c r="C929" s="11"/>
      <c r="D929" s="11"/>
      <c r="E929" s="38"/>
      <c r="F929" s="11"/>
      <c r="G929" s="40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26"/>
      <c r="AR929" s="26"/>
      <c r="AS929" s="26"/>
      <c r="AT929" s="26"/>
      <c r="AU929" s="26"/>
      <c r="AV929" s="26"/>
      <c r="AW929" s="11"/>
      <c r="AX929" s="11"/>
      <c r="AY929" s="11"/>
      <c r="AZ929" s="11"/>
      <c r="BA929" s="11"/>
      <c r="BB929" s="11"/>
      <c r="BC929" s="11"/>
    </row>
    <row r="930" spans="1:55" x14ac:dyDescent="0.3">
      <c r="A930" s="11"/>
      <c r="B930" s="11"/>
      <c r="C930" s="11"/>
      <c r="D930" s="11"/>
      <c r="E930" s="38"/>
      <c r="F930" s="11"/>
      <c r="G930" s="40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26"/>
      <c r="AR930" s="26"/>
      <c r="AS930" s="26"/>
      <c r="AT930" s="26"/>
      <c r="AU930" s="26"/>
      <c r="AV930" s="26"/>
      <c r="AW930" s="11"/>
      <c r="AX930" s="11"/>
      <c r="AY930" s="11"/>
      <c r="AZ930" s="11"/>
      <c r="BA930" s="11"/>
      <c r="BB930" s="11"/>
      <c r="BC930" s="11"/>
    </row>
    <row r="931" spans="1:55" x14ac:dyDescent="0.3">
      <c r="A931" s="11"/>
      <c r="B931" s="11"/>
      <c r="C931" s="11"/>
      <c r="D931" s="11"/>
      <c r="E931" s="38"/>
      <c r="F931" s="11"/>
      <c r="G931" s="40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26"/>
      <c r="AR931" s="26"/>
      <c r="AS931" s="26"/>
      <c r="AT931" s="26"/>
      <c r="AU931" s="26"/>
      <c r="AV931" s="26"/>
      <c r="AW931" s="11"/>
      <c r="AX931" s="11"/>
      <c r="AY931" s="11"/>
      <c r="AZ931" s="11"/>
      <c r="BA931" s="11"/>
      <c r="BB931" s="11"/>
      <c r="BC931" s="11"/>
    </row>
    <row r="932" spans="1:55" x14ac:dyDescent="0.3">
      <c r="A932" s="11"/>
      <c r="B932" s="11"/>
      <c r="C932" s="11"/>
      <c r="D932" s="11"/>
      <c r="E932" s="38"/>
      <c r="F932" s="11"/>
      <c r="G932" s="40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26"/>
      <c r="AR932" s="26"/>
      <c r="AS932" s="26"/>
      <c r="AT932" s="26"/>
      <c r="AU932" s="26"/>
      <c r="AV932" s="26"/>
      <c r="AW932" s="11"/>
      <c r="AX932" s="11"/>
      <c r="AY932" s="11"/>
      <c r="AZ932" s="11"/>
      <c r="BA932" s="11"/>
      <c r="BB932" s="11"/>
      <c r="BC932" s="11"/>
    </row>
    <row r="933" spans="1:55" x14ac:dyDescent="0.3">
      <c r="A933" s="11"/>
      <c r="B933" s="11"/>
      <c r="C933" s="11"/>
      <c r="D933" s="11"/>
      <c r="E933" s="38"/>
      <c r="F933" s="11"/>
      <c r="G933" s="40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26"/>
      <c r="AR933" s="26"/>
      <c r="AS933" s="26"/>
      <c r="AT933" s="26"/>
      <c r="AU933" s="26"/>
      <c r="AV933" s="26"/>
      <c r="AW933" s="11"/>
      <c r="AX933" s="11"/>
      <c r="AY933" s="11"/>
      <c r="AZ933" s="11"/>
      <c r="BA933" s="11"/>
      <c r="BB933" s="11"/>
      <c r="BC933" s="11"/>
    </row>
    <row r="934" spans="1:55" x14ac:dyDescent="0.3">
      <c r="A934" s="11"/>
      <c r="B934" s="11"/>
      <c r="C934" s="11"/>
      <c r="D934" s="11"/>
      <c r="E934" s="38"/>
      <c r="F934" s="11"/>
      <c r="G934" s="40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26"/>
      <c r="AR934" s="26"/>
      <c r="AS934" s="26"/>
      <c r="AT934" s="26"/>
      <c r="AU934" s="26"/>
      <c r="AV934" s="26"/>
      <c r="AW934" s="11"/>
      <c r="AX934" s="11"/>
      <c r="AY934" s="11"/>
      <c r="AZ934" s="11"/>
      <c r="BA934" s="11"/>
      <c r="BB934" s="11"/>
      <c r="BC934" s="11"/>
    </row>
    <row r="935" spans="1:55" x14ac:dyDescent="0.3">
      <c r="A935" s="11"/>
      <c r="B935" s="11"/>
      <c r="C935" s="11"/>
      <c r="D935" s="11"/>
      <c r="E935" s="38"/>
      <c r="F935" s="11"/>
      <c r="G935" s="40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26"/>
      <c r="AR935" s="26"/>
      <c r="AS935" s="26"/>
      <c r="AT935" s="26"/>
      <c r="AU935" s="26"/>
      <c r="AV935" s="26"/>
      <c r="AW935" s="11"/>
      <c r="AX935" s="11"/>
      <c r="AY935" s="11"/>
      <c r="AZ935" s="11"/>
      <c r="BA935" s="11"/>
      <c r="BB935" s="11"/>
      <c r="BC935" s="11"/>
    </row>
    <row r="936" spans="1:55" x14ac:dyDescent="0.3">
      <c r="A936" s="11"/>
      <c r="B936" s="11"/>
      <c r="C936" s="11"/>
      <c r="D936" s="11"/>
      <c r="E936" s="38"/>
      <c r="F936" s="11"/>
      <c r="G936" s="40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26"/>
      <c r="AR936" s="26"/>
      <c r="AS936" s="26"/>
      <c r="AT936" s="26"/>
      <c r="AU936" s="26"/>
      <c r="AV936" s="26"/>
      <c r="AW936" s="11"/>
      <c r="AX936" s="11"/>
      <c r="AY936" s="11"/>
      <c r="AZ936" s="11"/>
      <c r="BA936" s="11"/>
      <c r="BB936" s="11"/>
      <c r="BC936" s="11"/>
    </row>
    <row r="937" spans="1:55" x14ac:dyDescent="0.3">
      <c r="A937" s="11"/>
      <c r="B937" s="11"/>
      <c r="C937" s="11"/>
      <c r="D937" s="11"/>
      <c r="E937" s="38"/>
      <c r="F937" s="11"/>
      <c r="G937" s="40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26"/>
      <c r="AR937" s="26"/>
      <c r="AS937" s="26"/>
      <c r="AT937" s="26"/>
      <c r="AU937" s="26"/>
      <c r="AV937" s="26"/>
      <c r="AW937" s="11"/>
      <c r="AX937" s="11"/>
      <c r="AY937" s="11"/>
      <c r="AZ937" s="11"/>
      <c r="BA937" s="11"/>
      <c r="BB937" s="11"/>
      <c r="BC937" s="11"/>
    </row>
    <row r="938" spans="1:55" x14ac:dyDescent="0.3">
      <c r="A938" s="11"/>
      <c r="B938" s="11"/>
      <c r="C938" s="11"/>
      <c r="D938" s="11"/>
      <c r="E938" s="38"/>
      <c r="F938" s="11"/>
      <c r="G938" s="40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26"/>
      <c r="AR938" s="26"/>
      <c r="AS938" s="26"/>
      <c r="AT938" s="26"/>
      <c r="AU938" s="26"/>
      <c r="AV938" s="26"/>
      <c r="AW938" s="11"/>
      <c r="AX938" s="11"/>
      <c r="AY938" s="11"/>
      <c r="AZ938" s="11"/>
      <c r="BA938" s="11"/>
      <c r="BB938" s="11"/>
      <c r="BC938" s="11"/>
    </row>
    <row r="939" spans="1:55" x14ac:dyDescent="0.3">
      <c r="A939" s="11"/>
      <c r="B939" s="11"/>
      <c r="C939" s="11"/>
      <c r="D939" s="11"/>
      <c r="E939" s="38"/>
      <c r="F939" s="11"/>
      <c r="G939" s="40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26"/>
      <c r="AR939" s="26"/>
      <c r="AS939" s="26"/>
      <c r="AT939" s="26"/>
      <c r="AU939" s="26"/>
      <c r="AV939" s="26"/>
      <c r="AW939" s="11"/>
      <c r="AX939" s="11"/>
      <c r="AY939" s="11"/>
      <c r="AZ939" s="11"/>
      <c r="BA939" s="11"/>
      <c r="BB939" s="11"/>
      <c r="BC939" s="11"/>
    </row>
    <row r="940" spans="1:55" x14ac:dyDescent="0.3">
      <c r="A940" s="11"/>
      <c r="B940" s="11"/>
      <c r="C940" s="11"/>
      <c r="D940" s="11"/>
      <c r="E940" s="38"/>
      <c r="F940" s="11"/>
      <c r="G940" s="40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26"/>
      <c r="AR940" s="26"/>
      <c r="AS940" s="26"/>
      <c r="AT940" s="26"/>
      <c r="AU940" s="26"/>
      <c r="AV940" s="26"/>
      <c r="AW940" s="11"/>
      <c r="AX940" s="11"/>
      <c r="AY940" s="11"/>
      <c r="AZ940" s="11"/>
      <c r="BA940" s="11"/>
      <c r="BB940" s="11"/>
      <c r="BC940" s="11"/>
    </row>
    <row r="941" spans="1:55" x14ac:dyDescent="0.3">
      <c r="A941" s="11"/>
      <c r="B941" s="11"/>
      <c r="C941" s="11"/>
      <c r="D941" s="11"/>
      <c r="E941" s="38"/>
      <c r="F941" s="11"/>
      <c r="G941" s="40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26"/>
      <c r="AR941" s="26"/>
      <c r="AS941" s="26"/>
      <c r="AT941" s="26"/>
      <c r="AU941" s="26"/>
      <c r="AV941" s="26"/>
      <c r="AW941" s="11"/>
      <c r="AX941" s="11"/>
      <c r="AY941" s="11"/>
      <c r="AZ941" s="11"/>
      <c r="BA941" s="11"/>
      <c r="BB941" s="11"/>
      <c r="BC941" s="11"/>
    </row>
    <row r="942" spans="1:55" x14ac:dyDescent="0.3">
      <c r="A942" s="11"/>
      <c r="B942" s="11"/>
      <c r="C942" s="11"/>
      <c r="D942" s="11"/>
      <c r="E942" s="38"/>
      <c r="F942" s="11"/>
      <c r="G942" s="40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26"/>
      <c r="AR942" s="26"/>
      <c r="AS942" s="26"/>
      <c r="AT942" s="26"/>
      <c r="AU942" s="26"/>
      <c r="AV942" s="26"/>
      <c r="AW942" s="11"/>
      <c r="AX942" s="11"/>
      <c r="AY942" s="11"/>
      <c r="AZ942" s="11"/>
      <c r="BA942" s="11"/>
      <c r="BB942" s="11"/>
      <c r="BC942" s="11"/>
    </row>
    <row r="943" spans="1:55" x14ac:dyDescent="0.3">
      <c r="A943" s="11"/>
      <c r="B943" s="11"/>
      <c r="C943" s="11"/>
      <c r="D943" s="11"/>
      <c r="E943" s="38"/>
      <c r="F943" s="11"/>
      <c r="G943" s="40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26"/>
      <c r="AR943" s="26"/>
      <c r="AS943" s="26"/>
      <c r="AT943" s="26"/>
      <c r="AU943" s="26"/>
      <c r="AV943" s="26"/>
      <c r="AW943" s="11"/>
      <c r="AX943" s="11"/>
      <c r="AY943" s="11"/>
      <c r="AZ943" s="11"/>
      <c r="BA943" s="11"/>
      <c r="BB943" s="11"/>
      <c r="BC943" s="11"/>
    </row>
    <row r="944" spans="1:55" x14ac:dyDescent="0.3">
      <c r="A944" s="11"/>
      <c r="B944" s="11"/>
      <c r="C944" s="11"/>
      <c r="D944" s="11"/>
      <c r="E944" s="38"/>
      <c r="F944" s="11"/>
      <c r="G944" s="40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26"/>
      <c r="AR944" s="26"/>
      <c r="AS944" s="26"/>
      <c r="AT944" s="26"/>
      <c r="AU944" s="26"/>
      <c r="AV944" s="26"/>
      <c r="AW944" s="11"/>
      <c r="AX944" s="11"/>
      <c r="AY944" s="11"/>
      <c r="AZ944" s="11"/>
      <c r="BA944" s="11"/>
      <c r="BB944" s="11"/>
      <c r="BC944" s="11"/>
    </row>
    <row r="945" spans="1:55" x14ac:dyDescent="0.3">
      <c r="A945" s="11"/>
      <c r="B945" s="11"/>
      <c r="C945" s="11"/>
      <c r="D945" s="11"/>
      <c r="E945" s="38"/>
      <c r="F945" s="11"/>
      <c r="G945" s="40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26"/>
      <c r="AR945" s="26"/>
      <c r="AS945" s="26"/>
      <c r="AT945" s="26"/>
      <c r="AU945" s="26"/>
      <c r="AV945" s="26"/>
      <c r="AW945" s="11"/>
      <c r="AX945" s="11"/>
      <c r="AY945" s="11"/>
      <c r="AZ945" s="11"/>
      <c r="BA945" s="11"/>
      <c r="BB945" s="11"/>
      <c r="BC945" s="11"/>
    </row>
    <row r="946" spans="1:55" x14ac:dyDescent="0.3">
      <c r="A946" s="11"/>
      <c r="B946" s="11"/>
      <c r="C946" s="11"/>
      <c r="D946" s="11"/>
      <c r="E946" s="38"/>
      <c r="F946" s="11"/>
      <c r="G946" s="40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26"/>
      <c r="AR946" s="26"/>
      <c r="AS946" s="26"/>
      <c r="AT946" s="26"/>
      <c r="AU946" s="26"/>
      <c r="AV946" s="26"/>
      <c r="AW946" s="11"/>
      <c r="AX946" s="11"/>
      <c r="AY946" s="11"/>
      <c r="AZ946" s="11"/>
      <c r="BA946" s="11"/>
      <c r="BB946" s="11"/>
      <c r="BC946" s="11"/>
    </row>
    <row r="947" spans="1:55" x14ac:dyDescent="0.3">
      <c r="A947" s="11"/>
      <c r="B947" s="11"/>
      <c r="C947" s="11"/>
      <c r="D947" s="11"/>
      <c r="E947" s="38"/>
      <c r="F947" s="11"/>
      <c r="G947" s="40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26"/>
      <c r="AR947" s="26"/>
      <c r="AS947" s="26"/>
      <c r="AT947" s="26"/>
      <c r="AU947" s="26"/>
      <c r="AV947" s="26"/>
      <c r="AW947" s="11"/>
      <c r="AX947" s="11"/>
      <c r="AY947" s="11"/>
      <c r="AZ947" s="11"/>
      <c r="BA947" s="11"/>
      <c r="BB947" s="11"/>
      <c r="BC947" s="11"/>
    </row>
    <row r="948" spans="1:55" x14ac:dyDescent="0.3">
      <c r="A948" s="11"/>
      <c r="B948" s="11"/>
      <c r="C948" s="11"/>
      <c r="D948" s="11"/>
      <c r="E948" s="38"/>
      <c r="F948" s="11"/>
      <c r="G948" s="40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26"/>
      <c r="AR948" s="26"/>
      <c r="AS948" s="26"/>
      <c r="AT948" s="26"/>
      <c r="AU948" s="26"/>
      <c r="AV948" s="26"/>
      <c r="AW948" s="11"/>
      <c r="AX948" s="11"/>
      <c r="AY948" s="11"/>
      <c r="AZ948" s="11"/>
      <c r="BA948" s="11"/>
      <c r="BB948" s="11"/>
      <c r="BC948" s="11"/>
    </row>
    <row r="949" spans="1:55" x14ac:dyDescent="0.3">
      <c r="A949" s="11"/>
      <c r="B949" s="11"/>
      <c r="C949" s="11"/>
      <c r="D949" s="11"/>
      <c r="E949" s="38"/>
      <c r="F949" s="11"/>
      <c r="G949" s="40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26"/>
      <c r="AR949" s="26"/>
      <c r="AS949" s="26"/>
      <c r="AT949" s="26"/>
      <c r="AU949" s="26"/>
      <c r="AV949" s="26"/>
      <c r="AW949" s="11"/>
      <c r="AX949" s="11"/>
      <c r="AY949" s="11"/>
      <c r="AZ949" s="11"/>
      <c r="BA949" s="11"/>
      <c r="BB949" s="11"/>
      <c r="BC949" s="11"/>
    </row>
    <row r="950" spans="1:55" x14ac:dyDescent="0.3">
      <c r="A950" s="11"/>
      <c r="B950" s="11"/>
      <c r="C950" s="11"/>
      <c r="D950" s="11"/>
      <c r="E950" s="38"/>
      <c r="F950" s="11"/>
      <c r="G950" s="40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26"/>
      <c r="AR950" s="26"/>
      <c r="AS950" s="26"/>
      <c r="AT950" s="26"/>
      <c r="AU950" s="26"/>
      <c r="AV950" s="26"/>
      <c r="AW950" s="11"/>
      <c r="AX950" s="11"/>
      <c r="AY950" s="11"/>
      <c r="AZ950" s="11"/>
      <c r="BA950" s="11"/>
      <c r="BB950" s="11"/>
      <c r="BC950" s="11"/>
    </row>
    <row r="951" spans="1:55" x14ac:dyDescent="0.3">
      <c r="A951" s="11"/>
      <c r="B951" s="11"/>
      <c r="C951" s="11"/>
      <c r="D951" s="11"/>
      <c r="E951" s="38"/>
      <c r="F951" s="11"/>
      <c r="G951" s="40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26"/>
      <c r="AR951" s="26"/>
      <c r="AS951" s="26"/>
      <c r="AT951" s="26"/>
      <c r="AU951" s="26"/>
      <c r="AV951" s="26"/>
      <c r="AW951" s="11"/>
      <c r="AX951" s="11"/>
      <c r="AY951" s="11"/>
      <c r="AZ951" s="11"/>
      <c r="BA951" s="11"/>
      <c r="BB951" s="11"/>
      <c r="BC951" s="11"/>
    </row>
    <row r="952" spans="1:55" x14ac:dyDescent="0.3">
      <c r="A952" s="11"/>
      <c r="B952" s="11"/>
      <c r="C952" s="11"/>
      <c r="D952" s="11"/>
      <c r="E952" s="38"/>
      <c r="F952" s="11"/>
      <c r="G952" s="40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26"/>
      <c r="AR952" s="26"/>
      <c r="AS952" s="26"/>
      <c r="AT952" s="26"/>
      <c r="AU952" s="26"/>
      <c r="AV952" s="26"/>
      <c r="AW952" s="11"/>
      <c r="AX952" s="11"/>
      <c r="AY952" s="11"/>
      <c r="AZ952" s="11"/>
      <c r="BA952" s="11"/>
      <c r="BB952" s="11"/>
      <c r="BC952" s="11"/>
    </row>
    <row r="953" spans="1:55" x14ac:dyDescent="0.3">
      <c r="A953" s="11"/>
      <c r="B953" s="11"/>
      <c r="C953" s="11"/>
      <c r="D953" s="11"/>
      <c r="E953" s="38"/>
      <c r="F953" s="11"/>
      <c r="G953" s="40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26"/>
      <c r="AR953" s="26"/>
      <c r="AS953" s="26"/>
      <c r="AT953" s="26"/>
      <c r="AU953" s="26"/>
      <c r="AV953" s="26"/>
      <c r="AW953" s="11"/>
      <c r="AX953" s="11"/>
      <c r="AY953" s="11"/>
      <c r="AZ953" s="11"/>
      <c r="BA953" s="11"/>
      <c r="BB953" s="11"/>
      <c r="BC953" s="11"/>
    </row>
    <row r="954" spans="1:55" x14ac:dyDescent="0.3">
      <c r="A954" s="11"/>
      <c r="B954" s="11"/>
      <c r="C954" s="11"/>
      <c r="D954" s="11"/>
      <c r="E954" s="38"/>
      <c r="F954" s="11"/>
      <c r="G954" s="40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26"/>
      <c r="AR954" s="26"/>
      <c r="AS954" s="26"/>
      <c r="AT954" s="26"/>
      <c r="AU954" s="26"/>
      <c r="AV954" s="26"/>
      <c r="AW954" s="11"/>
      <c r="AX954" s="11"/>
      <c r="AY954" s="11"/>
      <c r="AZ954" s="11"/>
      <c r="BA954" s="11"/>
      <c r="BB954" s="11"/>
      <c r="BC954" s="11"/>
    </row>
    <row r="955" spans="1:55" x14ac:dyDescent="0.3">
      <c r="A955" s="11"/>
      <c r="B955" s="11"/>
      <c r="C955" s="11"/>
      <c r="D955" s="11"/>
      <c r="E955" s="38"/>
      <c r="F955" s="11"/>
      <c r="G955" s="40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26"/>
      <c r="AR955" s="26"/>
      <c r="AS955" s="26"/>
      <c r="AT955" s="26"/>
      <c r="AU955" s="26"/>
      <c r="AV955" s="26"/>
      <c r="AW955" s="11"/>
      <c r="AX955" s="11"/>
      <c r="AY955" s="11"/>
      <c r="AZ955" s="11"/>
      <c r="BA955" s="11"/>
      <c r="BB955" s="11"/>
      <c r="BC955" s="11"/>
    </row>
    <row r="956" spans="1:55" x14ac:dyDescent="0.3">
      <c r="A956" s="11"/>
      <c r="B956" s="11"/>
      <c r="C956" s="11"/>
      <c r="D956" s="11"/>
      <c r="E956" s="38"/>
      <c r="F956" s="11"/>
      <c r="G956" s="40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26"/>
      <c r="AR956" s="26"/>
      <c r="AS956" s="26"/>
      <c r="AT956" s="26"/>
      <c r="AU956" s="26"/>
      <c r="AV956" s="26"/>
      <c r="AW956" s="11"/>
      <c r="AX956" s="11"/>
      <c r="AY956" s="11"/>
      <c r="AZ956" s="11"/>
      <c r="BA956" s="11"/>
      <c r="BB956" s="11"/>
      <c r="BC956" s="11"/>
    </row>
    <row r="957" spans="1:55" x14ac:dyDescent="0.3">
      <c r="A957" s="11"/>
      <c r="B957" s="11"/>
      <c r="C957" s="11"/>
      <c r="D957" s="11"/>
      <c r="E957" s="38"/>
      <c r="F957" s="11"/>
      <c r="G957" s="40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26"/>
      <c r="AR957" s="26"/>
      <c r="AS957" s="26"/>
      <c r="AT957" s="26"/>
      <c r="AU957" s="26"/>
      <c r="AV957" s="26"/>
      <c r="AW957" s="11"/>
      <c r="AX957" s="11"/>
      <c r="AY957" s="11"/>
      <c r="AZ957" s="11"/>
      <c r="BA957" s="11"/>
      <c r="BB957" s="11"/>
      <c r="BC957" s="11"/>
    </row>
    <row r="958" spans="1:55" x14ac:dyDescent="0.3">
      <c r="A958" s="11"/>
      <c r="B958" s="11"/>
      <c r="C958" s="11"/>
      <c r="D958" s="11"/>
      <c r="E958" s="38"/>
      <c r="F958" s="11"/>
      <c r="G958" s="40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26"/>
      <c r="AR958" s="26"/>
      <c r="AS958" s="26"/>
      <c r="AT958" s="26"/>
      <c r="AU958" s="26"/>
      <c r="AV958" s="26"/>
      <c r="AW958" s="11"/>
      <c r="AX958" s="11"/>
      <c r="AY958" s="11"/>
      <c r="AZ958" s="11"/>
      <c r="BA958" s="11"/>
      <c r="BB958" s="11"/>
      <c r="BC958" s="11"/>
    </row>
    <row r="959" spans="1:55" x14ac:dyDescent="0.3">
      <c r="A959" s="11"/>
      <c r="B959" s="11"/>
      <c r="C959" s="11"/>
      <c r="D959" s="11"/>
      <c r="E959" s="38"/>
      <c r="F959" s="11"/>
      <c r="G959" s="40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26"/>
      <c r="AR959" s="26"/>
      <c r="AS959" s="26"/>
      <c r="AT959" s="26"/>
      <c r="AU959" s="26"/>
      <c r="AV959" s="26"/>
      <c r="AW959" s="11"/>
      <c r="AX959" s="11"/>
      <c r="AY959" s="11"/>
      <c r="AZ959" s="11"/>
      <c r="BA959" s="11"/>
      <c r="BB959" s="11"/>
      <c r="BC959" s="11"/>
    </row>
    <row r="960" spans="1:55" x14ac:dyDescent="0.3">
      <c r="A960" s="11"/>
      <c r="B960" s="11"/>
      <c r="C960" s="11"/>
      <c r="D960" s="11"/>
      <c r="E960" s="38"/>
      <c r="F960" s="11"/>
      <c r="G960" s="40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26"/>
      <c r="AR960" s="26"/>
      <c r="AS960" s="26"/>
      <c r="AT960" s="26"/>
      <c r="AU960" s="26"/>
      <c r="AV960" s="26"/>
      <c r="AW960" s="11"/>
      <c r="AX960" s="11"/>
      <c r="AY960" s="11"/>
      <c r="AZ960" s="11"/>
      <c r="BA960" s="11"/>
      <c r="BB960" s="11"/>
      <c r="BC960" s="11"/>
    </row>
    <row r="961" spans="1:55" x14ac:dyDescent="0.3">
      <c r="A961" s="11"/>
      <c r="B961" s="11"/>
      <c r="C961" s="11"/>
      <c r="D961" s="11"/>
      <c r="E961" s="38"/>
      <c r="F961" s="11"/>
      <c r="G961" s="40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26"/>
      <c r="AR961" s="26"/>
      <c r="AS961" s="26"/>
      <c r="AT961" s="26"/>
      <c r="AU961" s="26"/>
      <c r="AV961" s="26"/>
      <c r="AW961" s="11"/>
      <c r="AX961" s="11"/>
      <c r="AY961" s="11"/>
      <c r="AZ961" s="11"/>
      <c r="BA961" s="11"/>
      <c r="BB961" s="11"/>
      <c r="BC961" s="11"/>
    </row>
    <row r="962" spans="1:55" x14ac:dyDescent="0.3">
      <c r="A962" s="11"/>
      <c r="B962" s="11"/>
      <c r="C962" s="11"/>
      <c r="D962" s="11"/>
      <c r="E962" s="38"/>
      <c r="F962" s="11"/>
      <c r="G962" s="40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26"/>
      <c r="AR962" s="26"/>
      <c r="AS962" s="26"/>
      <c r="AT962" s="26"/>
      <c r="AU962" s="26"/>
      <c r="AV962" s="26"/>
      <c r="AW962" s="11"/>
      <c r="AX962" s="11"/>
      <c r="AY962" s="11"/>
      <c r="AZ962" s="11"/>
      <c r="BA962" s="11"/>
      <c r="BB962" s="11"/>
      <c r="BC962" s="11"/>
    </row>
    <row r="963" spans="1:55" x14ac:dyDescent="0.3">
      <c r="A963" s="11"/>
      <c r="B963" s="11"/>
      <c r="C963" s="11"/>
      <c r="D963" s="11"/>
      <c r="E963" s="38"/>
      <c r="F963" s="11"/>
      <c r="G963" s="40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26"/>
      <c r="AR963" s="26"/>
      <c r="AS963" s="26"/>
      <c r="AT963" s="26"/>
      <c r="AU963" s="26"/>
      <c r="AV963" s="26"/>
      <c r="AW963" s="11"/>
      <c r="AX963" s="11"/>
      <c r="AY963" s="11"/>
      <c r="AZ963" s="11"/>
      <c r="BA963" s="11"/>
      <c r="BB963" s="11"/>
      <c r="BC963" s="11"/>
    </row>
    <row r="964" spans="1:55" x14ac:dyDescent="0.3">
      <c r="A964" s="11"/>
      <c r="B964" s="11"/>
      <c r="C964" s="11"/>
      <c r="D964" s="11"/>
      <c r="E964" s="38"/>
      <c r="F964" s="11"/>
      <c r="G964" s="40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26"/>
      <c r="AR964" s="26"/>
      <c r="AS964" s="26"/>
      <c r="AT964" s="26"/>
      <c r="AU964" s="26"/>
      <c r="AV964" s="26"/>
      <c r="AW964" s="11"/>
      <c r="AX964" s="11"/>
      <c r="AY964" s="11"/>
      <c r="AZ964" s="11"/>
      <c r="BA964" s="11"/>
      <c r="BB964" s="11"/>
      <c r="BC964" s="11"/>
    </row>
    <row r="965" spans="1:55" x14ac:dyDescent="0.3">
      <c r="A965" s="11"/>
      <c r="B965" s="11"/>
      <c r="C965" s="11"/>
      <c r="D965" s="11"/>
      <c r="E965" s="38"/>
      <c r="F965" s="11"/>
      <c r="G965" s="40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26"/>
      <c r="AR965" s="26"/>
      <c r="AS965" s="26"/>
      <c r="AT965" s="26"/>
      <c r="AU965" s="26"/>
      <c r="AV965" s="26"/>
      <c r="AW965" s="11"/>
      <c r="AX965" s="11"/>
      <c r="AY965" s="11"/>
      <c r="AZ965" s="11"/>
      <c r="BA965" s="11"/>
      <c r="BB965" s="11"/>
      <c r="BC965" s="11"/>
    </row>
    <row r="966" spans="1:55" x14ac:dyDescent="0.3">
      <c r="A966" s="11"/>
      <c r="B966" s="11"/>
      <c r="C966" s="11"/>
      <c r="D966" s="11"/>
      <c r="E966" s="38"/>
      <c r="F966" s="11"/>
      <c r="G966" s="40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26"/>
      <c r="AR966" s="26"/>
      <c r="AS966" s="26"/>
      <c r="AT966" s="26"/>
      <c r="AU966" s="26"/>
      <c r="AV966" s="26"/>
      <c r="AW966" s="11"/>
      <c r="AX966" s="11"/>
      <c r="AY966" s="11"/>
      <c r="AZ966" s="11"/>
      <c r="BA966" s="11"/>
      <c r="BB966" s="11"/>
      <c r="BC966" s="11"/>
    </row>
    <row r="967" spans="1:55" x14ac:dyDescent="0.3">
      <c r="A967" s="11"/>
      <c r="B967" s="11"/>
      <c r="C967" s="11"/>
      <c r="D967" s="11"/>
      <c r="E967" s="38"/>
      <c r="F967" s="11"/>
      <c r="G967" s="40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26"/>
      <c r="AR967" s="26"/>
      <c r="AS967" s="26"/>
      <c r="AT967" s="26"/>
      <c r="AU967" s="26"/>
      <c r="AV967" s="26"/>
      <c r="AW967" s="11"/>
      <c r="AX967" s="11"/>
      <c r="AY967" s="11"/>
      <c r="AZ967" s="11"/>
      <c r="BA967" s="11"/>
      <c r="BB967" s="11"/>
      <c r="BC967" s="11"/>
    </row>
    <row r="968" spans="1:55" x14ac:dyDescent="0.3">
      <c r="A968" s="11"/>
      <c r="B968" s="11"/>
      <c r="C968" s="11"/>
      <c r="D968" s="11"/>
      <c r="E968" s="38"/>
      <c r="F968" s="11"/>
      <c r="G968" s="40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26"/>
      <c r="AR968" s="26"/>
      <c r="AS968" s="26"/>
      <c r="AT968" s="26"/>
      <c r="AU968" s="26"/>
      <c r="AV968" s="26"/>
      <c r="AW968" s="11"/>
      <c r="AX968" s="11"/>
      <c r="AY968" s="11"/>
      <c r="AZ968" s="11"/>
      <c r="BA968" s="11"/>
      <c r="BB968" s="11"/>
      <c r="BC968" s="11"/>
    </row>
    <row r="969" spans="1:55" x14ac:dyDescent="0.3">
      <c r="A969" s="11"/>
      <c r="B969" s="11"/>
      <c r="C969" s="11"/>
      <c r="D969" s="11"/>
      <c r="E969" s="38"/>
      <c r="F969" s="11"/>
      <c r="G969" s="40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26"/>
      <c r="AR969" s="26"/>
      <c r="AS969" s="26"/>
      <c r="AT969" s="26"/>
      <c r="AU969" s="26"/>
      <c r="AV969" s="26"/>
      <c r="AW969" s="11"/>
      <c r="AX969" s="11"/>
      <c r="AY969" s="11"/>
      <c r="AZ969" s="11"/>
      <c r="BA969" s="11"/>
      <c r="BB969" s="11"/>
      <c r="BC969" s="11"/>
    </row>
    <row r="970" spans="1:55" x14ac:dyDescent="0.3">
      <c r="A970" s="11"/>
      <c r="B970" s="11"/>
      <c r="C970" s="11"/>
      <c r="D970" s="11"/>
      <c r="E970" s="38"/>
      <c r="F970" s="11"/>
      <c r="G970" s="40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26"/>
      <c r="AR970" s="26"/>
      <c r="AS970" s="26"/>
      <c r="AT970" s="26"/>
      <c r="AU970" s="26"/>
      <c r="AV970" s="26"/>
      <c r="AW970" s="11"/>
      <c r="AX970" s="11"/>
      <c r="AY970" s="11"/>
      <c r="AZ970" s="11"/>
      <c r="BA970" s="11"/>
      <c r="BB970" s="11"/>
      <c r="BC970" s="11"/>
    </row>
    <row r="971" spans="1:55" x14ac:dyDescent="0.3">
      <c r="A971" s="11"/>
      <c r="B971" s="11"/>
      <c r="C971" s="11"/>
      <c r="D971" s="11"/>
      <c r="E971" s="38"/>
      <c r="F971" s="11"/>
      <c r="G971" s="40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26"/>
      <c r="AR971" s="26"/>
      <c r="AS971" s="26"/>
      <c r="AT971" s="26"/>
      <c r="AU971" s="26"/>
      <c r="AV971" s="26"/>
      <c r="AW971" s="11"/>
      <c r="AX971" s="11"/>
      <c r="AY971" s="11"/>
      <c r="AZ971" s="11"/>
      <c r="BA971" s="11"/>
      <c r="BB971" s="11"/>
      <c r="BC971" s="11"/>
    </row>
    <row r="972" spans="1:55" x14ac:dyDescent="0.3">
      <c r="A972" s="11"/>
      <c r="B972" s="11"/>
      <c r="C972" s="11"/>
      <c r="D972" s="11"/>
      <c r="E972" s="38"/>
      <c r="F972" s="11"/>
      <c r="G972" s="40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26"/>
      <c r="AR972" s="26"/>
      <c r="AS972" s="26"/>
      <c r="AT972" s="26"/>
      <c r="AU972" s="26"/>
      <c r="AV972" s="26"/>
      <c r="AW972" s="11"/>
      <c r="AX972" s="11"/>
      <c r="AY972" s="11"/>
      <c r="AZ972" s="11"/>
      <c r="BA972" s="11"/>
      <c r="BB972" s="11"/>
      <c r="BC972" s="11"/>
    </row>
    <row r="973" spans="1:55" x14ac:dyDescent="0.3">
      <c r="A973" s="11"/>
      <c r="B973" s="11"/>
      <c r="C973" s="11"/>
      <c r="D973" s="11"/>
      <c r="E973" s="38"/>
      <c r="F973" s="11"/>
      <c r="G973" s="40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26"/>
      <c r="AR973" s="26"/>
      <c r="AS973" s="26"/>
      <c r="AT973" s="26"/>
      <c r="AU973" s="26"/>
      <c r="AV973" s="26"/>
      <c r="AW973" s="11"/>
      <c r="AX973" s="11"/>
      <c r="AY973" s="11"/>
      <c r="AZ973" s="11"/>
      <c r="BA973" s="11"/>
      <c r="BB973" s="11"/>
      <c r="BC973" s="11"/>
    </row>
    <row r="974" spans="1:55" x14ac:dyDescent="0.3">
      <c r="A974" s="11"/>
      <c r="B974" s="11"/>
      <c r="C974" s="11"/>
      <c r="D974" s="11"/>
      <c r="E974" s="38"/>
      <c r="F974" s="11"/>
      <c r="G974" s="40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26"/>
      <c r="AR974" s="26"/>
      <c r="AS974" s="26"/>
      <c r="AT974" s="26"/>
      <c r="AU974" s="26"/>
      <c r="AV974" s="26"/>
      <c r="AW974" s="11"/>
      <c r="AX974" s="11"/>
      <c r="AY974" s="11"/>
      <c r="AZ974" s="11"/>
      <c r="BA974" s="11"/>
      <c r="BB974" s="11"/>
      <c r="BC974" s="11"/>
    </row>
    <row r="975" spans="1:55" x14ac:dyDescent="0.3">
      <c r="A975" s="11"/>
      <c r="B975" s="11"/>
      <c r="C975" s="11"/>
      <c r="D975" s="11"/>
      <c r="E975" s="38"/>
      <c r="F975" s="11"/>
      <c r="G975" s="40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26"/>
      <c r="AR975" s="26"/>
      <c r="AS975" s="26"/>
      <c r="AT975" s="26"/>
      <c r="AU975" s="26"/>
      <c r="AV975" s="26"/>
      <c r="AW975" s="11"/>
      <c r="AX975" s="11"/>
      <c r="AY975" s="11"/>
      <c r="AZ975" s="11"/>
      <c r="BA975" s="11"/>
      <c r="BB975" s="11"/>
      <c r="BC975" s="11"/>
    </row>
    <row r="976" spans="1:55" x14ac:dyDescent="0.3">
      <c r="A976" s="11"/>
      <c r="B976" s="11"/>
      <c r="C976" s="11"/>
      <c r="D976" s="11"/>
      <c r="E976" s="38"/>
      <c r="F976" s="11"/>
      <c r="G976" s="40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26"/>
      <c r="AR976" s="26"/>
      <c r="AS976" s="26"/>
      <c r="AT976" s="26"/>
      <c r="AU976" s="26"/>
      <c r="AV976" s="26"/>
      <c r="AW976" s="11"/>
      <c r="AX976" s="11"/>
      <c r="AY976" s="11"/>
      <c r="AZ976" s="11"/>
      <c r="BA976" s="11"/>
      <c r="BB976" s="11"/>
      <c r="BC976" s="11"/>
    </row>
    <row r="977" spans="1:55" x14ac:dyDescent="0.3">
      <c r="A977" s="11"/>
      <c r="B977" s="11"/>
      <c r="C977" s="11"/>
      <c r="D977" s="11"/>
      <c r="E977" s="38"/>
      <c r="F977" s="11"/>
      <c r="G977" s="40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26"/>
      <c r="AR977" s="26"/>
      <c r="AS977" s="26"/>
      <c r="AT977" s="26"/>
      <c r="AU977" s="26"/>
      <c r="AV977" s="26"/>
      <c r="AW977" s="11"/>
      <c r="AX977" s="11"/>
      <c r="AY977" s="11"/>
      <c r="AZ977" s="11"/>
      <c r="BA977" s="11"/>
      <c r="BB977" s="11"/>
      <c r="BC977" s="11"/>
    </row>
    <row r="978" spans="1:55" x14ac:dyDescent="0.3">
      <c r="A978" s="11"/>
      <c r="B978" s="11"/>
      <c r="C978" s="11"/>
      <c r="D978" s="11"/>
      <c r="E978" s="38"/>
      <c r="F978" s="11"/>
      <c r="G978" s="40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26"/>
      <c r="AR978" s="26"/>
      <c r="AS978" s="26"/>
      <c r="AT978" s="26"/>
      <c r="AU978" s="26"/>
      <c r="AV978" s="26"/>
      <c r="AW978" s="11"/>
      <c r="AX978" s="11"/>
      <c r="AY978" s="11"/>
      <c r="AZ978" s="11"/>
      <c r="BA978" s="11"/>
      <c r="BB978" s="11"/>
      <c r="BC978" s="11"/>
    </row>
    <row r="979" spans="1:55" x14ac:dyDescent="0.3">
      <c r="A979" s="11"/>
      <c r="B979" s="11"/>
      <c r="C979" s="11"/>
      <c r="D979" s="11"/>
      <c r="E979" s="38"/>
      <c r="F979" s="11"/>
      <c r="G979" s="40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26"/>
      <c r="AR979" s="26"/>
      <c r="AS979" s="26"/>
      <c r="AT979" s="26"/>
      <c r="AU979" s="26"/>
      <c r="AV979" s="26"/>
      <c r="AW979" s="11"/>
      <c r="AX979" s="11"/>
      <c r="AY979" s="11"/>
      <c r="AZ979" s="11"/>
      <c r="BA979" s="11"/>
      <c r="BB979" s="11"/>
      <c r="BC979" s="11"/>
    </row>
    <row r="980" spans="1:55" x14ac:dyDescent="0.3">
      <c r="A980" s="11"/>
      <c r="B980" s="11"/>
      <c r="C980" s="11"/>
      <c r="D980" s="11"/>
      <c r="E980" s="38"/>
      <c r="F980" s="11"/>
      <c r="G980" s="40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26"/>
      <c r="AR980" s="26"/>
      <c r="AS980" s="26"/>
      <c r="AT980" s="26"/>
      <c r="AU980" s="26"/>
      <c r="AV980" s="26"/>
      <c r="AW980" s="11"/>
      <c r="AX980" s="11"/>
      <c r="AY980" s="11"/>
      <c r="AZ980" s="11"/>
      <c r="BA980" s="11"/>
      <c r="BB980" s="11"/>
      <c r="BC980" s="11"/>
    </row>
    <row r="981" spans="1:55" x14ac:dyDescent="0.3">
      <c r="A981" s="11"/>
      <c r="B981" s="11"/>
      <c r="C981" s="11"/>
      <c r="D981" s="11"/>
      <c r="E981" s="38"/>
      <c r="F981" s="11"/>
      <c r="G981" s="40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26"/>
      <c r="AR981" s="26"/>
      <c r="AS981" s="26"/>
      <c r="AT981" s="26"/>
      <c r="AU981" s="26"/>
      <c r="AV981" s="26"/>
      <c r="AW981" s="11"/>
      <c r="AX981" s="11"/>
      <c r="AY981" s="11"/>
      <c r="AZ981" s="11"/>
      <c r="BA981" s="11"/>
      <c r="BB981" s="11"/>
      <c r="BC981" s="11"/>
    </row>
    <row r="982" spans="1:55" x14ac:dyDescent="0.3">
      <c r="A982" s="11"/>
      <c r="B982" s="11"/>
      <c r="C982" s="11"/>
      <c r="D982" s="11"/>
      <c r="E982" s="38"/>
      <c r="F982" s="11"/>
      <c r="G982" s="40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26"/>
      <c r="AR982" s="26"/>
      <c r="AS982" s="26"/>
      <c r="AT982" s="26"/>
      <c r="AU982" s="26"/>
      <c r="AV982" s="26"/>
      <c r="AW982" s="11"/>
      <c r="AX982" s="11"/>
      <c r="AY982" s="11"/>
      <c r="AZ982" s="11"/>
      <c r="BA982" s="11"/>
      <c r="BB982" s="11"/>
      <c r="BC982" s="11"/>
    </row>
    <row r="983" spans="1:55" x14ac:dyDescent="0.3">
      <c r="A983" s="11"/>
      <c r="B983" s="11"/>
      <c r="C983" s="11"/>
      <c r="D983" s="11"/>
      <c r="E983" s="38"/>
      <c r="F983" s="11"/>
      <c r="G983" s="40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26"/>
      <c r="AR983" s="26"/>
      <c r="AS983" s="26"/>
      <c r="AT983" s="26"/>
      <c r="AU983" s="26"/>
      <c r="AV983" s="26"/>
      <c r="AW983" s="11"/>
      <c r="AX983" s="11"/>
      <c r="AY983" s="11"/>
      <c r="AZ983" s="11"/>
      <c r="BA983" s="11"/>
      <c r="BB983" s="11"/>
      <c r="BC983" s="11"/>
    </row>
    <row r="984" spans="1:55" x14ac:dyDescent="0.3">
      <c r="A984" s="11"/>
      <c r="B984" s="11"/>
      <c r="C984" s="11"/>
      <c r="D984" s="11"/>
      <c r="E984" s="38"/>
      <c r="F984" s="11"/>
      <c r="G984" s="40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26"/>
      <c r="AR984" s="26"/>
      <c r="AS984" s="26"/>
      <c r="AT984" s="26"/>
      <c r="AU984" s="26"/>
      <c r="AV984" s="26"/>
      <c r="AW984" s="11"/>
      <c r="AX984" s="11"/>
      <c r="AY984" s="11"/>
      <c r="AZ984" s="11"/>
      <c r="BA984" s="11"/>
      <c r="BB984" s="11"/>
      <c r="BC984" s="11"/>
    </row>
    <row r="985" spans="1:55" x14ac:dyDescent="0.3">
      <c r="A985" s="11"/>
      <c r="B985" s="11"/>
      <c r="C985" s="11"/>
      <c r="D985" s="11"/>
      <c r="E985" s="38"/>
      <c r="F985" s="11"/>
      <c r="G985" s="40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26"/>
      <c r="AR985" s="26"/>
      <c r="AS985" s="26"/>
      <c r="AT985" s="26"/>
      <c r="AU985" s="26"/>
      <c r="AV985" s="26"/>
      <c r="AW985" s="11"/>
      <c r="AX985" s="11"/>
      <c r="AY985" s="11"/>
      <c r="AZ985" s="11"/>
      <c r="BA985" s="11"/>
      <c r="BB985" s="11"/>
      <c r="BC985" s="11"/>
    </row>
    <row r="986" spans="1:55" x14ac:dyDescent="0.3">
      <c r="A986" s="11"/>
      <c r="B986" s="11"/>
      <c r="C986" s="11"/>
      <c r="D986" s="11"/>
      <c r="E986" s="38"/>
      <c r="F986" s="11"/>
      <c r="G986" s="40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26"/>
      <c r="AR986" s="26"/>
      <c r="AS986" s="26"/>
      <c r="AT986" s="26"/>
      <c r="AU986" s="26"/>
      <c r="AV986" s="26"/>
      <c r="AW986" s="11"/>
      <c r="AX986" s="11"/>
      <c r="AY986" s="11"/>
      <c r="AZ986" s="11"/>
      <c r="BA986" s="11"/>
      <c r="BB986" s="11"/>
      <c r="BC986" s="11"/>
    </row>
    <row r="987" spans="1:55" x14ac:dyDescent="0.3">
      <c r="A987" s="11"/>
      <c r="B987" s="11"/>
      <c r="C987" s="11"/>
      <c r="D987" s="11"/>
      <c r="E987" s="38"/>
      <c r="F987" s="11"/>
      <c r="G987" s="40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26"/>
      <c r="AR987" s="26"/>
      <c r="AS987" s="26"/>
      <c r="AT987" s="26"/>
      <c r="AU987" s="26"/>
      <c r="AV987" s="26"/>
      <c r="AW987" s="11"/>
      <c r="AX987" s="11"/>
      <c r="AY987" s="11"/>
      <c r="AZ987" s="11"/>
      <c r="BA987" s="11"/>
      <c r="BB987" s="11"/>
      <c r="BC987" s="11"/>
    </row>
    <row r="988" spans="1:55" x14ac:dyDescent="0.3">
      <c r="A988" s="11"/>
      <c r="B988" s="11"/>
      <c r="C988" s="11"/>
      <c r="D988" s="11"/>
      <c r="E988" s="38"/>
      <c r="F988" s="11"/>
      <c r="G988" s="40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26"/>
      <c r="AR988" s="26"/>
      <c r="AS988" s="26"/>
      <c r="AT988" s="26"/>
      <c r="AU988" s="26"/>
      <c r="AV988" s="26"/>
      <c r="AW988" s="11"/>
      <c r="AX988" s="11"/>
      <c r="AY988" s="11"/>
      <c r="AZ988" s="11"/>
      <c r="BA988" s="11"/>
      <c r="BB988" s="11"/>
      <c r="BC988" s="11"/>
    </row>
    <row r="989" spans="1:55" x14ac:dyDescent="0.3">
      <c r="A989" s="11"/>
      <c r="B989" s="11"/>
      <c r="C989" s="11"/>
      <c r="D989" s="11"/>
      <c r="E989" s="38"/>
      <c r="F989" s="11"/>
      <c r="G989" s="40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26"/>
      <c r="AR989" s="26"/>
      <c r="AS989" s="26"/>
      <c r="AT989" s="26"/>
      <c r="AU989" s="26"/>
      <c r="AV989" s="26"/>
      <c r="AW989" s="11"/>
      <c r="AX989" s="11"/>
      <c r="AY989" s="11"/>
      <c r="AZ989" s="11"/>
      <c r="BA989" s="11"/>
      <c r="BB989" s="11"/>
      <c r="BC989" s="11"/>
    </row>
    <row r="990" spans="1:55" x14ac:dyDescent="0.3">
      <c r="A990" s="11"/>
      <c r="B990" s="11"/>
      <c r="C990" s="11"/>
      <c r="D990" s="11"/>
      <c r="E990" s="38"/>
      <c r="F990" s="11"/>
      <c r="G990" s="40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26"/>
      <c r="AR990" s="26"/>
      <c r="AS990" s="26"/>
      <c r="AT990" s="26"/>
      <c r="AU990" s="26"/>
      <c r="AV990" s="26"/>
      <c r="AW990" s="11"/>
      <c r="AX990" s="11"/>
      <c r="AY990" s="11"/>
      <c r="AZ990" s="11"/>
      <c r="BA990" s="11"/>
      <c r="BB990" s="11"/>
      <c r="BC990" s="11"/>
    </row>
    <row r="991" spans="1:55" x14ac:dyDescent="0.3">
      <c r="A991" s="11"/>
      <c r="B991" s="11"/>
      <c r="C991" s="11"/>
      <c r="D991" s="11"/>
      <c r="E991" s="38"/>
      <c r="F991" s="11"/>
      <c r="G991" s="40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26"/>
      <c r="AR991" s="26"/>
      <c r="AS991" s="26"/>
      <c r="AT991" s="26"/>
      <c r="AU991" s="26"/>
      <c r="AV991" s="26"/>
      <c r="AW991" s="11"/>
      <c r="AX991" s="11"/>
      <c r="AY991" s="11"/>
      <c r="AZ991" s="11"/>
      <c r="BA991" s="11"/>
      <c r="BB991" s="11"/>
      <c r="BC991" s="11"/>
    </row>
    <row r="992" spans="1:55" x14ac:dyDescent="0.3">
      <c r="A992" s="11"/>
      <c r="B992" s="11"/>
      <c r="C992" s="11"/>
      <c r="D992" s="11"/>
      <c r="E992" s="38"/>
      <c r="F992" s="11"/>
      <c r="G992" s="40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26"/>
      <c r="AR992" s="26"/>
      <c r="AS992" s="26"/>
      <c r="AT992" s="26"/>
      <c r="AU992" s="26"/>
      <c r="AV992" s="26"/>
      <c r="AW992" s="11"/>
      <c r="AX992" s="11"/>
      <c r="AY992" s="11"/>
      <c r="AZ992" s="11"/>
      <c r="BA992" s="11"/>
      <c r="BB992" s="11"/>
      <c r="BC992" s="11"/>
    </row>
    <row r="993" spans="1:55" x14ac:dyDescent="0.3">
      <c r="A993" s="11"/>
      <c r="B993" s="11"/>
      <c r="C993" s="11"/>
      <c r="D993" s="11"/>
      <c r="E993" s="38"/>
      <c r="F993" s="11"/>
      <c r="G993" s="40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26"/>
      <c r="AR993" s="26"/>
      <c r="AS993" s="26"/>
      <c r="AT993" s="26"/>
      <c r="AU993" s="26"/>
      <c r="AV993" s="26"/>
      <c r="AW993" s="11"/>
      <c r="AX993" s="11"/>
      <c r="AY993" s="11"/>
      <c r="AZ993" s="11"/>
      <c r="BA993" s="11"/>
      <c r="BB993" s="11"/>
      <c r="BC993" s="11"/>
    </row>
    <row r="994" spans="1:55" x14ac:dyDescent="0.3">
      <c r="A994" s="11"/>
      <c r="B994" s="11"/>
      <c r="C994" s="11"/>
      <c r="D994" s="11"/>
      <c r="E994" s="38"/>
      <c r="F994" s="11"/>
      <c r="G994" s="40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26"/>
      <c r="AR994" s="26"/>
      <c r="AS994" s="26"/>
      <c r="AT994" s="26"/>
      <c r="AU994" s="26"/>
      <c r="AV994" s="26"/>
      <c r="AW994" s="11"/>
      <c r="AX994" s="11"/>
      <c r="AY994" s="11"/>
      <c r="AZ994" s="11"/>
      <c r="BA994" s="11"/>
      <c r="BB994" s="11"/>
      <c r="BC994" s="11"/>
    </row>
    <row r="995" spans="1:55" x14ac:dyDescent="0.3">
      <c r="A995" s="11"/>
      <c r="B995" s="11"/>
      <c r="C995" s="11"/>
      <c r="D995" s="11"/>
      <c r="E995" s="38"/>
      <c r="F995" s="11"/>
      <c r="G995" s="40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26"/>
      <c r="AR995" s="26"/>
      <c r="AS995" s="26"/>
      <c r="AT995" s="26"/>
      <c r="AU995" s="26"/>
      <c r="AV995" s="26"/>
      <c r="AW995" s="11"/>
      <c r="AX995" s="11"/>
      <c r="AY995" s="11"/>
      <c r="AZ995" s="11"/>
      <c r="BA995" s="11"/>
      <c r="BB995" s="11"/>
      <c r="BC995" s="11"/>
    </row>
    <row r="996" spans="1:55" x14ac:dyDescent="0.3">
      <c r="A996" s="11"/>
      <c r="B996" s="11"/>
      <c r="C996" s="11"/>
      <c r="D996" s="11"/>
      <c r="E996" s="38"/>
      <c r="F996" s="11"/>
      <c r="G996" s="40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26"/>
      <c r="AR996" s="26"/>
      <c r="AS996" s="26"/>
      <c r="AT996" s="26"/>
      <c r="AU996" s="26"/>
      <c r="AV996" s="26"/>
      <c r="AW996" s="11"/>
      <c r="AX996" s="11"/>
      <c r="AY996" s="11"/>
      <c r="AZ996" s="11"/>
      <c r="BA996" s="11"/>
      <c r="BB996" s="11"/>
      <c r="BC996" s="11"/>
    </row>
    <row r="997" spans="1:55" x14ac:dyDescent="0.3">
      <c r="A997" s="11"/>
      <c r="B997" s="11"/>
      <c r="C997" s="11"/>
      <c r="D997" s="11"/>
      <c r="E997" s="38"/>
      <c r="F997" s="11"/>
      <c r="G997" s="40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26"/>
      <c r="AR997" s="26"/>
      <c r="AS997" s="26"/>
      <c r="AT997" s="26"/>
      <c r="AU997" s="26"/>
      <c r="AV997" s="26"/>
      <c r="AW997" s="11"/>
      <c r="AX997" s="11"/>
      <c r="AY997" s="11"/>
      <c r="AZ997" s="11"/>
      <c r="BA997" s="11"/>
      <c r="BB997" s="11"/>
      <c r="BC997" s="11"/>
    </row>
    <row r="998" spans="1:55" x14ac:dyDescent="0.3">
      <c r="A998" s="11"/>
      <c r="B998" s="11"/>
      <c r="C998" s="11"/>
      <c r="D998" s="11"/>
      <c r="E998" s="38"/>
      <c r="F998" s="11"/>
      <c r="G998" s="40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26"/>
      <c r="AR998" s="26"/>
      <c r="AS998" s="26"/>
      <c r="AT998" s="26"/>
      <c r="AU998" s="26"/>
      <c r="AV998" s="26"/>
      <c r="AW998" s="11"/>
      <c r="AX998" s="11"/>
      <c r="AY998" s="11"/>
      <c r="AZ998" s="11"/>
      <c r="BA998" s="11"/>
      <c r="BB998" s="11"/>
      <c r="BC998" s="11"/>
    </row>
    <row r="999" spans="1:55" x14ac:dyDescent="0.3">
      <c r="A999" s="11"/>
      <c r="B999" s="11"/>
      <c r="C999" s="11"/>
      <c r="D999" s="11"/>
      <c r="E999" s="38"/>
      <c r="F999" s="11"/>
      <c r="G999" s="40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26"/>
      <c r="AR999" s="26"/>
      <c r="AS999" s="26"/>
      <c r="AT999" s="26"/>
      <c r="AU999" s="26"/>
      <c r="AV999" s="26"/>
      <c r="AW999" s="11"/>
      <c r="AX999" s="11"/>
      <c r="AY999" s="11"/>
      <c r="AZ999" s="11"/>
      <c r="BA999" s="11"/>
      <c r="BB999" s="11"/>
      <c r="BC999" s="11"/>
    </row>
    <row r="1000" spans="1:55" x14ac:dyDescent="0.3">
      <c r="A1000" s="11"/>
      <c r="B1000" s="11"/>
      <c r="C1000" s="11"/>
      <c r="D1000" s="11"/>
      <c r="E1000" s="38"/>
      <c r="F1000" s="11"/>
      <c r="G1000" s="40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26"/>
      <c r="AR1000" s="26"/>
      <c r="AS1000" s="26"/>
      <c r="AT1000" s="26"/>
      <c r="AU1000" s="26"/>
      <c r="AV1000" s="26"/>
      <c r="AW1000" s="11"/>
      <c r="AX1000" s="11"/>
      <c r="AY1000" s="11"/>
      <c r="AZ1000" s="11"/>
      <c r="BA1000" s="11"/>
      <c r="BB1000" s="11"/>
      <c r="BC1000" s="11"/>
    </row>
    <row r="1001" spans="1:55" x14ac:dyDescent="0.3">
      <c r="A1001" s="11"/>
      <c r="B1001" s="11"/>
      <c r="C1001" s="11"/>
      <c r="D1001" s="11"/>
      <c r="E1001" s="38"/>
      <c r="F1001" s="11"/>
      <c r="G1001" s="40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26"/>
      <c r="AR1001" s="26"/>
      <c r="AS1001" s="26"/>
      <c r="AT1001" s="26"/>
      <c r="AU1001" s="26"/>
      <c r="AV1001" s="26"/>
      <c r="AW1001" s="11"/>
      <c r="AX1001" s="11"/>
      <c r="AY1001" s="11"/>
      <c r="AZ1001" s="11"/>
      <c r="BA1001" s="11"/>
      <c r="BB1001" s="11"/>
      <c r="BC1001" s="11"/>
    </row>
    <row r="1002" spans="1:55" x14ac:dyDescent="0.3">
      <c r="A1002" s="11"/>
      <c r="B1002" s="11"/>
      <c r="C1002" s="11"/>
      <c r="D1002" s="11"/>
      <c r="E1002" s="38"/>
      <c r="F1002" s="11"/>
      <c r="G1002" s="40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26"/>
      <c r="AR1002" s="26"/>
      <c r="AS1002" s="26"/>
      <c r="AT1002" s="26"/>
      <c r="AU1002" s="26"/>
      <c r="AV1002" s="26"/>
      <c r="AW1002" s="11"/>
      <c r="AX1002" s="11"/>
      <c r="AY1002" s="11"/>
      <c r="AZ1002" s="11"/>
      <c r="BA1002" s="11"/>
      <c r="BB1002" s="11"/>
      <c r="BC1002" s="11"/>
    </row>
    <row r="1003" spans="1:55" x14ac:dyDescent="0.3">
      <c r="A1003" s="11"/>
      <c r="B1003" s="11"/>
      <c r="C1003" s="11"/>
      <c r="D1003" s="11"/>
      <c r="E1003" s="38"/>
      <c r="F1003" s="11"/>
      <c r="G1003" s="40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26"/>
      <c r="AR1003" s="26"/>
      <c r="AS1003" s="26"/>
      <c r="AT1003" s="26"/>
      <c r="AU1003" s="26"/>
      <c r="AV1003" s="26"/>
      <c r="AW1003" s="11"/>
      <c r="AX1003" s="11"/>
      <c r="AY1003" s="11"/>
      <c r="AZ1003" s="11"/>
      <c r="BA1003" s="11"/>
      <c r="BB1003" s="11"/>
      <c r="BC1003" s="11"/>
    </row>
    <row r="1004" spans="1:55" x14ac:dyDescent="0.3">
      <c r="A1004" s="11"/>
      <c r="B1004" s="11"/>
      <c r="C1004" s="11"/>
      <c r="D1004" s="11"/>
      <c r="E1004" s="38"/>
      <c r="F1004" s="11"/>
      <c r="G1004" s="40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26"/>
      <c r="AR1004" s="26"/>
      <c r="AS1004" s="26"/>
      <c r="AT1004" s="26"/>
      <c r="AU1004" s="26"/>
      <c r="AV1004" s="26"/>
      <c r="AW1004" s="11"/>
      <c r="AX1004" s="11"/>
      <c r="AY1004" s="11"/>
      <c r="AZ1004" s="11"/>
      <c r="BA1004" s="11"/>
      <c r="BB1004" s="11"/>
      <c r="BC1004" s="11"/>
    </row>
    <row r="1005" spans="1:55" x14ac:dyDescent="0.3">
      <c r="A1005" s="11"/>
      <c r="B1005" s="11"/>
      <c r="C1005" s="11"/>
      <c r="D1005" s="11"/>
      <c r="E1005" s="38"/>
      <c r="F1005" s="11"/>
      <c r="G1005" s="40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26"/>
      <c r="AR1005" s="26"/>
      <c r="AS1005" s="26"/>
      <c r="AT1005" s="26"/>
      <c r="AU1005" s="26"/>
      <c r="AV1005" s="26"/>
      <c r="AW1005" s="11"/>
      <c r="AX1005" s="11"/>
      <c r="AY1005" s="11"/>
      <c r="AZ1005" s="11"/>
      <c r="BA1005" s="11"/>
      <c r="BB1005" s="11"/>
      <c r="BC1005" s="11"/>
    </row>
    <row r="1006" spans="1:55" x14ac:dyDescent="0.3">
      <c r="A1006" s="11"/>
      <c r="B1006" s="11"/>
      <c r="C1006" s="11"/>
      <c r="D1006" s="11"/>
      <c r="E1006" s="38"/>
      <c r="F1006" s="11"/>
      <c r="G1006" s="40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26"/>
      <c r="AR1006" s="26"/>
      <c r="AS1006" s="26"/>
      <c r="AT1006" s="26"/>
      <c r="AU1006" s="26"/>
      <c r="AV1006" s="26"/>
      <c r="AW1006" s="11"/>
      <c r="AX1006" s="11"/>
      <c r="AY1006" s="11"/>
      <c r="AZ1006" s="11"/>
      <c r="BA1006" s="11"/>
      <c r="BB1006" s="11"/>
      <c r="BC1006" s="11"/>
    </row>
    <row r="1007" spans="1:55" x14ac:dyDescent="0.3">
      <c r="A1007" s="11"/>
      <c r="B1007" s="11"/>
      <c r="C1007" s="11"/>
      <c r="D1007" s="11"/>
      <c r="E1007" s="38"/>
      <c r="F1007" s="11"/>
      <c r="G1007" s="40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26"/>
      <c r="AR1007" s="26"/>
      <c r="AS1007" s="26"/>
      <c r="AT1007" s="26"/>
      <c r="AU1007" s="26"/>
      <c r="AV1007" s="26"/>
      <c r="AW1007" s="11"/>
      <c r="AX1007" s="11"/>
      <c r="AY1007" s="11"/>
      <c r="AZ1007" s="11"/>
      <c r="BA1007" s="11"/>
      <c r="BB1007" s="11"/>
      <c r="BC1007" s="11"/>
    </row>
    <row r="1008" spans="1:55" x14ac:dyDescent="0.3">
      <c r="A1008" s="11"/>
      <c r="B1008" s="11"/>
      <c r="C1008" s="11"/>
      <c r="D1008" s="11"/>
      <c r="E1008" s="38"/>
      <c r="F1008" s="11"/>
      <c r="G1008" s="40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26"/>
      <c r="AR1008" s="26"/>
      <c r="AS1008" s="26"/>
      <c r="AT1008" s="26"/>
      <c r="AU1008" s="26"/>
      <c r="AV1008" s="26"/>
      <c r="AW1008" s="11"/>
      <c r="AX1008" s="11"/>
      <c r="AY1008" s="11"/>
      <c r="AZ1008" s="11"/>
      <c r="BA1008" s="11"/>
      <c r="BB1008" s="11"/>
      <c r="BC1008" s="11"/>
    </row>
    <row r="1009" spans="1:55" x14ac:dyDescent="0.3">
      <c r="A1009" s="11"/>
      <c r="B1009" s="11"/>
      <c r="C1009" s="11"/>
      <c r="D1009" s="11"/>
      <c r="E1009" s="38"/>
      <c r="F1009" s="11"/>
      <c r="G1009" s="40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26"/>
      <c r="AR1009" s="26"/>
      <c r="AS1009" s="26"/>
      <c r="AT1009" s="26"/>
      <c r="AU1009" s="26"/>
      <c r="AV1009" s="26"/>
      <c r="AW1009" s="11"/>
      <c r="AX1009" s="11"/>
      <c r="AY1009" s="11"/>
      <c r="AZ1009" s="11"/>
      <c r="BA1009" s="11"/>
      <c r="BB1009" s="11"/>
      <c r="BC1009" s="11"/>
    </row>
    <row r="1010" spans="1:55" x14ac:dyDescent="0.3">
      <c r="A1010" s="11"/>
      <c r="B1010" s="11"/>
      <c r="C1010" s="11"/>
      <c r="D1010" s="11"/>
      <c r="E1010" s="38"/>
      <c r="F1010" s="11"/>
      <c r="G1010" s="40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26"/>
      <c r="AR1010" s="26"/>
      <c r="AS1010" s="26"/>
      <c r="AT1010" s="26"/>
      <c r="AU1010" s="26"/>
      <c r="AV1010" s="26"/>
      <c r="AW1010" s="11"/>
      <c r="AX1010" s="11"/>
      <c r="AY1010" s="11"/>
      <c r="AZ1010" s="11"/>
      <c r="BA1010" s="11"/>
      <c r="BB1010" s="11"/>
      <c r="BC1010" s="11"/>
    </row>
    <row r="1011" spans="1:55" x14ac:dyDescent="0.3">
      <c r="A1011" s="11"/>
      <c r="B1011" s="11"/>
      <c r="C1011" s="11"/>
      <c r="D1011" s="11"/>
      <c r="E1011" s="38"/>
      <c r="F1011" s="11"/>
      <c r="G1011" s="40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26"/>
      <c r="AR1011" s="26"/>
      <c r="AS1011" s="26"/>
      <c r="AT1011" s="26"/>
      <c r="AU1011" s="26"/>
      <c r="AV1011" s="26"/>
      <c r="AW1011" s="11"/>
      <c r="AX1011" s="11"/>
      <c r="AY1011" s="11"/>
      <c r="AZ1011" s="11"/>
      <c r="BA1011" s="11"/>
      <c r="BB1011" s="11"/>
      <c r="BC1011" s="11"/>
    </row>
    <row r="1012" spans="1:55" x14ac:dyDescent="0.3">
      <c r="A1012" s="11"/>
      <c r="B1012" s="11"/>
      <c r="C1012" s="11"/>
      <c r="D1012" s="11"/>
      <c r="E1012" s="38"/>
      <c r="F1012" s="11"/>
      <c r="G1012" s="40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26"/>
      <c r="AR1012" s="26"/>
      <c r="AS1012" s="26"/>
      <c r="AT1012" s="26"/>
      <c r="AU1012" s="26"/>
      <c r="AV1012" s="26"/>
      <c r="AW1012" s="11"/>
      <c r="AX1012" s="11"/>
      <c r="AY1012" s="11"/>
      <c r="AZ1012" s="11"/>
      <c r="BA1012" s="11"/>
      <c r="BB1012" s="11"/>
      <c r="BC1012" s="11"/>
    </row>
    <row r="1013" spans="1:55" x14ac:dyDescent="0.3">
      <c r="A1013" s="11"/>
      <c r="B1013" s="11"/>
      <c r="C1013" s="11"/>
      <c r="D1013" s="11"/>
      <c r="E1013" s="38"/>
      <c r="F1013" s="11"/>
      <c r="G1013" s="40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26"/>
      <c r="AR1013" s="26"/>
      <c r="AS1013" s="26"/>
      <c r="AT1013" s="26"/>
      <c r="AU1013" s="26"/>
      <c r="AV1013" s="26"/>
      <c r="AW1013" s="11"/>
      <c r="AX1013" s="11"/>
      <c r="AY1013" s="11"/>
      <c r="AZ1013" s="11"/>
      <c r="BA1013" s="11"/>
      <c r="BB1013" s="11"/>
      <c r="BC1013" s="11"/>
    </row>
    <row r="1014" spans="1:55" x14ac:dyDescent="0.3">
      <c r="A1014" s="11"/>
      <c r="B1014" s="11"/>
      <c r="C1014" s="11"/>
      <c r="D1014" s="11"/>
      <c r="E1014" s="38"/>
      <c r="F1014" s="11"/>
      <c r="G1014" s="40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26"/>
      <c r="AR1014" s="26"/>
      <c r="AS1014" s="26"/>
      <c r="AT1014" s="26"/>
      <c r="AU1014" s="26"/>
      <c r="AV1014" s="26"/>
      <c r="AW1014" s="11"/>
      <c r="AX1014" s="11"/>
      <c r="AY1014" s="11"/>
      <c r="AZ1014" s="11"/>
      <c r="BA1014" s="11"/>
      <c r="BB1014" s="11"/>
      <c r="BC1014" s="11"/>
    </row>
    <row r="1015" spans="1:55" x14ac:dyDescent="0.3">
      <c r="A1015" s="11"/>
      <c r="B1015" s="11"/>
      <c r="C1015" s="11"/>
      <c r="D1015" s="11"/>
      <c r="E1015" s="38"/>
      <c r="F1015" s="11"/>
      <c r="G1015" s="40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26"/>
      <c r="AR1015" s="26"/>
      <c r="AS1015" s="26"/>
      <c r="AT1015" s="26"/>
      <c r="AU1015" s="26"/>
      <c r="AV1015" s="26"/>
      <c r="AW1015" s="11"/>
      <c r="AX1015" s="11"/>
      <c r="AY1015" s="11"/>
      <c r="AZ1015" s="11"/>
      <c r="BA1015" s="11"/>
      <c r="BB1015" s="11"/>
      <c r="BC1015" s="11"/>
    </row>
    <row r="1016" spans="1:55" x14ac:dyDescent="0.3">
      <c r="A1016" s="11"/>
      <c r="B1016" s="11"/>
      <c r="C1016" s="11"/>
      <c r="D1016" s="11"/>
      <c r="E1016" s="38"/>
      <c r="F1016" s="11"/>
      <c r="G1016" s="40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26"/>
      <c r="AR1016" s="26"/>
      <c r="AS1016" s="26"/>
      <c r="AT1016" s="26"/>
      <c r="AU1016" s="26"/>
      <c r="AV1016" s="26"/>
      <c r="AW1016" s="11"/>
      <c r="AX1016" s="11"/>
      <c r="AY1016" s="11"/>
      <c r="AZ1016" s="11"/>
      <c r="BA1016" s="11"/>
      <c r="BB1016" s="11"/>
      <c r="BC1016" s="11"/>
    </row>
    <row r="1017" spans="1:55" x14ac:dyDescent="0.3">
      <c r="A1017" s="11"/>
      <c r="B1017" s="11"/>
      <c r="C1017" s="11"/>
      <c r="D1017" s="11"/>
      <c r="E1017" s="38"/>
      <c r="F1017" s="11"/>
      <c r="G1017" s="40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26"/>
      <c r="AR1017" s="26"/>
      <c r="AS1017" s="26"/>
      <c r="AT1017" s="26"/>
      <c r="AU1017" s="26"/>
      <c r="AV1017" s="26"/>
      <c r="AW1017" s="11"/>
      <c r="AX1017" s="11"/>
      <c r="AY1017" s="11"/>
      <c r="AZ1017" s="11"/>
      <c r="BA1017" s="11"/>
      <c r="BB1017" s="11"/>
      <c r="BC1017" s="11"/>
    </row>
    <row r="1018" spans="1:55" x14ac:dyDescent="0.3">
      <c r="A1018" s="11"/>
      <c r="B1018" s="11"/>
      <c r="C1018" s="11"/>
      <c r="D1018" s="11"/>
      <c r="E1018" s="38"/>
      <c r="F1018" s="11"/>
      <c r="G1018" s="40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26"/>
      <c r="AR1018" s="26"/>
      <c r="AS1018" s="26"/>
      <c r="AT1018" s="26"/>
      <c r="AU1018" s="26"/>
      <c r="AV1018" s="26"/>
      <c r="AW1018" s="11"/>
      <c r="AX1018" s="11"/>
      <c r="AY1018" s="11"/>
      <c r="AZ1018" s="11"/>
      <c r="BA1018" s="11"/>
      <c r="BB1018" s="11"/>
      <c r="BC1018" s="11"/>
    </row>
    <row r="1019" spans="1:55" x14ac:dyDescent="0.3">
      <c r="A1019" s="11"/>
      <c r="B1019" s="11"/>
      <c r="C1019" s="11"/>
      <c r="D1019" s="11"/>
      <c r="E1019" s="38"/>
      <c r="F1019" s="11"/>
      <c r="G1019" s="40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26"/>
      <c r="AR1019" s="26"/>
      <c r="AS1019" s="26"/>
      <c r="AT1019" s="26"/>
      <c r="AU1019" s="26"/>
      <c r="AV1019" s="26"/>
      <c r="AW1019" s="11"/>
      <c r="AX1019" s="11"/>
      <c r="AY1019" s="11"/>
      <c r="AZ1019" s="11"/>
      <c r="BA1019" s="11"/>
      <c r="BB1019" s="11"/>
      <c r="BC1019" s="11"/>
    </row>
    <row r="1020" spans="1:55" x14ac:dyDescent="0.3">
      <c r="A1020" s="11"/>
      <c r="B1020" s="11"/>
      <c r="C1020" s="11"/>
      <c r="D1020" s="11"/>
      <c r="E1020" s="38"/>
      <c r="F1020" s="11"/>
      <c r="G1020" s="40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26"/>
      <c r="AR1020" s="26"/>
      <c r="AS1020" s="26"/>
      <c r="AT1020" s="26"/>
      <c r="AU1020" s="26"/>
      <c r="AV1020" s="26"/>
      <c r="AW1020" s="11"/>
      <c r="AX1020" s="11"/>
      <c r="AY1020" s="11"/>
      <c r="AZ1020" s="11"/>
      <c r="BA1020" s="11"/>
      <c r="BB1020" s="11"/>
      <c r="BC1020" s="11"/>
    </row>
    <row r="1021" spans="1:55" x14ac:dyDescent="0.3">
      <c r="A1021" s="11"/>
      <c r="B1021" s="11"/>
      <c r="C1021" s="11"/>
      <c r="D1021" s="11"/>
      <c r="E1021" s="38"/>
      <c r="F1021" s="11"/>
      <c r="G1021" s="40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26"/>
      <c r="AR1021" s="26"/>
      <c r="AS1021" s="26"/>
      <c r="AT1021" s="26"/>
      <c r="AU1021" s="26"/>
      <c r="AV1021" s="26"/>
      <c r="AW1021" s="11"/>
      <c r="AX1021" s="11"/>
      <c r="AY1021" s="11"/>
      <c r="AZ1021" s="11"/>
      <c r="BA1021" s="11"/>
      <c r="BB1021" s="11"/>
      <c r="BC1021" s="11"/>
    </row>
    <row r="1022" spans="1:55" x14ac:dyDescent="0.3">
      <c r="A1022" s="11"/>
      <c r="B1022" s="11"/>
      <c r="C1022" s="11"/>
      <c r="D1022" s="11"/>
      <c r="E1022" s="38"/>
      <c r="F1022" s="11"/>
      <c r="G1022" s="40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26"/>
      <c r="AR1022" s="26"/>
      <c r="AS1022" s="26"/>
      <c r="AT1022" s="26"/>
      <c r="AU1022" s="26"/>
      <c r="AV1022" s="26"/>
      <c r="AW1022" s="11"/>
      <c r="AX1022" s="11"/>
      <c r="AY1022" s="11"/>
      <c r="AZ1022" s="11"/>
      <c r="BA1022" s="11"/>
      <c r="BB1022" s="11"/>
      <c r="BC1022" s="11"/>
    </row>
    <row r="1023" spans="1:55" x14ac:dyDescent="0.3">
      <c r="A1023" s="11"/>
      <c r="B1023" s="11"/>
      <c r="C1023" s="11"/>
      <c r="D1023" s="11"/>
      <c r="E1023" s="38"/>
      <c r="F1023" s="11"/>
      <c r="G1023" s="40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26"/>
      <c r="AR1023" s="26"/>
      <c r="AS1023" s="26"/>
      <c r="AT1023" s="26"/>
      <c r="AU1023" s="26"/>
      <c r="AV1023" s="26"/>
      <c r="AW1023" s="11"/>
      <c r="AX1023" s="11"/>
      <c r="AY1023" s="11"/>
      <c r="AZ1023" s="11"/>
      <c r="BA1023" s="11"/>
      <c r="BB1023" s="11"/>
      <c r="BC1023" s="11"/>
    </row>
    <row r="1024" spans="1:55" x14ac:dyDescent="0.3">
      <c r="A1024" s="11"/>
      <c r="B1024" s="11"/>
      <c r="C1024" s="11"/>
      <c r="D1024" s="11"/>
      <c r="E1024" s="38"/>
      <c r="F1024" s="11"/>
      <c r="G1024" s="40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26"/>
      <c r="AR1024" s="26"/>
      <c r="AS1024" s="26"/>
      <c r="AT1024" s="26"/>
      <c r="AU1024" s="26"/>
      <c r="AV1024" s="26"/>
      <c r="AW1024" s="11"/>
      <c r="AX1024" s="11"/>
      <c r="AY1024" s="11"/>
      <c r="AZ1024" s="11"/>
      <c r="BA1024" s="11"/>
      <c r="BB1024" s="11"/>
      <c r="BC1024" s="11"/>
    </row>
    <row r="1025" spans="1:55" x14ac:dyDescent="0.3">
      <c r="A1025" s="11"/>
      <c r="B1025" s="11"/>
      <c r="C1025" s="11"/>
      <c r="D1025" s="11"/>
      <c r="E1025" s="38"/>
      <c r="F1025" s="11"/>
      <c r="G1025" s="40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26"/>
      <c r="AR1025" s="26"/>
      <c r="AS1025" s="26"/>
      <c r="AT1025" s="26"/>
      <c r="AU1025" s="26"/>
      <c r="AV1025" s="26"/>
      <c r="AW1025" s="11"/>
      <c r="AX1025" s="11"/>
      <c r="AY1025" s="11"/>
      <c r="AZ1025" s="11"/>
      <c r="BA1025" s="11"/>
      <c r="BB1025" s="11"/>
      <c r="BC1025" s="11"/>
    </row>
    <row r="1026" spans="1:55" x14ac:dyDescent="0.3">
      <c r="A1026" s="11"/>
      <c r="B1026" s="11"/>
      <c r="C1026" s="11"/>
      <c r="D1026" s="11"/>
      <c r="E1026" s="38"/>
      <c r="F1026" s="11"/>
      <c r="G1026" s="40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26"/>
      <c r="AR1026" s="26"/>
      <c r="AS1026" s="26"/>
      <c r="AT1026" s="26"/>
      <c r="AU1026" s="26"/>
      <c r="AV1026" s="26"/>
      <c r="AW1026" s="11"/>
      <c r="AX1026" s="11"/>
      <c r="AY1026" s="11"/>
      <c r="AZ1026" s="11"/>
      <c r="BA1026" s="11"/>
      <c r="BB1026" s="11"/>
      <c r="BC1026" s="11"/>
    </row>
    <row r="1027" spans="1:55" x14ac:dyDescent="0.3">
      <c r="A1027" s="11"/>
      <c r="B1027" s="11"/>
      <c r="C1027" s="11"/>
      <c r="D1027" s="11"/>
      <c r="E1027" s="38"/>
      <c r="F1027" s="11"/>
      <c r="G1027" s="40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26"/>
      <c r="AR1027" s="26"/>
      <c r="AS1027" s="26"/>
      <c r="AT1027" s="26"/>
      <c r="AU1027" s="26"/>
      <c r="AV1027" s="26"/>
      <c r="AW1027" s="11"/>
      <c r="AX1027" s="11"/>
      <c r="AY1027" s="11"/>
      <c r="AZ1027" s="11"/>
      <c r="BA1027" s="11"/>
      <c r="BB1027" s="11"/>
      <c r="BC1027" s="11"/>
    </row>
    <row r="1028" spans="1:55" x14ac:dyDescent="0.3">
      <c r="A1028" s="11"/>
      <c r="B1028" s="11"/>
      <c r="C1028" s="11"/>
      <c r="D1028" s="11"/>
      <c r="E1028" s="38"/>
      <c r="F1028" s="11"/>
      <c r="G1028" s="40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26"/>
      <c r="AR1028" s="26"/>
      <c r="AS1028" s="26"/>
      <c r="AT1028" s="26"/>
      <c r="AU1028" s="26"/>
      <c r="AV1028" s="26"/>
      <c r="AW1028" s="11"/>
      <c r="AX1028" s="11"/>
      <c r="AY1028" s="11"/>
      <c r="AZ1028" s="11"/>
      <c r="BA1028" s="11"/>
      <c r="BB1028" s="11"/>
      <c r="BC1028" s="11"/>
    </row>
    <row r="1029" spans="1:55" x14ac:dyDescent="0.3">
      <c r="A1029" s="11"/>
      <c r="B1029" s="11"/>
      <c r="C1029" s="11"/>
      <c r="D1029" s="11"/>
      <c r="E1029" s="38"/>
      <c r="F1029" s="11"/>
      <c r="G1029" s="40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26"/>
      <c r="AR1029" s="26"/>
      <c r="AS1029" s="26"/>
      <c r="AT1029" s="26"/>
      <c r="AU1029" s="26"/>
      <c r="AV1029" s="26"/>
      <c r="AW1029" s="11"/>
      <c r="AX1029" s="11"/>
      <c r="AY1029" s="11"/>
      <c r="AZ1029" s="11"/>
      <c r="BA1029" s="11"/>
      <c r="BB1029" s="11"/>
      <c r="BC1029" s="11"/>
    </row>
    <row r="1030" spans="1:55" x14ac:dyDescent="0.3">
      <c r="A1030" s="11"/>
      <c r="B1030" s="11"/>
      <c r="C1030" s="11"/>
      <c r="D1030" s="11"/>
      <c r="E1030" s="38"/>
      <c r="F1030" s="11"/>
      <c r="G1030" s="40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26"/>
      <c r="AR1030" s="26"/>
      <c r="AS1030" s="26"/>
      <c r="AT1030" s="26"/>
      <c r="AU1030" s="26"/>
      <c r="AV1030" s="26"/>
      <c r="AW1030" s="11"/>
      <c r="AX1030" s="11"/>
      <c r="AY1030" s="11"/>
      <c r="AZ1030" s="11"/>
      <c r="BA1030" s="11"/>
      <c r="BB1030" s="11"/>
      <c r="BC1030" s="11"/>
    </row>
    <row r="1031" spans="1:55" x14ac:dyDescent="0.3">
      <c r="A1031" s="11"/>
      <c r="B1031" s="11"/>
      <c r="C1031" s="11"/>
      <c r="D1031" s="11"/>
      <c r="E1031" s="38"/>
      <c r="F1031" s="11"/>
      <c r="G1031" s="40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26"/>
      <c r="AR1031" s="26"/>
      <c r="AS1031" s="26"/>
      <c r="AT1031" s="26"/>
      <c r="AU1031" s="26"/>
      <c r="AV1031" s="26"/>
      <c r="AW1031" s="11"/>
      <c r="AX1031" s="11"/>
      <c r="AY1031" s="11"/>
      <c r="AZ1031" s="11"/>
      <c r="BA1031" s="11"/>
      <c r="BB1031" s="11"/>
      <c r="BC1031" s="11"/>
    </row>
    <row r="1032" spans="1:55" x14ac:dyDescent="0.3">
      <c r="A1032" s="11"/>
      <c r="B1032" s="11"/>
      <c r="C1032" s="11"/>
      <c r="D1032" s="11"/>
      <c r="E1032" s="38"/>
      <c r="F1032" s="11"/>
      <c r="G1032" s="40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26"/>
      <c r="AR1032" s="26"/>
      <c r="AS1032" s="26"/>
      <c r="AT1032" s="26"/>
      <c r="AU1032" s="26"/>
      <c r="AV1032" s="26"/>
      <c r="AW1032" s="11"/>
      <c r="AX1032" s="11"/>
      <c r="AY1032" s="11"/>
      <c r="AZ1032" s="11"/>
      <c r="BA1032" s="11"/>
      <c r="BB1032" s="11"/>
      <c r="BC1032" s="11"/>
    </row>
    <row r="1033" spans="1:55" x14ac:dyDescent="0.3">
      <c r="A1033" s="11"/>
      <c r="B1033" s="11"/>
      <c r="C1033" s="11"/>
      <c r="D1033" s="11"/>
      <c r="E1033" s="38"/>
      <c r="F1033" s="11"/>
      <c r="G1033" s="40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26"/>
      <c r="AR1033" s="26"/>
      <c r="AS1033" s="26"/>
      <c r="AT1033" s="26"/>
      <c r="AU1033" s="26"/>
      <c r="AV1033" s="26"/>
      <c r="AW1033" s="11"/>
      <c r="AX1033" s="11"/>
      <c r="AY1033" s="11"/>
      <c r="AZ1033" s="11"/>
      <c r="BA1033" s="11"/>
      <c r="BB1033" s="11"/>
      <c r="BC1033" s="11"/>
    </row>
    <row r="1034" spans="1:55" x14ac:dyDescent="0.3">
      <c r="A1034" s="11"/>
      <c r="B1034" s="11"/>
      <c r="C1034" s="11"/>
      <c r="D1034" s="11"/>
      <c r="E1034" s="38"/>
      <c r="F1034" s="11"/>
      <c r="G1034" s="40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26"/>
      <c r="AR1034" s="26"/>
      <c r="AS1034" s="26"/>
      <c r="AT1034" s="26"/>
      <c r="AU1034" s="26"/>
      <c r="AV1034" s="26"/>
      <c r="AW1034" s="11"/>
      <c r="AX1034" s="11"/>
      <c r="AY1034" s="11"/>
      <c r="AZ1034" s="11"/>
      <c r="BA1034" s="11"/>
      <c r="BB1034" s="11"/>
      <c r="BC1034" s="11"/>
    </row>
    <row r="1035" spans="1:55" x14ac:dyDescent="0.3">
      <c r="A1035" s="11"/>
      <c r="B1035" s="11"/>
      <c r="C1035" s="11"/>
      <c r="D1035" s="11"/>
      <c r="E1035" s="38"/>
      <c r="F1035" s="11"/>
      <c r="G1035" s="40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26"/>
      <c r="AR1035" s="26"/>
      <c r="AS1035" s="26"/>
      <c r="AT1035" s="26"/>
      <c r="AU1035" s="26"/>
      <c r="AV1035" s="26"/>
      <c r="AW1035" s="11"/>
      <c r="AX1035" s="11"/>
      <c r="AY1035" s="11"/>
      <c r="AZ1035" s="11"/>
      <c r="BA1035" s="11"/>
      <c r="BB1035" s="11"/>
      <c r="BC1035" s="11"/>
    </row>
    <row r="1036" spans="1:55" x14ac:dyDescent="0.3">
      <c r="A1036" s="11"/>
      <c r="B1036" s="11"/>
      <c r="C1036" s="11"/>
      <c r="D1036" s="11"/>
      <c r="E1036" s="38"/>
      <c r="F1036" s="11"/>
      <c r="G1036" s="40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26"/>
      <c r="AR1036" s="26"/>
      <c r="AS1036" s="26"/>
      <c r="AT1036" s="26"/>
      <c r="AU1036" s="26"/>
      <c r="AV1036" s="26"/>
      <c r="AW1036" s="11"/>
      <c r="AX1036" s="11"/>
      <c r="AY1036" s="11"/>
      <c r="AZ1036" s="11"/>
      <c r="BA1036" s="11"/>
      <c r="BB1036" s="11"/>
      <c r="BC1036" s="11"/>
    </row>
    <row r="1037" spans="1:55" x14ac:dyDescent="0.3">
      <c r="A1037" s="11"/>
      <c r="B1037" s="11"/>
      <c r="C1037" s="11"/>
      <c r="D1037" s="11"/>
      <c r="E1037" s="38"/>
      <c r="F1037" s="11"/>
      <c r="G1037" s="40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26"/>
      <c r="AR1037" s="26"/>
      <c r="AS1037" s="26"/>
      <c r="AT1037" s="26"/>
      <c r="AU1037" s="26"/>
      <c r="AV1037" s="26"/>
      <c r="AW1037" s="11"/>
      <c r="AX1037" s="11"/>
      <c r="AY1037" s="11"/>
      <c r="AZ1037" s="11"/>
      <c r="BA1037" s="11"/>
      <c r="BB1037" s="11"/>
      <c r="BC1037" s="11"/>
    </row>
    <row r="1038" spans="1:55" x14ac:dyDescent="0.3">
      <c r="A1038" s="11"/>
      <c r="B1038" s="11"/>
      <c r="C1038" s="11"/>
      <c r="D1038" s="11"/>
      <c r="E1038" s="38"/>
      <c r="F1038" s="11"/>
      <c r="G1038" s="40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26"/>
      <c r="AR1038" s="26"/>
      <c r="AS1038" s="26"/>
      <c r="AT1038" s="26"/>
      <c r="AU1038" s="26"/>
      <c r="AV1038" s="26"/>
      <c r="AW1038" s="11"/>
      <c r="AX1038" s="11"/>
      <c r="AY1038" s="11"/>
      <c r="AZ1038" s="11"/>
      <c r="BA1038" s="11"/>
      <c r="BB1038" s="11"/>
      <c r="BC1038" s="11"/>
    </row>
    <row r="1039" spans="1:55" x14ac:dyDescent="0.3">
      <c r="A1039" s="11"/>
      <c r="B1039" s="11"/>
      <c r="C1039" s="11"/>
      <c r="D1039" s="11"/>
      <c r="E1039" s="38"/>
      <c r="F1039" s="11"/>
      <c r="G1039" s="40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26"/>
      <c r="AR1039" s="26"/>
      <c r="AS1039" s="26"/>
      <c r="AT1039" s="26"/>
      <c r="AU1039" s="26"/>
      <c r="AV1039" s="26"/>
      <c r="AW1039" s="11"/>
      <c r="AX1039" s="11"/>
      <c r="AY1039" s="11"/>
      <c r="AZ1039" s="11"/>
      <c r="BA1039" s="11"/>
      <c r="BB1039" s="11"/>
      <c r="BC1039" s="11"/>
    </row>
    <row r="1040" spans="1:55" x14ac:dyDescent="0.3">
      <c r="A1040" s="11"/>
      <c r="B1040" s="11"/>
      <c r="C1040" s="11"/>
      <c r="D1040" s="11"/>
      <c r="E1040" s="38"/>
      <c r="F1040" s="11"/>
      <c r="G1040" s="40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26"/>
      <c r="AR1040" s="26"/>
      <c r="AS1040" s="26"/>
      <c r="AT1040" s="26"/>
      <c r="AU1040" s="26"/>
      <c r="AV1040" s="26"/>
      <c r="AW1040" s="11"/>
      <c r="AX1040" s="11"/>
      <c r="AY1040" s="11"/>
      <c r="AZ1040" s="11"/>
      <c r="BA1040" s="11"/>
      <c r="BB1040" s="11"/>
      <c r="BC1040" s="11"/>
    </row>
    <row r="1041" spans="1:55" x14ac:dyDescent="0.3">
      <c r="A1041" s="11"/>
      <c r="B1041" s="11"/>
      <c r="C1041" s="11"/>
      <c r="D1041" s="11"/>
      <c r="E1041" s="38"/>
      <c r="F1041" s="11"/>
      <c r="G1041" s="40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26"/>
      <c r="AR1041" s="26"/>
      <c r="AS1041" s="26"/>
      <c r="AT1041" s="26"/>
      <c r="AU1041" s="26"/>
      <c r="AV1041" s="26"/>
      <c r="AW1041" s="11"/>
      <c r="AX1041" s="11"/>
      <c r="AY1041" s="11"/>
      <c r="AZ1041" s="11"/>
      <c r="BA1041" s="11"/>
      <c r="BB1041" s="11"/>
      <c r="BC1041" s="11"/>
    </row>
    <row r="1042" spans="1:55" x14ac:dyDescent="0.3">
      <c r="A1042" s="11"/>
      <c r="B1042" s="11"/>
      <c r="C1042" s="11"/>
      <c r="D1042" s="11"/>
      <c r="E1042" s="38"/>
      <c r="F1042" s="11"/>
      <c r="G1042" s="40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26"/>
      <c r="AR1042" s="26"/>
      <c r="AS1042" s="26"/>
      <c r="AT1042" s="26"/>
      <c r="AU1042" s="26"/>
      <c r="AV1042" s="26"/>
      <c r="AW1042" s="11"/>
      <c r="AX1042" s="11"/>
      <c r="AY1042" s="11"/>
      <c r="AZ1042" s="11"/>
      <c r="BA1042" s="11"/>
      <c r="BB1042" s="11"/>
      <c r="BC1042" s="11"/>
    </row>
    <row r="1043" spans="1:55" x14ac:dyDescent="0.3">
      <c r="A1043" s="11"/>
      <c r="B1043" s="11"/>
      <c r="C1043" s="11"/>
      <c r="D1043" s="11"/>
      <c r="E1043" s="38"/>
      <c r="F1043" s="11"/>
      <c r="G1043" s="40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26"/>
      <c r="AR1043" s="26"/>
      <c r="AS1043" s="26"/>
      <c r="AT1043" s="26"/>
      <c r="AU1043" s="26"/>
      <c r="AV1043" s="26"/>
      <c r="AW1043" s="11"/>
      <c r="AX1043" s="11"/>
      <c r="AY1043" s="11"/>
      <c r="AZ1043" s="11"/>
      <c r="BA1043" s="11"/>
      <c r="BB1043" s="11"/>
      <c r="BC1043" s="11"/>
    </row>
    <row r="1044" spans="1:55" x14ac:dyDescent="0.3">
      <c r="A1044" s="11"/>
      <c r="B1044" s="11"/>
      <c r="C1044" s="11"/>
      <c r="D1044" s="11"/>
      <c r="E1044" s="38"/>
      <c r="F1044" s="11"/>
      <c r="G1044" s="40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26"/>
      <c r="AR1044" s="26"/>
      <c r="AS1044" s="26"/>
      <c r="AT1044" s="26"/>
      <c r="AU1044" s="26"/>
      <c r="AV1044" s="26"/>
      <c r="AW1044" s="11"/>
      <c r="AX1044" s="11"/>
      <c r="AY1044" s="11"/>
      <c r="AZ1044" s="11"/>
      <c r="BA1044" s="11"/>
      <c r="BB1044" s="11"/>
      <c r="BC1044" s="11"/>
    </row>
    <row r="1045" spans="1:55" x14ac:dyDescent="0.3">
      <c r="A1045" s="11"/>
      <c r="B1045" s="11"/>
      <c r="C1045" s="11"/>
      <c r="D1045" s="11"/>
      <c r="E1045" s="38"/>
      <c r="F1045" s="11"/>
      <c r="G1045" s="40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26"/>
      <c r="AR1045" s="26"/>
      <c r="AS1045" s="26"/>
      <c r="AT1045" s="26"/>
      <c r="AU1045" s="26"/>
      <c r="AV1045" s="26"/>
      <c r="AW1045" s="11"/>
      <c r="AX1045" s="11"/>
      <c r="AY1045" s="11"/>
      <c r="AZ1045" s="11"/>
      <c r="BA1045" s="11"/>
      <c r="BB1045" s="11"/>
      <c r="BC1045" s="11"/>
    </row>
    <row r="1046" spans="1:55" x14ac:dyDescent="0.3">
      <c r="A1046" s="11"/>
      <c r="B1046" s="11"/>
      <c r="C1046" s="11"/>
      <c r="D1046" s="11"/>
      <c r="E1046" s="38"/>
      <c r="F1046" s="11"/>
      <c r="G1046" s="40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26"/>
      <c r="AR1046" s="26"/>
      <c r="AS1046" s="26"/>
      <c r="AT1046" s="26"/>
      <c r="AU1046" s="26"/>
      <c r="AV1046" s="26"/>
      <c r="AW1046" s="11"/>
      <c r="AX1046" s="11"/>
      <c r="AY1046" s="11"/>
      <c r="AZ1046" s="11"/>
      <c r="BA1046" s="11"/>
      <c r="BB1046" s="11"/>
      <c r="BC1046" s="11"/>
    </row>
    <row r="1047" spans="1:55" x14ac:dyDescent="0.3">
      <c r="A1047" s="11"/>
      <c r="B1047" s="11"/>
      <c r="C1047" s="11"/>
      <c r="D1047" s="11"/>
      <c r="E1047" s="38"/>
      <c r="F1047" s="11"/>
      <c r="G1047" s="40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26"/>
      <c r="AR1047" s="26"/>
      <c r="AS1047" s="26"/>
      <c r="AT1047" s="26"/>
      <c r="AU1047" s="26"/>
      <c r="AV1047" s="26"/>
      <c r="AW1047" s="11"/>
      <c r="AX1047" s="11"/>
      <c r="AY1047" s="11"/>
      <c r="AZ1047" s="11"/>
      <c r="BA1047" s="11"/>
      <c r="BB1047" s="11"/>
      <c r="BC1047" s="11"/>
    </row>
    <row r="1048" spans="1:55" x14ac:dyDescent="0.3">
      <c r="A1048" s="11"/>
      <c r="B1048" s="11"/>
      <c r="C1048" s="11"/>
      <c r="D1048" s="11"/>
      <c r="E1048" s="38"/>
      <c r="F1048" s="11"/>
      <c r="G1048" s="40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26"/>
      <c r="AR1048" s="26"/>
      <c r="AS1048" s="26"/>
      <c r="AT1048" s="26"/>
      <c r="AU1048" s="26"/>
      <c r="AV1048" s="26"/>
      <c r="AW1048" s="11"/>
      <c r="AX1048" s="11"/>
      <c r="AY1048" s="11"/>
      <c r="AZ1048" s="11"/>
      <c r="BA1048" s="11"/>
      <c r="BB1048" s="11"/>
      <c r="BC1048" s="11"/>
    </row>
    <row r="1049" spans="1:55" x14ac:dyDescent="0.3">
      <c r="A1049" s="11"/>
      <c r="B1049" s="11"/>
      <c r="C1049" s="11"/>
      <c r="D1049" s="11"/>
      <c r="E1049" s="38"/>
      <c r="F1049" s="11"/>
      <c r="G1049" s="40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26"/>
      <c r="AR1049" s="26"/>
      <c r="AS1049" s="26"/>
      <c r="AT1049" s="26"/>
      <c r="AU1049" s="26"/>
      <c r="AV1049" s="26"/>
      <c r="AW1049" s="11"/>
      <c r="AX1049" s="11"/>
      <c r="AY1049" s="11"/>
      <c r="AZ1049" s="11"/>
      <c r="BA1049" s="11"/>
      <c r="BB1049" s="11"/>
      <c r="BC1049" s="11"/>
    </row>
    <row r="1050" spans="1:55" x14ac:dyDescent="0.3">
      <c r="A1050" s="11"/>
      <c r="B1050" s="11"/>
      <c r="C1050" s="11"/>
      <c r="D1050" s="11"/>
      <c r="E1050" s="38"/>
      <c r="F1050" s="11"/>
      <c r="G1050" s="40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26"/>
      <c r="AR1050" s="26"/>
      <c r="AS1050" s="26"/>
      <c r="AT1050" s="26"/>
      <c r="AU1050" s="26"/>
      <c r="AV1050" s="26"/>
      <c r="AW1050" s="11"/>
      <c r="AX1050" s="11"/>
      <c r="AY1050" s="11"/>
      <c r="AZ1050" s="11"/>
      <c r="BA1050" s="11"/>
      <c r="BB1050" s="11"/>
      <c r="BC1050" s="11"/>
    </row>
    <row r="1051" spans="1:55" x14ac:dyDescent="0.3">
      <c r="A1051" s="11"/>
      <c r="B1051" s="11"/>
      <c r="C1051" s="11"/>
      <c r="D1051" s="11"/>
      <c r="E1051" s="38"/>
      <c r="F1051" s="11"/>
      <c r="G1051" s="40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26"/>
      <c r="AR1051" s="26"/>
      <c r="AS1051" s="26"/>
      <c r="AT1051" s="26"/>
      <c r="AU1051" s="26"/>
      <c r="AV1051" s="26"/>
      <c r="AW1051" s="11"/>
      <c r="AX1051" s="11"/>
      <c r="AY1051" s="11"/>
      <c r="AZ1051" s="11"/>
      <c r="BA1051" s="11"/>
      <c r="BB1051" s="11"/>
      <c r="BC1051" s="11"/>
    </row>
    <row r="1052" spans="1:55" x14ac:dyDescent="0.3">
      <c r="A1052" s="11"/>
      <c r="B1052" s="11"/>
      <c r="C1052" s="11"/>
      <c r="D1052" s="11"/>
      <c r="E1052" s="38"/>
      <c r="F1052" s="11"/>
      <c r="G1052" s="40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26"/>
      <c r="AR1052" s="26"/>
      <c r="AS1052" s="26"/>
      <c r="AT1052" s="26"/>
      <c r="AU1052" s="26"/>
      <c r="AV1052" s="26"/>
      <c r="AW1052" s="11"/>
      <c r="AX1052" s="11"/>
      <c r="AY1052" s="11"/>
      <c r="AZ1052" s="11"/>
      <c r="BA1052" s="11"/>
      <c r="BB1052" s="11"/>
      <c r="BC1052" s="11"/>
    </row>
    <row r="1053" spans="1:55" x14ac:dyDescent="0.3">
      <c r="A1053" s="11"/>
      <c r="B1053" s="11"/>
      <c r="C1053" s="11"/>
      <c r="D1053" s="11"/>
      <c r="E1053" s="38"/>
      <c r="F1053" s="11"/>
      <c r="G1053" s="40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26"/>
      <c r="AR1053" s="26"/>
      <c r="AS1053" s="26"/>
      <c r="AT1053" s="26"/>
      <c r="AU1053" s="26"/>
      <c r="AV1053" s="26"/>
      <c r="AW1053" s="11"/>
      <c r="AX1053" s="11"/>
      <c r="AY1053" s="11"/>
      <c r="AZ1053" s="11"/>
      <c r="BA1053" s="11"/>
      <c r="BB1053" s="11"/>
      <c r="BC1053" s="11"/>
    </row>
    <row r="1054" spans="1:55" x14ac:dyDescent="0.3">
      <c r="A1054" s="11"/>
      <c r="B1054" s="11"/>
      <c r="C1054" s="11"/>
      <c r="D1054" s="11"/>
      <c r="E1054" s="38"/>
      <c r="F1054" s="11"/>
      <c r="G1054" s="40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26"/>
      <c r="AR1054" s="26"/>
      <c r="AS1054" s="26"/>
      <c r="AT1054" s="26"/>
      <c r="AU1054" s="26"/>
      <c r="AV1054" s="26"/>
      <c r="AW1054" s="11"/>
      <c r="AX1054" s="11"/>
      <c r="AY1054" s="11"/>
      <c r="AZ1054" s="11"/>
      <c r="BA1054" s="11"/>
      <c r="BB1054" s="11"/>
      <c r="BC1054" s="11"/>
    </row>
    <row r="1055" spans="1:55" x14ac:dyDescent="0.3">
      <c r="A1055" s="11"/>
      <c r="B1055" s="11"/>
      <c r="C1055" s="11"/>
      <c r="D1055" s="11"/>
      <c r="E1055" s="38"/>
      <c r="F1055" s="11"/>
      <c r="G1055" s="40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26"/>
      <c r="AR1055" s="26"/>
      <c r="AS1055" s="26"/>
      <c r="AT1055" s="26"/>
      <c r="AU1055" s="26"/>
      <c r="AV1055" s="26"/>
      <c r="AW1055" s="11"/>
      <c r="AX1055" s="11"/>
      <c r="AY1055" s="11"/>
      <c r="AZ1055" s="11"/>
      <c r="BA1055" s="11"/>
      <c r="BB1055" s="11"/>
      <c r="BC1055" s="11"/>
    </row>
    <row r="1056" spans="1:55" x14ac:dyDescent="0.3">
      <c r="A1056" s="11"/>
      <c r="B1056" s="11"/>
      <c r="C1056" s="11"/>
      <c r="D1056" s="11"/>
      <c r="E1056" s="38"/>
      <c r="F1056" s="11"/>
      <c r="G1056" s="40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26"/>
      <c r="AR1056" s="26"/>
      <c r="AS1056" s="26"/>
      <c r="AT1056" s="26"/>
      <c r="AU1056" s="26"/>
      <c r="AV1056" s="26"/>
      <c r="AW1056" s="11"/>
      <c r="AX1056" s="11"/>
      <c r="AY1056" s="11"/>
      <c r="AZ1056" s="11"/>
      <c r="BA1056" s="11"/>
      <c r="BB1056" s="11"/>
      <c r="BC1056" s="11"/>
    </row>
    <row r="1057" spans="1:55" x14ac:dyDescent="0.3">
      <c r="A1057" s="11"/>
      <c r="B1057" s="11"/>
      <c r="C1057" s="11"/>
      <c r="D1057" s="11"/>
      <c r="E1057" s="38"/>
      <c r="F1057" s="11"/>
      <c r="G1057" s="40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26"/>
      <c r="AR1057" s="26"/>
      <c r="AS1057" s="26"/>
      <c r="AT1057" s="26"/>
      <c r="AU1057" s="26"/>
      <c r="AV1057" s="26"/>
      <c r="AW1057" s="11"/>
      <c r="AX1057" s="11"/>
      <c r="AY1057" s="11"/>
      <c r="AZ1057" s="11"/>
      <c r="BA1057" s="11"/>
      <c r="BB1057" s="11"/>
      <c r="BC1057" s="11"/>
    </row>
    <row r="1058" spans="1:55" x14ac:dyDescent="0.3">
      <c r="A1058" s="11"/>
      <c r="B1058" s="11"/>
      <c r="C1058" s="11"/>
      <c r="D1058" s="11"/>
      <c r="E1058" s="38"/>
      <c r="F1058" s="11"/>
      <c r="G1058" s="40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26"/>
      <c r="AR1058" s="26"/>
      <c r="AS1058" s="26"/>
      <c r="AT1058" s="26"/>
      <c r="AU1058" s="26"/>
      <c r="AV1058" s="26"/>
      <c r="AW1058" s="11"/>
      <c r="AX1058" s="11"/>
      <c r="AY1058" s="11"/>
      <c r="AZ1058" s="11"/>
      <c r="BA1058" s="11"/>
      <c r="BB1058" s="11"/>
      <c r="BC1058" s="11"/>
    </row>
    <row r="1059" spans="1:55" x14ac:dyDescent="0.3">
      <c r="A1059" s="11"/>
      <c r="B1059" s="11"/>
      <c r="C1059" s="11"/>
      <c r="D1059" s="11"/>
      <c r="E1059" s="38"/>
      <c r="F1059" s="11"/>
      <c r="G1059" s="40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26"/>
      <c r="AR1059" s="26"/>
      <c r="AS1059" s="26"/>
      <c r="AT1059" s="26"/>
      <c r="AU1059" s="26"/>
      <c r="AV1059" s="26"/>
      <c r="AW1059" s="11"/>
      <c r="AX1059" s="11"/>
      <c r="AY1059" s="11"/>
      <c r="AZ1059" s="11"/>
      <c r="BA1059" s="11"/>
      <c r="BB1059" s="11"/>
      <c r="BC1059" s="11"/>
    </row>
    <row r="1060" spans="1:55" x14ac:dyDescent="0.3">
      <c r="A1060" s="11"/>
      <c r="B1060" s="11"/>
      <c r="C1060" s="11"/>
      <c r="D1060" s="11"/>
      <c r="E1060" s="38"/>
      <c r="F1060" s="11"/>
      <c r="G1060" s="40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26"/>
      <c r="AR1060" s="26"/>
      <c r="AS1060" s="26"/>
      <c r="AT1060" s="26"/>
      <c r="AU1060" s="26"/>
      <c r="AV1060" s="26"/>
      <c r="AW1060" s="11"/>
      <c r="AX1060" s="11"/>
      <c r="AY1060" s="11"/>
      <c r="AZ1060" s="11"/>
      <c r="BA1060" s="11"/>
      <c r="BB1060" s="11"/>
      <c r="BC1060" s="11"/>
    </row>
    <row r="1061" spans="1:55" x14ac:dyDescent="0.3">
      <c r="A1061" s="11"/>
      <c r="B1061" s="11"/>
      <c r="C1061" s="11"/>
      <c r="D1061" s="11"/>
      <c r="E1061" s="38"/>
      <c r="F1061" s="11"/>
      <c r="G1061" s="40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26"/>
      <c r="AR1061" s="26"/>
      <c r="AS1061" s="26"/>
      <c r="AT1061" s="26"/>
      <c r="AU1061" s="26"/>
      <c r="AV1061" s="26"/>
      <c r="AW1061" s="11"/>
      <c r="AX1061" s="11"/>
      <c r="AY1061" s="11"/>
      <c r="AZ1061" s="11"/>
      <c r="BA1061" s="11"/>
      <c r="BB1061" s="11"/>
      <c r="BC1061" s="11"/>
    </row>
    <row r="1062" spans="1:55" x14ac:dyDescent="0.3">
      <c r="A1062" s="11"/>
      <c r="B1062" s="11"/>
      <c r="C1062" s="11"/>
      <c r="D1062" s="11"/>
      <c r="E1062" s="38"/>
      <c r="F1062" s="11"/>
      <c r="G1062" s="40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26"/>
      <c r="AR1062" s="26"/>
      <c r="AS1062" s="26"/>
      <c r="AT1062" s="26"/>
      <c r="AU1062" s="26"/>
      <c r="AV1062" s="26"/>
      <c r="AW1062" s="11"/>
      <c r="AX1062" s="11"/>
      <c r="AY1062" s="11"/>
      <c r="AZ1062" s="11"/>
      <c r="BA1062" s="11"/>
      <c r="BB1062" s="11"/>
      <c r="BC1062" s="11"/>
    </row>
    <row r="1063" spans="1:55" x14ac:dyDescent="0.3">
      <c r="A1063" s="11"/>
      <c r="B1063" s="11"/>
      <c r="C1063" s="11"/>
      <c r="D1063" s="11"/>
      <c r="E1063" s="38"/>
      <c r="F1063" s="11"/>
      <c r="G1063" s="40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26"/>
      <c r="AR1063" s="26"/>
      <c r="AS1063" s="26"/>
      <c r="AT1063" s="26"/>
      <c r="AU1063" s="26"/>
      <c r="AV1063" s="26"/>
      <c r="AW1063" s="11"/>
      <c r="AX1063" s="11"/>
      <c r="AY1063" s="11"/>
      <c r="AZ1063" s="11"/>
      <c r="BA1063" s="11"/>
      <c r="BB1063" s="11"/>
      <c r="BC1063" s="11"/>
    </row>
    <row r="1064" spans="1:55" x14ac:dyDescent="0.3">
      <c r="A1064" s="11"/>
      <c r="B1064" s="11"/>
      <c r="C1064" s="11"/>
      <c r="D1064" s="11"/>
      <c r="E1064" s="38"/>
      <c r="F1064" s="11"/>
      <c r="G1064" s="40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26"/>
      <c r="AR1064" s="26"/>
      <c r="AS1064" s="26"/>
      <c r="AT1064" s="26"/>
      <c r="AU1064" s="26"/>
      <c r="AV1064" s="26"/>
      <c r="AW1064" s="11"/>
      <c r="AX1064" s="11"/>
      <c r="AY1064" s="11"/>
      <c r="AZ1064" s="11"/>
      <c r="BA1064" s="11"/>
      <c r="BB1064" s="11"/>
      <c r="BC1064" s="11"/>
    </row>
    <row r="1065" spans="1:55" x14ac:dyDescent="0.3">
      <c r="A1065" s="11"/>
      <c r="B1065" s="11"/>
      <c r="C1065" s="11"/>
      <c r="D1065" s="11"/>
      <c r="E1065" s="38"/>
      <c r="F1065" s="11"/>
      <c r="G1065" s="40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26"/>
      <c r="AR1065" s="26"/>
      <c r="AS1065" s="26"/>
      <c r="AT1065" s="26"/>
      <c r="AU1065" s="26"/>
      <c r="AV1065" s="26"/>
      <c r="AW1065" s="11"/>
      <c r="AX1065" s="11"/>
      <c r="AY1065" s="11"/>
      <c r="AZ1065" s="11"/>
      <c r="BA1065" s="11"/>
      <c r="BB1065" s="11"/>
      <c r="BC1065" s="11"/>
    </row>
    <row r="1066" spans="1:55" x14ac:dyDescent="0.3">
      <c r="A1066" s="11"/>
      <c r="B1066" s="11"/>
      <c r="C1066" s="11"/>
      <c r="D1066" s="11"/>
      <c r="E1066" s="38"/>
      <c r="F1066" s="11"/>
      <c r="G1066" s="40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26"/>
      <c r="AR1066" s="26"/>
      <c r="AS1066" s="26"/>
      <c r="AT1066" s="26"/>
      <c r="AU1066" s="26"/>
      <c r="AV1066" s="26"/>
      <c r="AW1066" s="11"/>
      <c r="AX1066" s="11"/>
      <c r="AY1066" s="11"/>
      <c r="AZ1066" s="11"/>
      <c r="BA1066" s="11"/>
      <c r="BB1066" s="11"/>
      <c r="BC1066" s="11"/>
    </row>
    <row r="1067" spans="1:55" x14ac:dyDescent="0.3">
      <c r="A1067" s="11"/>
      <c r="B1067" s="11"/>
      <c r="C1067" s="11"/>
      <c r="D1067" s="11"/>
      <c r="E1067" s="38"/>
      <c r="F1067" s="11"/>
      <c r="G1067" s="40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26"/>
      <c r="AR1067" s="26"/>
      <c r="AS1067" s="26"/>
      <c r="AT1067" s="26"/>
      <c r="AU1067" s="26"/>
      <c r="AV1067" s="26"/>
      <c r="AW1067" s="11"/>
      <c r="AX1067" s="11"/>
      <c r="AY1067" s="11"/>
      <c r="AZ1067" s="11"/>
      <c r="BA1067" s="11"/>
      <c r="BB1067" s="11"/>
      <c r="BC1067" s="11"/>
    </row>
    <row r="1068" spans="1:55" x14ac:dyDescent="0.3">
      <c r="A1068" s="11"/>
      <c r="B1068" s="11"/>
      <c r="C1068" s="11"/>
      <c r="D1068" s="11"/>
      <c r="E1068" s="38"/>
      <c r="F1068" s="11"/>
      <c r="G1068" s="40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26"/>
      <c r="AR1068" s="26"/>
      <c r="AS1068" s="26"/>
      <c r="AT1068" s="26"/>
      <c r="AU1068" s="26"/>
      <c r="AV1068" s="26"/>
      <c r="AW1068" s="11"/>
      <c r="AX1068" s="11"/>
      <c r="AY1068" s="11"/>
      <c r="AZ1068" s="11"/>
      <c r="BA1068" s="11"/>
      <c r="BB1068" s="11"/>
      <c r="BC1068" s="11"/>
    </row>
    <row r="1069" spans="1:55" x14ac:dyDescent="0.3">
      <c r="A1069" s="11"/>
      <c r="B1069" s="11"/>
      <c r="C1069" s="11"/>
      <c r="D1069" s="11"/>
      <c r="E1069" s="38"/>
      <c r="F1069" s="11"/>
      <c r="G1069" s="40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26"/>
      <c r="AR1069" s="26"/>
      <c r="AS1069" s="26"/>
      <c r="AT1069" s="26"/>
      <c r="AU1069" s="26"/>
      <c r="AV1069" s="26"/>
      <c r="AW1069" s="11"/>
      <c r="AX1069" s="11"/>
      <c r="AY1069" s="11"/>
      <c r="AZ1069" s="11"/>
      <c r="BA1069" s="11"/>
      <c r="BB1069" s="11"/>
      <c r="BC1069" s="11"/>
    </row>
    <row r="1070" spans="1:55" x14ac:dyDescent="0.3">
      <c r="A1070" s="11"/>
      <c r="B1070" s="11"/>
      <c r="C1070" s="11"/>
      <c r="D1070" s="11"/>
      <c r="E1070" s="38"/>
      <c r="F1070" s="11"/>
      <c r="G1070" s="40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26"/>
      <c r="AR1070" s="26"/>
      <c r="AS1070" s="26"/>
      <c r="AT1070" s="26"/>
      <c r="AU1070" s="26"/>
      <c r="AV1070" s="26"/>
      <c r="AW1070" s="11"/>
      <c r="AX1070" s="11"/>
      <c r="AY1070" s="11"/>
      <c r="AZ1070" s="11"/>
      <c r="BA1070" s="11"/>
      <c r="BB1070" s="11"/>
      <c r="BC1070" s="11"/>
    </row>
    <row r="1071" spans="1:55" x14ac:dyDescent="0.3">
      <c r="A1071" s="11"/>
      <c r="B1071" s="11"/>
      <c r="C1071" s="11"/>
      <c r="D1071" s="11"/>
      <c r="E1071" s="38"/>
      <c r="F1071" s="11"/>
      <c r="G1071" s="40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26"/>
      <c r="AR1071" s="26"/>
      <c r="AS1071" s="26"/>
      <c r="AT1071" s="26"/>
      <c r="AU1071" s="26"/>
      <c r="AV1071" s="26"/>
      <c r="AW1071" s="11"/>
      <c r="AX1071" s="11"/>
      <c r="AY1071" s="11"/>
      <c r="AZ1071" s="11"/>
      <c r="BA1071" s="11"/>
      <c r="BB1071" s="11"/>
      <c r="BC1071" s="11"/>
    </row>
    <row r="1072" spans="1:55" x14ac:dyDescent="0.3">
      <c r="A1072" s="11"/>
      <c r="B1072" s="11"/>
      <c r="C1072" s="11"/>
      <c r="D1072" s="11"/>
      <c r="E1072" s="38"/>
      <c r="F1072" s="11"/>
      <c r="G1072" s="40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26"/>
      <c r="AR1072" s="26"/>
      <c r="AS1072" s="26"/>
      <c r="AT1072" s="26"/>
      <c r="AU1072" s="26"/>
      <c r="AV1072" s="26"/>
      <c r="AW1072" s="11"/>
      <c r="AX1072" s="11"/>
      <c r="AY1072" s="11"/>
      <c r="AZ1072" s="11"/>
      <c r="BA1072" s="11"/>
      <c r="BB1072" s="11"/>
      <c r="BC1072" s="11"/>
    </row>
    <row r="1073" spans="1:55" x14ac:dyDescent="0.3">
      <c r="A1073" s="11"/>
      <c r="B1073" s="11"/>
      <c r="C1073" s="11"/>
      <c r="D1073" s="11"/>
      <c r="E1073" s="38"/>
      <c r="F1073" s="11"/>
      <c r="G1073" s="40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26"/>
      <c r="AR1073" s="26"/>
      <c r="AS1073" s="26"/>
      <c r="AT1073" s="26"/>
      <c r="AU1073" s="26"/>
      <c r="AV1073" s="26"/>
      <c r="AW1073" s="11"/>
      <c r="AX1073" s="11"/>
      <c r="AY1073" s="11"/>
      <c r="AZ1073" s="11"/>
      <c r="BA1073" s="11"/>
      <c r="BB1073" s="11"/>
      <c r="BC1073" s="11"/>
    </row>
    <row r="1074" spans="1:55" x14ac:dyDescent="0.3">
      <c r="A1074" s="11"/>
      <c r="B1074" s="11"/>
      <c r="C1074" s="11"/>
      <c r="D1074" s="11"/>
      <c r="E1074" s="38"/>
      <c r="F1074" s="11"/>
      <c r="G1074" s="40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26"/>
      <c r="AR1074" s="26"/>
      <c r="AS1074" s="26"/>
      <c r="AT1074" s="26"/>
      <c r="AU1074" s="26"/>
      <c r="AV1074" s="26"/>
      <c r="AW1074" s="11"/>
      <c r="AX1074" s="11"/>
      <c r="AY1074" s="11"/>
      <c r="AZ1074" s="11"/>
      <c r="BA1074" s="11"/>
      <c r="BB1074" s="11"/>
      <c r="BC1074" s="11"/>
    </row>
    <row r="1075" spans="1:55" x14ac:dyDescent="0.3">
      <c r="A1075" s="11"/>
      <c r="B1075" s="11"/>
      <c r="C1075" s="11"/>
      <c r="D1075" s="11"/>
      <c r="E1075" s="38"/>
      <c r="F1075" s="11"/>
      <c r="G1075" s="40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26"/>
      <c r="AR1075" s="26"/>
      <c r="AS1075" s="26"/>
      <c r="AT1075" s="26"/>
      <c r="AU1075" s="26"/>
      <c r="AV1075" s="26"/>
      <c r="AW1075" s="11"/>
      <c r="AX1075" s="11"/>
      <c r="AY1075" s="11"/>
      <c r="AZ1075" s="11"/>
      <c r="BA1075" s="11"/>
      <c r="BB1075" s="11"/>
      <c r="BC1075" s="11"/>
    </row>
    <row r="1076" spans="1:55" x14ac:dyDescent="0.3">
      <c r="A1076" s="11"/>
      <c r="B1076" s="11"/>
      <c r="C1076" s="11"/>
      <c r="D1076" s="11"/>
      <c r="E1076" s="38"/>
      <c r="F1076" s="11"/>
      <c r="G1076" s="40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26"/>
      <c r="AR1076" s="26"/>
      <c r="AS1076" s="26"/>
      <c r="AT1076" s="26"/>
      <c r="AU1076" s="26"/>
      <c r="AV1076" s="26"/>
      <c r="AW1076" s="11"/>
      <c r="AX1076" s="11"/>
      <c r="AY1076" s="11"/>
      <c r="AZ1076" s="11"/>
      <c r="BA1076" s="11"/>
      <c r="BB1076" s="11"/>
      <c r="BC1076" s="11"/>
    </row>
    <row r="1077" spans="1:55" x14ac:dyDescent="0.3">
      <c r="A1077" s="11"/>
      <c r="B1077" s="11"/>
      <c r="C1077" s="11"/>
      <c r="D1077" s="11"/>
      <c r="E1077" s="38"/>
      <c r="F1077" s="11"/>
      <c r="G1077" s="40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26"/>
      <c r="AR1077" s="26"/>
      <c r="AS1077" s="26"/>
      <c r="AT1077" s="26"/>
      <c r="AU1077" s="26"/>
      <c r="AV1077" s="26"/>
      <c r="AW1077" s="11"/>
      <c r="AX1077" s="11"/>
      <c r="AY1077" s="11"/>
      <c r="AZ1077" s="11"/>
      <c r="BA1077" s="11"/>
      <c r="BB1077" s="11"/>
      <c r="BC1077" s="11"/>
    </row>
    <row r="1078" spans="1:55" x14ac:dyDescent="0.3">
      <c r="A1078" s="11"/>
      <c r="B1078" s="11"/>
      <c r="C1078" s="11"/>
      <c r="D1078" s="11"/>
      <c r="E1078" s="38"/>
      <c r="F1078" s="11"/>
      <c r="G1078" s="40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26"/>
      <c r="AR1078" s="26"/>
      <c r="AS1078" s="26"/>
      <c r="AT1078" s="26"/>
      <c r="AU1078" s="26"/>
      <c r="AV1078" s="26"/>
      <c r="AW1078" s="11"/>
      <c r="AX1078" s="11"/>
      <c r="AY1078" s="11"/>
      <c r="AZ1078" s="11"/>
      <c r="BA1078" s="11"/>
      <c r="BB1078" s="11"/>
      <c r="BC1078" s="11"/>
    </row>
    <row r="1079" spans="1:55" x14ac:dyDescent="0.3">
      <c r="A1079" s="11"/>
      <c r="B1079" s="11"/>
      <c r="C1079" s="11"/>
      <c r="D1079" s="11"/>
      <c r="E1079" s="38"/>
      <c r="F1079" s="11"/>
      <c r="G1079" s="40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26"/>
      <c r="AR1079" s="26"/>
      <c r="AS1079" s="26"/>
      <c r="AT1079" s="26"/>
      <c r="AU1079" s="26"/>
      <c r="AV1079" s="26"/>
      <c r="AW1079" s="11"/>
      <c r="AX1079" s="11"/>
      <c r="AY1079" s="11"/>
      <c r="AZ1079" s="11"/>
      <c r="BA1079" s="11"/>
      <c r="BB1079" s="11"/>
      <c r="BC1079" s="11"/>
    </row>
    <row r="1080" spans="1:55" x14ac:dyDescent="0.3">
      <c r="A1080" s="11"/>
      <c r="B1080" s="11"/>
      <c r="C1080" s="11"/>
      <c r="D1080" s="11"/>
      <c r="E1080" s="38"/>
      <c r="F1080" s="11"/>
      <c r="G1080" s="40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26"/>
      <c r="AR1080" s="26"/>
      <c r="AS1080" s="26"/>
      <c r="AT1080" s="26"/>
      <c r="AU1080" s="26"/>
      <c r="AV1080" s="26"/>
      <c r="AW1080" s="11"/>
      <c r="AX1080" s="11"/>
      <c r="AY1080" s="11"/>
      <c r="AZ1080" s="11"/>
      <c r="BA1080" s="11"/>
      <c r="BB1080" s="11"/>
      <c r="BC1080" s="11"/>
    </row>
    <row r="1081" spans="1:55" x14ac:dyDescent="0.3">
      <c r="A1081" s="11"/>
      <c r="B1081" s="11"/>
      <c r="C1081" s="11"/>
      <c r="D1081" s="11"/>
      <c r="E1081" s="38"/>
      <c r="F1081" s="11"/>
      <c r="G1081" s="40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26"/>
      <c r="AR1081" s="26"/>
      <c r="AS1081" s="26"/>
      <c r="AT1081" s="26"/>
      <c r="AU1081" s="26"/>
      <c r="AV1081" s="26"/>
      <c r="AW1081" s="11"/>
      <c r="AX1081" s="11"/>
      <c r="AY1081" s="11"/>
      <c r="AZ1081" s="11"/>
      <c r="BA1081" s="11"/>
      <c r="BB1081" s="11"/>
      <c r="BC1081" s="11"/>
    </row>
    <row r="1082" spans="1:55" x14ac:dyDescent="0.3">
      <c r="A1082" s="11"/>
      <c r="B1082" s="11"/>
      <c r="C1082" s="11"/>
      <c r="D1082" s="11"/>
      <c r="E1082" s="38"/>
      <c r="F1082" s="11"/>
      <c r="G1082" s="40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26"/>
      <c r="AR1082" s="26"/>
      <c r="AS1082" s="26"/>
      <c r="AT1082" s="26"/>
      <c r="AU1082" s="26"/>
      <c r="AV1082" s="26"/>
      <c r="AW1082" s="11"/>
      <c r="AX1082" s="11"/>
      <c r="AY1082" s="11"/>
      <c r="AZ1082" s="11"/>
      <c r="BA1082" s="11"/>
      <c r="BB1082" s="11"/>
      <c r="BC1082" s="11"/>
    </row>
    <row r="1083" spans="1:55" x14ac:dyDescent="0.3">
      <c r="A1083" s="11"/>
      <c r="B1083" s="11"/>
      <c r="C1083" s="11"/>
      <c r="D1083" s="11"/>
      <c r="E1083" s="38"/>
      <c r="F1083" s="11"/>
      <c r="G1083" s="40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26"/>
      <c r="AR1083" s="26"/>
      <c r="AS1083" s="26"/>
      <c r="AT1083" s="26"/>
      <c r="AU1083" s="26"/>
      <c r="AV1083" s="26"/>
      <c r="AW1083" s="11"/>
      <c r="AX1083" s="11"/>
      <c r="AY1083" s="11"/>
      <c r="AZ1083" s="11"/>
      <c r="BA1083" s="11"/>
      <c r="BB1083" s="11"/>
      <c r="BC1083" s="11"/>
    </row>
    <row r="1084" spans="1:55" x14ac:dyDescent="0.3">
      <c r="A1084" s="11"/>
      <c r="B1084" s="11"/>
      <c r="C1084" s="11"/>
      <c r="D1084" s="11"/>
      <c r="E1084" s="38"/>
      <c r="F1084" s="11"/>
      <c r="G1084" s="40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26"/>
      <c r="AR1084" s="26"/>
      <c r="AS1084" s="26"/>
      <c r="AT1084" s="26"/>
      <c r="AU1084" s="26"/>
      <c r="AV1084" s="26"/>
      <c r="AW1084" s="11"/>
      <c r="AX1084" s="11"/>
      <c r="AY1084" s="11"/>
      <c r="AZ1084" s="11"/>
      <c r="BA1084" s="11"/>
      <c r="BB1084" s="11"/>
      <c r="BC1084" s="11"/>
    </row>
    <row r="1085" spans="1:55" x14ac:dyDescent="0.3">
      <c r="A1085" s="11"/>
      <c r="B1085" s="11"/>
      <c r="C1085" s="11"/>
      <c r="D1085" s="11"/>
      <c r="E1085" s="38"/>
      <c r="F1085" s="11"/>
      <c r="G1085" s="40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26"/>
      <c r="AR1085" s="26"/>
      <c r="AS1085" s="26"/>
      <c r="AT1085" s="26"/>
      <c r="AU1085" s="26"/>
      <c r="AV1085" s="26"/>
      <c r="AW1085" s="11"/>
      <c r="AX1085" s="11"/>
      <c r="AY1085" s="11"/>
      <c r="AZ1085" s="11"/>
      <c r="BA1085" s="11"/>
      <c r="BB1085" s="11"/>
      <c r="BC1085" s="11"/>
    </row>
    <row r="1086" spans="1:55" x14ac:dyDescent="0.3">
      <c r="A1086" s="11"/>
      <c r="B1086" s="11"/>
      <c r="C1086" s="11"/>
      <c r="D1086" s="11"/>
      <c r="E1086" s="38"/>
      <c r="F1086" s="11"/>
      <c r="G1086" s="40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26"/>
      <c r="AR1086" s="26"/>
      <c r="AS1086" s="26"/>
      <c r="AT1086" s="26"/>
      <c r="AU1086" s="26"/>
      <c r="AV1086" s="26"/>
      <c r="AW1086" s="11"/>
      <c r="AX1086" s="11"/>
      <c r="AY1086" s="11"/>
      <c r="AZ1086" s="11"/>
      <c r="BA1086" s="11"/>
      <c r="BB1086" s="11"/>
      <c r="BC1086" s="11"/>
    </row>
    <row r="1087" spans="1:55" x14ac:dyDescent="0.3">
      <c r="A1087" s="11"/>
      <c r="B1087" s="11"/>
      <c r="C1087" s="11"/>
      <c r="D1087" s="11"/>
      <c r="E1087" s="38"/>
      <c r="F1087" s="11"/>
      <c r="G1087" s="40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26"/>
      <c r="AR1087" s="26"/>
      <c r="AS1087" s="26"/>
      <c r="AT1087" s="26"/>
      <c r="AU1087" s="26"/>
      <c r="AV1087" s="26"/>
      <c r="AW1087" s="11"/>
      <c r="AX1087" s="11"/>
      <c r="AY1087" s="11"/>
      <c r="AZ1087" s="11"/>
      <c r="BA1087" s="11"/>
      <c r="BB1087" s="11"/>
      <c r="BC1087" s="11"/>
    </row>
    <row r="1088" spans="1:55" x14ac:dyDescent="0.3">
      <c r="A1088" s="11"/>
      <c r="B1088" s="11"/>
      <c r="C1088" s="11"/>
      <c r="D1088" s="11"/>
      <c r="E1088" s="38"/>
      <c r="F1088" s="11"/>
      <c r="G1088" s="40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26"/>
      <c r="AR1088" s="26"/>
      <c r="AS1088" s="26"/>
      <c r="AT1088" s="26"/>
      <c r="AU1088" s="26"/>
      <c r="AV1088" s="26"/>
      <c r="AW1088" s="11"/>
      <c r="AX1088" s="11"/>
      <c r="AY1088" s="11"/>
      <c r="AZ1088" s="11"/>
      <c r="BA1088" s="11"/>
      <c r="BB1088" s="11"/>
      <c r="BC1088" s="11"/>
    </row>
    <row r="1089" spans="1:55" x14ac:dyDescent="0.3">
      <c r="A1089" s="11"/>
      <c r="B1089" s="11"/>
      <c r="C1089" s="11"/>
      <c r="D1089" s="11"/>
      <c r="E1089" s="38"/>
      <c r="F1089" s="11"/>
      <c r="G1089" s="40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26"/>
      <c r="AR1089" s="26"/>
      <c r="AS1089" s="26"/>
      <c r="AT1089" s="26"/>
      <c r="AU1089" s="26"/>
      <c r="AV1089" s="26"/>
      <c r="AW1089" s="11"/>
      <c r="AX1089" s="11"/>
      <c r="AY1089" s="11"/>
      <c r="AZ1089" s="11"/>
      <c r="BA1089" s="11"/>
      <c r="BB1089" s="11"/>
      <c r="BC1089" s="11"/>
    </row>
    <row r="1090" spans="1:55" x14ac:dyDescent="0.3">
      <c r="A1090" s="11"/>
      <c r="B1090" s="11"/>
      <c r="C1090" s="11"/>
      <c r="D1090" s="11"/>
      <c r="E1090" s="38"/>
      <c r="F1090" s="11"/>
      <c r="G1090" s="40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26"/>
      <c r="AR1090" s="26"/>
      <c r="AS1090" s="26"/>
      <c r="AT1090" s="26"/>
      <c r="AU1090" s="26"/>
      <c r="AV1090" s="26"/>
      <c r="AW1090" s="11"/>
      <c r="AX1090" s="11"/>
      <c r="AY1090" s="11"/>
      <c r="AZ1090" s="11"/>
      <c r="BA1090" s="11"/>
      <c r="BB1090" s="11"/>
      <c r="BC1090" s="11"/>
    </row>
    <row r="1091" spans="1:55" x14ac:dyDescent="0.3">
      <c r="A1091" s="11"/>
      <c r="B1091" s="11"/>
      <c r="C1091" s="11"/>
      <c r="D1091" s="11"/>
      <c r="E1091" s="38"/>
      <c r="F1091" s="11"/>
      <c r="G1091" s="40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26"/>
      <c r="AR1091" s="26"/>
      <c r="AS1091" s="26"/>
      <c r="AT1091" s="26"/>
      <c r="AU1091" s="26"/>
      <c r="AV1091" s="26"/>
      <c r="AW1091" s="11"/>
      <c r="AX1091" s="11"/>
      <c r="AY1091" s="11"/>
      <c r="AZ1091" s="11"/>
      <c r="BA1091" s="11"/>
      <c r="BB1091" s="11"/>
      <c r="BC1091" s="11"/>
    </row>
    <row r="1092" spans="1:55" x14ac:dyDescent="0.3">
      <c r="A1092" s="11"/>
      <c r="B1092" s="11"/>
      <c r="C1092" s="11"/>
      <c r="D1092" s="11"/>
      <c r="E1092" s="38"/>
      <c r="F1092" s="11"/>
      <c r="G1092" s="40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26"/>
      <c r="AR1092" s="26"/>
      <c r="AS1092" s="26"/>
      <c r="AT1092" s="26"/>
      <c r="AU1092" s="26"/>
      <c r="AV1092" s="26"/>
      <c r="AW1092" s="11"/>
      <c r="AX1092" s="11"/>
      <c r="AY1092" s="11"/>
      <c r="AZ1092" s="11"/>
      <c r="BA1092" s="11"/>
      <c r="BB1092" s="11"/>
      <c r="BC1092" s="11"/>
    </row>
    <row r="1093" spans="1:55" x14ac:dyDescent="0.3">
      <c r="A1093" s="11"/>
      <c r="B1093" s="11"/>
      <c r="C1093" s="11"/>
      <c r="D1093" s="11"/>
      <c r="E1093" s="38"/>
      <c r="F1093" s="11"/>
      <c r="G1093" s="40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26"/>
      <c r="AR1093" s="26"/>
      <c r="AS1093" s="26"/>
      <c r="AT1093" s="26"/>
      <c r="AU1093" s="26"/>
      <c r="AV1093" s="26"/>
      <c r="AW1093" s="11"/>
      <c r="AX1093" s="11"/>
      <c r="AY1093" s="11"/>
      <c r="AZ1093" s="11"/>
      <c r="BA1093" s="11"/>
      <c r="BB1093" s="11"/>
      <c r="BC1093" s="11"/>
    </row>
    <row r="1094" spans="1:55" x14ac:dyDescent="0.3">
      <c r="A1094" s="11"/>
      <c r="B1094" s="11"/>
      <c r="C1094" s="11"/>
      <c r="D1094" s="11"/>
      <c r="E1094" s="38"/>
      <c r="F1094" s="11"/>
      <c r="G1094" s="40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26"/>
      <c r="AR1094" s="26"/>
      <c r="AS1094" s="26"/>
      <c r="AT1094" s="26"/>
      <c r="AU1094" s="26"/>
      <c r="AV1094" s="26"/>
      <c r="AW1094" s="11"/>
      <c r="AX1094" s="11"/>
      <c r="AY1094" s="11"/>
      <c r="AZ1094" s="11"/>
      <c r="BA1094" s="11"/>
      <c r="BB1094" s="11"/>
      <c r="BC1094" s="11"/>
    </row>
    <row r="1095" spans="1:55" x14ac:dyDescent="0.3">
      <c r="A1095" s="11"/>
      <c r="B1095" s="11"/>
      <c r="C1095" s="11"/>
      <c r="D1095" s="11"/>
      <c r="E1095" s="38"/>
      <c r="F1095" s="11"/>
      <c r="G1095" s="40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26"/>
      <c r="AR1095" s="26"/>
      <c r="AS1095" s="26"/>
      <c r="AT1095" s="26"/>
      <c r="AU1095" s="26"/>
      <c r="AV1095" s="26"/>
      <c r="AW1095" s="11"/>
      <c r="AX1095" s="11"/>
      <c r="AY1095" s="11"/>
      <c r="AZ1095" s="11"/>
      <c r="BA1095" s="11"/>
      <c r="BB1095" s="11"/>
      <c r="BC1095" s="11"/>
    </row>
    <row r="1096" spans="1:55" x14ac:dyDescent="0.3">
      <c r="A1096" s="11"/>
      <c r="B1096" s="11"/>
      <c r="C1096" s="11"/>
      <c r="D1096" s="11"/>
      <c r="E1096" s="38"/>
      <c r="F1096" s="11"/>
      <c r="G1096" s="40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26"/>
      <c r="AR1096" s="26"/>
      <c r="AS1096" s="26"/>
      <c r="AT1096" s="26"/>
      <c r="AU1096" s="26"/>
      <c r="AV1096" s="26"/>
      <c r="AW1096" s="11"/>
      <c r="AX1096" s="11"/>
      <c r="AY1096" s="11"/>
      <c r="AZ1096" s="11"/>
      <c r="BA1096" s="11"/>
      <c r="BB1096" s="11"/>
      <c r="BC1096" s="11"/>
    </row>
    <row r="1097" spans="1:55" x14ac:dyDescent="0.3">
      <c r="A1097" s="11"/>
      <c r="B1097" s="11"/>
      <c r="C1097" s="11"/>
      <c r="D1097" s="11"/>
      <c r="E1097" s="38"/>
      <c r="F1097" s="11"/>
      <c r="G1097" s="40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26"/>
      <c r="AR1097" s="26"/>
      <c r="AS1097" s="26"/>
      <c r="AT1097" s="26"/>
      <c r="AU1097" s="26"/>
      <c r="AV1097" s="26"/>
      <c r="AW1097" s="11"/>
      <c r="AX1097" s="11"/>
      <c r="AY1097" s="11"/>
      <c r="AZ1097" s="11"/>
      <c r="BA1097" s="11"/>
      <c r="BB1097" s="11"/>
      <c r="BC1097" s="11"/>
    </row>
    <row r="1098" spans="1:55" x14ac:dyDescent="0.3">
      <c r="A1098" s="11"/>
      <c r="B1098" s="11"/>
      <c r="C1098" s="11"/>
      <c r="D1098" s="11"/>
      <c r="E1098" s="38"/>
      <c r="F1098" s="11"/>
      <c r="G1098" s="40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26"/>
      <c r="AR1098" s="26"/>
      <c r="AS1098" s="26"/>
      <c r="AT1098" s="26"/>
      <c r="AU1098" s="26"/>
      <c r="AV1098" s="26"/>
      <c r="AW1098" s="11"/>
      <c r="AX1098" s="11"/>
      <c r="AY1098" s="11"/>
      <c r="AZ1098" s="11"/>
      <c r="BA1098" s="11"/>
      <c r="BB1098" s="11"/>
      <c r="BC1098" s="11"/>
    </row>
    <row r="1099" spans="1:55" x14ac:dyDescent="0.3">
      <c r="A1099" s="11"/>
      <c r="B1099" s="11"/>
      <c r="C1099" s="11"/>
      <c r="D1099" s="11"/>
      <c r="E1099" s="38"/>
      <c r="F1099" s="11"/>
      <c r="G1099" s="40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26"/>
      <c r="AR1099" s="26"/>
      <c r="AS1099" s="26"/>
      <c r="AT1099" s="26"/>
      <c r="AU1099" s="26"/>
      <c r="AV1099" s="26"/>
      <c r="AW1099" s="11"/>
      <c r="AX1099" s="11"/>
      <c r="AY1099" s="11"/>
      <c r="AZ1099" s="11"/>
      <c r="BA1099" s="11"/>
      <c r="BB1099" s="11"/>
      <c r="BC1099" s="11"/>
    </row>
    <row r="1100" spans="1:55" x14ac:dyDescent="0.3">
      <c r="A1100" s="11"/>
      <c r="B1100" s="11"/>
      <c r="C1100" s="11"/>
      <c r="D1100" s="11"/>
      <c r="E1100" s="38"/>
      <c r="F1100" s="11"/>
      <c r="G1100" s="40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26"/>
      <c r="AR1100" s="26"/>
      <c r="AS1100" s="26"/>
      <c r="AT1100" s="26"/>
      <c r="AU1100" s="26"/>
      <c r="AV1100" s="26"/>
      <c r="AW1100" s="11"/>
      <c r="AX1100" s="11"/>
      <c r="AY1100" s="11"/>
      <c r="AZ1100" s="11"/>
      <c r="BA1100" s="11"/>
      <c r="BB1100" s="11"/>
      <c r="BC1100" s="11"/>
    </row>
    <row r="1101" spans="1:55" x14ac:dyDescent="0.3">
      <c r="A1101" s="11"/>
      <c r="B1101" s="11"/>
      <c r="C1101" s="11"/>
      <c r="D1101" s="11"/>
      <c r="E1101" s="38"/>
      <c r="F1101" s="11"/>
      <c r="G1101" s="40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26"/>
      <c r="AR1101" s="26"/>
      <c r="AS1101" s="26"/>
      <c r="AT1101" s="26"/>
      <c r="AU1101" s="26"/>
      <c r="AV1101" s="26"/>
      <c r="AW1101" s="11"/>
      <c r="AX1101" s="11"/>
      <c r="AY1101" s="11"/>
      <c r="AZ1101" s="11"/>
      <c r="BA1101" s="11"/>
      <c r="BB1101" s="11"/>
      <c r="BC1101" s="11"/>
    </row>
    <row r="1102" spans="1:55" x14ac:dyDescent="0.3">
      <c r="A1102" s="11"/>
      <c r="B1102" s="11"/>
      <c r="C1102" s="11"/>
      <c r="D1102" s="11"/>
      <c r="E1102" s="38"/>
      <c r="F1102" s="11"/>
      <c r="G1102" s="40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26"/>
      <c r="AR1102" s="26"/>
      <c r="AS1102" s="26"/>
      <c r="AT1102" s="26"/>
      <c r="AU1102" s="26"/>
      <c r="AV1102" s="26"/>
      <c r="AW1102" s="11"/>
      <c r="AX1102" s="11"/>
      <c r="AY1102" s="11"/>
      <c r="AZ1102" s="11"/>
      <c r="BA1102" s="11"/>
      <c r="BB1102" s="11"/>
      <c r="BC1102" s="11"/>
    </row>
    <row r="1103" spans="1:55" x14ac:dyDescent="0.3">
      <c r="A1103" s="11"/>
      <c r="B1103" s="11"/>
      <c r="C1103" s="11"/>
      <c r="D1103" s="11"/>
      <c r="E1103" s="38"/>
      <c r="F1103" s="11"/>
      <c r="G1103" s="40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26"/>
      <c r="AR1103" s="26"/>
      <c r="AS1103" s="26"/>
      <c r="AT1103" s="26"/>
      <c r="AU1103" s="26"/>
      <c r="AV1103" s="26"/>
      <c r="AW1103" s="11"/>
      <c r="AX1103" s="11"/>
      <c r="AY1103" s="11"/>
      <c r="AZ1103" s="11"/>
      <c r="BA1103" s="11"/>
      <c r="BB1103" s="11"/>
      <c r="BC1103" s="11"/>
    </row>
    <row r="1104" spans="1:55" x14ac:dyDescent="0.3">
      <c r="A1104" s="11"/>
      <c r="B1104" s="11"/>
      <c r="C1104" s="11"/>
      <c r="D1104" s="11"/>
      <c r="E1104" s="38"/>
      <c r="F1104" s="11"/>
      <c r="G1104" s="40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26"/>
      <c r="AR1104" s="26"/>
      <c r="AS1104" s="26"/>
      <c r="AT1104" s="26"/>
      <c r="AU1104" s="26"/>
      <c r="AV1104" s="26"/>
      <c r="AW1104" s="11"/>
      <c r="AX1104" s="11"/>
      <c r="AY1104" s="11"/>
      <c r="AZ1104" s="11"/>
      <c r="BA1104" s="11"/>
      <c r="BB1104" s="11"/>
      <c r="BC1104" s="11"/>
    </row>
    <row r="1105" spans="1:55" x14ac:dyDescent="0.3">
      <c r="A1105" s="11"/>
      <c r="B1105" s="11"/>
      <c r="C1105" s="11"/>
      <c r="D1105" s="11"/>
      <c r="E1105" s="38"/>
      <c r="F1105" s="11"/>
      <c r="G1105" s="40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26"/>
      <c r="AR1105" s="26"/>
      <c r="AS1105" s="26"/>
      <c r="AT1105" s="26"/>
      <c r="AU1105" s="26"/>
      <c r="AV1105" s="26"/>
      <c r="AW1105" s="11"/>
      <c r="AX1105" s="11"/>
      <c r="AY1105" s="11"/>
      <c r="AZ1105" s="11"/>
      <c r="BA1105" s="11"/>
      <c r="BB1105" s="11"/>
      <c r="BC1105" s="11"/>
    </row>
    <row r="1106" spans="1:55" x14ac:dyDescent="0.3">
      <c r="A1106" s="11"/>
      <c r="B1106" s="11"/>
      <c r="C1106" s="11"/>
      <c r="D1106" s="11"/>
      <c r="E1106" s="38"/>
      <c r="F1106" s="11"/>
      <c r="G1106" s="40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26"/>
      <c r="AR1106" s="26"/>
      <c r="AS1106" s="26"/>
      <c r="AT1106" s="26"/>
      <c r="AU1106" s="26"/>
      <c r="AV1106" s="26"/>
      <c r="AW1106" s="11"/>
      <c r="AX1106" s="11"/>
      <c r="AY1106" s="11"/>
      <c r="AZ1106" s="11"/>
      <c r="BA1106" s="11"/>
      <c r="BB1106" s="11"/>
      <c r="BC1106" s="11"/>
    </row>
    <row r="1107" spans="1:55" x14ac:dyDescent="0.3">
      <c r="A1107" s="11"/>
      <c r="B1107" s="11"/>
      <c r="C1107" s="11"/>
      <c r="D1107" s="11"/>
      <c r="E1107" s="38"/>
      <c r="F1107" s="11"/>
      <c r="G1107" s="40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26"/>
      <c r="AR1107" s="26"/>
      <c r="AS1107" s="26"/>
      <c r="AT1107" s="26"/>
      <c r="AU1107" s="26"/>
      <c r="AV1107" s="26"/>
      <c r="AW1107" s="11"/>
      <c r="AX1107" s="11"/>
      <c r="AY1107" s="11"/>
      <c r="AZ1107" s="11"/>
      <c r="BA1107" s="11"/>
      <c r="BB1107" s="11"/>
      <c r="BC1107" s="11"/>
    </row>
    <row r="1108" spans="1:55" x14ac:dyDescent="0.3">
      <c r="A1108" s="11"/>
      <c r="B1108" s="11"/>
      <c r="C1108" s="11"/>
      <c r="D1108" s="11"/>
      <c r="E1108" s="38"/>
      <c r="F1108" s="11"/>
      <c r="G1108" s="40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26"/>
      <c r="AR1108" s="26"/>
      <c r="AS1108" s="26"/>
      <c r="AT1108" s="26"/>
      <c r="AU1108" s="26"/>
      <c r="AV1108" s="26"/>
      <c r="AW1108" s="11"/>
      <c r="AX1108" s="11"/>
      <c r="AY1108" s="11"/>
      <c r="AZ1108" s="11"/>
      <c r="BA1108" s="11"/>
      <c r="BB1108" s="11"/>
      <c r="BC1108" s="11"/>
    </row>
    <row r="1109" spans="1:55" x14ac:dyDescent="0.3">
      <c r="A1109" s="11"/>
      <c r="B1109" s="11"/>
      <c r="C1109" s="11"/>
      <c r="D1109" s="11"/>
      <c r="E1109" s="38"/>
      <c r="F1109" s="11"/>
      <c r="G1109" s="40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26"/>
      <c r="AR1109" s="26"/>
      <c r="AS1109" s="26"/>
      <c r="AT1109" s="26"/>
      <c r="AU1109" s="26"/>
      <c r="AV1109" s="26"/>
      <c r="AW1109" s="11"/>
      <c r="AX1109" s="11"/>
      <c r="AY1109" s="11"/>
      <c r="AZ1109" s="11"/>
      <c r="BA1109" s="11"/>
      <c r="BB1109" s="11"/>
      <c r="BC1109" s="11"/>
    </row>
    <row r="1110" spans="1:55" x14ac:dyDescent="0.3">
      <c r="A1110" s="11"/>
      <c r="B1110" s="11"/>
      <c r="C1110" s="11"/>
      <c r="D1110" s="11"/>
      <c r="E1110" s="38"/>
      <c r="F1110" s="11"/>
      <c r="G1110" s="40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26"/>
      <c r="AR1110" s="26"/>
      <c r="AS1110" s="26"/>
      <c r="AT1110" s="26"/>
      <c r="AU1110" s="26"/>
      <c r="AV1110" s="26"/>
      <c r="AW1110" s="11"/>
      <c r="AX1110" s="11"/>
      <c r="AY1110" s="11"/>
      <c r="AZ1110" s="11"/>
      <c r="BA1110" s="11"/>
      <c r="BB1110" s="11"/>
      <c r="BC1110" s="11"/>
    </row>
    <row r="1111" spans="1:55" x14ac:dyDescent="0.3">
      <c r="A1111" s="11"/>
      <c r="B1111" s="11"/>
      <c r="C1111" s="11"/>
      <c r="D1111" s="11"/>
      <c r="E1111" s="38"/>
      <c r="F1111" s="11"/>
      <c r="G1111" s="40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26"/>
      <c r="AR1111" s="26"/>
      <c r="AS1111" s="26"/>
      <c r="AT1111" s="26"/>
      <c r="AU1111" s="26"/>
      <c r="AV1111" s="26"/>
      <c r="AW1111" s="11"/>
      <c r="AX1111" s="11"/>
      <c r="AY1111" s="11"/>
      <c r="AZ1111" s="11"/>
      <c r="BA1111" s="11"/>
      <c r="BB1111" s="11"/>
      <c r="BC1111" s="11"/>
    </row>
    <row r="1112" spans="1:55" x14ac:dyDescent="0.3">
      <c r="A1112" s="11"/>
      <c r="B1112" s="11"/>
      <c r="C1112" s="11"/>
      <c r="D1112" s="11"/>
      <c r="E1112" s="38"/>
      <c r="F1112" s="11"/>
      <c r="G1112" s="40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26"/>
      <c r="AR1112" s="26"/>
      <c r="AS1112" s="26"/>
      <c r="AT1112" s="26"/>
      <c r="AU1112" s="26"/>
      <c r="AV1112" s="26"/>
      <c r="AW1112" s="11"/>
      <c r="AX1112" s="11"/>
      <c r="AY1112" s="11"/>
      <c r="AZ1112" s="11"/>
      <c r="BA1112" s="11"/>
      <c r="BB1112" s="11"/>
      <c r="BC1112" s="11"/>
    </row>
    <row r="1113" spans="1:55" x14ac:dyDescent="0.3">
      <c r="A1113" s="11"/>
      <c r="B1113" s="11"/>
      <c r="C1113" s="11"/>
      <c r="D1113" s="11"/>
      <c r="E1113" s="38"/>
      <c r="F1113" s="11"/>
      <c r="G1113" s="40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26"/>
      <c r="AR1113" s="26"/>
      <c r="AS1113" s="26"/>
      <c r="AT1113" s="26"/>
      <c r="AU1113" s="26"/>
      <c r="AV1113" s="26"/>
      <c r="AW1113" s="11"/>
      <c r="AX1113" s="11"/>
      <c r="AY1113" s="11"/>
      <c r="AZ1113" s="11"/>
      <c r="BA1113" s="11"/>
      <c r="BB1113" s="11"/>
      <c r="BC1113" s="11"/>
    </row>
    <row r="1114" spans="1:55" x14ac:dyDescent="0.3">
      <c r="A1114" s="11"/>
      <c r="B1114" s="11"/>
      <c r="C1114" s="11"/>
      <c r="D1114" s="11"/>
      <c r="E1114" s="38"/>
      <c r="F1114" s="11"/>
      <c r="G1114" s="40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26"/>
      <c r="AR1114" s="26"/>
      <c r="AS1114" s="26"/>
      <c r="AT1114" s="26"/>
      <c r="AU1114" s="26"/>
      <c r="AV1114" s="26"/>
      <c r="AW1114" s="11"/>
      <c r="AX1114" s="11"/>
      <c r="AY1114" s="11"/>
      <c r="AZ1114" s="11"/>
      <c r="BA1114" s="11"/>
      <c r="BB1114" s="11"/>
      <c r="BC1114" s="11"/>
    </row>
    <row r="1115" spans="1:55" x14ac:dyDescent="0.3">
      <c r="A1115" s="11"/>
      <c r="B1115" s="11"/>
      <c r="C1115" s="11"/>
      <c r="D1115" s="11"/>
      <c r="E1115" s="38"/>
      <c r="F1115" s="11"/>
      <c r="G1115" s="40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26"/>
      <c r="AR1115" s="26"/>
      <c r="AS1115" s="26"/>
      <c r="AT1115" s="26"/>
      <c r="AU1115" s="26"/>
      <c r="AV1115" s="26"/>
      <c r="AW1115" s="11"/>
      <c r="AX1115" s="11"/>
      <c r="AY1115" s="11"/>
      <c r="AZ1115" s="11"/>
      <c r="BA1115" s="11"/>
      <c r="BB1115" s="11"/>
      <c r="BC1115" s="11"/>
    </row>
    <row r="1116" spans="1:55" x14ac:dyDescent="0.3">
      <c r="A1116" s="11"/>
      <c r="B1116" s="11"/>
      <c r="C1116" s="11"/>
      <c r="D1116" s="11"/>
      <c r="E1116" s="38"/>
      <c r="F1116" s="11"/>
      <c r="G1116" s="40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26"/>
      <c r="AR1116" s="26"/>
      <c r="AS1116" s="26"/>
      <c r="AT1116" s="26"/>
      <c r="AU1116" s="26"/>
      <c r="AV1116" s="26"/>
      <c r="AW1116" s="11"/>
      <c r="AX1116" s="11"/>
      <c r="AY1116" s="11"/>
      <c r="AZ1116" s="11"/>
      <c r="BA1116" s="11"/>
      <c r="BB1116" s="11"/>
      <c r="BC1116" s="11"/>
    </row>
    <row r="1117" spans="1:55" x14ac:dyDescent="0.3">
      <c r="A1117" s="11"/>
      <c r="B1117" s="11"/>
      <c r="C1117" s="11"/>
      <c r="D1117" s="11"/>
      <c r="E1117" s="38"/>
      <c r="F1117" s="11"/>
      <c r="G1117" s="40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26"/>
      <c r="AR1117" s="26"/>
      <c r="AS1117" s="26"/>
      <c r="AT1117" s="26"/>
      <c r="AU1117" s="26"/>
      <c r="AV1117" s="26"/>
      <c r="AW1117" s="11"/>
      <c r="AX1117" s="11"/>
      <c r="AY1117" s="11"/>
      <c r="AZ1117" s="11"/>
      <c r="BA1117" s="11"/>
      <c r="BB1117" s="11"/>
      <c r="BC1117" s="11"/>
    </row>
    <row r="1118" spans="1:55" x14ac:dyDescent="0.3">
      <c r="A1118" s="11"/>
      <c r="B1118" s="11"/>
      <c r="C1118" s="11"/>
      <c r="D1118" s="11"/>
      <c r="E1118" s="38"/>
      <c r="F1118" s="11"/>
      <c r="G1118" s="40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26"/>
      <c r="AR1118" s="26"/>
      <c r="AS1118" s="26"/>
      <c r="AT1118" s="26"/>
      <c r="AU1118" s="26"/>
      <c r="AV1118" s="26"/>
      <c r="AW1118" s="11"/>
      <c r="AX1118" s="11"/>
      <c r="AY1118" s="11"/>
      <c r="AZ1118" s="11"/>
      <c r="BA1118" s="11"/>
      <c r="BB1118" s="11"/>
      <c r="BC1118" s="11"/>
    </row>
    <row r="1119" spans="1:55" x14ac:dyDescent="0.3">
      <c r="A1119" s="11"/>
      <c r="B1119" s="11"/>
      <c r="C1119" s="11"/>
      <c r="D1119" s="11"/>
      <c r="E1119" s="38"/>
      <c r="F1119" s="11"/>
      <c r="G1119" s="40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26"/>
      <c r="AR1119" s="26"/>
      <c r="AS1119" s="26"/>
      <c r="AT1119" s="26"/>
      <c r="AU1119" s="26"/>
      <c r="AV1119" s="26"/>
      <c r="AW1119" s="11"/>
      <c r="AX1119" s="11"/>
      <c r="AY1119" s="11"/>
      <c r="AZ1119" s="11"/>
      <c r="BA1119" s="11"/>
      <c r="BB1119" s="11"/>
      <c r="BC1119" s="11"/>
    </row>
    <row r="1120" spans="1:55" x14ac:dyDescent="0.3">
      <c r="A1120" s="11"/>
      <c r="B1120" s="11"/>
      <c r="C1120" s="11"/>
      <c r="D1120" s="11"/>
      <c r="E1120" s="38"/>
      <c r="F1120" s="11"/>
      <c r="G1120" s="40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26"/>
      <c r="AR1120" s="26"/>
      <c r="AS1120" s="26"/>
      <c r="AT1120" s="26"/>
      <c r="AU1120" s="26"/>
      <c r="AV1120" s="26"/>
      <c r="AW1120" s="11"/>
      <c r="AX1120" s="11"/>
      <c r="AY1120" s="11"/>
      <c r="AZ1120" s="11"/>
      <c r="BA1120" s="11"/>
      <c r="BB1120" s="11"/>
      <c r="BC1120" s="11"/>
    </row>
    <row r="1121" spans="1:55" x14ac:dyDescent="0.3">
      <c r="A1121" s="11"/>
      <c r="B1121" s="11"/>
      <c r="C1121" s="11"/>
      <c r="D1121" s="11"/>
      <c r="E1121" s="38"/>
      <c r="F1121" s="11"/>
      <c r="G1121" s="40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26"/>
      <c r="AR1121" s="26"/>
      <c r="AS1121" s="26"/>
      <c r="AT1121" s="26"/>
      <c r="AU1121" s="26"/>
      <c r="AV1121" s="26"/>
      <c r="AW1121" s="11"/>
      <c r="AX1121" s="11"/>
      <c r="AY1121" s="11"/>
      <c r="AZ1121" s="11"/>
      <c r="BA1121" s="11"/>
      <c r="BB1121" s="11"/>
      <c r="BC1121" s="11"/>
    </row>
    <row r="1122" spans="1:55" x14ac:dyDescent="0.3">
      <c r="A1122" s="11"/>
      <c r="B1122" s="11"/>
      <c r="C1122" s="11"/>
      <c r="D1122" s="11"/>
      <c r="E1122" s="38"/>
      <c r="F1122" s="11"/>
      <c r="G1122" s="40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26"/>
      <c r="AR1122" s="26"/>
      <c r="AS1122" s="26"/>
      <c r="AT1122" s="26"/>
      <c r="AU1122" s="26"/>
      <c r="AV1122" s="26"/>
      <c r="AW1122" s="11"/>
      <c r="AX1122" s="11"/>
      <c r="AY1122" s="11"/>
      <c r="AZ1122" s="11"/>
      <c r="BA1122" s="11"/>
      <c r="BB1122" s="11"/>
      <c r="BC1122" s="11"/>
    </row>
    <row r="1123" spans="1:55" x14ac:dyDescent="0.3">
      <c r="A1123" s="11"/>
      <c r="B1123" s="11"/>
      <c r="C1123" s="11"/>
      <c r="D1123" s="11"/>
      <c r="E1123" s="38"/>
      <c r="F1123" s="11"/>
      <c r="G1123" s="40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26"/>
      <c r="AR1123" s="26"/>
      <c r="AS1123" s="26"/>
      <c r="AT1123" s="26"/>
      <c r="AU1123" s="26"/>
      <c r="AV1123" s="26"/>
      <c r="AW1123" s="11"/>
      <c r="AX1123" s="11"/>
      <c r="AY1123" s="11"/>
      <c r="AZ1123" s="11"/>
      <c r="BA1123" s="11"/>
      <c r="BB1123" s="11"/>
      <c r="BC1123" s="11"/>
    </row>
    <row r="1124" spans="1:55" x14ac:dyDescent="0.3">
      <c r="A1124" s="11"/>
      <c r="B1124" s="11"/>
      <c r="C1124" s="11"/>
      <c r="D1124" s="11"/>
      <c r="E1124" s="38"/>
      <c r="F1124" s="11"/>
      <c r="G1124" s="40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26"/>
      <c r="AR1124" s="26"/>
      <c r="AS1124" s="26"/>
      <c r="AT1124" s="26"/>
      <c r="AU1124" s="26"/>
      <c r="AV1124" s="26"/>
      <c r="AW1124" s="11"/>
      <c r="AX1124" s="11"/>
      <c r="AY1124" s="11"/>
      <c r="AZ1124" s="11"/>
      <c r="BA1124" s="11"/>
      <c r="BB1124" s="11"/>
      <c r="BC1124" s="11"/>
    </row>
    <row r="1125" spans="1:55" x14ac:dyDescent="0.3">
      <c r="A1125" s="11"/>
      <c r="B1125" s="11"/>
      <c r="C1125" s="11"/>
      <c r="D1125" s="11"/>
      <c r="E1125" s="38"/>
      <c r="F1125" s="11"/>
      <c r="G1125" s="40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26"/>
      <c r="AR1125" s="26"/>
      <c r="AS1125" s="26"/>
      <c r="AT1125" s="26"/>
      <c r="AU1125" s="26"/>
      <c r="AV1125" s="26"/>
      <c r="AW1125" s="11"/>
      <c r="AX1125" s="11"/>
      <c r="AY1125" s="11"/>
      <c r="AZ1125" s="11"/>
      <c r="BA1125" s="11"/>
      <c r="BB1125" s="11"/>
      <c r="BC1125" s="11"/>
    </row>
    <row r="1126" spans="1:55" x14ac:dyDescent="0.3">
      <c r="A1126" s="11"/>
      <c r="B1126" s="11"/>
      <c r="C1126" s="11"/>
      <c r="D1126" s="11"/>
      <c r="E1126" s="38"/>
      <c r="F1126" s="11"/>
      <c r="G1126" s="40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26"/>
      <c r="AR1126" s="26"/>
      <c r="AS1126" s="26"/>
      <c r="AT1126" s="26"/>
      <c r="AU1126" s="26"/>
      <c r="AV1126" s="26"/>
      <c r="AW1126" s="11"/>
      <c r="AX1126" s="11"/>
      <c r="AY1126" s="11"/>
      <c r="AZ1126" s="11"/>
      <c r="BA1126" s="11"/>
      <c r="BB1126" s="11"/>
      <c r="BC1126" s="11"/>
    </row>
    <row r="1127" spans="1:55" x14ac:dyDescent="0.3">
      <c r="A1127" s="11"/>
      <c r="B1127" s="11"/>
      <c r="C1127" s="11"/>
      <c r="D1127" s="11"/>
      <c r="E1127" s="38"/>
      <c r="F1127" s="11"/>
      <c r="G1127" s="40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26"/>
      <c r="AR1127" s="26"/>
      <c r="AS1127" s="26"/>
      <c r="AT1127" s="26"/>
      <c r="AU1127" s="26"/>
      <c r="AV1127" s="26"/>
      <c r="AW1127" s="11"/>
      <c r="AX1127" s="11"/>
      <c r="AY1127" s="11"/>
      <c r="AZ1127" s="11"/>
      <c r="BA1127" s="11"/>
      <c r="BB1127" s="11"/>
      <c r="BC1127" s="11"/>
    </row>
    <row r="1128" spans="1:55" x14ac:dyDescent="0.3">
      <c r="A1128" s="11"/>
      <c r="B1128" s="11"/>
      <c r="C1128" s="11"/>
      <c r="D1128" s="11"/>
      <c r="E1128" s="38"/>
      <c r="F1128" s="11"/>
      <c r="G1128" s="40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26"/>
      <c r="AR1128" s="26"/>
      <c r="AS1128" s="26"/>
      <c r="AT1128" s="26"/>
      <c r="AU1128" s="26"/>
      <c r="AV1128" s="26"/>
      <c r="AW1128" s="11"/>
      <c r="AX1128" s="11"/>
      <c r="AY1128" s="11"/>
      <c r="AZ1128" s="11"/>
      <c r="BA1128" s="11"/>
      <c r="BB1128" s="11"/>
      <c r="BC1128" s="11"/>
    </row>
    <row r="1129" spans="1:55" x14ac:dyDescent="0.3">
      <c r="A1129" s="11"/>
      <c r="B1129" s="11"/>
      <c r="C1129" s="11"/>
      <c r="D1129" s="11"/>
      <c r="E1129" s="38"/>
      <c r="F1129" s="11"/>
      <c r="G1129" s="40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26"/>
      <c r="AR1129" s="26"/>
      <c r="AS1129" s="26"/>
      <c r="AT1129" s="26"/>
      <c r="AU1129" s="26"/>
      <c r="AV1129" s="26"/>
      <c r="AW1129" s="11"/>
      <c r="AX1129" s="11"/>
      <c r="AY1129" s="11"/>
      <c r="AZ1129" s="11"/>
      <c r="BA1129" s="11"/>
      <c r="BB1129" s="11"/>
      <c r="BC1129" s="11"/>
    </row>
    <row r="1130" spans="1:55" x14ac:dyDescent="0.3">
      <c r="A1130" s="11"/>
      <c r="B1130" s="11"/>
      <c r="C1130" s="11"/>
      <c r="D1130" s="11"/>
      <c r="E1130" s="38"/>
      <c r="F1130" s="11"/>
      <c r="G1130" s="40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26"/>
      <c r="AR1130" s="26"/>
      <c r="AS1130" s="26"/>
      <c r="AT1130" s="26"/>
      <c r="AU1130" s="26"/>
      <c r="AV1130" s="26"/>
      <c r="AW1130" s="11"/>
      <c r="AX1130" s="11"/>
      <c r="AY1130" s="11"/>
      <c r="AZ1130" s="11"/>
      <c r="BA1130" s="11"/>
      <c r="BB1130" s="11"/>
      <c r="BC1130" s="11"/>
    </row>
    <row r="1131" spans="1:55" x14ac:dyDescent="0.3">
      <c r="A1131" s="11"/>
      <c r="B1131" s="11"/>
      <c r="C1131" s="11"/>
      <c r="D1131" s="11"/>
      <c r="E1131" s="38"/>
      <c r="F1131" s="11"/>
      <c r="G1131" s="40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26"/>
      <c r="AR1131" s="26"/>
      <c r="AS1131" s="26"/>
      <c r="AT1131" s="26"/>
      <c r="AU1131" s="26"/>
      <c r="AV1131" s="26"/>
      <c r="AW1131" s="11"/>
      <c r="AX1131" s="11"/>
      <c r="AY1131" s="11"/>
      <c r="AZ1131" s="11"/>
      <c r="BA1131" s="11"/>
      <c r="BB1131" s="11"/>
      <c r="BC1131" s="11"/>
    </row>
    <row r="1132" spans="1:55" x14ac:dyDescent="0.3">
      <c r="A1132" s="11"/>
      <c r="B1132" s="11"/>
      <c r="C1132" s="11"/>
      <c r="D1132" s="11"/>
      <c r="E1132" s="38"/>
      <c r="F1132" s="11"/>
      <c r="G1132" s="40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26"/>
      <c r="AR1132" s="26"/>
      <c r="AS1132" s="26"/>
      <c r="AT1132" s="26"/>
      <c r="AU1132" s="26"/>
      <c r="AV1132" s="26"/>
      <c r="AW1132" s="11"/>
      <c r="AX1132" s="11"/>
      <c r="AY1132" s="11"/>
      <c r="AZ1132" s="11"/>
      <c r="BA1132" s="11"/>
      <c r="BB1132" s="11"/>
      <c r="BC1132" s="11"/>
    </row>
    <row r="1133" spans="1:55" x14ac:dyDescent="0.3">
      <c r="A1133" s="11"/>
      <c r="B1133" s="11"/>
      <c r="C1133" s="11"/>
      <c r="D1133" s="11"/>
      <c r="E1133" s="38"/>
      <c r="F1133" s="11"/>
      <c r="G1133" s="40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26"/>
      <c r="AR1133" s="26"/>
      <c r="AS1133" s="26"/>
      <c r="AT1133" s="26"/>
      <c r="AU1133" s="26"/>
      <c r="AV1133" s="26"/>
      <c r="AW1133" s="11"/>
      <c r="AX1133" s="11"/>
      <c r="AY1133" s="11"/>
      <c r="AZ1133" s="11"/>
      <c r="BA1133" s="11"/>
      <c r="BB1133" s="11"/>
      <c r="BC1133" s="11"/>
    </row>
    <row r="1134" spans="1:55" x14ac:dyDescent="0.3">
      <c r="A1134" s="11"/>
      <c r="B1134" s="11"/>
      <c r="C1134" s="11"/>
      <c r="D1134" s="11"/>
      <c r="E1134" s="38"/>
      <c r="F1134" s="11"/>
      <c r="G1134" s="40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26"/>
      <c r="AR1134" s="26"/>
      <c r="AS1134" s="26"/>
      <c r="AT1134" s="26"/>
      <c r="AU1134" s="26"/>
      <c r="AV1134" s="26"/>
      <c r="AW1134" s="11"/>
      <c r="AX1134" s="11"/>
      <c r="AY1134" s="11"/>
      <c r="AZ1134" s="11"/>
      <c r="BA1134" s="11"/>
      <c r="BB1134" s="11"/>
      <c r="BC1134" s="11"/>
    </row>
    <row r="1135" spans="1:55" x14ac:dyDescent="0.3">
      <c r="A1135" s="11"/>
      <c r="B1135" s="11"/>
      <c r="C1135" s="11"/>
      <c r="D1135" s="11"/>
      <c r="E1135" s="38"/>
      <c r="F1135" s="11"/>
      <c r="G1135" s="40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26"/>
      <c r="AR1135" s="26"/>
      <c r="AS1135" s="26"/>
      <c r="AT1135" s="26"/>
      <c r="AU1135" s="26"/>
      <c r="AV1135" s="26"/>
      <c r="AW1135" s="11"/>
      <c r="AX1135" s="11"/>
      <c r="AY1135" s="11"/>
      <c r="AZ1135" s="11"/>
      <c r="BA1135" s="11"/>
      <c r="BB1135" s="11"/>
      <c r="BC1135" s="11"/>
    </row>
    <row r="1136" spans="1:55" x14ac:dyDescent="0.3">
      <c r="A1136" s="11"/>
      <c r="B1136" s="11"/>
      <c r="C1136" s="11"/>
      <c r="D1136" s="11"/>
      <c r="E1136" s="38"/>
      <c r="F1136" s="11"/>
      <c r="G1136" s="40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26"/>
      <c r="AR1136" s="26"/>
      <c r="AS1136" s="26"/>
      <c r="AT1136" s="26"/>
      <c r="AU1136" s="26"/>
      <c r="AV1136" s="26"/>
      <c r="AW1136" s="11"/>
      <c r="AX1136" s="11"/>
      <c r="AY1136" s="11"/>
      <c r="AZ1136" s="11"/>
      <c r="BA1136" s="11"/>
      <c r="BB1136" s="11"/>
      <c r="BC1136" s="11"/>
    </row>
    <row r="1137" spans="1:55" x14ac:dyDescent="0.3">
      <c r="A1137" s="11"/>
      <c r="B1137" s="11"/>
      <c r="C1137" s="11"/>
      <c r="D1137" s="11"/>
      <c r="E1137" s="38"/>
      <c r="F1137" s="11"/>
      <c r="G1137" s="40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26"/>
      <c r="AR1137" s="26"/>
      <c r="AS1137" s="26"/>
      <c r="AT1137" s="26"/>
      <c r="AU1137" s="26"/>
      <c r="AV1137" s="26"/>
      <c r="AW1137" s="11"/>
      <c r="AX1137" s="11"/>
      <c r="AY1137" s="11"/>
      <c r="AZ1137" s="11"/>
      <c r="BA1137" s="11"/>
      <c r="BB1137" s="11"/>
      <c r="BC1137" s="11"/>
    </row>
    <row r="1138" spans="1:55" x14ac:dyDescent="0.3">
      <c r="A1138" s="11"/>
      <c r="B1138" s="11"/>
      <c r="C1138" s="11"/>
      <c r="D1138" s="11"/>
      <c r="E1138" s="38"/>
      <c r="F1138" s="11"/>
      <c r="G1138" s="40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26"/>
      <c r="AR1138" s="26"/>
      <c r="AS1138" s="26"/>
      <c r="AT1138" s="26"/>
      <c r="AU1138" s="26"/>
      <c r="AV1138" s="26"/>
      <c r="AW1138" s="11"/>
      <c r="AX1138" s="11"/>
      <c r="AY1138" s="11"/>
      <c r="AZ1138" s="11"/>
      <c r="BA1138" s="11"/>
      <c r="BB1138" s="11"/>
      <c r="BC1138" s="11"/>
    </row>
    <row r="1139" spans="1:55" x14ac:dyDescent="0.3">
      <c r="A1139" s="11"/>
      <c r="B1139" s="11"/>
      <c r="C1139" s="11"/>
      <c r="D1139" s="11"/>
      <c r="E1139" s="38"/>
      <c r="F1139" s="11"/>
      <c r="G1139" s="40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26"/>
      <c r="AR1139" s="26"/>
      <c r="AS1139" s="26"/>
      <c r="AT1139" s="26"/>
      <c r="AU1139" s="26"/>
      <c r="AV1139" s="26"/>
      <c r="AW1139" s="11"/>
      <c r="AX1139" s="11"/>
      <c r="AY1139" s="11"/>
      <c r="AZ1139" s="11"/>
      <c r="BA1139" s="11"/>
      <c r="BB1139" s="11"/>
      <c r="BC1139" s="11"/>
    </row>
    <row r="1140" spans="1:55" x14ac:dyDescent="0.3">
      <c r="A1140" s="11"/>
      <c r="B1140" s="11"/>
      <c r="C1140" s="11"/>
      <c r="D1140" s="11"/>
      <c r="E1140" s="38"/>
      <c r="F1140" s="11"/>
      <c r="G1140" s="40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26"/>
      <c r="AR1140" s="26"/>
      <c r="AS1140" s="26"/>
      <c r="AT1140" s="26"/>
      <c r="AU1140" s="26"/>
      <c r="AV1140" s="26"/>
      <c r="AW1140" s="11"/>
      <c r="AX1140" s="11"/>
      <c r="AY1140" s="11"/>
      <c r="AZ1140" s="11"/>
      <c r="BA1140" s="11"/>
      <c r="BB1140" s="11"/>
      <c r="BC1140" s="11"/>
    </row>
    <row r="1141" spans="1:55" x14ac:dyDescent="0.3">
      <c r="A1141" s="11"/>
      <c r="B1141" s="11"/>
      <c r="C1141" s="11"/>
      <c r="D1141" s="11"/>
      <c r="E1141" s="38"/>
      <c r="F1141" s="11"/>
      <c r="G1141" s="40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26"/>
      <c r="AR1141" s="26"/>
      <c r="AS1141" s="26"/>
      <c r="AT1141" s="26"/>
      <c r="AU1141" s="26"/>
      <c r="AV1141" s="26"/>
      <c r="AW1141" s="11"/>
      <c r="AX1141" s="11"/>
      <c r="AY1141" s="11"/>
      <c r="AZ1141" s="11"/>
      <c r="BA1141" s="11"/>
      <c r="BB1141" s="11"/>
      <c r="BC1141" s="11"/>
    </row>
    <row r="1142" spans="1:55" x14ac:dyDescent="0.3">
      <c r="A1142" s="11"/>
      <c r="B1142" s="11"/>
      <c r="C1142" s="11"/>
      <c r="D1142" s="11"/>
      <c r="E1142" s="38"/>
      <c r="F1142" s="11"/>
      <c r="G1142" s="40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26"/>
      <c r="AR1142" s="26"/>
      <c r="AS1142" s="26"/>
      <c r="AT1142" s="26"/>
      <c r="AU1142" s="26"/>
      <c r="AV1142" s="26"/>
      <c r="AW1142" s="11"/>
      <c r="AX1142" s="11"/>
      <c r="AY1142" s="11"/>
      <c r="AZ1142" s="11"/>
      <c r="BA1142" s="11"/>
      <c r="BB1142" s="11"/>
      <c r="BC1142" s="11"/>
    </row>
    <row r="1143" spans="1:55" x14ac:dyDescent="0.3">
      <c r="A1143" s="11"/>
      <c r="B1143" s="11"/>
      <c r="C1143" s="11"/>
      <c r="D1143" s="11"/>
      <c r="E1143" s="38"/>
      <c r="F1143" s="11"/>
      <c r="G1143" s="40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26"/>
      <c r="AR1143" s="26"/>
      <c r="AS1143" s="26"/>
      <c r="AT1143" s="26"/>
      <c r="AU1143" s="26"/>
      <c r="AV1143" s="26"/>
      <c r="AW1143" s="11"/>
      <c r="AX1143" s="11"/>
      <c r="AY1143" s="11"/>
      <c r="AZ1143" s="11"/>
      <c r="BA1143" s="11"/>
      <c r="BB1143" s="11"/>
      <c r="BC1143" s="11"/>
    </row>
    <row r="1144" spans="1:55" x14ac:dyDescent="0.3">
      <c r="A1144" s="11"/>
      <c r="B1144" s="11"/>
      <c r="C1144" s="11"/>
      <c r="D1144" s="11"/>
      <c r="E1144" s="38"/>
      <c r="F1144" s="11"/>
      <c r="G1144" s="40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26"/>
      <c r="AR1144" s="26"/>
      <c r="AS1144" s="26"/>
      <c r="AT1144" s="26"/>
      <c r="AU1144" s="26"/>
      <c r="AV1144" s="26"/>
      <c r="AW1144" s="11"/>
      <c r="AX1144" s="11"/>
      <c r="AY1144" s="11"/>
      <c r="AZ1144" s="11"/>
      <c r="BA1144" s="11"/>
      <c r="BB1144" s="11"/>
      <c r="BC1144" s="11"/>
    </row>
    <row r="1145" spans="1:55" x14ac:dyDescent="0.3">
      <c r="A1145" s="11"/>
      <c r="B1145" s="11"/>
      <c r="C1145" s="11"/>
      <c r="D1145" s="11"/>
      <c r="E1145" s="38"/>
      <c r="F1145" s="11"/>
      <c r="G1145" s="40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26"/>
      <c r="AR1145" s="26"/>
      <c r="AS1145" s="26"/>
      <c r="AT1145" s="26"/>
      <c r="AU1145" s="26"/>
      <c r="AV1145" s="26"/>
      <c r="AW1145" s="11"/>
      <c r="AX1145" s="11"/>
      <c r="AY1145" s="11"/>
      <c r="AZ1145" s="11"/>
      <c r="BA1145" s="11"/>
      <c r="BB1145" s="11"/>
      <c r="BC1145" s="11"/>
    </row>
    <row r="1146" spans="1:55" x14ac:dyDescent="0.3">
      <c r="A1146" s="11"/>
      <c r="B1146" s="11"/>
      <c r="C1146" s="11"/>
      <c r="D1146" s="11"/>
      <c r="E1146" s="38"/>
      <c r="F1146" s="11"/>
      <c r="G1146" s="40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26"/>
      <c r="AR1146" s="26"/>
      <c r="AS1146" s="26"/>
      <c r="AT1146" s="26"/>
      <c r="AU1146" s="26"/>
      <c r="AV1146" s="26"/>
      <c r="AW1146" s="11"/>
      <c r="AX1146" s="11"/>
      <c r="AY1146" s="11"/>
      <c r="AZ1146" s="11"/>
      <c r="BA1146" s="11"/>
      <c r="BB1146" s="11"/>
      <c r="BC1146" s="11"/>
    </row>
    <row r="1147" spans="1:55" x14ac:dyDescent="0.3">
      <c r="A1147" s="11"/>
      <c r="B1147" s="11"/>
      <c r="C1147" s="11"/>
      <c r="D1147" s="11"/>
      <c r="E1147" s="38"/>
      <c r="F1147" s="11"/>
      <c r="G1147" s="40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26"/>
      <c r="AR1147" s="26"/>
      <c r="AS1147" s="26"/>
      <c r="AT1147" s="26"/>
      <c r="AU1147" s="26"/>
      <c r="AV1147" s="26"/>
      <c r="AW1147" s="11"/>
      <c r="AX1147" s="11"/>
      <c r="AY1147" s="11"/>
      <c r="AZ1147" s="11"/>
      <c r="BA1147" s="11"/>
      <c r="BB1147" s="11"/>
      <c r="BC1147" s="11"/>
    </row>
    <row r="1148" spans="1:55" x14ac:dyDescent="0.3">
      <c r="A1148" s="11"/>
      <c r="B1148" s="11"/>
      <c r="C1148" s="11"/>
      <c r="D1148" s="11"/>
      <c r="E1148" s="38"/>
      <c r="F1148" s="11"/>
      <c r="G1148" s="40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26"/>
      <c r="AR1148" s="26"/>
      <c r="AS1148" s="26"/>
      <c r="AT1148" s="26"/>
      <c r="AU1148" s="26"/>
      <c r="AV1148" s="26"/>
      <c r="AW1148" s="11"/>
      <c r="AX1148" s="11"/>
      <c r="AY1148" s="11"/>
      <c r="AZ1148" s="11"/>
      <c r="BA1148" s="11"/>
      <c r="BB1148" s="11"/>
      <c r="BC1148" s="11"/>
    </row>
    <row r="1149" spans="1:55" x14ac:dyDescent="0.3">
      <c r="A1149" s="11"/>
      <c r="B1149" s="11"/>
      <c r="C1149" s="11"/>
      <c r="D1149" s="11"/>
      <c r="E1149" s="38"/>
      <c r="F1149" s="11"/>
      <c r="G1149" s="40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26"/>
      <c r="AR1149" s="26"/>
      <c r="AS1149" s="26"/>
      <c r="AT1149" s="26"/>
      <c r="AU1149" s="26"/>
      <c r="AV1149" s="26"/>
      <c r="AW1149" s="11"/>
      <c r="AX1149" s="11"/>
      <c r="AY1149" s="11"/>
      <c r="AZ1149" s="11"/>
      <c r="BA1149" s="11"/>
      <c r="BB1149" s="11"/>
      <c r="BC1149" s="11"/>
    </row>
    <row r="1150" spans="1:55" x14ac:dyDescent="0.3">
      <c r="A1150" s="11"/>
      <c r="B1150" s="11"/>
      <c r="C1150" s="11"/>
      <c r="D1150" s="11"/>
      <c r="E1150" s="38"/>
      <c r="F1150" s="11"/>
      <c r="G1150" s="40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26"/>
      <c r="AR1150" s="26"/>
      <c r="AS1150" s="26"/>
      <c r="AT1150" s="26"/>
      <c r="AU1150" s="26"/>
      <c r="AV1150" s="26"/>
      <c r="AW1150" s="11"/>
      <c r="AX1150" s="11"/>
      <c r="AY1150" s="11"/>
      <c r="AZ1150" s="11"/>
      <c r="BA1150" s="11"/>
      <c r="BB1150" s="11"/>
      <c r="BC1150" s="11"/>
    </row>
    <row r="1151" spans="1:55" x14ac:dyDescent="0.3">
      <c r="A1151" s="11"/>
      <c r="B1151" s="11"/>
      <c r="C1151" s="11"/>
      <c r="D1151" s="11"/>
      <c r="E1151" s="38"/>
      <c r="F1151" s="11"/>
      <c r="G1151" s="40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26"/>
      <c r="AR1151" s="26"/>
      <c r="AS1151" s="26"/>
      <c r="AT1151" s="26"/>
      <c r="AU1151" s="26"/>
      <c r="AV1151" s="26"/>
      <c r="AW1151" s="11"/>
      <c r="AX1151" s="11"/>
      <c r="AY1151" s="11"/>
      <c r="AZ1151" s="11"/>
      <c r="BA1151" s="11"/>
      <c r="BB1151" s="11"/>
      <c r="BC1151" s="11"/>
    </row>
    <row r="1152" spans="1:55" x14ac:dyDescent="0.3">
      <c r="A1152" s="11"/>
      <c r="B1152" s="11"/>
      <c r="C1152" s="11"/>
      <c r="D1152" s="11"/>
      <c r="E1152" s="38"/>
      <c r="F1152" s="11"/>
      <c r="G1152" s="40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26"/>
      <c r="AR1152" s="26"/>
      <c r="AS1152" s="26"/>
      <c r="AT1152" s="26"/>
      <c r="AU1152" s="26"/>
      <c r="AV1152" s="26"/>
      <c r="AW1152" s="11"/>
      <c r="AX1152" s="11"/>
      <c r="AY1152" s="11"/>
      <c r="AZ1152" s="11"/>
      <c r="BA1152" s="11"/>
      <c r="BB1152" s="11"/>
      <c r="BC1152" s="11"/>
    </row>
    <row r="1153" spans="1:55" x14ac:dyDescent="0.3">
      <c r="A1153" s="11"/>
      <c r="B1153" s="11"/>
      <c r="C1153" s="11"/>
      <c r="D1153" s="11"/>
      <c r="E1153" s="38"/>
      <c r="F1153" s="11"/>
      <c r="G1153" s="40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26"/>
      <c r="AR1153" s="26"/>
      <c r="AS1153" s="26"/>
      <c r="AT1153" s="26"/>
      <c r="AU1153" s="26"/>
      <c r="AV1153" s="26"/>
      <c r="AW1153" s="11"/>
      <c r="AX1153" s="11"/>
      <c r="AY1153" s="11"/>
      <c r="AZ1153" s="11"/>
      <c r="BA1153" s="11"/>
      <c r="BB1153" s="11"/>
      <c r="BC1153" s="11"/>
    </row>
    <row r="1154" spans="1:55" x14ac:dyDescent="0.3">
      <c r="A1154" s="11"/>
      <c r="B1154" s="11"/>
      <c r="C1154" s="11"/>
      <c r="D1154" s="11"/>
      <c r="E1154" s="38"/>
      <c r="F1154" s="11"/>
      <c r="G1154" s="40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26"/>
      <c r="AR1154" s="26"/>
      <c r="AS1154" s="26"/>
      <c r="AT1154" s="26"/>
      <c r="AU1154" s="26"/>
      <c r="AV1154" s="26"/>
      <c r="AW1154" s="11"/>
      <c r="AX1154" s="11"/>
      <c r="AY1154" s="11"/>
      <c r="AZ1154" s="11"/>
      <c r="BA1154" s="11"/>
      <c r="BB1154" s="11"/>
      <c r="BC1154" s="11"/>
    </row>
    <row r="1155" spans="1:55" x14ac:dyDescent="0.3">
      <c r="A1155" s="11"/>
      <c r="B1155" s="11"/>
      <c r="C1155" s="11"/>
      <c r="D1155" s="11"/>
      <c r="E1155" s="38"/>
      <c r="F1155" s="11"/>
      <c r="G1155" s="40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26"/>
      <c r="AR1155" s="26"/>
      <c r="AS1155" s="26"/>
      <c r="AT1155" s="26"/>
      <c r="AU1155" s="26"/>
      <c r="AV1155" s="26"/>
      <c r="AW1155" s="11"/>
      <c r="AX1155" s="11"/>
      <c r="AY1155" s="11"/>
      <c r="AZ1155" s="11"/>
      <c r="BA1155" s="11"/>
      <c r="BB1155" s="11"/>
      <c r="BC1155" s="11"/>
    </row>
    <row r="1156" spans="1:55" x14ac:dyDescent="0.3">
      <c r="A1156" s="11"/>
      <c r="B1156" s="11"/>
      <c r="C1156" s="11"/>
      <c r="D1156" s="11"/>
      <c r="E1156" s="38"/>
      <c r="F1156" s="11"/>
      <c r="G1156" s="40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26"/>
      <c r="AR1156" s="26"/>
      <c r="AS1156" s="26"/>
      <c r="AT1156" s="26"/>
      <c r="AU1156" s="26"/>
      <c r="AV1156" s="26"/>
      <c r="AW1156" s="11"/>
      <c r="AX1156" s="11"/>
      <c r="AY1156" s="11"/>
      <c r="AZ1156" s="11"/>
      <c r="BA1156" s="11"/>
      <c r="BB1156" s="11"/>
      <c r="BC1156" s="11"/>
    </row>
    <row r="1157" spans="1:55" x14ac:dyDescent="0.3">
      <c r="A1157" s="11"/>
      <c r="B1157" s="11"/>
      <c r="C1157" s="11"/>
      <c r="D1157" s="11"/>
      <c r="E1157" s="38"/>
      <c r="F1157" s="11"/>
      <c r="G1157" s="40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26"/>
      <c r="AR1157" s="26"/>
      <c r="AS1157" s="26"/>
      <c r="AT1157" s="26"/>
      <c r="AU1157" s="26"/>
      <c r="AV1157" s="26"/>
      <c r="AW1157" s="11"/>
      <c r="AX1157" s="11"/>
      <c r="AY1157" s="11"/>
      <c r="AZ1157" s="11"/>
      <c r="BA1157" s="11"/>
      <c r="BB1157" s="11"/>
      <c r="BC1157" s="11"/>
    </row>
    <row r="1158" spans="1:55" x14ac:dyDescent="0.3">
      <c r="A1158" s="11"/>
      <c r="B1158" s="11"/>
      <c r="C1158" s="11"/>
      <c r="D1158" s="11"/>
      <c r="E1158" s="38"/>
      <c r="F1158" s="11"/>
      <c r="G1158" s="40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26"/>
      <c r="AR1158" s="26"/>
      <c r="AS1158" s="26"/>
      <c r="AT1158" s="26"/>
      <c r="AU1158" s="26"/>
      <c r="AV1158" s="26"/>
      <c r="AW1158" s="11"/>
      <c r="AX1158" s="11"/>
      <c r="AY1158" s="11"/>
      <c r="AZ1158" s="11"/>
      <c r="BA1158" s="11"/>
      <c r="BB1158" s="11"/>
      <c r="BC1158" s="11"/>
    </row>
    <row r="1159" spans="1:55" x14ac:dyDescent="0.3">
      <c r="A1159" s="11"/>
      <c r="B1159" s="11"/>
      <c r="C1159" s="11"/>
      <c r="D1159" s="11"/>
      <c r="E1159" s="38"/>
      <c r="F1159" s="11"/>
      <c r="G1159" s="40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26"/>
      <c r="AR1159" s="26"/>
      <c r="AS1159" s="26"/>
      <c r="AT1159" s="26"/>
      <c r="AU1159" s="26"/>
      <c r="AV1159" s="26"/>
      <c r="AW1159" s="11"/>
      <c r="AX1159" s="11"/>
      <c r="AY1159" s="11"/>
      <c r="AZ1159" s="11"/>
      <c r="BA1159" s="11"/>
      <c r="BB1159" s="11"/>
      <c r="BC1159" s="11"/>
    </row>
    <row r="1160" spans="1:55" x14ac:dyDescent="0.3">
      <c r="A1160" s="11"/>
      <c r="B1160" s="11"/>
      <c r="C1160" s="11"/>
      <c r="D1160" s="11"/>
      <c r="E1160" s="38"/>
      <c r="F1160" s="11"/>
      <c r="G1160" s="40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26"/>
      <c r="AR1160" s="26"/>
      <c r="AS1160" s="26"/>
      <c r="AT1160" s="26"/>
      <c r="AU1160" s="26"/>
      <c r="AV1160" s="26"/>
      <c r="AW1160" s="11"/>
      <c r="AX1160" s="11"/>
      <c r="AY1160" s="11"/>
      <c r="AZ1160" s="11"/>
      <c r="BA1160" s="11"/>
      <c r="BB1160" s="11"/>
      <c r="BC1160" s="11"/>
    </row>
    <row r="1161" spans="1:55" x14ac:dyDescent="0.3">
      <c r="A1161" s="11"/>
      <c r="B1161" s="11"/>
      <c r="C1161" s="11"/>
      <c r="D1161" s="11"/>
      <c r="E1161" s="38"/>
      <c r="F1161" s="11"/>
      <c r="G1161" s="40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26"/>
      <c r="AR1161" s="26"/>
      <c r="AS1161" s="26"/>
      <c r="AT1161" s="26"/>
      <c r="AU1161" s="26"/>
      <c r="AV1161" s="26"/>
      <c r="AW1161" s="11"/>
      <c r="AX1161" s="11"/>
      <c r="AY1161" s="11"/>
      <c r="AZ1161" s="11"/>
      <c r="BA1161" s="11"/>
      <c r="BB1161" s="11"/>
      <c r="BC1161" s="11"/>
    </row>
    <row r="1162" spans="1:55" x14ac:dyDescent="0.3">
      <c r="A1162" s="11"/>
      <c r="B1162" s="11"/>
      <c r="C1162" s="11"/>
      <c r="D1162" s="11"/>
      <c r="E1162" s="38"/>
      <c r="F1162" s="11"/>
      <c r="G1162" s="40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26"/>
      <c r="AR1162" s="26"/>
      <c r="AS1162" s="26"/>
      <c r="AT1162" s="26"/>
      <c r="AU1162" s="26"/>
      <c r="AV1162" s="26"/>
      <c r="AW1162" s="11"/>
      <c r="AX1162" s="11"/>
      <c r="AY1162" s="11"/>
      <c r="AZ1162" s="11"/>
      <c r="BA1162" s="11"/>
      <c r="BB1162" s="11"/>
      <c r="BC1162" s="11"/>
    </row>
    <row r="1163" spans="1:55" x14ac:dyDescent="0.3">
      <c r="A1163" s="11"/>
      <c r="B1163" s="11"/>
      <c r="C1163" s="11"/>
      <c r="D1163" s="11"/>
      <c r="E1163" s="38"/>
      <c r="F1163" s="11"/>
      <c r="G1163" s="40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26"/>
      <c r="AR1163" s="26"/>
      <c r="AS1163" s="26"/>
      <c r="AT1163" s="26"/>
      <c r="AU1163" s="26"/>
      <c r="AV1163" s="26"/>
      <c r="AW1163" s="11"/>
      <c r="AX1163" s="11"/>
      <c r="AY1163" s="11"/>
      <c r="AZ1163" s="11"/>
      <c r="BA1163" s="11"/>
      <c r="BB1163" s="11"/>
      <c r="BC1163" s="11"/>
    </row>
    <row r="1164" spans="1:55" x14ac:dyDescent="0.3">
      <c r="A1164" s="11"/>
      <c r="B1164" s="11"/>
      <c r="C1164" s="11"/>
      <c r="D1164" s="11"/>
      <c r="E1164" s="38"/>
      <c r="F1164" s="11"/>
      <c r="G1164" s="40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26"/>
      <c r="AR1164" s="26"/>
      <c r="AS1164" s="26"/>
      <c r="AT1164" s="26"/>
      <c r="AU1164" s="26"/>
      <c r="AV1164" s="26"/>
      <c r="AW1164" s="11"/>
      <c r="AX1164" s="11"/>
      <c r="AY1164" s="11"/>
      <c r="AZ1164" s="11"/>
      <c r="BA1164" s="11"/>
      <c r="BB1164" s="11"/>
      <c r="BC1164" s="11"/>
    </row>
    <row r="1165" spans="1:55" x14ac:dyDescent="0.3">
      <c r="A1165" s="11"/>
      <c r="B1165" s="11"/>
      <c r="C1165" s="11"/>
      <c r="D1165" s="11"/>
      <c r="E1165" s="38"/>
      <c r="F1165" s="11"/>
      <c r="G1165" s="40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26"/>
      <c r="AR1165" s="26"/>
      <c r="AS1165" s="26"/>
      <c r="AT1165" s="26"/>
      <c r="AU1165" s="26"/>
      <c r="AV1165" s="26"/>
      <c r="AW1165" s="11"/>
      <c r="AX1165" s="11"/>
      <c r="AY1165" s="11"/>
      <c r="AZ1165" s="11"/>
      <c r="BA1165" s="11"/>
      <c r="BB1165" s="11"/>
      <c r="BC1165" s="11"/>
    </row>
    <row r="1166" spans="1:55" x14ac:dyDescent="0.3">
      <c r="A1166" s="11"/>
      <c r="B1166" s="11"/>
      <c r="C1166" s="11"/>
      <c r="D1166" s="11"/>
      <c r="E1166" s="38"/>
      <c r="F1166" s="11"/>
      <c r="G1166" s="40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26"/>
      <c r="AR1166" s="26"/>
      <c r="AS1166" s="26"/>
      <c r="AT1166" s="26"/>
      <c r="AU1166" s="26"/>
      <c r="AV1166" s="26"/>
      <c r="AW1166" s="11"/>
      <c r="AX1166" s="11"/>
      <c r="AY1166" s="11"/>
      <c r="AZ1166" s="11"/>
      <c r="BA1166" s="11"/>
      <c r="BB1166" s="11"/>
      <c r="BC1166" s="11"/>
    </row>
    <row r="1167" spans="1:55" x14ac:dyDescent="0.3">
      <c r="A1167" s="11"/>
      <c r="B1167" s="11"/>
      <c r="C1167" s="11"/>
      <c r="D1167" s="11"/>
      <c r="E1167" s="38"/>
      <c r="F1167" s="11"/>
      <c r="G1167" s="40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26"/>
      <c r="AR1167" s="26"/>
      <c r="AS1167" s="26"/>
      <c r="AT1167" s="26"/>
      <c r="AU1167" s="26"/>
      <c r="AV1167" s="26"/>
      <c r="AW1167" s="11"/>
      <c r="AX1167" s="11"/>
      <c r="AY1167" s="11"/>
      <c r="AZ1167" s="11"/>
      <c r="BA1167" s="11"/>
      <c r="BB1167" s="11"/>
      <c r="BC1167" s="11"/>
    </row>
    <row r="1168" spans="1:55" x14ac:dyDescent="0.3">
      <c r="A1168" s="11"/>
      <c r="B1168" s="11"/>
      <c r="C1168" s="11"/>
      <c r="D1168" s="11"/>
      <c r="E1168" s="38"/>
      <c r="F1168" s="11"/>
      <c r="G1168" s="40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26"/>
      <c r="AR1168" s="26"/>
      <c r="AS1168" s="26"/>
      <c r="AT1168" s="26"/>
      <c r="AU1168" s="26"/>
      <c r="AV1168" s="26"/>
      <c r="AW1168" s="11"/>
      <c r="AX1168" s="11"/>
      <c r="AY1168" s="11"/>
      <c r="AZ1168" s="11"/>
      <c r="BA1168" s="11"/>
      <c r="BB1168" s="11"/>
      <c r="BC1168" s="11"/>
    </row>
    <row r="1169" spans="1:55" x14ac:dyDescent="0.3">
      <c r="A1169" s="11"/>
      <c r="B1169" s="11"/>
      <c r="C1169" s="11"/>
      <c r="D1169" s="11"/>
      <c r="E1169" s="38"/>
      <c r="F1169" s="11"/>
      <c r="G1169" s="40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26"/>
      <c r="AR1169" s="26"/>
      <c r="AS1169" s="26"/>
      <c r="AT1169" s="26"/>
      <c r="AU1169" s="26"/>
      <c r="AV1169" s="26"/>
      <c r="AW1169" s="11"/>
      <c r="AX1169" s="11"/>
      <c r="AY1169" s="11"/>
      <c r="AZ1169" s="11"/>
      <c r="BA1169" s="11"/>
      <c r="BB1169" s="11"/>
      <c r="BC1169" s="11"/>
    </row>
    <row r="1170" spans="1:55" x14ac:dyDescent="0.3">
      <c r="A1170" s="11"/>
      <c r="B1170" s="11"/>
      <c r="C1170" s="11"/>
      <c r="D1170" s="11"/>
      <c r="E1170" s="38"/>
      <c r="F1170" s="11"/>
      <c r="G1170" s="40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26"/>
      <c r="AR1170" s="26"/>
      <c r="AS1170" s="26"/>
      <c r="AT1170" s="26"/>
      <c r="AU1170" s="26"/>
      <c r="AV1170" s="26"/>
      <c r="AW1170" s="11"/>
      <c r="AX1170" s="11"/>
      <c r="AY1170" s="11"/>
      <c r="AZ1170" s="11"/>
      <c r="BA1170" s="11"/>
      <c r="BB1170" s="11"/>
      <c r="BC1170" s="11"/>
    </row>
    <row r="1171" spans="1:55" x14ac:dyDescent="0.3">
      <c r="A1171" s="11"/>
      <c r="B1171" s="11"/>
      <c r="C1171" s="11"/>
      <c r="D1171" s="11"/>
      <c r="E1171" s="38"/>
      <c r="F1171" s="11"/>
      <c r="G1171" s="40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26"/>
      <c r="AR1171" s="26"/>
      <c r="AS1171" s="26"/>
      <c r="AT1171" s="26"/>
      <c r="AU1171" s="26"/>
      <c r="AV1171" s="26"/>
      <c r="AW1171" s="11"/>
      <c r="AX1171" s="11"/>
      <c r="AY1171" s="11"/>
      <c r="AZ1171" s="11"/>
      <c r="BA1171" s="11"/>
      <c r="BB1171" s="11"/>
      <c r="BC1171" s="11"/>
    </row>
    <row r="1172" spans="1:55" x14ac:dyDescent="0.3">
      <c r="A1172" s="11"/>
      <c r="B1172" s="11"/>
      <c r="C1172" s="11"/>
      <c r="D1172" s="11"/>
      <c r="E1172" s="38"/>
      <c r="F1172" s="11"/>
      <c r="G1172" s="40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26"/>
      <c r="AR1172" s="26"/>
      <c r="AS1172" s="26"/>
      <c r="AT1172" s="26"/>
      <c r="AU1172" s="26"/>
      <c r="AV1172" s="26"/>
      <c r="AW1172" s="11"/>
      <c r="AX1172" s="11"/>
      <c r="AY1172" s="11"/>
      <c r="AZ1172" s="11"/>
      <c r="BA1172" s="11"/>
      <c r="BB1172" s="11"/>
      <c r="BC1172" s="11"/>
    </row>
    <row r="1173" spans="1:55" x14ac:dyDescent="0.3">
      <c r="A1173" s="11"/>
      <c r="B1173" s="11"/>
      <c r="C1173" s="11"/>
      <c r="D1173" s="11"/>
      <c r="E1173" s="38"/>
      <c r="F1173" s="11"/>
      <c r="G1173" s="40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26"/>
      <c r="AR1173" s="26"/>
      <c r="AS1173" s="26"/>
      <c r="AT1173" s="26"/>
      <c r="AU1173" s="26"/>
      <c r="AV1173" s="26"/>
      <c r="AW1173" s="11"/>
      <c r="AX1173" s="11"/>
      <c r="AY1173" s="11"/>
      <c r="AZ1173" s="11"/>
      <c r="BA1173" s="11"/>
      <c r="BB1173" s="11"/>
      <c r="BC1173" s="11"/>
    </row>
    <row r="1174" spans="1:55" x14ac:dyDescent="0.3">
      <c r="A1174" s="11"/>
      <c r="B1174" s="11"/>
      <c r="C1174" s="11"/>
      <c r="D1174" s="11"/>
      <c r="E1174" s="38"/>
      <c r="F1174" s="11"/>
      <c r="G1174" s="40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26"/>
      <c r="AR1174" s="26"/>
      <c r="AS1174" s="26"/>
      <c r="AT1174" s="26"/>
      <c r="AU1174" s="26"/>
      <c r="AV1174" s="26"/>
      <c r="AW1174" s="11"/>
      <c r="AX1174" s="11"/>
      <c r="AY1174" s="11"/>
      <c r="AZ1174" s="11"/>
      <c r="BA1174" s="11"/>
      <c r="BB1174" s="11"/>
      <c r="BC1174" s="11"/>
    </row>
    <row r="1175" spans="1:55" x14ac:dyDescent="0.3">
      <c r="A1175" s="11"/>
      <c r="B1175" s="11"/>
      <c r="C1175" s="11"/>
      <c r="D1175" s="11"/>
      <c r="E1175" s="38"/>
      <c r="F1175" s="11"/>
      <c r="G1175" s="40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26"/>
      <c r="AR1175" s="26"/>
      <c r="AS1175" s="26"/>
      <c r="AT1175" s="26"/>
      <c r="AU1175" s="26"/>
      <c r="AV1175" s="26"/>
      <c r="AW1175" s="11"/>
      <c r="AX1175" s="11"/>
      <c r="AY1175" s="11"/>
      <c r="AZ1175" s="11"/>
      <c r="BA1175" s="11"/>
      <c r="BB1175" s="11"/>
      <c r="BC1175" s="11"/>
    </row>
    <row r="1176" spans="1:55" x14ac:dyDescent="0.3">
      <c r="A1176" s="11"/>
      <c r="B1176" s="11"/>
      <c r="C1176" s="11"/>
      <c r="D1176" s="11"/>
      <c r="E1176" s="38"/>
      <c r="F1176" s="11"/>
      <c r="G1176" s="40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26"/>
      <c r="AR1176" s="26"/>
      <c r="AS1176" s="26"/>
      <c r="AT1176" s="26"/>
      <c r="AU1176" s="26"/>
      <c r="AV1176" s="26"/>
      <c r="AW1176" s="11"/>
      <c r="AX1176" s="11"/>
      <c r="AY1176" s="11"/>
      <c r="AZ1176" s="11"/>
      <c r="BA1176" s="11"/>
      <c r="BB1176" s="11"/>
      <c r="BC1176" s="11"/>
    </row>
    <row r="1177" spans="1:55" x14ac:dyDescent="0.3">
      <c r="A1177" s="11"/>
      <c r="B1177" s="11"/>
      <c r="C1177" s="11"/>
      <c r="D1177" s="11"/>
      <c r="E1177" s="38"/>
      <c r="F1177" s="11"/>
      <c r="G1177" s="40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26"/>
      <c r="AR1177" s="26"/>
      <c r="AS1177" s="26"/>
      <c r="AT1177" s="26"/>
      <c r="AU1177" s="26"/>
      <c r="AV1177" s="26"/>
      <c r="AW1177" s="11"/>
      <c r="AX1177" s="11"/>
      <c r="AY1177" s="11"/>
      <c r="AZ1177" s="11"/>
      <c r="BA1177" s="11"/>
      <c r="BB1177" s="11"/>
      <c r="BC1177" s="11"/>
    </row>
    <row r="1178" spans="1:55" x14ac:dyDescent="0.3">
      <c r="A1178" s="11"/>
      <c r="B1178" s="11"/>
      <c r="C1178" s="11"/>
      <c r="D1178" s="11"/>
      <c r="E1178" s="38"/>
      <c r="F1178" s="11"/>
      <c r="G1178" s="40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26"/>
      <c r="AR1178" s="26"/>
      <c r="AS1178" s="26"/>
      <c r="AT1178" s="26"/>
      <c r="AU1178" s="26"/>
      <c r="AV1178" s="26"/>
      <c r="AW1178" s="11"/>
      <c r="AX1178" s="11"/>
      <c r="AY1178" s="11"/>
      <c r="AZ1178" s="11"/>
      <c r="BA1178" s="11"/>
      <c r="BB1178" s="11"/>
      <c r="BC1178" s="11"/>
    </row>
    <row r="1179" spans="1:55" x14ac:dyDescent="0.3">
      <c r="A1179" s="11"/>
      <c r="B1179" s="11"/>
      <c r="C1179" s="11"/>
      <c r="D1179" s="11"/>
      <c r="E1179" s="38"/>
      <c r="F1179" s="11"/>
      <c r="G1179" s="40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26"/>
      <c r="AR1179" s="26"/>
      <c r="AS1179" s="26"/>
      <c r="AT1179" s="26"/>
      <c r="AU1179" s="26"/>
      <c r="AV1179" s="26"/>
      <c r="AW1179" s="11"/>
      <c r="AX1179" s="11"/>
      <c r="AY1179" s="11"/>
      <c r="AZ1179" s="11"/>
      <c r="BA1179" s="11"/>
      <c r="BB1179" s="11"/>
      <c r="BC1179" s="11"/>
    </row>
    <row r="1180" spans="1:55" x14ac:dyDescent="0.3">
      <c r="A1180" s="11"/>
      <c r="B1180" s="11"/>
      <c r="C1180" s="11"/>
      <c r="D1180" s="11"/>
      <c r="E1180" s="38"/>
      <c r="F1180" s="11"/>
      <c r="G1180" s="40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26"/>
      <c r="AR1180" s="26"/>
      <c r="AS1180" s="26"/>
      <c r="AT1180" s="26"/>
      <c r="AU1180" s="26"/>
      <c r="AV1180" s="26"/>
      <c r="AW1180" s="11"/>
      <c r="AX1180" s="11"/>
      <c r="AY1180" s="11"/>
      <c r="AZ1180" s="11"/>
      <c r="BA1180" s="11"/>
      <c r="BB1180" s="11"/>
      <c r="BC1180" s="11"/>
    </row>
    <row r="1181" spans="1:55" x14ac:dyDescent="0.3">
      <c r="A1181" s="11"/>
      <c r="B1181" s="11"/>
      <c r="C1181" s="11"/>
      <c r="D1181" s="11"/>
      <c r="E1181" s="38"/>
      <c r="F1181" s="11"/>
      <c r="G1181" s="40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26"/>
      <c r="AR1181" s="26"/>
      <c r="AS1181" s="26"/>
      <c r="AT1181" s="26"/>
      <c r="AU1181" s="26"/>
      <c r="AV1181" s="26"/>
      <c r="AW1181" s="11"/>
      <c r="AX1181" s="11"/>
      <c r="AY1181" s="11"/>
      <c r="AZ1181" s="11"/>
      <c r="BA1181" s="11"/>
      <c r="BB1181" s="11"/>
      <c r="BC1181" s="11"/>
    </row>
    <row r="1182" spans="1:55" x14ac:dyDescent="0.3">
      <c r="A1182" s="11"/>
      <c r="B1182" s="11"/>
      <c r="C1182" s="11"/>
      <c r="D1182" s="11"/>
      <c r="E1182" s="38"/>
      <c r="F1182" s="11"/>
      <c r="G1182" s="40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26"/>
      <c r="AR1182" s="26"/>
      <c r="AS1182" s="26"/>
      <c r="AT1182" s="26"/>
      <c r="AU1182" s="26"/>
      <c r="AV1182" s="26"/>
      <c r="AW1182" s="11"/>
      <c r="AX1182" s="11"/>
      <c r="AY1182" s="11"/>
      <c r="AZ1182" s="11"/>
      <c r="BA1182" s="11"/>
      <c r="BB1182" s="11"/>
      <c r="BC1182" s="11"/>
    </row>
    <row r="1183" spans="1:55" x14ac:dyDescent="0.3">
      <c r="A1183" s="11"/>
      <c r="B1183" s="11"/>
      <c r="C1183" s="11"/>
      <c r="D1183" s="11"/>
      <c r="E1183" s="38"/>
      <c r="F1183" s="11"/>
      <c r="G1183" s="40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26"/>
      <c r="AR1183" s="26"/>
      <c r="AS1183" s="26"/>
      <c r="AT1183" s="26"/>
      <c r="AU1183" s="26"/>
      <c r="AV1183" s="26"/>
      <c r="AW1183" s="11"/>
      <c r="AX1183" s="11"/>
      <c r="AY1183" s="11"/>
      <c r="AZ1183" s="11"/>
      <c r="BA1183" s="11"/>
      <c r="BB1183" s="11"/>
      <c r="BC1183" s="11"/>
    </row>
    <row r="1184" spans="1:55" x14ac:dyDescent="0.3">
      <c r="A1184" s="11"/>
      <c r="B1184" s="11"/>
      <c r="C1184" s="11"/>
      <c r="D1184" s="11"/>
      <c r="E1184" s="38"/>
      <c r="F1184" s="11"/>
      <c r="G1184" s="40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26"/>
      <c r="AR1184" s="26"/>
      <c r="AS1184" s="26"/>
      <c r="AT1184" s="26"/>
      <c r="AU1184" s="26"/>
      <c r="AV1184" s="26"/>
      <c r="AW1184" s="11"/>
      <c r="AX1184" s="11"/>
      <c r="AY1184" s="11"/>
      <c r="AZ1184" s="11"/>
      <c r="BA1184" s="11"/>
      <c r="BB1184" s="11"/>
      <c r="BC1184" s="11"/>
    </row>
    <row r="1185" spans="1:55" x14ac:dyDescent="0.3">
      <c r="A1185" s="11"/>
      <c r="B1185" s="11"/>
      <c r="C1185" s="11"/>
      <c r="D1185" s="11"/>
      <c r="E1185" s="38"/>
      <c r="F1185" s="11"/>
      <c r="G1185" s="40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26"/>
      <c r="AR1185" s="26"/>
      <c r="AS1185" s="26"/>
      <c r="AT1185" s="26"/>
      <c r="AU1185" s="26"/>
      <c r="AV1185" s="26"/>
      <c r="AW1185" s="11"/>
      <c r="AX1185" s="11"/>
      <c r="AY1185" s="11"/>
      <c r="AZ1185" s="11"/>
      <c r="BA1185" s="11"/>
      <c r="BB1185" s="11"/>
      <c r="BC1185" s="11"/>
    </row>
    <row r="1186" spans="1:55" x14ac:dyDescent="0.3">
      <c r="A1186" s="11"/>
      <c r="B1186" s="11"/>
      <c r="C1186" s="11"/>
      <c r="D1186" s="11"/>
      <c r="E1186" s="38"/>
      <c r="F1186" s="11"/>
      <c r="G1186" s="40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26"/>
      <c r="AR1186" s="26"/>
      <c r="AS1186" s="26"/>
      <c r="AT1186" s="26"/>
      <c r="AU1186" s="26"/>
      <c r="AV1186" s="26"/>
      <c r="AW1186" s="11"/>
      <c r="AX1186" s="11"/>
      <c r="AY1186" s="11"/>
      <c r="AZ1186" s="11"/>
      <c r="BA1186" s="11"/>
      <c r="BB1186" s="11"/>
      <c r="BC1186" s="11"/>
    </row>
    <row r="1187" spans="1:55" x14ac:dyDescent="0.3">
      <c r="A1187" s="11"/>
      <c r="B1187" s="11"/>
      <c r="C1187" s="11"/>
      <c r="D1187" s="11"/>
      <c r="E1187" s="38"/>
      <c r="F1187" s="11"/>
      <c r="G1187" s="40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26"/>
      <c r="AR1187" s="26"/>
      <c r="AS1187" s="26"/>
      <c r="AT1187" s="26"/>
      <c r="AU1187" s="26"/>
      <c r="AV1187" s="26"/>
      <c r="AW1187" s="11"/>
      <c r="AX1187" s="11"/>
      <c r="AY1187" s="11"/>
      <c r="AZ1187" s="11"/>
      <c r="BA1187" s="11"/>
      <c r="BB1187" s="11"/>
      <c r="BC1187" s="11"/>
    </row>
    <row r="1188" spans="1:55" x14ac:dyDescent="0.3">
      <c r="A1188" s="11"/>
      <c r="B1188" s="11"/>
      <c r="C1188" s="11"/>
      <c r="D1188" s="11"/>
      <c r="E1188" s="38"/>
      <c r="F1188" s="11"/>
      <c r="G1188" s="40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26"/>
      <c r="AR1188" s="26"/>
      <c r="AS1188" s="26"/>
      <c r="AT1188" s="26"/>
      <c r="AU1188" s="26"/>
      <c r="AV1188" s="26"/>
      <c r="AW1188" s="11"/>
      <c r="AX1188" s="11"/>
      <c r="AY1188" s="11"/>
      <c r="AZ1188" s="11"/>
      <c r="BA1188" s="11"/>
      <c r="BB1188" s="11"/>
      <c r="BC1188" s="11"/>
    </row>
    <row r="1189" spans="1:55" x14ac:dyDescent="0.3">
      <c r="A1189" s="11"/>
      <c r="B1189" s="11"/>
      <c r="C1189" s="11"/>
      <c r="D1189" s="11"/>
      <c r="E1189" s="38"/>
      <c r="F1189" s="11"/>
      <c r="G1189" s="40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26"/>
      <c r="AR1189" s="26"/>
      <c r="AS1189" s="26"/>
      <c r="AT1189" s="26"/>
      <c r="AU1189" s="26"/>
      <c r="AV1189" s="26"/>
      <c r="AW1189" s="11"/>
      <c r="AX1189" s="11"/>
      <c r="AY1189" s="11"/>
      <c r="AZ1189" s="11"/>
      <c r="BA1189" s="11"/>
      <c r="BB1189" s="11"/>
      <c r="BC1189" s="11"/>
    </row>
    <row r="1190" spans="1:55" x14ac:dyDescent="0.3">
      <c r="A1190" s="11"/>
      <c r="B1190" s="11"/>
      <c r="C1190" s="11"/>
      <c r="D1190" s="11"/>
      <c r="E1190" s="38"/>
      <c r="F1190" s="11"/>
      <c r="G1190" s="40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26"/>
      <c r="AR1190" s="26"/>
      <c r="AS1190" s="26"/>
      <c r="AT1190" s="26"/>
      <c r="AU1190" s="26"/>
      <c r="AV1190" s="26"/>
      <c r="AW1190" s="11"/>
      <c r="AX1190" s="11"/>
      <c r="AY1190" s="11"/>
      <c r="AZ1190" s="11"/>
      <c r="BA1190" s="11"/>
      <c r="BB1190" s="11"/>
      <c r="BC1190" s="11"/>
    </row>
    <row r="1191" spans="1:55" x14ac:dyDescent="0.3">
      <c r="A1191" s="11"/>
      <c r="B1191" s="11"/>
      <c r="C1191" s="11"/>
      <c r="D1191" s="11"/>
      <c r="E1191" s="38"/>
      <c r="F1191" s="11"/>
      <c r="G1191" s="40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26"/>
      <c r="AR1191" s="26"/>
      <c r="AS1191" s="26"/>
      <c r="AT1191" s="26"/>
      <c r="AU1191" s="26"/>
      <c r="AV1191" s="26"/>
      <c r="AW1191" s="11"/>
      <c r="AX1191" s="11"/>
      <c r="AY1191" s="11"/>
      <c r="AZ1191" s="11"/>
      <c r="BA1191" s="11"/>
      <c r="BB1191" s="11"/>
      <c r="BC1191" s="11"/>
    </row>
    <row r="1192" spans="1:55" x14ac:dyDescent="0.3">
      <c r="A1192" s="11"/>
      <c r="B1192" s="11"/>
      <c r="C1192" s="11"/>
      <c r="D1192" s="11"/>
      <c r="E1192" s="38"/>
      <c r="F1192" s="11"/>
      <c r="G1192" s="40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26"/>
      <c r="AR1192" s="26"/>
      <c r="AS1192" s="26"/>
      <c r="AT1192" s="26"/>
      <c r="AU1192" s="26"/>
      <c r="AV1192" s="26"/>
      <c r="AW1192" s="11"/>
      <c r="AX1192" s="11"/>
      <c r="AY1192" s="11"/>
      <c r="AZ1192" s="11"/>
      <c r="BA1192" s="11"/>
      <c r="BB1192" s="11"/>
      <c r="BC1192" s="11"/>
    </row>
    <row r="1193" spans="1:55" x14ac:dyDescent="0.3">
      <c r="A1193" s="11"/>
      <c r="B1193" s="11"/>
      <c r="C1193" s="11"/>
      <c r="D1193" s="11"/>
      <c r="E1193" s="38"/>
      <c r="F1193" s="11"/>
      <c r="G1193" s="40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26"/>
      <c r="AR1193" s="26"/>
      <c r="AS1193" s="26"/>
      <c r="AT1193" s="26"/>
      <c r="AU1193" s="26"/>
      <c r="AV1193" s="26"/>
      <c r="AW1193" s="11"/>
      <c r="AX1193" s="11"/>
      <c r="AY1193" s="11"/>
      <c r="AZ1193" s="11"/>
      <c r="BA1193" s="11"/>
      <c r="BB1193" s="11"/>
      <c r="BC1193" s="11"/>
    </row>
    <row r="1194" spans="1:55" x14ac:dyDescent="0.3">
      <c r="A1194" s="11"/>
      <c r="B1194" s="11"/>
      <c r="C1194" s="11"/>
      <c r="D1194" s="11"/>
      <c r="E1194" s="38"/>
      <c r="F1194" s="11"/>
      <c r="G1194" s="40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26"/>
      <c r="AR1194" s="26"/>
      <c r="AS1194" s="26"/>
      <c r="AT1194" s="26"/>
      <c r="AU1194" s="26"/>
      <c r="AV1194" s="26"/>
      <c r="AW1194" s="11"/>
      <c r="AX1194" s="11"/>
      <c r="AY1194" s="11"/>
      <c r="AZ1194" s="11"/>
      <c r="BA1194" s="11"/>
      <c r="BB1194" s="11"/>
      <c r="BC1194" s="11"/>
    </row>
    <row r="1195" spans="1:55" x14ac:dyDescent="0.3">
      <c r="A1195" s="11"/>
      <c r="B1195" s="11"/>
      <c r="C1195" s="11"/>
      <c r="D1195" s="11"/>
      <c r="E1195" s="38"/>
      <c r="F1195" s="11"/>
      <c r="G1195" s="40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26"/>
      <c r="AR1195" s="26"/>
      <c r="AS1195" s="26"/>
      <c r="AT1195" s="26"/>
      <c r="AU1195" s="26"/>
      <c r="AV1195" s="26"/>
      <c r="AW1195" s="11"/>
      <c r="AX1195" s="11"/>
      <c r="AY1195" s="11"/>
      <c r="AZ1195" s="11"/>
      <c r="BA1195" s="11"/>
      <c r="BB1195" s="11"/>
      <c r="BC1195" s="11"/>
    </row>
    <row r="1196" spans="1:55" x14ac:dyDescent="0.3">
      <c r="A1196" s="11"/>
      <c r="B1196" s="11"/>
      <c r="C1196" s="11"/>
      <c r="D1196" s="11"/>
      <c r="E1196" s="38"/>
      <c r="F1196" s="11"/>
      <c r="G1196" s="40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26"/>
      <c r="AR1196" s="26"/>
      <c r="AS1196" s="26"/>
      <c r="AT1196" s="26"/>
      <c r="AU1196" s="26"/>
      <c r="AV1196" s="26"/>
      <c r="AW1196" s="11"/>
      <c r="AX1196" s="11"/>
      <c r="AY1196" s="11"/>
      <c r="AZ1196" s="11"/>
      <c r="BA1196" s="11"/>
      <c r="BB1196" s="11"/>
      <c r="BC1196" s="11"/>
    </row>
    <row r="1197" spans="1:55" x14ac:dyDescent="0.3">
      <c r="A1197" s="11"/>
      <c r="B1197" s="11"/>
      <c r="C1197" s="11"/>
      <c r="D1197" s="11"/>
      <c r="E1197" s="38"/>
      <c r="F1197" s="11"/>
      <c r="G1197" s="40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26"/>
      <c r="AR1197" s="26"/>
      <c r="AS1197" s="26"/>
      <c r="AT1197" s="26"/>
      <c r="AU1197" s="26"/>
      <c r="AV1197" s="26"/>
      <c r="AW1197" s="11"/>
      <c r="AX1197" s="11"/>
      <c r="AY1197" s="11"/>
      <c r="AZ1197" s="11"/>
      <c r="BA1197" s="11"/>
      <c r="BB1197" s="11"/>
      <c r="BC1197" s="11"/>
    </row>
    <row r="1198" spans="1:55" x14ac:dyDescent="0.3">
      <c r="A1198" s="11"/>
      <c r="B1198" s="11"/>
      <c r="C1198" s="11"/>
      <c r="D1198" s="11"/>
      <c r="E1198" s="38"/>
      <c r="F1198" s="11"/>
      <c r="G1198" s="40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26"/>
      <c r="AR1198" s="26"/>
      <c r="AS1198" s="26"/>
      <c r="AT1198" s="26"/>
      <c r="AU1198" s="26"/>
      <c r="AV1198" s="26"/>
      <c r="AW1198" s="11"/>
      <c r="AX1198" s="11"/>
      <c r="AY1198" s="11"/>
      <c r="AZ1198" s="11"/>
      <c r="BA1198" s="11"/>
      <c r="BB1198" s="11"/>
      <c r="BC1198" s="11"/>
    </row>
    <row r="1199" spans="1:55" x14ac:dyDescent="0.3">
      <c r="A1199" s="11"/>
      <c r="B1199" s="11"/>
      <c r="C1199" s="11"/>
      <c r="D1199" s="11"/>
      <c r="E1199" s="38"/>
      <c r="F1199" s="11"/>
      <c r="G1199" s="40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26"/>
      <c r="AR1199" s="26"/>
      <c r="AS1199" s="26"/>
      <c r="AT1199" s="26"/>
      <c r="AU1199" s="26"/>
      <c r="AV1199" s="26"/>
      <c r="AW1199" s="11"/>
      <c r="AX1199" s="11"/>
      <c r="AY1199" s="11"/>
      <c r="AZ1199" s="11"/>
      <c r="BA1199" s="11"/>
      <c r="BB1199" s="11"/>
      <c r="BC1199" s="11"/>
    </row>
    <row r="1200" spans="1:55" x14ac:dyDescent="0.3">
      <c r="A1200" s="11"/>
      <c r="B1200" s="11"/>
      <c r="C1200" s="11"/>
      <c r="D1200" s="11"/>
      <c r="E1200" s="38"/>
      <c r="F1200" s="11"/>
      <c r="G1200" s="40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26"/>
      <c r="AR1200" s="26"/>
      <c r="AS1200" s="26"/>
      <c r="AT1200" s="26"/>
      <c r="AU1200" s="26"/>
      <c r="AV1200" s="26"/>
      <c r="AW1200" s="11"/>
      <c r="AX1200" s="11"/>
      <c r="AY1200" s="11"/>
      <c r="AZ1200" s="11"/>
      <c r="BA1200" s="11"/>
      <c r="BB1200" s="11"/>
      <c r="BC1200" s="11"/>
    </row>
    <row r="1201" spans="1:55" x14ac:dyDescent="0.3">
      <c r="A1201" s="11"/>
      <c r="B1201" s="11"/>
      <c r="C1201" s="11"/>
      <c r="D1201" s="11"/>
      <c r="E1201" s="38"/>
      <c r="F1201" s="11"/>
      <c r="G1201" s="40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26"/>
      <c r="AR1201" s="26"/>
      <c r="AS1201" s="26"/>
      <c r="AT1201" s="26"/>
      <c r="AU1201" s="26"/>
      <c r="AV1201" s="26"/>
      <c r="AW1201" s="11"/>
      <c r="AX1201" s="11"/>
      <c r="AY1201" s="11"/>
      <c r="AZ1201" s="11"/>
      <c r="BA1201" s="11"/>
      <c r="BB1201" s="11"/>
      <c r="BC1201" s="11"/>
    </row>
    <row r="1202" spans="1:55" x14ac:dyDescent="0.3">
      <c r="A1202" s="11"/>
      <c r="B1202" s="11"/>
      <c r="C1202" s="11"/>
      <c r="D1202" s="11"/>
      <c r="E1202" s="38"/>
      <c r="F1202" s="11"/>
      <c r="G1202" s="40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26"/>
      <c r="AR1202" s="26"/>
      <c r="AS1202" s="26"/>
      <c r="AT1202" s="26"/>
      <c r="AU1202" s="26"/>
      <c r="AV1202" s="26"/>
      <c r="AW1202" s="11"/>
      <c r="AX1202" s="11"/>
      <c r="AY1202" s="11"/>
      <c r="AZ1202" s="11"/>
      <c r="BA1202" s="11"/>
      <c r="BB1202" s="11"/>
      <c r="BC1202" s="11"/>
    </row>
    <row r="1203" spans="1:55" x14ac:dyDescent="0.3">
      <c r="A1203" s="11"/>
      <c r="B1203" s="11"/>
      <c r="C1203" s="11"/>
      <c r="D1203" s="11"/>
      <c r="E1203" s="38"/>
      <c r="F1203" s="11"/>
      <c r="G1203" s="40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26"/>
      <c r="AR1203" s="26"/>
      <c r="AS1203" s="26"/>
      <c r="AT1203" s="26"/>
      <c r="AU1203" s="26"/>
      <c r="AV1203" s="26"/>
      <c r="AW1203" s="11"/>
      <c r="AX1203" s="11"/>
      <c r="AY1203" s="11"/>
      <c r="AZ1203" s="11"/>
      <c r="BA1203" s="11"/>
      <c r="BB1203" s="11"/>
      <c r="BC1203" s="11"/>
    </row>
    <row r="1204" spans="1:55" x14ac:dyDescent="0.3">
      <c r="A1204" s="11"/>
      <c r="B1204" s="11"/>
      <c r="C1204" s="11"/>
      <c r="D1204" s="11"/>
      <c r="E1204" s="38"/>
      <c r="F1204" s="11"/>
      <c r="G1204" s="40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26"/>
      <c r="AR1204" s="26"/>
      <c r="AS1204" s="26"/>
      <c r="AT1204" s="26"/>
      <c r="AU1204" s="26"/>
      <c r="AV1204" s="26"/>
      <c r="AW1204" s="11"/>
      <c r="AX1204" s="11"/>
      <c r="AY1204" s="11"/>
      <c r="AZ1204" s="11"/>
      <c r="BA1204" s="11"/>
      <c r="BB1204" s="11"/>
      <c r="BC1204" s="11"/>
    </row>
    <row r="1205" spans="1:55" x14ac:dyDescent="0.3">
      <c r="A1205" s="11"/>
      <c r="B1205" s="11"/>
      <c r="C1205" s="11"/>
      <c r="D1205" s="11"/>
      <c r="E1205" s="38"/>
      <c r="F1205" s="11"/>
      <c r="G1205" s="40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26"/>
      <c r="AR1205" s="26"/>
      <c r="AS1205" s="26"/>
      <c r="AT1205" s="26"/>
      <c r="AU1205" s="26"/>
      <c r="AV1205" s="26"/>
      <c r="AW1205" s="11"/>
      <c r="AX1205" s="11"/>
      <c r="AY1205" s="11"/>
      <c r="AZ1205" s="11"/>
      <c r="BA1205" s="11"/>
      <c r="BB1205" s="11"/>
      <c r="BC1205" s="11"/>
    </row>
    <row r="1206" spans="1:55" x14ac:dyDescent="0.3">
      <c r="A1206" s="11"/>
      <c r="B1206" s="11"/>
      <c r="C1206" s="11"/>
      <c r="D1206" s="11"/>
      <c r="E1206" s="38"/>
      <c r="F1206" s="11"/>
      <c r="G1206" s="40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26"/>
      <c r="AR1206" s="26"/>
      <c r="AS1206" s="26"/>
      <c r="AT1206" s="26"/>
      <c r="AU1206" s="26"/>
      <c r="AV1206" s="26"/>
      <c r="AW1206" s="11"/>
      <c r="AX1206" s="11"/>
      <c r="AY1206" s="11"/>
      <c r="AZ1206" s="11"/>
      <c r="BA1206" s="11"/>
      <c r="BB1206" s="11"/>
      <c r="BC1206" s="11"/>
    </row>
    <row r="1207" spans="1:55" x14ac:dyDescent="0.3">
      <c r="A1207" s="11"/>
      <c r="B1207" s="11"/>
      <c r="C1207" s="11"/>
      <c r="D1207" s="11"/>
      <c r="E1207" s="38"/>
      <c r="F1207" s="11"/>
      <c r="G1207" s="40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26"/>
      <c r="AR1207" s="26"/>
      <c r="AS1207" s="26"/>
      <c r="AT1207" s="26"/>
      <c r="AU1207" s="26"/>
      <c r="AV1207" s="26"/>
      <c r="AW1207" s="11"/>
      <c r="AX1207" s="11"/>
      <c r="AY1207" s="11"/>
      <c r="AZ1207" s="11"/>
      <c r="BA1207" s="11"/>
      <c r="BB1207" s="11"/>
      <c r="BC1207" s="11"/>
    </row>
    <row r="1208" spans="1:55" x14ac:dyDescent="0.3">
      <c r="A1208" s="11"/>
      <c r="B1208" s="11"/>
      <c r="C1208" s="11"/>
      <c r="D1208" s="11"/>
      <c r="E1208" s="38"/>
      <c r="F1208" s="11"/>
      <c r="G1208" s="40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26"/>
      <c r="AR1208" s="26"/>
      <c r="AS1208" s="26"/>
      <c r="AT1208" s="26"/>
      <c r="AU1208" s="26"/>
      <c r="AV1208" s="26"/>
      <c r="AW1208" s="11"/>
      <c r="AX1208" s="11"/>
      <c r="AY1208" s="11"/>
      <c r="AZ1208" s="11"/>
      <c r="BA1208" s="11"/>
      <c r="BB1208" s="11"/>
      <c r="BC1208" s="11"/>
    </row>
    <row r="1209" spans="1:55" x14ac:dyDescent="0.3">
      <c r="A1209" s="11"/>
      <c r="B1209" s="11"/>
      <c r="C1209" s="11"/>
      <c r="D1209" s="11"/>
      <c r="E1209" s="38"/>
      <c r="F1209" s="11"/>
      <c r="G1209" s="40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26"/>
      <c r="AR1209" s="26"/>
      <c r="AS1209" s="26"/>
      <c r="AT1209" s="26"/>
      <c r="AU1209" s="26"/>
      <c r="AV1209" s="26"/>
      <c r="AW1209" s="11"/>
      <c r="AX1209" s="11"/>
      <c r="AY1209" s="11"/>
      <c r="AZ1209" s="11"/>
      <c r="BA1209" s="11"/>
      <c r="BB1209" s="11"/>
      <c r="BC1209" s="11"/>
    </row>
    <row r="1210" spans="1:55" x14ac:dyDescent="0.3">
      <c r="A1210" s="11"/>
      <c r="B1210" s="11"/>
      <c r="C1210" s="11"/>
      <c r="D1210" s="11"/>
      <c r="E1210" s="38"/>
      <c r="F1210" s="11"/>
      <c r="G1210" s="40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26"/>
      <c r="AR1210" s="26"/>
      <c r="AS1210" s="26"/>
      <c r="AT1210" s="26"/>
      <c r="AU1210" s="26"/>
      <c r="AV1210" s="26"/>
      <c r="AW1210" s="11"/>
      <c r="AX1210" s="11"/>
      <c r="AY1210" s="11"/>
      <c r="AZ1210" s="11"/>
      <c r="BA1210" s="11"/>
      <c r="BB1210" s="11"/>
      <c r="BC1210" s="11"/>
    </row>
    <row r="1211" spans="1:55" x14ac:dyDescent="0.3">
      <c r="A1211" s="11"/>
      <c r="B1211" s="11"/>
      <c r="C1211" s="11"/>
      <c r="D1211" s="11"/>
      <c r="E1211" s="38"/>
      <c r="F1211" s="11"/>
      <c r="G1211" s="40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26"/>
      <c r="AR1211" s="26"/>
      <c r="AS1211" s="26"/>
      <c r="AT1211" s="26"/>
      <c r="AU1211" s="26"/>
      <c r="AV1211" s="26"/>
      <c r="AW1211" s="11"/>
      <c r="AX1211" s="11"/>
      <c r="AY1211" s="11"/>
      <c r="AZ1211" s="11"/>
      <c r="BA1211" s="11"/>
      <c r="BB1211" s="11"/>
      <c r="BC1211" s="11"/>
    </row>
    <row r="1212" spans="1:55" x14ac:dyDescent="0.3">
      <c r="A1212" s="11"/>
      <c r="B1212" s="11"/>
      <c r="C1212" s="11"/>
      <c r="D1212" s="11"/>
      <c r="E1212" s="38"/>
      <c r="F1212" s="11"/>
      <c r="G1212" s="40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26"/>
      <c r="AR1212" s="26"/>
      <c r="AS1212" s="26"/>
      <c r="AT1212" s="26"/>
      <c r="AU1212" s="26"/>
      <c r="AV1212" s="26"/>
      <c r="AW1212" s="11"/>
      <c r="AX1212" s="11"/>
      <c r="AY1212" s="11"/>
      <c r="AZ1212" s="11"/>
      <c r="BA1212" s="11"/>
      <c r="BB1212" s="11"/>
      <c r="BC1212" s="11"/>
    </row>
    <row r="1213" spans="1:55" x14ac:dyDescent="0.3">
      <c r="A1213" s="11"/>
      <c r="B1213" s="11"/>
      <c r="C1213" s="11"/>
      <c r="D1213" s="11"/>
      <c r="E1213" s="38"/>
      <c r="F1213" s="11"/>
      <c r="G1213" s="40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26"/>
      <c r="AR1213" s="26"/>
      <c r="AS1213" s="26"/>
      <c r="AT1213" s="26"/>
      <c r="AU1213" s="26"/>
      <c r="AV1213" s="26"/>
      <c r="AW1213" s="11"/>
      <c r="AX1213" s="11"/>
      <c r="AY1213" s="11"/>
      <c r="AZ1213" s="11"/>
      <c r="BA1213" s="11"/>
      <c r="BB1213" s="11"/>
      <c r="BC1213" s="11"/>
    </row>
    <row r="1214" spans="1:55" x14ac:dyDescent="0.3">
      <c r="A1214" s="11"/>
      <c r="B1214" s="11"/>
      <c r="C1214" s="11"/>
      <c r="D1214" s="11"/>
      <c r="E1214" s="38"/>
      <c r="F1214" s="11"/>
      <c r="G1214" s="40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26"/>
      <c r="AR1214" s="26"/>
      <c r="AS1214" s="26"/>
      <c r="AT1214" s="26"/>
      <c r="AU1214" s="26"/>
      <c r="AV1214" s="26"/>
      <c r="AW1214" s="11"/>
      <c r="AX1214" s="11"/>
      <c r="AY1214" s="11"/>
      <c r="AZ1214" s="11"/>
      <c r="BA1214" s="11"/>
      <c r="BB1214" s="11"/>
      <c r="BC1214" s="11"/>
    </row>
    <row r="1215" spans="1:55" x14ac:dyDescent="0.3">
      <c r="A1215" s="11"/>
      <c r="B1215" s="11"/>
      <c r="C1215" s="11"/>
      <c r="D1215" s="11"/>
      <c r="E1215" s="38"/>
      <c r="F1215" s="11"/>
      <c r="G1215" s="40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26"/>
      <c r="AR1215" s="26"/>
      <c r="AS1215" s="26"/>
      <c r="AT1215" s="26"/>
      <c r="AU1215" s="26"/>
      <c r="AV1215" s="26"/>
      <c r="AW1215" s="11"/>
      <c r="AX1215" s="11"/>
      <c r="AY1215" s="11"/>
      <c r="AZ1215" s="11"/>
      <c r="BA1215" s="11"/>
      <c r="BB1215" s="11"/>
      <c r="BC1215" s="11"/>
    </row>
    <row r="1216" spans="1:55" x14ac:dyDescent="0.3">
      <c r="A1216" s="11"/>
      <c r="B1216" s="11"/>
      <c r="C1216" s="11"/>
      <c r="D1216" s="11"/>
      <c r="E1216" s="38"/>
      <c r="F1216" s="11"/>
      <c r="G1216" s="40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26"/>
      <c r="AR1216" s="26"/>
      <c r="AS1216" s="26"/>
      <c r="AT1216" s="26"/>
      <c r="AU1216" s="26"/>
      <c r="AV1216" s="26"/>
      <c r="AW1216" s="11"/>
      <c r="AX1216" s="11"/>
      <c r="AY1216" s="11"/>
      <c r="AZ1216" s="11"/>
      <c r="BA1216" s="11"/>
      <c r="BB1216" s="11"/>
      <c r="BC1216" s="11"/>
    </row>
    <row r="1217" spans="1:55" x14ac:dyDescent="0.3">
      <c r="A1217" s="11"/>
      <c r="B1217" s="11"/>
      <c r="C1217" s="11"/>
      <c r="D1217" s="11"/>
      <c r="E1217" s="38"/>
      <c r="F1217" s="11"/>
      <c r="G1217" s="40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26"/>
      <c r="AR1217" s="26"/>
      <c r="AS1217" s="26"/>
      <c r="AT1217" s="26"/>
      <c r="AU1217" s="26"/>
      <c r="AV1217" s="26"/>
      <c r="AW1217" s="11"/>
      <c r="AX1217" s="11"/>
      <c r="AY1217" s="11"/>
      <c r="AZ1217" s="11"/>
      <c r="BA1217" s="11"/>
      <c r="BB1217" s="11"/>
      <c r="BC1217" s="11"/>
    </row>
    <row r="1218" spans="1:55" x14ac:dyDescent="0.3">
      <c r="A1218" s="11"/>
      <c r="B1218" s="11"/>
      <c r="C1218" s="11"/>
      <c r="D1218" s="11"/>
      <c r="E1218" s="38"/>
      <c r="F1218" s="11"/>
      <c r="G1218" s="40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26"/>
      <c r="AR1218" s="26"/>
      <c r="AS1218" s="26"/>
      <c r="AT1218" s="26"/>
      <c r="AU1218" s="26"/>
      <c r="AV1218" s="26"/>
      <c r="AW1218" s="11"/>
      <c r="AX1218" s="11"/>
      <c r="AY1218" s="11"/>
      <c r="AZ1218" s="11"/>
      <c r="BA1218" s="11"/>
      <c r="BB1218" s="11"/>
      <c r="BC1218" s="11"/>
    </row>
    <row r="1219" spans="1:55" x14ac:dyDescent="0.3">
      <c r="A1219" s="11"/>
      <c r="B1219" s="11"/>
      <c r="C1219" s="11"/>
      <c r="D1219" s="11"/>
      <c r="E1219" s="38"/>
      <c r="F1219" s="11"/>
      <c r="G1219" s="40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26"/>
      <c r="AR1219" s="26"/>
      <c r="AS1219" s="26"/>
      <c r="AT1219" s="26"/>
      <c r="AU1219" s="26"/>
      <c r="AV1219" s="26"/>
      <c r="AW1219" s="11"/>
      <c r="AX1219" s="11"/>
      <c r="AY1219" s="11"/>
      <c r="AZ1219" s="11"/>
      <c r="BA1219" s="11"/>
      <c r="BB1219" s="11"/>
      <c r="BC1219" s="11"/>
    </row>
    <row r="1220" spans="1:55" x14ac:dyDescent="0.3">
      <c r="A1220" s="11"/>
      <c r="B1220" s="11"/>
      <c r="C1220" s="11"/>
      <c r="D1220" s="11"/>
      <c r="E1220" s="38"/>
      <c r="F1220" s="11"/>
      <c r="G1220" s="40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26"/>
      <c r="AR1220" s="26"/>
      <c r="AS1220" s="26"/>
      <c r="AT1220" s="26"/>
      <c r="AU1220" s="26"/>
      <c r="AV1220" s="26"/>
      <c r="AW1220" s="11"/>
      <c r="AX1220" s="11"/>
      <c r="AY1220" s="11"/>
      <c r="AZ1220" s="11"/>
      <c r="BA1220" s="11"/>
      <c r="BB1220" s="11"/>
      <c r="BC1220" s="11"/>
    </row>
    <row r="1221" spans="1:55" x14ac:dyDescent="0.3">
      <c r="A1221" s="11"/>
      <c r="B1221" s="11"/>
      <c r="C1221" s="11"/>
      <c r="D1221" s="11"/>
      <c r="E1221" s="38"/>
      <c r="F1221" s="11"/>
      <c r="G1221" s="40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26"/>
      <c r="AR1221" s="26"/>
      <c r="AS1221" s="26"/>
      <c r="AT1221" s="26"/>
      <c r="AU1221" s="26"/>
      <c r="AV1221" s="26"/>
      <c r="AW1221" s="11"/>
      <c r="AX1221" s="11"/>
      <c r="AY1221" s="11"/>
      <c r="AZ1221" s="11"/>
      <c r="BA1221" s="11"/>
      <c r="BB1221" s="11"/>
      <c r="BC1221" s="11"/>
    </row>
    <row r="1222" spans="1:55" x14ac:dyDescent="0.3">
      <c r="A1222" s="11"/>
      <c r="B1222" s="11"/>
      <c r="C1222" s="11"/>
      <c r="D1222" s="11"/>
      <c r="E1222" s="38"/>
      <c r="F1222" s="11"/>
      <c r="G1222" s="40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26"/>
      <c r="AR1222" s="26"/>
      <c r="AS1222" s="26"/>
      <c r="AT1222" s="26"/>
      <c r="AU1222" s="26"/>
      <c r="AV1222" s="26"/>
      <c r="AW1222" s="11"/>
      <c r="AX1222" s="11"/>
      <c r="AY1222" s="11"/>
      <c r="AZ1222" s="11"/>
      <c r="BA1222" s="11"/>
      <c r="BB1222" s="11"/>
      <c r="BC1222" s="11"/>
    </row>
    <row r="1223" spans="1:55" x14ac:dyDescent="0.3">
      <c r="A1223" s="11"/>
      <c r="B1223" s="11"/>
      <c r="C1223" s="11"/>
      <c r="D1223" s="11"/>
      <c r="E1223" s="38"/>
      <c r="F1223" s="11"/>
      <c r="G1223" s="40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26"/>
      <c r="AR1223" s="26"/>
      <c r="AS1223" s="26"/>
      <c r="AT1223" s="26"/>
      <c r="AU1223" s="26"/>
      <c r="AV1223" s="26"/>
      <c r="AW1223" s="11"/>
      <c r="AX1223" s="11"/>
      <c r="AY1223" s="11"/>
      <c r="AZ1223" s="11"/>
      <c r="BA1223" s="11"/>
      <c r="BB1223" s="11"/>
      <c r="BC1223" s="11"/>
    </row>
    <row r="1224" spans="1:55" x14ac:dyDescent="0.3">
      <c r="A1224" s="11"/>
      <c r="B1224" s="11"/>
      <c r="C1224" s="11"/>
      <c r="D1224" s="11"/>
      <c r="E1224" s="38"/>
      <c r="F1224" s="11"/>
      <c r="G1224" s="40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26"/>
      <c r="AR1224" s="26"/>
      <c r="AS1224" s="26"/>
      <c r="AT1224" s="26"/>
      <c r="AU1224" s="26"/>
      <c r="AV1224" s="26"/>
      <c r="AW1224" s="11"/>
      <c r="AX1224" s="11"/>
      <c r="AY1224" s="11"/>
      <c r="AZ1224" s="11"/>
      <c r="BA1224" s="11"/>
      <c r="BB1224" s="11"/>
      <c r="BC1224" s="11"/>
    </row>
    <row r="1225" spans="1:55" x14ac:dyDescent="0.3">
      <c r="A1225" s="11"/>
      <c r="B1225" s="11"/>
      <c r="C1225" s="11"/>
      <c r="D1225" s="11"/>
      <c r="E1225" s="38"/>
      <c r="F1225" s="11"/>
      <c r="G1225" s="40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26"/>
      <c r="AR1225" s="26"/>
      <c r="AS1225" s="26"/>
      <c r="AT1225" s="26"/>
      <c r="AU1225" s="26"/>
      <c r="AV1225" s="26"/>
      <c r="AW1225" s="11"/>
      <c r="AX1225" s="11"/>
      <c r="AY1225" s="11"/>
      <c r="AZ1225" s="11"/>
      <c r="BA1225" s="11"/>
      <c r="BB1225" s="11"/>
      <c r="BC1225" s="11"/>
    </row>
    <row r="1226" spans="1:55" x14ac:dyDescent="0.3">
      <c r="A1226" s="11"/>
      <c r="B1226" s="11"/>
      <c r="C1226" s="11"/>
      <c r="D1226" s="11"/>
      <c r="E1226" s="38"/>
      <c r="F1226" s="11"/>
      <c r="G1226" s="40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26"/>
      <c r="AR1226" s="26"/>
      <c r="AS1226" s="26"/>
      <c r="AT1226" s="26"/>
      <c r="AU1226" s="26"/>
      <c r="AV1226" s="26"/>
      <c r="AW1226" s="11"/>
      <c r="AX1226" s="11"/>
      <c r="AY1226" s="11"/>
      <c r="AZ1226" s="11"/>
      <c r="BA1226" s="11"/>
      <c r="BB1226" s="11"/>
      <c r="BC1226" s="11"/>
    </row>
    <row r="1227" spans="1:55" x14ac:dyDescent="0.3">
      <c r="A1227" s="11"/>
      <c r="B1227" s="11"/>
      <c r="C1227" s="11"/>
      <c r="D1227" s="11"/>
      <c r="E1227" s="38"/>
      <c r="F1227" s="11"/>
      <c r="G1227" s="40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26"/>
      <c r="AR1227" s="26"/>
      <c r="AS1227" s="26"/>
      <c r="AT1227" s="26"/>
      <c r="AU1227" s="26"/>
      <c r="AV1227" s="26"/>
      <c r="AW1227" s="11"/>
      <c r="AX1227" s="11"/>
      <c r="AY1227" s="11"/>
      <c r="AZ1227" s="11"/>
      <c r="BA1227" s="11"/>
      <c r="BB1227" s="11"/>
      <c r="BC1227" s="11"/>
    </row>
    <row r="1228" spans="1:55" x14ac:dyDescent="0.3">
      <c r="A1228" s="11"/>
      <c r="B1228" s="11"/>
      <c r="C1228" s="11"/>
      <c r="D1228" s="11"/>
      <c r="E1228" s="38"/>
      <c r="F1228" s="11"/>
      <c r="G1228" s="40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26"/>
      <c r="AR1228" s="26"/>
      <c r="AS1228" s="26"/>
      <c r="AT1228" s="26"/>
      <c r="AU1228" s="26"/>
      <c r="AV1228" s="26"/>
      <c r="AW1228" s="11"/>
      <c r="AX1228" s="11"/>
      <c r="AY1228" s="11"/>
      <c r="AZ1228" s="11"/>
      <c r="BA1228" s="11"/>
      <c r="BB1228" s="11"/>
      <c r="BC1228" s="11"/>
    </row>
    <row r="1229" spans="1:55" x14ac:dyDescent="0.3">
      <c r="A1229" s="11"/>
      <c r="B1229" s="11"/>
      <c r="C1229" s="11"/>
      <c r="D1229" s="11"/>
      <c r="E1229" s="38"/>
      <c r="F1229" s="11"/>
      <c r="G1229" s="40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26"/>
      <c r="AR1229" s="26"/>
      <c r="AS1229" s="26"/>
      <c r="AT1229" s="26"/>
      <c r="AU1229" s="26"/>
      <c r="AV1229" s="26"/>
      <c r="AW1229" s="11"/>
      <c r="AX1229" s="11"/>
      <c r="AY1229" s="11"/>
      <c r="AZ1229" s="11"/>
      <c r="BA1229" s="11"/>
      <c r="BB1229" s="11"/>
      <c r="BC1229" s="11"/>
    </row>
    <row r="1230" spans="1:55" x14ac:dyDescent="0.3">
      <c r="A1230" s="11"/>
      <c r="B1230" s="11"/>
      <c r="C1230" s="11"/>
      <c r="D1230" s="11"/>
      <c r="E1230" s="38"/>
      <c r="F1230" s="11"/>
      <c r="G1230" s="40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26"/>
      <c r="AR1230" s="26"/>
      <c r="AS1230" s="26"/>
      <c r="AT1230" s="26"/>
      <c r="AU1230" s="26"/>
      <c r="AV1230" s="26"/>
      <c r="AW1230" s="11"/>
      <c r="AX1230" s="11"/>
      <c r="AY1230" s="11"/>
      <c r="AZ1230" s="11"/>
      <c r="BA1230" s="11"/>
      <c r="BB1230" s="11"/>
      <c r="BC1230" s="11"/>
    </row>
    <row r="1231" spans="1:55" x14ac:dyDescent="0.3">
      <c r="A1231" s="11"/>
      <c r="B1231" s="11"/>
      <c r="C1231" s="11"/>
      <c r="D1231" s="11"/>
      <c r="E1231" s="38"/>
      <c r="F1231" s="11"/>
      <c r="G1231" s="40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26"/>
      <c r="AR1231" s="26"/>
      <c r="AS1231" s="26"/>
      <c r="AT1231" s="26"/>
      <c r="AU1231" s="26"/>
      <c r="AV1231" s="26"/>
      <c r="AW1231" s="11"/>
      <c r="AX1231" s="11"/>
      <c r="AY1231" s="11"/>
      <c r="AZ1231" s="11"/>
      <c r="BA1231" s="11"/>
      <c r="BB1231" s="11"/>
      <c r="BC1231" s="11"/>
    </row>
    <row r="1232" spans="1:55" x14ac:dyDescent="0.3">
      <c r="A1232" s="11"/>
      <c r="B1232" s="11"/>
      <c r="C1232" s="11"/>
      <c r="D1232" s="11"/>
      <c r="E1232" s="38"/>
      <c r="F1232" s="11"/>
      <c r="G1232" s="40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26"/>
      <c r="AR1232" s="26"/>
      <c r="AS1232" s="26"/>
      <c r="AT1232" s="26"/>
      <c r="AU1232" s="26"/>
      <c r="AV1232" s="26"/>
      <c r="AW1232" s="11"/>
      <c r="AX1232" s="11"/>
      <c r="AY1232" s="11"/>
      <c r="AZ1232" s="11"/>
      <c r="BA1232" s="11"/>
      <c r="BB1232" s="11"/>
      <c r="BC1232" s="11"/>
    </row>
    <row r="1233" spans="1:55" x14ac:dyDescent="0.3">
      <c r="A1233" s="11"/>
      <c r="B1233" s="11"/>
      <c r="C1233" s="11"/>
      <c r="D1233" s="11"/>
      <c r="E1233" s="38"/>
      <c r="F1233" s="11"/>
      <c r="G1233" s="40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26"/>
      <c r="AR1233" s="26"/>
      <c r="AS1233" s="26"/>
      <c r="AT1233" s="26"/>
      <c r="AU1233" s="26"/>
      <c r="AV1233" s="26"/>
      <c r="AW1233" s="11"/>
      <c r="AX1233" s="11"/>
      <c r="AY1233" s="11"/>
      <c r="AZ1233" s="11"/>
      <c r="BA1233" s="11"/>
      <c r="BB1233" s="11"/>
      <c r="BC1233" s="11"/>
    </row>
    <row r="1234" spans="1:55" x14ac:dyDescent="0.3">
      <c r="A1234" s="11"/>
      <c r="B1234" s="11"/>
      <c r="C1234" s="11"/>
      <c r="D1234" s="11"/>
      <c r="E1234" s="38"/>
      <c r="F1234" s="11"/>
      <c r="G1234" s="40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26"/>
      <c r="AR1234" s="26"/>
      <c r="AS1234" s="26"/>
      <c r="AT1234" s="26"/>
      <c r="AU1234" s="26"/>
      <c r="AV1234" s="26"/>
      <c r="AW1234" s="11"/>
      <c r="AX1234" s="11"/>
      <c r="AY1234" s="11"/>
      <c r="AZ1234" s="11"/>
      <c r="BA1234" s="11"/>
      <c r="BB1234" s="11"/>
      <c r="BC1234" s="11"/>
    </row>
    <row r="1235" spans="1:55" x14ac:dyDescent="0.3">
      <c r="A1235" s="11"/>
      <c r="B1235" s="11"/>
      <c r="C1235" s="11"/>
      <c r="D1235" s="11"/>
      <c r="E1235" s="38"/>
      <c r="F1235" s="11"/>
      <c r="G1235" s="40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26"/>
      <c r="AR1235" s="26"/>
      <c r="AS1235" s="26"/>
      <c r="AT1235" s="26"/>
      <c r="AU1235" s="26"/>
      <c r="AV1235" s="26"/>
      <c r="AW1235" s="11"/>
      <c r="AX1235" s="11"/>
      <c r="AY1235" s="11"/>
      <c r="AZ1235" s="11"/>
      <c r="BA1235" s="11"/>
      <c r="BB1235" s="11"/>
      <c r="BC1235" s="11"/>
    </row>
    <row r="1236" spans="1:55" x14ac:dyDescent="0.3">
      <c r="A1236" s="11"/>
      <c r="B1236" s="11"/>
      <c r="C1236" s="11"/>
      <c r="D1236" s="11"/>
      <c r="E1236" s="38"/>
      <c r="F1236" s="11"/>
      <c r="G1236" s="40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26"/>
      <c r="AR1236" s="26"/>
      <c r="AS1236" s="26"/>
      <c r="AT1236" s="26"/>
      <c r="AU1236" s="26"/>
      <c r="AV1236" s="26"/>
      <c r="AW1236" s="11"/>
      <c r="AX1236" s="11"/>
      <c r="AY1236" s="11"/>
      <c r="AZ1236" s="11"/>
      <c r="BA1236" s="11"/>
      <c r="BB1236" s="11"/>
      <c r="BC1236" s="11"/>
    </row>
    <row r="1237" spans="1:55" x14ac:dyDescent="0.3">
      <c r="A1237" s="11"/>
      <c r="B1237" s="11"/>
      <c r="C1237" s="11"/>
      <c r="D1237" s="11"/>
      <c r="E1237" s="38"/>
      <c r="F1237" s="11"/>
      <c r="G1237" s="40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26"/>
      <c r="AR1237" s="26"/>
      <c r="AS1237" s="26"/>
      <c r="AT1237" s="26"/>
      <c r="AU1237" s="26"/>
      <c r="AV1237" s="26"/>
      <c r="AW1237" s="11"/>
      <c r="AX1237" s="11"/>
      <c r="AY1237" s="11"/>
      <c r="AZ1237" s="11"/>
      <c r="BA1237" s="11"/>
      <c r="BB1237" s="11"/>
      <c r="BC1237" s="11"/>
    </row>
    <row r="1238" spans="1:55" x14ac:dyDescent="0.3">
      <c r="A1238" s="11"/>
      <c r="B1238" s="11"/>
      <c r="C1238" s="11"/>
      <c r="D1238" s="11"/>
      <c r="E1238" s="38"/>
      <c r="F1238" s="11"/>
      <c r="G1238" s="40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26"/>
      <c r="AR1238" s="26"/>
      <c r="AS1238" s="26"/>
      <c r="AT1238" s="26"/>
      <c r="AU1238" s="26"/>
      <c r="AV1238" s="26"/>
      <c r="AW1238" s="11"/>
      <c r="AX1238" s="11"/>
      <c r="AY1238" s="11"/>
      <c r="AZ1238" s="11"/>
      <c r="BA1238" s="11"/>
      <c r="BB1238" s="11"/>
      <c r="BC1238" s="11"/>
    </row>
    <row r="1239" spans="1:55" x14ac:dyDescent="0.3">
      <c r="A1239" s="11"/>
      <c r="B1239" s="11"/>
      <c r="C1239" s="11"/>
      <c r="D1239" s="11"/>
      <c r="E1239" s="38"/>
      <c r="F1239" s="11"/>
      <c r="G1239" s="40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26"/>
      <c r="AR1239" s="26"/>
      <c r="AS1239" s="26"/>
      <c r="AT1239" s="26"/>
      <c r="AU1239" s="26"/>
      <c r="AV1239" s="26"/>
      <c r="AW1239" s="11"/>
      <c r="AX1239" s="11"/>
      <c r="AY1239" s="11"/>
      <c r="AZ1239" s="11"/>
      <c r="BA1239" s="11"/>
      <c r="BB1239" s="11"/>
      <c r="BC1239" s="11"/>
    </row>
    <row r="1240" spans="1:55" x14ac:dyDescent="0.3">
      <c r="A1240" s="11"/>
      <c r="B1240" s="11"/>
      <c r="C1240" s="11"/>
      <c r="D1240" s="11"/>
      <c r="E1240" s="38"/>
      <c r="F1240" s="11"/>
      <c r="G1240" s="40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26"/>
      <c r="AR1240" s="26"/>
      <c r="AS1240" s="26"/>
      <c r="AT1240" s="26"/>
      <c r="AU1240" s="26"/>
      <c r="AV1240" s="26"/>
      <c r="AW1240" s="11"/>
      <c r="AX1240" s="11"/>
      <c r="AY1240" s="11"/>
      <c r="AZ1240" s="11"/>
      <c r="BA1240" s="11"/>
      <c r="BB1240" s="11"/>
      <c r="BC1240" s="11"/>
    </row>
    <row r="1241" spans="1:55" x14ac:dyDescent="0.3">
      <c r="A1241" s="11"/>
      <c r="B1241" s="11"/>
      <c r="C1241" s="11"/>
      <c r="D1241" s="11"/>
      <c r="E1241" s="38"/>
      <c r="F1241" s="11"/>
      <c r="G1241" s="40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26"/>
      <c r="AR1241" s="26"/>
      <c r="AS1241" s="26"/>
      <c r="AT1241" s="26"/>
      <c r="AU1241" s="26"/>
      <c r="AV1241" s="26"/>
      <c r="AW1241" s="11"/>
      <c r="AX1241" s="11"/>
      <c r="AY1241" s="11"/>
      <c r="AZ1241" s="11"/>
      <c r="BA1241" s="11"/>
      <c r="BB1241" s="11"/>
      <c r="BC1241" s="11"/>
    </row>
    <row r="1242" spans="1:55" x14ac:dyDescent="0.3">
      <c r="A1242" s="11"/>
      <c r="B1242" s="11"/>
      <c r="C1242" s="11"/>
      <c r="D1242" s="11"/>
      <c r="E1242" s="38"/>
      <c r="F1242" s="11"/>
      <c r="G1242" s="40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26"/>
      <c r="AR1242" s="26"/>
      <c r="AS1242" s="26"/>
      <c r="AT1242" s="26"/>
      <c r="AU1242" s="26"/>
      <c r="AV1242" s="26"/>
      <c r="AW1242" s="11"/>
      <c r="AX1242" s="11"/>
      <c r="AY1242" s="11"/>
      <c r="AZ1242" s="11"/>
      <c r="BA1242" s="11"/>
      <c r="BB1242" s="11"/>
      <c r="BC1242" s="11"/>
    </row>
    <row r="1243" spans="1:55" x14ac:dyDescent="0.3">
      <c r="A1243" s="11"/>
      <c r="B1243" s="11"/>
      <c r="C1243" s="11"/>
      <c r="D1243" s="11"/>
      <c r="E1243" s="38"/>
      <c r="F1243" s="11"/>
      <c r="G1243" s="40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26"/>
      <c r="AR1243" s="26"/>
      <c r="AS1243" s="26"/>
      <c r="AT1243" s="26"/>
      <c r="AU1243" s="26"/>
      <c r="AV1243" s="26"/>
      <c r="AW1243" s="11"/>
      <c r="AX1243" s="11"/>
      <c r="AY1243" s="11"/>
      <c r="AZ1243" s="11"/>
      <c r="BA1243" s="11"/>
      <c r="BB1243" s="11"/>
      <c r="BC1243" s="11"/>
    </row>
    <row r="1244" spans="1:55" x14ac:dyDescent="0.3">
      <c r="A1244" s="11"/>
      <c r="B1244" s="11"/>
      <c r="C1244" s="11"/>
      <c r="D1244" s="11"/>
      <c r="E1244" s="38"/>
      <c r="F1244" s="11"/>
      <c r="G1244" s="40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26"/>
      <c r="AR1244" s="26"/>
      <c r="AS1244" s="26"/>
      <c r="AT1244" s="26"/>
      <c r="AU1244" s="26"/>
      <c r="AV1244" s="26"/>
      <c r="AW1244" s="11"/>
      <c r="AX1244" s="11"/>
      <c r="AY1244" s="11"/>
      <c r="AZ1244" s="11"/>
      <c r="BA1244" s="11"/>
      <c r="BB1244" s="11"/>
      <c r="BC1244" s="11"/>
    </row>
    <row r="1245" spans="1:55" x14ac:dyDescent="0.3">
      <c r="A1245" s="11"/>
      <c r="B1245" s="11"/>
      <c r="C1245" s="11"/>
      <c r="D1245" s="11"/>
      <c r="E1245" s="38"/>
      <c r="F1245" s="11"/>
      <c r="G1245" s="40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26"/>
      <c r="AR1245" s="26"/>
      <c r="AS1245" s="26"/>
      <c r="AT1245" s="26"/>
      <c r="AU1245" s="26"/>
      <c r="AV1245" s="26"/>
      <c r="AW1245" s="11"/>
      <c r="AX1245" s="11"/>
      <c r="AY1245" s="11"/>
      <c r="AZ1245" s="11"/>
      <c r="BA1245" s="11"/>
      <c r="BB1245" s="11"/>
      <c r="BC1245" s="11"/>
    </row>
    <row r="1246" spans="1:55" x14ac:dyDescent="0.3">
      <c r="A1246" s="11"/>
      <c r="B1246" s="11"/>
      <c r="C1246" s="11"/>
      <c r="D1246" s="11"/>
      <c r="E1246" s="38"/>
      <c r="F1246" s="11"/>
      <c r="G1246" s="40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26"/>
      <c r="AR1246" s="26"/>
      <c r="AS1246" s="26"/>
      <c r="AT1246" s="26"/>
      <c r="AU1246" s="26"/>
      <c r="AV1246" s="26"/>
      <c r="AW1246" s="11"/>
      <c r="AX1246" s="11"/>
      <c r="AY1246" s="11"/>
      <c r="AZ1246" s="11"/>
      <c r="BA1246" s="11"/>
      <c r="BB1246" s="11"/>
      <c r="BC1246" s="11"/>
    </row>
    <row r="1247" spans="1:55" x14ac:dyDescent="0.3">
      <c r="A1247" s="11"/>
      <c r="B1247" s="11"/>
      <c r="C1247" s="11"/>
      <c r="D1247" s="11"/>
      <c r="E1247" s="38"/>
      <c r="F1247" s="11"/>
      <c r="G1247" s="40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26"/>
      <c r="AR1247" s="26"/>
      <c r="AS1247" s="26"/>
      <c r="AT1247" s="26"/>
      <c r="AU1247" s="26"/>
      <c r="AV1247" s="26"/>
      <c r="AW1247" s="11"/>
      <c r="AX1247" s="11"/>
      <c r="AY1247" s="11"/>
      <c r="AZ1247" s="11"/>
      <c r="BA1247" s="11"/>
      <c r="BB1247" s="11"/>
      <c r="BC1247" s="11"/>
    </row>
    <row r="1248" spans="1:55" x14ac:dyDescent="0.3">
      <c r="A1248" s="11"/>
      <c r="B1248" s="11"/>
      <c r="C1248" s="11"/>
      <c r="D1248" s="11"/>
      <c r="E1248" s="38"/>
      <c r="F1248" s="11"/>
      <c r="G1248" s="40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26"/>
      <c r="AR1248" s="26"/>
      <c r="AS1248" s="26"/>
      <c r="AT1248" s="26"/>
      <c r="AU1248" s="26"/>
      <c r="AV1248" s="26"/>
      <c r="AW1248" s="11"/>
      <c r="AX1248" s="11"/>
      <c r="AY1248" s="11"/>
      <c r="AZ1248" s="11"/>
      <c r="BA1248" s="11"/>
      <c r="BB1248" s="11"/>
      <c r="BC1248" s="11"/>
    </row>
    <row r="1249" spans="1:55" x14ac:dyDescent="0.3">
      <c r="A1249" s="11"/>
      <c r="B1249" s="11"/>
      <c r="C1249" s="11"/>
      <c r="D1249" s="11"/>
      <c r="E1249" s="38"/>
      <c r="F1249" s="11"/>
      <c r="G1249" s="40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26"/>
      <c r="AR1249" s="26"/>
      <c r="AS1249" s="26"/>
      <c r="AT1249" s="26"/>
      <c r="AU1249" s="26"/>
      <c r="AV1249" s="26"/>
      <c r="AW1249" s="11"/>
      <c r="AX1249" s="11"/>
      <c r="AY1249" s="11"/>
      <c r="AZ1249" s="11"/>
      <c r="BA1249" s="11"/>
      <c r="BB1249" s="11"/>
      <c r="BC1249" s="11"/>
    </row>
    <row r="1250" spans="1:55" x14ac:dyDescent="0.3">
      <c r="A1250" s="11"/>
      <c r="B1250" s="11"/>
      <c r="C1250" s="11"/>
      <c r="D1250" s="11"/>
      <c r="E1250" s="38"/>
      <c r="F1250" s="11"/>
      <c r="G1250" s="40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26"/>
      <c r="AR1250" s="26"/>
      <c r="AS1250" s="26"/>
      <c r="AT1250" s="26"/>
      <c r="AU1250" s="26"/>
      <c r="AV1250" s="26"/>
      <c r="AW1250" s="11"/>
      <c r="AX1250" s="11"/>
      <c r="AY1250" s="11"/>
      <c r="AZ1250" s="11"/>
      <c r="BA1250" s="11"/>
      <c r="BB1250" s="11"/>
      <c r="BC1250" s="11"/>
    </row>
    <row r="1251" spans="1:55" x14ac:dyDescent="0.3">
      <c r="A1251" s="11"/>
      <c r="B1251" s="11"/>
      <c r="C1251" s="11"/>
      <c r="D1251" s="11"/>
      <c r="E1251" s="38"/>
      <c r="F1251" s="11"/>
      <c r="G1251" s="40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26"/>
      <c r="AR1251" s="26"/>
      <c r="AS1251" s="26"/>
      <c r="AT1251" s="26"/>
      <c r="AU1251" s="26"/>
      <c r="AV1251" s="26"/>
      <c r="AW1251" s="11"/>
      <c r="AX1251" s="11"/>
      <c r="AY1251" s="11"/>
      <c r="AZ1251" s="11"/>
      <c r="BA1251" s="11"/>
      <c r="BB1251" s="11"/>
      <c r="BC1251" s="11"/>
    </row>
    <row r="1252" spans="1:55" x14ac:dyDescent="0.3">
      <c r="A1252" s="11"/>
      <c r="B1252" s="11"/>
      <c r="C1252" s="11"/>
      <c r="D1252" s="11"/>
      <c r="E1252" s="38"/>
      <c r="F1252" s="11"/>
      <c r="G1252" s="40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26"/>
      <c r="AR1252" s="26"/>
      <c r="AS1252" s="26"/>
      <c r="AT1252" s="26"/>
      <c r="AU1252" s="26"/>
      <c r="AV1252" s="26"/>
      <c r="AW1252" s="11"/>
      <c r="AX1252" s="11"/>
      <c r="AY1252" s="11"/>
      <c r="AZ1252" s="11"/>
      <c r="BA1252" s="11"/>
      <c r="BB1252" s="11"/>
      <c r="BC1252" s="11"/>
    </row>
    <row r="1253" spans="1:55" x14ac:dyDescent="0.3">
      <c r="A1253" s="11"/>
      <c r="B1253" s="11"/>
      <c r="C1253" s="11"/>
      <c r="D1253" s="11"/>
      <c r="E1253" s="38"/>
      <c r="F1253" s="11"/>
      <c r="G1253" s="40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26"/>
      <c r="AR1253" s="26"/>
      <c r="AS1253" s="26"/>
      <c r="AT1253" s="26"/>
      <c r="AU1253" s="26"/>
      <c r="AV1253" s="26"/>
      <c r="AW1253" s="11"/>
      <c r="AX1253" s="11"/>
      <c r="AY1253" s="11"/>
      <c r="AZ1253" s="11"/>
      <c r="BA1253" s="11"/>
      <c r="BB1253" s="11"/>
      <c r="BC1253" s="11"/>
    </row>
    <row r="1254" spans="1:55" x14ac:dyDescent="0.3">
      <c r="A1254" s="11"/>
      <c r="B1254" s="11"/>
      <c r="C1254" s="11"/>
      <c r="D1254" s="11"/>
      <c r="E1254" s="38"/>
      <c r="F1254" s="11"/>
      <c r="G1254" s="40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26"/>
      <c r="AR1254" s="26"/>
      <c r="AS1254" s="26"/>
      <c r="AT1254" s="26"/>
      <c r="AU1254" s="26"/>
      <c r="AV1254" s="26"/>
      <c r="AW1254" s="11"/>
      <c r="AX1254" s="11"/>
      <c r="AY1254" s="11"/>
      <c r="AZ1254" s="11"/>
      <c r="BA1254" s="11"/>
      <c r="BB1254" s="11"/>
      <c r="BC1254" s="11"/>
    </row>
    <row r="1255" spans="1:55" x14ac:dyDescent="0.3">
      <c r="A1255" s="11"/>
      <c r="B1255" s="11"/>
      <c r="C1255" s="11"/>
      <c r="D1255" s="11"/>
      <c r="E1255" s="38"/>
      <c r="F1255" s="11"/>
      <c r="G1255" s="40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26"/>
      <c r="AR1255" s="26"/>
      <c r="AS1255" s="26"/>
      <c r="AT1255" s="26"/>
      <c r="AU1255" s="26"/>
      <c r="AV1255" s="26"/>
      <c r="AW1255" s="11"/>
      <c r="AX1255" s="11"/>
      <c r="AY1255" s="11"/>
      <c r="AZ1255" s="11"/>
      <c r="BA1255" s="11"/>
      <c r="BB1255" s="11"/>
      <c r="BC1255" s="11"/>
    </row>
    <row r="1256" spans="1:55" x14ac:dyDescent="0.3">
      <c r="A1256" s="11"/>
      <c r="B1256" s="11"/>
      <c r="C1256" s="11"/>
      <c r="D1256" s="11"/>
      <c r="E1256" s="38"/>
      <c r="F1256" s="11"/>
      <c r="G1256" s="40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26"/>
      <c r="AR1256" s="26"/>
      <c r="AS1256" s="26"/>
      <c r="AT1256" s="26"/>
      <c r="AU1256" s="26"/>
      <c r="AV1256" s="26"/>
      <c r="AW1256" s="11"/>
      <c r="AX1256" s="11"/>
      <c r="AY1256" s="11"/>
      <c r="AZ1256" s="11"/>
      <c r="BA1256" s="11"/>
      <c r="BB1256" s="11"/>
      <c r="BC1256" s="11"/>
    </row>
    <row r="1257" spans="1:55" x14ac:dyDescent="0.3">
      <c r="A1257" s="11"/>
      <c r="B1257" s="11"/>
      <c r="C1257" s="11"/>
      <c r="D1257" s="11"/>
      <c r="E1257" s="38"/>
      <c r="F1257" s="11"/>
      <c r="G1257" s="40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26"/>
      <c r="AR1257" s="26"/>
      <c r="AS1257" s="26"/>
      <c r="AT1257" s="26"/>
      <c r="AU1257" s="26"/>
      <c r="AV1257" s="26"/>
      <c r="AW1257" s="11"/>
      <c r="AX1257" s="11"/>
      <c r="AY1257" s="11"/>
      <c r="AZ1257" s="11"/>
      <c r="BA1257" s="11"/>
      <c r="BB1257" s="11"/>
      <c r="BC1257" s="11"/>
    </row>
    <row r="1258" spans="1:55" x14ac:dyDescent="0.3">
      <c r="A1258" s="11"/>
      <c r="B1258" s="11"/>
      <c r="C1258" s="11"/>
      <c r="D1258" s="11"/>
      <c r="E1258" s="38"/>
      <c r="F1258" s="11"/>
      <c r="G1258" s="40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26"/>
      <c r="AR1258" s="26"/>
      <c r="AS1258" s="26"/>
      <c r="AT1258" s="26"/>
      <c r="AU1258" s="26"/>
      <c r="AV1258" s="26"/>
      <c r="AW1258" s="11"/>
      <c r="AX1258" s="11"/>
      <c r="AY1258" s="11"/>
      <c r="AZ1258" s="11"/>
      <c r="BA1258" s="11"/>
      <c r="BB1258" s="11"/>
      <c r="BC1258" s="11"/>
    </row>
    <row r="1259" spans="1:55" x14ac:dyDescent="0.3">
      <c r="A1259" s="11"/>
      <c r="B1259" s="11"/>
      <c r="C1259" s="11"/>
      <c r="D1259" s="11"/>
      <c r="E1259" s="38"/>
      <c r="F1259" s="11"/>
      <c r="G1259" s="40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26"/>
      <c r="AR1259" s="26"/>
      <c r="AS1259" s="26"/>
      <c r="AT1259" s="26"/>
      <c r="AU1259" s="26"/>
      <c r="AV1259" s="26"/>
      <c r="AW1259" s="11"/>
      <c r="AX1259" s="11"/>
      <c r="AY1259" s="11"/>
      <c r="AZ1259" s="11"/>
      <c r="BA1259" s="11"/>
      <c r="BB1259" s="11"/>
      <c r="BC1259" s="11"/>
    </row>
    <row r="1260" spans="1:55" x14ac:dyDescent="0.3">
      <c r="A1260" s="11"/>
      <c r="B1260" s="11"/>
      <c r="C1260" s="11"/>
      <c r="D1260" s="11"/>
      <c r="E1260" s="38"/>
      <c r="F1260" s="11"/>
      <c r="G1260" s="40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26"/>
      <c r="AR1260" s="26"/>
      <c r="AS1260" s="26"/>
      <c r="AT1260" s="26"/>
      <c r="AU1260" s="26"/>
      <c r="AV1260" s="26"/>
      <c r="AW1260" s="11"/>
      <c r="AX1260" s="11"/>
      <c r="AY1260" s="11"/>
      <c r="AZ1260" s="11"/>
      <c r="BA1260" s="11"/>
      <c r="BB1260" s="11"/>
      <c r="BC1260" s="11"/>
    </row>
    <row r="1261" spans="1:55" x14ac:dyDescent="0.3">
      <c r="A1261" s="11"/>
      <c r="B1261" s="11"/>
      <c r="C1261" s="11"/>
      <c r="D1261" s="11"/>
      <c r="E1261" s="38"/>
      <c r="F1261" s="11"/>
      <c r="G1261" s="40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26"/>
      <c r="AR1261" s="26"/>
      <c r="AS1261" s="26"/>
      <c r="AT1261" s="26"/>
      <c r="AU1261" s="26"/>
      <c r="AV1261" s="26"/>
      <c r="AW1261" s="11"/>
      <c r="AX1261" s="11"/>
      <c r="AY1261" s="11"/>
      <c r="AZ1261" s="11"/>
      <c r="BA1261" s="11"/>
      <c r="BB1261" s="11"/>
      <c r="BC1261" s="11"/>
    </row>
    <row r="1262" spans="1:55" x14ac:dyDescent="0.3">
      <c r="A1262" s="11"/>
      <c r="B1262" s="11"/>
      <c r="C1262" s="11"/>
      <c r="D1262" s="11"/>
      <c r="E1262" s="38"/>
      <c r="F1262" s="11"/>
      <c r="G1262" s="40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26"/>
      <c r="AR1262" s="26"/>
      <c r="AS1262" s="26"/>
      <c r="AT1262" s="26"/>
      <c r="AU1262" s="26"/>
      <c r="AV1262" s="26"/>
      <c r="AW1262" s="11"/>
      <c r="AX1262" s="11"/>
      <c r="AY1262" s="11"/>
      <c r="AZ1262" s="11"/>
      <c r="BA1262" s="11"/>
      <c r="BB1262" s="11"/>
      <c r="BC1262" s="11"/>
    </row>
    <row r="1263" spans="1:55" x14ac:dyDescent="0.3">
      <c r="A1263" s="11"/>
      <c r="B1263" s="11"/>
      <c r="C1263" s="11"/>
      <c r="D1263" s="11"/>
      <c r="E1263" s="38"/>
      <c r="F1263" s="11"/>
      <c r="G1263" s="40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26"/>
      <c r="AR1263" s="26"/>
      <c r="AS1263" s="26"/>
      <c r="AT1263" s="26"/>
      <c r="AU1263" s="26"/>
      <c r="AV1263" s="26"/>
      <c r="AW1263" s="11"/>
      <c r="AX1263" s="11"/>
      <c r="AY1263" s="11"/>
      <c r="AZ1263" s="11"/>
      <c r="BA1263" s="11"/>
      <c r="BB1263" s="11"/>
      <c r="BC1263" s="11"/>
    </row>
    <row r="1264" spans="1:55" x14ac:dyDescent="0.3">
      <c r="A1264" s="11"/>
      <c r="B1264" s="11"/>
      <c r="C1264" s="11"/>
      <c r="D1264" s="11"/>
      <c r="E1264" s="38"/>
      <c r="F1264" s="11"/>
      <c r="G1264" s="40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26"/>
      <c r="AR1264" s="26"/>
      <c r="AS1264" s="26"/>
      <c r="AT1264" s="26"/>
      <c r="AU1264" s="26"/>
      <c r="AV1264" s="26"/>
      <c r="AW1264" s="11"/>
      <c r="AX1264" s="11"/>
      <c r="AY1264" s="11"/>
      <c r="AZ1264" s="11"/>
      <c r="BA1264" s="11"/>
      <c r="BB1264" s="11"/>
      <c r="BC1264" s="11"/>
    </row>
    <row r="1265" spans="1:55" x14ac:dyDescent="0.3">
      <c r="A1265" s="11"/>
      <c r="B1265" s="11"/>
      <c r="C1265" s="11"/>
      <c r="D1265" s="11"/>
      <c r="E1265" s="38"/>
      <c r="F1265" s="11"/>
      <c r="G1265" s="40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26"/>
      <c r="AR1265" s="26"/>
      <c r="AS1265" s="26"/>
      <c r="AT1265" s="26"/>
      <c r="AU1265" s="26"/>
      <c r="AV1265" s="26"/>
      <c r="AW1265" s="11"/>
      <c r="AX1265" s="11"/>
      <c r="AY1265" s="11"/>
      <c r="AZ1265" s="11"/>
      <c r="BA1265" s="11"/>
      <c r="BB1265" s="11"/>
      <c r="BC1265" s="11"/>
    </row>
    <row r="1266" spans="1:55" x14ac:dyDescent="0.3">
      <c r="A1266" s="11"/>
      <c r="B1266" s="11"/>
      <c r="C1266" s="11"/>
      <c r="D1266" s="11"/>
      <c r="E1266" s="38"/>
      <c r="F1266" s="11"/>
      <c r="G1266" s="40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26"/>
      <c r="AR1266" s="26"/>
      <c r="AS1266" s="26"/>
      <c r="AT1266" s="26"/>
      <c r="AU1266" s="26"/>
      <c r="AV1266" s="26"/>
      <c r="AW1266" s="11"/>
      <c r="AX1266" s="11"/>
      <c r="AY1266" s="11"/>
      <c r="AZ1266" s="11"/>
      <c r="BA1266" s="11"/>
      <c r="BB1266" s="11"/>
      <c r="BC1266" s="11"/>
    </row>
    <row r="1267" spans="1:55" x14ac:dyDescent="0.3">
      <c r="A1267" s="11"/>
      <c r="B1267" s="11"/>
      <c r="C1267" s="11"/>
      <c r="D1267" s="11"/>
      <c r="E1267" s="38"/>
      <c r="F1267" s="11"/>
      <c r="G1267" s="40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26"/>
      <c r="AR1267" s="26"/>
      <c r="AS1267" s="26"/>
      <c r="AT1267" s="26"/>
      <c r="AU1267" s="26"/>
      <c r="AV1267" s="26"/>
      <c r="AW1267" s="11"/>
      <c r="AX1267" s="11"/>
      <c r="AY1267" s="11"/>
      <c r="AZ1267" s="11"/>
      <c r="BA1267" s="11"/>
      <c r="BB1267" s="11"/>
      <c r="BC1267" s="11"/>
    </row>
    <row r="1268" spans="1:55" x14ac:dyDescent="0.3">
      <c r="A1268" s="11"/>
      <c r="B1268" s="11"/>
      <c r="C1268" s="11"/>
      <c r="D1268" s="11"/>
      <c r="E1268" s="38"/>
      <c r="F1268" s="11"/>
      <c r="G1268" s="40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26"/>
      <c r="AR1268" s="26"/>
      <c r="AS1268" s="26"/>
      <c r="AT1268" s="26"/>
      <c r="AU1268" s="26"/>
      <c r="AV1268" s="26"/>
      <c r="AW1268" s="11"/>
      <c r="AX1268" s="11"/>
      <c r="AY1268" s="11"/>
      <c r="AZ1268" s="11"/>
      <c r="BA1268" s="11"/>
      <c r="BB1268" s="11"/>
      <c r="BC1268" s="11"/>
    </row>
    <row r="1269" spans="1:55" x14ac:dyDescent="0.3">
      <c r="A1269" s="11"/>
      <c r="B1269" s="11"/>
      <c r="C1269" s="11"/>
      <c r="D1269" s="11"/>
      <c r="E1269" s="38"/>
      <c r="F1269" s="11"/>
      <c r="G1269" s="40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26"/>
      <c r="AR1269" s="26"/>
      <c r="AS1269" s="26"/>
      <c r="AT1269" s="26"/>
      <c r="AU1269" s="26"/>
      <c r="AV1269" s="26"/>
      <c r="AW1269" s="11"/>
      <c r="AX1269" s="11"/>
      <c r="AY1269" s="11"/>
      <c r="AZ1269" s="11"/>
      <c r="BA1269" s="11"/>
      <c r="BB1269" s="11"/>
      <c r="BC1269" s="11"/>
    </row>
    <row r="1270" spans="1:55" x14ac:dyDescent="0.3">
      <c r="A1270" s="11"/>
      <c r="B1270" s="11"/>
      <c r="C1270" s="11"/>
      <c r="D1270" s="11"/>
      <c r="E1270" s="38"/>
      <c r="F1270" s="11"/>
      <c r="G1270" s="40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26"/>
      <c r="AR1270" s="26"/>
      <c r="AS1270" s="26"/>
      <c r="AT1270" s="26"/>
      <c r="AU1270" s="26"/>
      <c r="AV1270" s="26"/>
      <c r="AW1270" s="11"/>
      <c r="AX1270" s="11"/>
      <c r="AY1270" s="11"/>
      <c r="AZ1270" s="11"/>
      <c r="BA1270" s="11"/>
      <c r="BB1270" s="11"/>
      <c r="BC1270" s="11"/>
    </row>
    <row r="1271" spans="1:55" x14ac:dyDescent="0.3">
      <c r="A1271" s="11"/>
      <c r="B1271" s="11"/>
      <c r="C1271" s="11"/>
      <c r="D1271" s="11"/>
      <c r="E1271" s="38"/>
      <c r="F1271" s="11"/>
      <c r="G1271" s="40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26"/>
      <c r="AR1271" s="26"/>
      <c r="AS1271" s="26"/>
      <c r="AT1271" s="26"/>
      <c r="AU1271" s="26"/>
      <c r="AV1271" s="26"/>
      <c r="AW1271" s="11"/>
      <c r="AX1271" s="11"/>
      <c r="AY1271" s="11"/>
      <c r="AZ1271" s="11"/>
      <c r="BA1271" s="11"/>
      <c r="BB1271" s="11"/>
      <c r="BC1271" s="11"/>
    </row>
    <row r="1272" spans="1:55" x14ac:dyDescent="0.3">
      <c r="A1272" s="11"/>
      <c r="B1272" s="11"/>
      <c r="C1272" s="11"/>
      <c r="D1272" s="11"/>
      <c r="E1272" s="38"/>
      <c r="F1272" s="11"/>
      <c r="G1272" s="40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26"/>
      <c r="AR1272" s="26"/>
      <c r="AS1272" s="26"/>
      <c r="AT1272" s="26"/>
      <c r="AU1272" s="26"/>
      <c r="AV1272" s="26"/>
      <c r="AW1272" s="11"/>
      <c r="AX1272" s="11"/>
      <c r="AY1272" s="11"/>
      <c r="AZ1272" s="11"/>
      <c r="BA1272" s="11"/>
      <c r="BB1272" s="11"/>
      <c r="BC1272" s="11"/>
    </row>
    <row r="1273" spans="1:55" x14ac:dyDescent="0.3">
      <c r="A1273" s="11"/>
      <c r="B1273" s="11"/>
      <c r="C1273" s="11"/>
      <c r="D1273" s="11"/>
      <c r="E1273" s="38"/>
      <c r="F1273" s="11"/>
      <c r="G1273" s="40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26"/>
      <c r="AR1273" s="26"/>
      <c r="AS1273" s="26"/>
      <c r="AT1273" s="26"/>
      <c r="AU1273" s="26"/>
      <c r="AV1273" s="26"/>
      <c r="AW1273" s="11"/>
      <c r="AX1273" s="11"/>
      <c r="AY1273" s="11"/>
      <c r="AZ1273" s="11"/>
      <c r="BA1273" s="11"/>
      <c r="BB1273" s="11"/>
      <c r="BC1273" s="11"/>
    </row>
    <row r="1274" spans="1:55" x14ac:dyDescent="0.3">
      <c r="A1274" s="11"/>
      <c r="B1274" s="11"/>
      <c r="C1274" s="11"/>
      <c r="D1274" s="11"/>
      <c r="E1274" s="38"/>
      <c r="F1274" s="11"/>
      <c r="G1274" s="40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26"/>
      <c r="AR1274" s="26"/>
      <c r="AS1274" s="26"/>
      <c r="AT1274" s="26"/>
      <c r="AU1274" s="26"/>
      <c r="AV1274" s="26"/>
      <c r="AW1274" s="11"/>
      <c r="AX1274" s="11"/>
      <c r="AY1274" s="11"/>
      <c r="AZ1274" s="11"/>
      <c r="BA1274" s="11"/>
      <c r="BB1274" s="11"/>
      <c r="BC1274" s="11"/>
    </row>
    <row r="1275" spans="1:55" x14ac:dyDescent="0.3">
      <c r="A1275" s="11"/>
      <c r="B1275" s="11"/>
      <c r="C1275" s="11"/>
      <c r="D1275" s="11"/>
      <c r="E1275" s="38"/>
      <c r="F1275" s="11"/>
      <c r="G1275" s="40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26"/>
      <c r="AR1275" s="26"/>
      <c r="AS1275" s="26"/>
      <c r="AT1275" s="26"/>
      <c r="AU1275" s="26"/>
      <c r="AV1275" s="26"/>
      <c r="AW1275" s="11"/>
      <c r="AX1275" s="11"/>
      <c r="AY1275" s="11"/>
      <c r="AZ1275" s="11"/>
      <c r="BA1275" s="11"/>
      <c r="BB1275" s="11"/>
      <c r="BC1275" s="11"/>
    </row>
    <row r="1276" spans="1:55" x14ac:dyDescent="0.3">
      <c r="A1276" s="11"/>
      <c r="B1276" s="11"/>
      <c r="C1276" s="11"/>
      <c r="D1276" s="11"/>
      <c r="E1276" s="38"/>
      <c r="F1276" s="11"/>
      <c r="G1276" s="40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26"/>
      <c r="AR1276" s="26"/>
      <c r="AS1276" s="26"/>
      <c r="AT1276" s="26"/>
      <c r="AU1276" s="26"/>
      <c r="AV1276" s="26"/>
      <c r="AW1276" s="11"/>
      <c r="AX1276" s="11"/>
      <c r="AY1276" s="11"/>
      <c r="AZ1276" s="11"/>
      <c r="BA1276" s="11"/>
      <c r="BB1276" s="11"/>
      <c r="BC1276" s="11"/>
    </row>
    <row r="1277" spans="1:55" x14ac:dyDescent="0.3">
      <c r="A1277" s="11"/>
      <c r="B1277" s="11"/>
      <c r="C1277" s="11"/>
      <c r="D1277" s="11"/>
      <c r="E1277" s="38"/>
      <c r="F1277" s="11"/>
      <c r="G1277" s="40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26"/>
      <c r="AR1277" s="26"/>
      <c r="AS1277" s="26"/>
      <c r="AT1277" s="26"/>
      <c r="AU1277" s="26"/>
      <c r="AV1277" s="26"/>
      <c r="AW1277" s="11"/>
      <c r="AX1277" s="11"/>
      <c r="AY1277" s="11"/>
      <c r="AZ1277" s="11"/>
      <c r="BA1277" s="11"/>
      <c r="BB1277" s="11"/>
      <c r="BC1277" s="11"/>
    </row>
    <row r="1278" spans="1:55" x14ac:dyDescent="0.3">
      <c r="A1278" s="11"/>
      <c r="B1278" s="11"/>
      <c r="C1278" s="11"/>
      <c r="D1278" s="11"/>
      <c r="E1278" s="38"/>
      <c r="F1278" s="11"/>
      <c r="G1278" s="40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26"/>
      <c r="AR1278" s="26"/>
      <c r="AS1278" s="26"/>
      <c r="AT1278" s="26"/>
      <c r="AU1278" s="26"/>
      <c r="AV1278" s="26"/>
      <c r="AW1278" s="11"/>
      <c r="AX1278" s="11"/>
      <c r="AY1278" s="11"/>
      <c r="AZ1278" s="11"/>
      <c r="BA1278" s="11"/>
      <c r="BB1278" s="11"/>
      <c r="BC1278" s="11"/>
    </row>
    <row r="1279" spans="1:55" x14ac:dyDescent="0.3">
      <c r="A1279" s="11"/>
      <c r="B1279" s="11"/>
      <c r="C1279" s="11"/>
      <c r="D1279" s="11"/>
      <c r="E1279" s="38"/>
      <c r="F1279" s="11"/>
      <c r="G1279" s="40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26"/>
      <c r="AR1279" s="26"/>
      <c r="AS1279" s="26"/>
      <c r="AT1279" s="26"/>
      <c r="AU1279" s="26"/>
      <c r="AV1279" s="26"/>
      <c r="AW1279" s="11"/>
      <c r="AX1279" s="11"/>
      <c r="AY1279" s="11"/>
      <c r="AZ1279" s="11"/>
      <c r="BA1279" s="11"/>
      <c r="BB1279" s="11"/>
      <c r="BC1279" s="11"/>
    </row>
    <row r="1280" spans="1:55" x14ac:dyDescent="0.3">
      <c r="A1280" s="11"/>
      <c r="B1280" s="11"/>
      <c r="C1280" s="11"/>
      <c r="D1280" s="11"/>
      <c r="E1280" s="38"/>
      <c r="F1280" s="11"/>
      <c r="G1280" s="40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26"/>
      <c r="AR1280" s="26"/>
      <c r="AS1280" s="26"/>
      <c r="AT1280" s="26"/>
      <c r="AU1280" s="26"/>
      <c r="AV1280" s="26"/>
      <c r="AW1280" s="11"/>
      <c r="AX1280" s="11"/>
      <c r="AY1280" s="11"/>
      <c r="AZ1280" s="11"/>
      <c r="BA1280" s="11"/>
      <c r="BB1280" s="11"/>
      <c r="BC1280" s="11"/>
    </row>
    <row r="1281" spans="1:55" x14ac:dyDescent="0.3">
      <c r="A1281" s="11"/>
      <c r="B1281" s="11"/>
      <c r="C1281" s="11"/>
      <c r="D1281" s="11"/>
      <c r="E1281" s="38"/>
      <c r="F1281" s="11"/>
      <c r="G1281" s="40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26"/>
      <c r="AR1281" s="26"/>
      <c r="AS1281" s="26"/>
      <c r="AT1281" s="26"/>
      <c r="AU1281" s="26"/>
      <c r="AV1281" s="26"/>
      <c r="AW1281" s="11"/>
      <c r="AX1281" s="11"/>
      <c r="AY1281" s="11"/>
      <c r="AZ1281" s="11"/>
      <c r="BA1281" s="11"/>
      <c r="BB1281" s="11"/>
      <c r="BC1281" s="11"/>
    </row>
    <row r="1282" spans="1:55" x14ac:dyDescent="0.3">
      <c r="A1282" s="11"/>
      <c r="B1282" s="11"/>
      <c r="C1282" s="11"/>
      <c r="D1282" s="11"/>
      <c r="E1282" s="38"/>
      <c r="F1282" s="11"/>
      <c r="G1282" s="40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26"/>
      <c r="AR1282" s="26"/>
      <c r="AS1282" s="26"/>
      <c r="AT1282" s="26"/>
      <c r="AU1282" s="26"/>
      <c r="AV1282" s="26"/>
      <c r="AW1282" s="11"/>
      <c r="AX1282" s="11"/>
      <c r="AY1282" s="11"/>
      <c r="AZ1282" s="11"/>
      <c r="BA1282" s="11"/>
      <c r="BB1282" s="11"/>
      <c r="BC1282" s="11"/>
    </row>
    <row r="1283" spans="1:55" x14ac:dyDescent="0.3">
      <c r="A1283" s="11"/>
      <c r="B1283" s="11"/>
      <c r="C1283" s="11"/>
      <c r="D1283" s="11"/>
      <c r="E1283" s="38"/>
      <c r="F1283" s="11"/>
      <c r="G1283" s="40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26"/>
      <c r="AR1283" s="26"/>
      <c r="AS1283" s="26"/>
      <c r="AT1283" s="26"/>
      <c r="AU1283" s="26"/>
      <c r="AV1283" s="26"/>
      <c r="AW1283" s="11"/>
      <c r="AX1283" s="11"/>
      <c r="AY1283" s="11"/>
      <c r="AZ1283" s="11"/>
      <c r="BA1283" s="11"/>
      <c r="BB1283" s="11"/>
      <c r="BC1283" s="11"/>
    </row>
    <row r="1284" spans="1:55" x14ac:dyDescent="0.3">
      <c r="A1284" s="11"/>
      <c r="B1284" s="11"/>
      <c r="C1284" s="11"/>
      <c r="D1284" s="11"/>
      <c r="E1284" s="38"/>
      <c r="F1284" s="11"/>
      <c r="G1284" s="40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26"/>
      <c r="AR1284" s="26"/>
      <c r="AS1284" s="26"/>
      <c r="AT1284" s="26"/>
      <c r="AU1284" s="26"/>
      <c r="AV1284" s="26"/>
      <c r="AW1284" s="11"/>
      <c r="AX1284" s="11"/>
      <c r="AY1284" s="11"/>
      <c r="AZ1284" s="11"/>
      <c r="BA1284" s="11"/>
      <c r="BB1284" s="11"/>
      <c r="BC1284" s="11"/>
    </row>
    <row r="1285" spans="1:55" x14ac:dyDescent="0.3">
      <c r="A1285" s="11"/>
      <c r="B1285" s="11"/>
      <c r="C1285" s="11"/>
      <c r="D1285" s="11"/>
      <c r="E1285" s="38"/>
      <c r="F1285" s="11"/>
      <c r="G1285" s="40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26"/>
      <c r="AR1285" s="26"/>
      <c r="AS1285" s="26"/>
      <c r="AT1285" s="26"/>
      <c r="AU1285" s="26"/>
      <c r="AV1285" s="26"/>
      <c r="AW1285" s="11"/>
      <c r="AX1285" s="11"/>
      <c r="AY1285" s="11"/>
      <c r="AZ1285" s="11"/>
      <c r="BA1285" s="11"/>
      <c r="BB1285" s="11"/>
      <c r="BC1285" s="11"/>
    </row>
    <row r="1286" spans="1:55" x14ac:dyDescent="0.3">
      <c r="A1286" s="11"/>
      <c r="B1286" s="11"/>
      <c r="C1286" s="11"/>
      <c r="D1286" s="11"/>
      <c r="E1286" s="38"/>
      <c r="F1286" s="11"/>
      <c r="G1286" s="40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26"/>
      <c r="AR1286" s="26"/>
      <c r="AS1286" s="26"/>
      <c r="AT1286" s="26"/>
      <c r="AU1286" s="26"/>
      <c r="AV1286" s="26"/>
      <c r="AW1286" s="11"/>
      <c r="AX1286" s="11"/>
      <c r="AY1286" s="11"/>
      <c r="AZ1286" s="11"/>
      <c r="BA1286" s="11"/>
      <c r="BB1286" s="11"/>
      <c r="BC1286" s="11"/>
    </row>
    <row r="1287" spans="1:55" x14ac:dyDescent="0.3">
      <c r="A1287" s="11"/>
      <c r="B1287" s="11"/>
      <c r="C1287" s="11"/>
      <c r="D1287" s="11"/>
      <c r="E1287" s="38"/>
      <c r="F1287" s="11"/>
      <c r="G1287" s="40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26"/>
      <c r="AR1287" s="26"/>
      <c r="AS1287" s="26"/>
      <c r="AT1287" s="26"/>
      <c r="AU1287" s="26"/>
      <c r="AV1287" s="26"/>
      <c r="AW1287" s="11"/>
      <c r="AX1287" s="11"/>
      <c r="AY1287" s="11"/>
      <c r="AZ1287" s="11"/>
      <c r="BA1287" s="11"/>
      <c r="BB1287" s="11"/>
      <c r="BC1287" s="11"/>
    </row>
    <row r="1288" spans="1:55" x14ac:dyDescent="0.3">
      <c r="A1288" s="11"/>
      <c r="B1288" s="11"/>
      <c r="C1288" s="11"/>
      <c r="D1288" s="11"/>
      <c r="E1288" s="38"/>
      <c r="F1288" s="11"/>
      <c r="G1288" s="40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26"/>
      <c r="AR1288" s="26"/>
      <c r="AS1288" s="26"/>
      <c r="AT1288" s="26"/>
      <c r="AU1288" s="26"/>
      <c r="AV1288" s="26"/>
      <c r="AW1288" s="11"/>
      <c r="AX1288" s="11"/>
      <c r="AY1288" s="11"/>
      <c r="AZ1288" s="11"/>
      <c r="BA1288" s="11"/>
      <c r="BB1288" s="11"/>
      <c r="BC1288" s="11"/>
    </row>
    <row r="1289" spans="1:55" x14ac:dyDescent="0.3">
      <c r="A1289" s="11"/>
      <c r="B1289" s="11"/>
      <c r="C1289" s="11"/>
      <c r="D1289" s="11"/>
      <c r="E1289" s="38"/>
      <c r="F1289" s="11"/>
      <c r="G1289" s="40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26"/>
      <c r="AR1289" s="26"/>
      <c r="AS1289" s="26"/>
      <c r="AT1289" s="26"/>
      <c r="AU1289" s="26"/>
      <c r="AV1289" s="26"/>
      <c r="AW1289" s="11"/>
      <c r="AX1289" s="11"/>
      <c r="AY1289" s="11"/>
      <c r="AZ1289" s="11"/>
      <c r="BA1289" s="11"/>
      <c r="BB1289" s="11"/>
      <c r="BC1289" s="11"/>
    </row>
    <row r="1290" spans="1:55" x14ac:dyDescent="0.3">
      <c r="A1290" s="11"/>
      <c r="B1290" s="11"/>
      <c r="C1290" s="11"/>
      <c r="D1290" s="11"/>
      <c r="E1290" s="38"/>
      <c r="F1290" s="11"/>
      <c r="G1290" s="40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26"/>
      <c r="AR1290" s="26"/>
      <c r="AS1290" s="26"/>
      <c r="AT1290" s="26"/>
      <c r="AU1290" s="26"/>
      <c r="AV1290" s="26"/>
      <c r="AW1290" s="11"/>
      <c r="AX1290" s="11"/>
      <c r="AY1290" s="11"/>
      <c r="AZ1290" s="11"/>
      <c r="BA1290" s="11"/>
      <c r="BB1290" s="11"/>
      <c r="BC1290" s="11"/>
    </row>
    <row r="1291" spans="1:55" x14ac:dyDescent="0.3">
      <c r="A1291" s="11"/>
      <c r="B1291" s="11"/>
      <c r="C1291" s="11"/>
      <c r="D1291" s="11"/>
      <c r="E1291" s="38"/>
      <c r="F1291" s="11"/>
      <c r="G1291" s="40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26"/>
      <c r="AR1291" s="26"/>
      <c r="AS1291" s="26"/>
      <c r="AT1291" s="26"/>
      <c r="AU1291" s="26"/>
      <c r="AV1291" s="26"/>
      <c r="AW1291" s="11"/>
      <c r="AX1291" s="11"/>
      <c r="AY1291" s="11"/>
      <c r="AZ1291" s="11"/>
      <c r="BA1291" s="11"/>
      <c r="BB1291" s="11"/>
      <c r="BC1291" s="11"/>
    </row>
    <row r="1292" spans="1:55" x14ac:dyDescent="0.3">
      <c r="A1292" s="11"/>
      <c r="B1292" s="11"/>
      <c r="C1292" s="11"/>
      <c r="D1292" s="11"/>
      <c r="E1292" s="38"/>
      <c r="F1292" s="11"/>
      <c r="G1292" s="40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26"/>
      <c r="AR1292" s="26"/>
      <c r="AS1292" s="26"/>
      <c r="AT1292" s="26"/>
      <c r="AU1292" s="26"/>
      <c r="AV1292" s="26"/>
      <c r="AW1292" s="11"/>
      <c r="AX1292" s="11"/>
      <c r="AY1292" s="11"/>
      <c r="AZ1292" s="11"/>
      <c r="BA1292" s="11"/>
      <c r="BB1292" s="11"/>
      <c r="BC1292" s="11"/>
    </row>
    <row r="1293" spans="1:55" x14ac:dyDescent="0.3">
      <c r="A1293" s="11"/>
      <c r="B1293" s="11"/>
      <c r="C1293" s="11"/>
      <c r="D1293" s="11"/>
      <c r="E1293" s="38"/>
      <c r="F1293" s="11"/>
      <c r="G1293" s="40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26"/>
      <c r="AR1293" s="26"/>
      <c r="AS1293" s="26"/>
      <c r="AT1293" s="26"/>
      <c r="AU1293" s="26"/>
      <c r="AV1293" s="26"/>
      <c r="AW1293" s="11"/>
      <c r="AX1293" s="11"/>
      <c r="AY1293" s="11"/>
      <c r="AZ1293" s="11"/>
      <c r="BA1293" s="11"/>
      <c r="BB1293" s="11"/>
      <c r="BC1293" s="11"/>
    </row>
    <row r="1294" spans="1:55" x14ac:dyDescent="0.3">
      <c r="A1294" s="11"/>
      <c r="B1294" s="11"/>
      <c r="C1294" s="11"/>
      <c r="D1294" s="11"/>
      <c r="E1294" s="38"/>
      <c r="F1294" s="11"/>
      <c r="G1294" s="40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26"/>
      <c r="AR1294" s="26"/>
      <c r="AS1294" s="26"/>
      <c r="AT1294" s="26"/>
      <c r="AU1294" s="26"/>
      <c r="AV1294" s="26"/>
      <c r="AW1294" s="11"/>
      <c r="AX1294" s="11"/>
      <c r="AY1294" s="11"/>
      <c r="AZ1294" s="11"/>
      <c r="BA1294" s="11"/>
      <c r="BB1294" s="11"/>
      <c r="BC1294" s="11"/>
    </row>
    <row r="1295" spans="1:55" x14ac:dyDescent="0.3">
      <c r="A1295" s="11"/>
      <c r="B1295" s="11"/>
      <c r="C1295" s="11"/>
      <c r="D1295" s="11"/>
      <c r="E1295" s="38"/>
      <c r="F1295" s="11"/>
      <c r="G1295" s="40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26"/>
      <c r="AR1295" s="26"/>
      <c r="AS1295" s="26"/>
      <c r="AT1295" s="26"/>
      <c r="AU1295" s="26"/>
      <c r="AV1295" s="26"/>
      <c r="AW1295" s="11"/>
      <c r="AX1295" s="11"/>
      <c r="AY1295" s="11"/>
      <c r="AZ1295" s="11"/>
      <c r="BA1295" s="11"/>
      <c r="BB1295" s="11"/>
      <c r="BC1295" s="11"/>
    </row>
    <row r="1296" spans="1:55" x14ac:dyDescent="0.3">
      <c r="A1296" s="11"/>
      <c r="B1296" s="11"/>
      <c r="C1296" s="11"/>
      <c r="D1296" s="11"/>
      <c r="E1296" s="38"/>
      <c r="F1296" s="11"/>
      <c r="G1296" s="40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26"/>
      <c r="AR1296" s="26"/>
      <c r="AS1296" s="26"/>
      <c r="AT1296" s="26"/>
      <c r="AU1296" s="26"/>
      <c r="AV1296" s="26"/>
      <c r="AW1296" s="11"/>
      <c r="AX1296" s="11"/>
      <c r="AY1296" s="11"/>
      <c r="AZ1296" s="11"/>
      <c r="BA1296" s="11"/>
      <c r="BB1296" s="11"/>
      <c r="BC1296" s="11"/>
    </row>
    <row r="1297" spans="1:55" x14ac:dyDescent="0.3">
      <c r="A1297" s="11"/>
      <c r="B1297" s="11"/>
      <c r="C1297" s="11"/>
      <c r="D1297" s="11"/>
      <c r="E1297" s="38"/>
      <c r="F1297" s="11"/>
      <c r="G1297" s="40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26"/>
      <c r="AR1297" s="26"/>
      <c r="AS1297" s="26"/>
      <c r="AT1297" s="26"/>
      <c r="AU1297" s="26"/>
      <c r="AV1297" s="26"/>
      <c r="AW1297" s="11"/>
      <c r="AX1297" s="11"/>
      <c r="AY1297" s="11"/>
      <c r="AZ1297" s="11"/>
      <c r="BA1297" s="11"/>
      <c r="BB1297" s="11"/>
      <c r="BC1297" s="11"/>
    </row>
    <row r="1298" spans="1:55" x14ac:dyDescent="0.3">
      <c r="A1298" s="11"/>
      <c r="B1298" s="11"/>
      <c r="C1298" s="11"/>
      <c r="D1298" s="11"/>
      <c r="E1298" s="38"/>
      <c r="F1298" s="11"/>
      <c r="G1298" s="40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26"/>
      <c r="AR1298" s="26"/>
      <c r="AS1298" s="26"/>
      <c r="AT1298" s="26"/>
      <c r="AU1298" s="26"/>
      <c r="AV1298" s="26"/>
      <c r="AW1298" s="11"/>
      <c r="AX1298" s="11"/>
      <c r="AY1298" s="11"/>
      <c r="AZ1298" s="11"/>
      <c r="BA1298" s="11"/>
      <c r="BB1298" s="11"/>
      <c r="BC1298" s="11"/>
    </row>
    <row r="1299" spans="1:55" x14ac:dyDescent="0.3">
      <c r="A1299" s="11"/>
      <c r="B1299" s="11"/>
      <c r="C1299" s="11"/>
      <c r="D1299" s="11"/>
      <c r="E1299" s="38"/>
      <c r="F1299" s="11"/>
      <c r="G1299" s="40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26"/>
      <c r="AR1299" s="26"/>
      <c r="AS1299" s="26"/>
      <c r="AT1299" s="26"/>
      <c r="AU1299" s="26"/>
      <c r="AV1299" s="26"/>
      <c r="AW1299" s="11"/>
      <c r="AX1299" s="11"/>
      <c r="AY1299" s="11"/>
      <c r="AZ1299" s="11"/>
      <c r="BA1299" s="11"/>
      <c r="BB1299" s="11"/>
      <c r="BC1299" s="11"/>
    </row>
    <row r="1300" spans="1:55" x14ac:dyDescent="0.3">
      <c r="A1300" s="11"/>
      <c r="B1300" s="11"/>
      <c r="C1300" s="11"/>
      <c r="D1300" s="11"/>
      <c r="E1300" s="38"/>
      <c r="F1300" s="11"/>
      <c r="G1300" s="40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26"/>
      <c r="AR1300" s="26"/>
      <c r="AS1300" s="26"/>
      <c r="AT1300" s="26"/>
      <c r="AU1300" s="26"/>
      <c r="AV1300" s="26"/>
      <c r="AW1300" s="11"/>
      <c r="AX1300" s="11"/>
      <c r="AY1300" s="11"/>
      <c r="AZ1300" s="11"/>
      <c r="BA1300" s="11"/>
      <c r="BB1300" s="11"/>
      <c r="BC1300" s="11"/>
    </row>
    <row r="1301" spans="1:55" x14ac:dyDescent="0.3">
      <c r="A1301" s="11"/>
      <c r="B1301" s="11"/>
      <c r="C1301" s="11"/>
      <c r="D1301" s="11"/>
      <c r="E1301" s="38"/>
      <c r="F1301" s="11"/>
      <c r="G1301" s="40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26"/>
      <c r="AR1301" s="26"/>
      <c r="AS1301" s="26"/>
      <c r="AT1301" s="26"/>
      <c r="AU1301" s="26"/>
      <c r="AV1301" s="26"/>
      <c r="AW1301" s="11"/>
      <c r="AX1301" s="11"/>
      <c r="AY1301" s="11"/>
      <c r="AZ1301" s="11"/>
      <c r="BA1301" s="11"/>
      <c r="BB1301" s="11"/>
      <c r="BC1301" s="11"/>
    </row>
    <row r="1302" spans="1:55" x14ac:dyDescent="0.3">
      <c r="A1302" s="11"/>
      <c r="B1302" s="11"/>
      <c r="C1302" s="11"/>
      <c r="D1302" s="11"/>
      <c r="E1302" s="38"/>
      <c r="F1302" s="11"/>
      <c r="G1302" s="40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26"/>
      <c r="AR1302" s="26"/>
      <c r="AS1302" s="26"/>
      <c r="AT1302" s="26"/>
      <c r="AU1302" s="26"/>
      <c r="AV1302" s="26"/>
      <c r="AW1302" s="11"/>
      <c r="AX1302" s="11"/>
      <c r="AY1302" s="11"/>
      <c r="AZ1302" s="11"/>
      <c r="BA1302" s="11"/>
      <c r="BB1302" s="11"/>
      <c r="BC1302" s="11"/>
    </row>
    <row r="1303" spans="1:55" x14ac:dyDescent="0.3">
      <c r="A1303" s="11"/>
      <c r="B1303" s="11"/>
      <c r="C1303" s="11"/>
      <c r="D1303" s="11"/>
      <c r="E1303" s="38"/>
      <c r="F1303" s="11"/>
      <c r="G1303" s="40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26"/>
      <c r="AR1303" s="26"/>
      <c r="AS1303" s="26"/>
      <c r="AT1303" s="26"/>
      <c r="AU1303" s="26"/>
      <c r="AV1303" s="26"/>
      <c r="AW1303" s="11"/>
      <c r="AX1303" s="11"/>
      <c r="AY1303" s="11"/>
      <c r="AZ1303" s="11"/>
      <c r="BA1303" s="11"/>
      <c r="BB1303" s="11"/>
      <c r="BC1303" s="11"/>
    </row>
    <row r="1304" spans="1:55" x14ac:dyDescent="0.3">
      <c r="A1304" s="11"/>
      <c r="B1304" s="11"/>
      <c r="C1304" s="11"/>
      <c r="D1304" s="11"/>
      <c r="E1304" s="38"/>
      <c r="F1304" s="11"/>
      <c r="G1304" s="40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26"/>
      <c r="AR1304" s="26"/>
      <c r="AS1304" s="26"/>
      <c r="AT1304" s="26"/>
      <c r="AU1304" s="26"/>
      <c r="AV1304" s="26"/>
      <c r="AW1304" s="11"/>
      <c r="AX1304" s="11"/>
      <c r="AY1304" s="11"/>
      <c r="AZ1304" s="11"/>
      <c r="BA1304" s="11"/>
      <c r="BB1304" s="11"/>
      <c r="BC1304" s="11"/>
    </row>
    <row r="1305" spans="1:55" x14ac:dyDescent="0.3">
      <c r="A1305" s="11"/>
      <c r="B1305" s="11"/>
      <c r="C1305" s="11"/>
      <c r="D1305" s="11"/>
      <c r="E1305" s="38"/>
      <c r="F1305" s="11"/>
      <c r="G1305" s="40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26"/>
      <c r="AR1305" s="26"/>
      <c r="AS1305" s="26"/>
      <c r="AT1305" s="26"/>
      <c r="AU1305" s="26"/>
      <c r="AV1305" s="26"/>
      <c r="AW1305" s="11"/>
      <c r="AX1305" s="11"/>
      <c r="AY1305" s="11"/>
      <c r="AZ1305" s="11"/>
      <c r="BA1305" s="11"/>
      <c r="BB1305" s="11"/>
      <c r="BC1305" s="11"/>
    </row>
    <row r="1306" spans="1:55" x14ac:dyDescent="0.3">
      <c r="A1306" s="11"/>
      <c r="B1306" s="11"/>
      <c r="C1306" s="11"/>
      <c r="D1306" s="11"/>
      <c r="E1306" s="38"/>
      <c r="F1306" s="11"/>
      <c r="G1306" s="40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26"/>
      <c r="AR1306" s="26"/>
      <c r="AS1306" s="26"/>
      <c r="AT1306" s="26"/>
      <c r="AU1306" s="26"/>
      <c r="AV1306" s="26"/>
      <c r="AW1306" s="11"/>
      <c r="AX1306" s="11"/>
      <c r="AY1306" s="11"/>
      <c r="AZ1306" s="11"/>
      <c r="BA1306" s="11"/>
      <c r="BB1306" s="11"/>
      <c r="BC1306" s="11"/>
    </row>
    <row r="1307" spans="1:55" x14ac:dyDescent="0.3">
      <c r="A1307" s="11"/>
      <c r="B1307" s="11"/>
      <c r="C1307" s="11"/>
      <c r="D1307" s="11"/>
      <c r="E1307" s="38"/>
      <c r="F1307" s="11"/>
      <c r="G1307" s="40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26"/>
      <c r="AR1307" s="26"/>
      <c r="AS1307" s="26"/>
      <c r="AT1307" s="26"/>
      <c r="AU1307" s="26"/>
      <c r="AV1307" s="26"/>
      <c r="AW1307" s="11"/>
      <c r="AX1307" s="11"/>
      <c r="AY1307" s="11"/>
      <c r="AZ1307" s="11"/>
      <c r="BA1307" s="11"/>
      <c r="BB1307" s="11"/>
      <c r="BC1307" s="11"/>
    </row>
    <row r="1308" spans="1:55" x14ac:dyDescent="0.3">
      <c r="A1308" s="11"/>
      <c r="B1308" s="11"/>
      <c r="C1308" s="11"/>
      <c r="D1308" s="11"/>
      <c r="E1308" s="38"/>
      <c r="F1308" s="11"/>
      <c r="G1308" s="40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26"/>
      <c r="AR1308" s="26"/>
      <c r="AS1308" s="26"/>
      <c r="AT1308" s="26"/>
      <c r="AU1308" s="26"/>
      <c r="AV1308" s="26"/>
      <c r="AW1308" s="11"/>
      <c r="AX1308" s="11"/>
      <c r="AY1308" s="11"/>
      <c r="AZ1308" s="11"/>
      <c r="BA1308" s="11"/>
      <c r="BB1308" s="11"/>
      <c r="BC1308" s="11"/>
    </row>
    <row r="1309" spans="1:55" x14ac:dyDescent="0.3">
      <c r="A1309" s="11"/>
      <c r="B1309" s="11"/>
      <c r="C1309" s="11"/>
      <c r="D1309" s="11"/>
      <c r="E1309" s="38"/>
      <c r="F1309" s="11"/>
      <c r="G1309" s="40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26"/>
      <c r="AR1309" s="26"/>
      <c r="AS1309" s="26"/>
      <c r="AT1309" s="26"/>
      <c r="AU1309" s="26"/>
      <c r="AV1309" s="26"/>
      <c r="AW1309" s="11"/>
      <c r="AX1309" s="11"/>
      <c r="AY1309" s="11"/>
      <c r="AZ1309" s="11"/>
      <c r="BA1309" s="11"/>
      <c r="BB1309" s="11"/>
      <c r="BC1309" s="11"/>
    </row>
    <row r="1310" spans="1:55" x14ac:dyDescent="0.3">
      <c r="A1310" s="11"/>
      <c r="B1310" s="11"/>
      <c r="C1310" s="11"/>
      <c r="D1310" s="11"/>
      <c r="E1310" s="38"/>
      <c r="F1310" s="11"/>
      <c r="G1310" s="40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26"/>
      <c r="AR1310" s="26"/>
      <c r="AS1310" s="26"/>
      <c r="AT1310" s="26"/>
      <c r="AU1310" s="26"/>
      <c r="AV1310" s="26"/>
      <c r="AW1310" s="11"/>
      <c r="AX1310" s="11"/>
      <c r="AY1310" s="11"/>
      <c r="AZ1310" s="11"/>
      <c r="BA1310" s="11"/>
      <c r="BB1310" s="11"/>
      <c r="BC1310" s="11"/>
    </row>
    <row r="1311" spans="1:55" x14ac:dyDescent="0.3">
      <c r="A1311" s="11"/>
      <c r="B1311" s="11"/>
      <c r="C1311" s="11"/>
      <c r="D1311" s="11"/>
      <c r="E1311" s="38"/>
      <c r="F1311" s="11"/>
      <c r="G1311" s="40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26"/>
      <c r="AR1311" s="26"/>
      <c r="AS1311" s="26"/>
      <c r="AT1311" s="26"/>
      <c r="AU1311" s="26"/>
      <c r="AV1311" s="26"/>
      <c r="AW1311" s="11"/>
      <c r="AX1311" s="11"/>
      <c r="AY1311" s="11"/>
      <c r="AZ1311" s="11"/>
      <c r="BA1311" s="11"/>
      <c r="BB1311" s="11"/>
      <c r="BC1311" s="11"/>
    </row>
    <row r="1312" spans="1:55" x14ac:dyDescent="0.3">
      <c r="A1312" s="11"/>
      <c r="B1312" s="11"/>
      <c r="C1312" s="11"/>
      <c r="D1312" s="11"/>
      <c r="E1312" s="38"/>
      <c r="F1312" s="11"/>
      <c r="G1312" s="40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26"/>
      <c r="AR1312" s="26"/>
      <c r="AS1312" s="26"/>
      <c r="AT1312" s="26"/>
      <c r="AU1312" s="26"/>
      <c r="AV1312" s="26"/>
      <c r="AW1312" s="11"/>
      <c r="AX1312" s="11"/>
      <c r="AY1312" s="11"/>
      <c r="AZ1312" s="11"/>
      <c r="BA1312" s="11"/>
      <c r="BB1312" s="11"/>
      <c r="BC1312" s="11"/>
    </row>
    <row r="1313" spans="1:55" x14ac:dyDescent="0.3">
      <c r="A1313" s="11"/>
      <c r="B1313" s="11"/>
      <c r="C1313" s="11"/>
      <c r="D1313" s="11"/>
      <c r="E1313" s="38"/>
      <c r="F1313" s="11"/>
      <c r="G1313" s="40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26"/>
      <c r="AR1313" s="26"/>
      <c r="AS1313" s="26"/>
      <c r="AT1313" s="26"/>
      <c r="AU1313" s="26"/>
      <c r="AV1313" s="26"/>
      <c r="AW1313" s="11"/>
      <c r="AX1313" s="11"/>
      <c r="AY1313" s="11"/>
      <c r="AZ1313" s="11"/>
      <c r="BA1313" s="11"/>
      <c r="BB1313" s="11"/>
      <c r="BC1313" s="11"/>
    </row>
    <row r="1314" spans="1:55" x14ac:dyDescent="0.3">
      <c r="A1314" s="11"/>
      <c r="B1314" s="11"/>
      <c r="C1314" s="11"/>
      <c r="D1314" s="11"/>
      <c r="E1314" s="38"/>
      <c r="F1314" s="11"/>
      <c r="G1314" s="40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26"/>
      <c r="AR1314" s="26"/>
      <c r="AS1314" s="26"/>
      <c r="AT1314" s="26"/>
      <c r="AU1314" s="26"/>
      <c r="AV1314" s="26"/>
      <c r="AW1314" s="11"/>
      <c r="AX1314" s="11"/>
      <c r="AY1314" s="11"/>
      <c r="AZ1314" s="11"/>
      <c r="BA1314" s="11"/>
      <c r="BB1314" s="11"/>
      <c r="BC1314" s="11"/>
    </row>
    <row r="1315" spans="1:55" x14ac:dyDescent="0.3">
      <c r="A1315" s="11"/>
      <c r="B1315" s="11"/>
      <c r="C1315" s="11"/>
      <c r="D1315" s="11"/>
      <c r="E1315" s="38"/>
      <c r="F1315" s="11"/>
      <c r="G1315" s="40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26"/>
      <c r="AR1315" s="26"/>
      <c r="AS1315" s="26"/>
      <c r="AT1315" s="26"/>
      <c r="AU1315" s="26"/>
      <c r="AV1315" s="26"/>
      <c r="AW1315" s="11"/>
      <c r="AX1315" s="11"/>
      <c r="AY1315" s="11"/>
      <c r="AZ1315" s="11"/>
      <c r="BA1315" s="11"/>
      <c r="BB1315" s="11"/>
      <c r="BC1315" s="11"/>
    </row>
    <row r="1316" spans="1:55" x14ac:dyDescent="0.3">
      <c r="A1316" s="11"/>
      <c r="B1316" s="11"/>
      <c r="C1316" s="11"/>
      <c r="D1316" s="11"/>
      <c r="E1316" s="38"/>
      <c r="F1316" s="11"/>
      <c r="G1316" s="40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26"/>
      <c r="AR1316" s="26"/>
      <c r="AS1316" s="26"/>
      <c r="AT1316" s="26"/>
      <c r="AU1316" s="26"/>
      <c r="AV1316" s="26"/>
      <c r="AW1316" s="11"/>
      <c r="AX1316" s="11"/>
      <c r="AY1316" s="11"/>
      <c r="AZ1316" s="11"/>
      <c r="BA1316" s="11"/>
      <c r="BB1316" s="11"/>
      <c r="BC1316" s="11"/>
    </row>
    <row r="1317" spans="1:55" x14ac:dyDescent="0.3">
      <c r="A1317" s="11"/>
      <c r="B1317" s="11"/>
      <c r="C1317" s="11"/>
      <c r="D1317" s="11"/>
      <c r="E1317" s="38"/>
      <c r="F1317" s="11"/>
      <c r="G1317" s="40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26"/>
      <c r="AR1317" s="26"/>
      <c r="AS1317" s="26"/>
      <c r="AT1317" s="26"/>
      <c r="AU1317" s="26"/>
      <c r="AV1317" s="26"/>
      <c r="AW1317" s="11"/>
      <c r="AX1317" s="11"/>
      <c r="AY1317" s="11"/>
      <c r="AZ1317" s="11"/>
      <c r="BA1317" s="11"/>
      <c r="BB1317" s="11"/>
      <c r="BC1317" s="11"/>
    </row>
    <row r="1318" spans="1:55" x14ac:dyDescent="0.3">
      <c r="A1318" s="11"/>
      <c r="B1318" s="11"/>
      <c r="C1318" s="11"/>
      <c r="D1318" s="11"/>
      <c r="E1318" s="38"/>
      <c r="F1318" s="11"/>
      <c r="G1318" s="40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26"/>
      <c r="AR1318" s="26"/>
      <c r="AS1318" s="26"/>
      <c r="AT1318" s="26"/>
      <c r="AU1318" s="26"/>
      <c r="AV1318" s="26"/>
      <c r="AW1318" s="11"/>
      <c r="AX1318" s="11"/>
      <c r="AY1318" s="11"/>
      <c r="AZ1318" s="11"/>
      <c r="BA1318" s="11"/>
      <c r="BB1318" s="11"/>
      <c r="BC1318" s="11"/>
    </row>
    <row r="1319" spans="1:55" x14ac:dyDescent="0.3">
      <c r="A1319" s="11"/>
      <c r="B1319" s="11"/>
      <c r="C1319" s="11"/>
      <c r="D1319" s="11"/>
      <c r="E1319" s="38"/>
      <c r="F1319" s="11"/>
      <c r="G1319" s="40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26"/>
      <c r="AR1319" s="26"/>
      <c r="AS1319" s="26"/>
      <c r="AT1319" s="26"/>
      <c r="AU1319" s="26"/>
      <c r="AV1319" s="26"/>
      <c r="AW1319" s="11"/>
      <c r="AX1319" s="11"/>
      <c r="AY1319" s="11"/>
      <c r="AZ1319" s="11"/>
      <c r="BA1319" s="11"/>
      <c r="BB1319" s="11"/>
      <c r="BC1319" s="11"/>
    </row>
    <row r="1320" spans="1:55" x14ac:dyDescent="0.3">
      <c r="A1320" s="11"/>
      <c r="B1320" s="11"/>
      <c r="C1320" s="11"/>
      <c r="D1320" s="11"/>
      <c r="E1320" s="38"/>
      <c r="F1320" s="11"/>
      <c r="G1320" s="40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26"/>
      <c r="AR1320" s="26"/>
      <c r="AS1320" s="26"/>
      <c r="AT1320" s="26"/>
      <c r="AU1320" s="26"/>
      <c r="AV1320" s="26"/>
      <c r="AW1320" s="11"/>
      <c r="AX1320" s="11"/>
      <c r="AY1320" s="11"/>
      <c r="AZ1320" s="11"/>
      <c r="BA1320" s="11"/>
      <c r="BB1320" s="11"/>
      <c r="BC1320" s="11"/>
    </row>
    <row r="1321" spans="1:55" x14ac:dyDescent="0.3">
      <c r="A1321" s="11"/>
      <c r="B1321" s="11"/>
      <c r="C1321" s="11"/>
      <c r="D1321" s="11"/>
      <c r="E1321" s="38"/>
      <c r="F1321" s="11"/>
      <c r="G1321" s="40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26"/>
      <c r="AR1321" s="26"/>
      <c r="AS1321" s="26"/>
      <c r="AT1321" s="26"/>
      <c r="AU1321" s="26"/>
      <c r="AV1321" s="26"/>
      <c r="AW1321" s="11"/>
      <c r="AX1321" s="11"/>
      <c r="AY1321" s="11"/>
      <c r="AZ1321" s="11"/>
      <c r="BA1321" s="11"/>
      <c r="BB1321" s="11"/>
      <c r="BC1321" s="11"/>
    </row>
    <row r="1322" spans="1:55" x14ac:dyDescent="0.3">
      <c r="A1322" s="11"/>
      <c r="B1322" s="11"/>
      <c r="C1322" s="11"/>
      <c r="D1322" s="11"/>
      <c r="E1322" s="38"/>
      <c r="F1322" s="11"/>
      <c r="G1322" s="40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26"/>
      <c r="AR1322" s="26"/>
      <c r="AS1322" s="26"/>
      <c r="AT1322" s="26"/>
      <c r="AU1322" s="26"/>
      <c r="AV1322" s="26"/>
      <c r="AW1322" s="11"/>
      <c r="AX1322" s="11"/>
      <c r="AY1322" s="11"/>
      <c r="AZ1322" s="11"/>
      <c r="BA1322" s="11"/>
      <c r="BB1322" s="11"/>
      <c r="BC1322" s="11"/>
    </row>
    <row r="1323" spans="1:55" x14ac:dyDescent="0.3">
      <c r="A1323" s="11"/>
      <c r="B1323" s="11"/>
      <c r="C1323" s="11"/>
      <c r="D1323" s="11"/>
      <c r="E1323" s="38"/>
      <c r="F1323" s="11"/>
      <c r="G1323" s="40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26"/>
      <c r="AR1323" s="26"/>
      <c r="AS1323" s="26"/>
      <c r="AT1323" s="26"/>
      <c r="AU1323" s="26"/>
      <c r="AV1323" s="26"/>
      <c r="AW1323" s="11"/>
      <c r="AX1323" s="11"/>
      <c r="AY1323" s="11"/>
      <c r="AZ1323" s="11"/>
      <c r="BA1323" s="11"/>
      <c r="BB1323" s="11"/>
      <c r="BC1323" s="11"/>
    </row>
    <row r="1324" spans="1:55" x14ac:dyDescent="0.3">
      <c r="A1324" s="11"/>
      <c r="B1324" s="11"/>
      <c r="C1324" s="11"/>
      <c r="D1324" s="11"/>
      <c r="E1324" s="38"/>
      <c r="F1324" s="11"/>
      <c r="G1324" s="40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26"/>
      <c r="AR1324" s="26"/>
      <c r="AS1324" s="26"/>
      <c r="AT1324" s="26"/>
      <c r="AU1324" s="26"/>
      <c r="AV1324" s="26"/>
      <c r="AW1324" s="11"/>
      <c r="AX1324" s="11"/>
      <c r="AY1324" s="11"/>
      <c r="AZ1324" s="11"/>
      <c r="BA1324" s="11"/>
      <c r="BB1324" s="11"/>
      <c r="BC1324" s="11"/>
    </row>
    <row r="1325" spans="1:55" x14ac:dyDescent="0.3">
      <c r="A1325" s="11"/>
      <c r="B1325" s="11"/>
      <c r="C1325" s="11"/>
      <c r="D1325" s="11"/>
      <c r="E1325" s="38"/>
      <c r="F1325" s="11"/>
      <c r="G1325" s="40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26"/>
      <c r="AR1325" s="26"/>
      <c r="AS1325" s="26"/>
      <c r="AT1325" s="26"/>
      <c r="AU1325" s="26"/>
      <c r="AV1325" s="26"/>
      <c r="AW1325" s="11"/>
      <c r="AX1325" s="11"/>
      <c r="AY1325" s="11"/>
      <c r="AZ1325" s="11"/>
      <c r="BA1325" s="11"/>
      <c r="BB1325" s="11"/>
      <c r="BC1325" s="11"/>
    </row>
    <row r="1326" spans="1:55" x14ac:dyDescent="0.3">
      <c r="A1326" s="11"/>
      <c r="B1326" s="11"/>
      <c r="C1326" s="11"/>
      <c r="D1326" s="11"/>
      <c r="E1326" s="38"/>
      <c r="F1326" s="11"/>
      <c r="G1326" s="40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26"/>
      <c r="AR1326" s="26"/>
      <c r="AS1326" s="26"/>
      <c r="AT1326" s="26"/>
      <c r="AU1326" s="26"/>
      <c r="AV1326" s="26"/>
      <c r="AW1326" s="11"/>
      <c r="AX1326" s="11"/>
      <c r="AY1326" s="11"/>
      <c r="AZ1326" s="11"/>
      <c r="BA1326" s="11"/>
      <c r="BB1326" s="11"/>
      <c r="BC1326" s="11"/>
    </row>
    <row r="1327" spans="1:55" x14ac:dyDescent="0.3">
      <c r="A1327" s="11"/>
      <c r="B1327" s="11"/>
      <c r="C1327" s="11"/>
      <c r="D1327" s="11"/>
      <c r="E1327" s="38"/>
      <c r="F1327" s="11"/>
      <c r="G1327" s="40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26"/>
      <c r="AR1327" s="26"/>
      <c r="AS1327" s="26"/>
      <c r="AT1327" s="26"/>
      <c r="AU1327" s="26"/>
      <c r="AV1327" s="26"/>
      <c r="AW1327" s="11"/>
      <c r="AX1327" s="11"/>
      <c r="AY1327" s="11"/>
      <c r="AZ1327" s="11"/>
      <c r="BA1327" s="11"/>
      <c r="BB1327" s="11"/>
      <c r="BC1327" s="11"/>
    </row>
    <row r="1328" spans="1:55" x14ac:dyDescent="0.3">
      <c r="A1328" s="11"/>
      <c r="B1328" s="11"/>
      <c r="C1328" s="11"/>
      <c r="D1328" s="11"/>
      <c r="E1328" s="38"/>
      <c r="F1328" s="11"/>
      <c r="G1328" s="40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26"/>
      <c r="AR1328" s="26"/>
      <c r="AS1328" s="26"/>
      <c r="AT1328" s="26"/>
      <c r="AU1328" s="26"/>
      <c r="AV1328" s="26"/>
      <c r="AW1328" s="11"/>
      <c r="AX1328" s="11"/>
      <c r="AY1328" s="11"/>
      <c r="AZ1328" s="11"/>
      <c r="BA1328" s="11"/>
      <c r="BB1328" s="11"/>
      <c r="BC1328" s="11"/>
    </row>
    <row r="1329" spans="1:55" x14ac:dyDescent="0.3">
      <c r="A1329" s="11"/>
      <c r="B1329" s="11"/>
      <c r="C1329" s="11"/>
      <c r="D1329" s="11"/>
      <c r="E1329" s="38"/>
      <c r="F1329" s="11"/>
      <c r="G1329" s="40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26"/>
      <c r="AR1329" s="26"/>
      <c r="AS1329" s="26"/>
      <c r="AT1329" s="26"/>
      <c r="AU1329" s="26"/>
      <c r="AV1329" s="26"/>
      <c r="AW1329" s="11"/>
      <c r="AX1329" s="11"/>
      <c r="AY1329" s="11"/>
      <c r="AZ1329" s="11"/>
      <c r="BA1329" s="11"/>
      <c r="BB1329" s="11"/>
      <c r="BC1329" s="11"/>
    </row>
    <row r="1330" spans="1:55" x14ac:dyDescent="0.3">
      <c r="A1330" s="11"/>
      <c r="B1330" s="11"/>
      <c r="C1330" s="11"/>
      <c r="D1330" s="11"/>
      <c r="E1330" s="38"/>
      <c r="F1330" s="11"/>
      <c r="G1330" s="40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26"/>
      <c r="AR1330" s="26"/>
      <c r="AS1330" s="26"/>
      <c r="AT1330" s="26"/>
      <c r="AU1330" s="26"/>
      <c r="AV1330" s="26"/>
      <c r="AW1330" s="11"/>
      <c r="AX1330" s="11"/>
      <c r="AY1330" s="11"/>
      <c r="AZ1330" s="11"/>
      <c r="BA1330" s="11"/>
      <c r="BB1330" s="11"/>
      <c r="BC1330" s="11"/>
    </row>
    <row r="1331" spans="1:55" x14ac:dyDescent="0.3">
      <c r="A1331" s="11"/>
      <c r="B1331" s="11"/>
      <c r="C1331" s="11"/>
      <c r="D1331" s="11"/>
      <c r="E1331" s="38"/>
      <c r="F1331" s="11"/>
      <c r="G1331" s="40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26"/>
      <c r="AR1331" s="26"/>
      <c r="AS1331" s="26"/>
      <c r="AT1331" s="26"/>
      <c r="AU1331" s="26"/>
      <c r="AV1331" s="26"/>
      <c r="AW1331" s="11"/>
      <c r="AX1331" s="11"/>
      <c r="AY1331" s="11"/>
      <c r="AZ1331" s="11"/>
      <c r="BA1331" s="11"/>
      <c r="BB1331" s="11"/>
      <c r="BC1331" s="11"/>
    </row>
    <row r="1332" spans="1:55" x14ac:dyDescent="0.3">
      <c r="A1332" s="11"/>
      <c r="B1332" s="11"/>
      <c r="C1332" s="11"/>
      <c r="D1332" s="11"/>
      <c r="E1332" s="38"/>
      <c r="F1332" s="11"/>
      <c r="G1332" s="40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26"/>
      <c r="AR1332" s="26"/>
      <c r="AS1332" s="26"/>
      <c r="AT1332" s="26"/>
      <c r="AU1332" s="26"/>
      <c r="AV1332" s="26"/>
      <c r="AW1332" s="11"/>
      <c r="AX1332" s="11"/>
      <c r="AY1332" s="11"/>
      <c r="AZ1332" s="11"/>
      <c r="BA1332" s="11"/>
      <c r="BB1332" s="11"/>
      <c r="BC1332" s="11"/>
    </row>
    <row r="1333" spans="1:55" x14ac:dyDescent="0.3">
      <c r="A1333" s="11"/>
      <c r="B1333" s="11"/>
      <c r="C1333" s="11"/>
      <c r="D1333" s="11"/>
      <c r="E1333" s="38"/>
      <c r="F1333" s="11"/>
      <c r="G1333" s="40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26"/>
      <c r="AR1333" s="26"/>
      <c r="AS1333" s="26"/>
      <c r="AT1333" s="26"/>
      <c r="AU1333" s="26"/>
      <c r="AV1333" s="26"/>
      <c r="AW1333" s="11"/>
      <c r="AX1333" s="11"/>
      <c r="AY1333" s="11"/>
      <c r="AZ1333" s="11"/>
      <c r="BA1333" s="11"/>
      <c r="BB1333" s="11"/>
      <c r="BC1333" s="11"/>
    </row>
    <row r="1334" spans="1:55" x14ac:dyDescent="0.3">
      <c r="A1334" s="11"/>
      <c r="B1334" s="11"/>
      <c r="C1334" s="11"/>
      <c r="D1334" s="11"/>
      <c r="E1334" s="38"/>
      <c r="F1334" s="11"/>
      <c r="G1334" s="40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26"/>
      <c r="AR1334" s="26"/>
      <c r="AS1334" s="26"/>
      <c r="AT1334" s="26"/>
      <c r="AU1334" s="26"/>
      <c r="AV1334" s="26"/>
      <c r="AW1334" s="11"/>
      <c r="AX1334" s="11"/>
      <c r="AY1334" s="11"/>
      <c r="AZ1334" s="11"/>
      <c r="BA1334" s="11"/>
      <c r="BB1334" s="11"/>
      <c r="BC1334" s="11"/>
    </row>
    <row r="1335" spans="1:55" x14ac:dyDescent="0.3">
      <c r="A1335" s="11"/>
      <c r="B1335" s="11"/>
      <c r="C1335" s="11"/>
      <c r="D1335" s="11"/>
      <c r="E1335" s="38"/>
      <c r="F1335" s="11"/>
      <c r="G1335" s="40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26"/>
      <c r="AR1335" s="26"/>
      <c r="AS1335" s="26"/>
      <c r="AT1335" s="26"/>
      <c r="AU1335" s="26"/>
      <c r="AV1335" s="26"/>
      <c r="AW1335" s="11"/>
      <c r="AX1335" s="11"/>
      <c r="AY1335" s="11"/>
      <c r="AZ1335" s="11"/>
      <c r="BA1335" s="11"/>
      <c r="BB1335" s="11"/>
      <c r="BC1335" s="11"/>
    </row>
    <row r="1336" spans="1:55" x14ac:dyDescent="0.3">
      <c r="A1336" s="11"/>
      <c r="B1336" s="11"/>
      <c r="C1336" s="11"/>
      <c r="D1336" s="11"/>
      <c r="E1336" s="38"/>
      <c r="F1336" s="11"/>
      <c r="G1336" s="40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26"/>
      <c r="AR1336" s="26"/>
      <c r="AS1336" s="26"/>
      <c r="AT1336" s="26"/>
      <c r="AU1336" s="26"/>
      <c r="AV1336" s="26"/>
      <c r="AW1336" s="11"/>
      <c r="AX1336" s="11"/>
      <c r="AY1336" s="11"/>
      <c r="AZ1336" s="11"/>
      <c r="BA1336" s="11"/>
      <c r="BB1336" s="11"/>
      <c r="BC1336" s="11"/>
    </row>
    <row r="1337" spans="1:55" x14ac:dyDescent="0.3">
      <c r="A1337" s="11"/>
      <c r="B1337" s="11"/>
      <c r="C1337" s="11"/>
      <c r="D1337" s="11"/>
      <c r="E1337" s="38"/>
      <c r="F1337" s="11"/>
      <c r="G1337" s="40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26"/>
      <c r="AR1337" s="26"/>
      <c r="AS1337" s="26"/>
      <c r="AT1337" s="26"/>
      <c r="AU1337" s="26"/>
      <c r="AV1337" s="26"/>
      <c r="AW1337" s="11"/>
      <c r="AX1337" s="11"/>
      <c r="AY1337" s="11"/>
      <c r="AZ1337" s="11"/>
      <c r="BA1337" s="11"/>
      <c r="BB1337" s="11"/>
      <c r="BC1337" s="11"/>
    </row>
    <row r="1338" spans="1:55" x14ac:dyDescent="0.3">
      <c r="A1338" s="11"/>
      <c r="B1338" s="11"/>
      <c r="C1338" s="11"/>
      <c r="D1338" s="11"/>
      <c r="E1338" s="38"/>
      <c r="F1338" s="11"/>
      <c r="G1338" s="40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26"/>
      <c r="AR1338" s="26"/>
      <c r="AS1338" s="26"/>
      <c r="AT1338" s="26"/>
      <c r="AU1338" s="26"/>
      <c r="AV1338" s="26"/>
      <c r="AW1338" s="11"/>
      <c r="AX1338" s="11"/>
      <c r="AY1338" s="11"/>
      <c r="AZ1338" s="11"/>
      <c r="BA1338" s="11"/>
      <c r="BB1338" s="11"/>
      <c r="BC1338" s="11"/>
    </row>
    <row r="1339" spans="1:55" x14ac:dyDescent="0.3">
      <c r="A1339" s="11"/>
      <c r="B1339" s="11"/>
      <c r="C1339" s="11"/>
      <c r="D1339" s="11"/>
      <c r="E1339" s="38"/>
      <c r="F1339" s="11"/>
      <c r="G1339" s="40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26"/>
      <c r="AR1339" s="26"/>
      <c r="AS1339" s="26"/>
      <c r="AT1339" s="26"/>
      <c r="AU1339" s="26"/>
      <c r="AV1339" s="26"/>
      <c r="AW1339" s="11"/>
      <c r="AX1339" s="11"/>
      <c r="AY1339" s="11"/>
      <c r="AZ1339" s="11"/>
      <c r="BA1339" s="11"/>
      <c r="BB1339" s="11"/>
      <c r="BC1339" s="11"/>
    </row>
    <row r="1340" spans="1:55" x14ac:dyDescent="0.3">
      <c r="A1340" s="11"/>
      <c r="B1340" s="11"/>
      <c r="C1340" s="11"/>
      <c r="D1340" s="11"/>
      <c r="E1340" s="38"/>
      <c r="F1340" s="11"/>
      <c r="G1340" s="40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26"/>
      <c r="AR1340" s="26"/>
      <c r="AS1340" s="26"/>
      <c r="AT1340" s="26"/>
      <c r="AU1340" s="26"/>
      <c r="AV1340" s="26"/>
      <c r="AW1340" s="11"/>
      <c r="AX1340" s="11"/>
      <c r="AY1340" s="11"/>
      <c r="AZ1340" s="11"/>
      <c r="BA1340" s="11"/>
      <c r="BB1340" s="11"/>
      <c r="BC1340" s="11"/>
    </row>
    <row r="1341" spans="1:55" x14ac:dyDescent="0.3">
      <c r="A1341" s="11"/>
      <c r="B1341" s="11"/>
      <c r="C1341" s="11"/>
      <c r="D1341" s="11"/>
      <c r="E1341" s="38"/>
      <c r="F1341" s="11"/>
      <c r="G1341" s="40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26"/>
      <c r="AR1341" s="26"/>
      <c r="AS1341" s="26"/>
      <c r="AT1341" s="26"/>
      <c r="AU1341" s="26"/>
      <c r="AV1341" s="26"/>
      <c r="AW1341" s="11"/>
      <c r="AX1341" s="11"/>
      <c r="AY1341" s="11"/>
      <c r="AZ1341" s="11"/>
      <c r="BA1341" s="11"/>
      <c r="BB1341" s="11"/>
      <c r="BC1341" s="11"/>
    </row>
    <row r="1342" spans="1:55" x14ac:dyDescent="0.3">
      <c r="A1342" s="11"/>
      <c r="B1342" s="11"/>
      <c r="C1342" s="11"/>
      <c r="D1342" s="11"/>
      <c r="E1342" s="38"/>
      <c r="F1342" s="11"/>
      <c r="G1342" s="40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26"/>
      <c r="AR1342" s="26"/>
      <c r="AS1342" s="26"/>
      <c r="AT1342" s="26"/>
      <c r="AU1342" s="26"/>
      <c r="AV1342" s="26"/>
      <c r="AW1342" s="11"/>
      <c r="AX1342" s="11"/>
      <c r="AY1342" s="11"/>
      <c r="AZ1342" s="11"/>
      <c r="BA1342" s="11"/>
      <c r="BB1342" s="11"/>
      <c r="BC1342" s="11"/>
    </row>
    <row r="1343" spans="1:55" x14ac:dyDescent="0.3">
      <c r="A1343" s="11"/>
      <c r="B1343" s="11"/>
      <c r="C1343" s="11"/>
      <c r="D1343" s="11"/>
      <c r="E1343" s="38"/>
      <c r="F1343" s="11"/>
      <c r="G1343" s="40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26"/>
      <c r="AR1343" s="26"/>
      <c r="AS1343" s="26"/>
      <c r="AT1343" s="26"/>
      <c r="AU1343" s="26"/>
      <c r="AV1343" s="26"/>
      <c r="AW1343" s="11"/>
      <c r="AX1343" s="11"/>
      <c r="AY1343" s="11"/>
      <c r="AZ1343" s="11"/>
      <c r="BA1343" s="11"/>
      <c r="BB1343" s="11"/>
      <c r="BC1343" s="11"/>
    </row>
    <row r="1344" spans="1:55" x14ac:dyDescent="0.3">
      <c r="A1344" s="11"/>
      <c r="B1344" s="11"/>
      <c r="C1344" s="11"/>
      <c r="D1344" s="11"/>
      <c r="E1344" s="38"/>
      <c r="F1344" s="11"/>
      <c r="G1344" s="40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26"/>
      <c r="AR1344" s="26"/>
      <c r="AS1344" s="26"/>
      <c r="AT1344" s="26"/>
      <c r="AU1344" s="26"/>
      <c r="AV1344" s="26"/>
      <c r="AW1344" s="11"/>
      <c r="AX1344" s="11"/>
      <c r="AY1344" s="11"/>
      <c r="AZ1344" s="11"/>
      <c r="BA1344" s="11"/>
      <c r="BB1344" s="11"/>
      <c r="BC1344" s="11"/>
    </row>
    <row r="1345" spans="1:55" x14ac:dyDescent="0.3">
      <c r="A1345" s="11"/>
      <c r="B1345" s="11"/>
      <c r="C1345" s="11"/>
      <c r="D1345" s="11"/>
      <c r="E1345" s="38"/>
      <c r="F1345" s="11"/>
      <c r="G1345" s="40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26"/>
      <c r="AR1345" s="26"/>
      <c r="AS1345" s="26"/>
      <c r="AT1345" s="26"/>
      <c r="AU1345" s="26"/>
      <c r="AV1345" s="26"/>
      <c r="AW1345" s="11"/>
      <c r="AX1345" s="11"/>
      <c r="AY1345" s="11"/>
      <c r="AZ1345" s="11"/>
      <c r="BA1345" s="11"/>
      <c r="BB1345" s="11"/>
      <c r="BC1345" s="11"/>
    </row>
    <row r="1346" spans="1:55" x14ac:dyDescent="0.3">
      <c r="A1346" s="11"/>
      <c r="B1346" s="11"/>
      <c r="C1346" s="11"/>
      <c r="D1346" s="11"/>
      <c r="E1346" s="38"/>
      <c r="F1346" s="11"/>
      <c r="G1346" s="40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26"/>
      <c r="AR1346" s="26"/>
      <c r="AS1346" s="26"/>
      <c r="AT1346" s="26"/>
      <c r="AU1346" s="26"/>
      <c r="AV1346" s="26"/>
      <c r="AW1346" s="11"/>
      <c r="AX1346" s="11"/>
      <c r="AY1346" s="11"/>
      <c r="AZ1346" s="11"/>
      <c r="BA1346" s="11"/>
      <c r="BB1346" s="11"/>
      <c r="BC1346" s="11"/>
    </row>
    <row r="1347" spans="1:55" x14ac:dyDescent="0.3">
      <c r="A1347" s="11"/>
      <c r="B1347" s="11"/>
      <c r="C1347" s="11"/>
      <c r="D1347" s="11"/>
      <c r="E1347" s="38"/>
      <c r="F1347" s="11"/>
      <c r="G1347" s="40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26"/>
      <c r="AR1347" s="26"/>
      <c r="AS1347" s="26"/>
      <c r="AT1347" s="26"/>
      <c r="AU1347" s="26"/>
      <c r="AV1347" s="26"/>
      <c r="AW1347" s="11"/>
      <c r="AX1347" s="11"/>
      <c r="AY1347" s="11"/>
      <c r="AZ1347" s="11"/>
      <c r="BA1347" s="11"/>
      <c r="BB1347" s="11"/>
      <c r="BC1347" s="11"/>
    </row>
    <row r="1348" spans="1:55" x14ac:dyDescent="0.3">
      <c r="A1348" s="11"/>
      <c r="B1348" s="11"/>
      <c r="C1348" s="11"/>
      <c r="D1348" s="11"/>
      <c r="E1348" s="38"/>
      <c r="F1348" s="11"/>
      <c r="G1348" s="40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26"/>
      <c r="AR1348" s="26"/>
      <c r="AS1348" s="26"/>
      <c r="AT1348" s="26"/>
      <c r="AU1348" s="26"/>
      <c r="AV1348" s="26"/>
      <c r="AW1348" s="11"/>
      <c r="AX1348" s="11"/>
      <c r="AY1348" s="11"/>
      <c r="AZ1348" s="11"/>
      <c r="BA1348" s="11"/>
      <c r="BB1348" s="11"/>
      <c r="BC1348" s="11"/>
    </row>
    <row r="1349" spans="1:55" x14ac:dyDescent="0.3">
      <c r="A1349" s="11"/>
      <c r="B1349" s="11"/>
      <c r="C1349" s="11"/>
      <c r="D1349" s="11"/>
      <c r="E1349" s="38"/>
      <c r="F1349" s="11"/>
      <c r="G1349" s="40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26"/>
      <c r="AR1349" s="26"/>
      <c r="AS1349" s="26"/>
      <c r="AT1349" s="26"/>
      <c r="AU1349" s="26"/>
      <c r="AV1349" s="26"/>
      <c r="AW1349" s="11"/>
      <c r="AX1349" s="11"/>
      <c r="AY1349" s="11"/>
      <c r="AZ1349" s="11"/>
      <c r="BA1349" s="11"/>
      <c r="BB1349" s="11"/>
      <c r="BC1349" s="11"/>
    </row>
    <row r="1350" spans="1:55" x14ac:dyDescent="0.3">
      <c r="A1350" s="11"/>
      <c r="B1350" s="11"/>
      <c r="C1350" s="11"/>
      <c r="D1350" s="11"/>
      <c r="E1350" s="38"/>
      <c r="F1350" s="11"/>
      <c r="G1350" s="40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26"/>
      <c r="AR1350" s="26"/>
      <c r="AS1350" s="26"/>
      <c r="AT1350" s="26"/>
      <c r="AU1350" s="26"/>
      <c r="AV1350" s="26"/>
      <c r="AW1350" s="11"/>
      <c r="AX1350" s="11"/>
      <c r="AY1350" s="11"/>
      <c r="AZ1350" s="11"/>
      <c r="BA1350" s="11"/>
      <c r="BB1350" s="11"/>
      <c r="BC1350" s="11"/>
    </row>
    <row r="1351" spans="1:55" x14ac:dyDescent="0.3">
      <c r="A1351" s="11"/>
      <c r="B1351" s="11"/>
      <c r="C1351" s="11"/>
      <c r="D1351" s="11"/>
      <c r="E1351" s="38"/>
      <c r="F1351" s="11"/>
      <c r="G1351" s="40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26"/>
      <c r="AR1351" s="26"/>
      <c r="AS1351" s="26"/>
      <c r="AT1351" s="26"/>
      <c r="AU1351" s="26"/>
      <c r="AV1351" s="26"/>
      <c r="AW1351" s="11"/>
      <c r="AX1351" s="11"/>
      <c r="AY1351" s="11"/>
      <c r="AZ1351" s="11"/>
      <c r="BA1351" s="11"/>
      <c r="BB1351" s="11"/>
      <c r="BC1351" s="11"/>
    </row>
    <row r="1352" spans="1:55" x14ac:dyDescent="0.3">
      <c r="A1352" s="11"/>
      <c r="B1352" s="11"/>
      <c r="C1352" s="11"/>
      <c r="D1352" s="11"/>
      <c r="E1352" s="38"/>
      <c r="F1352" s="11"/>
      <c r="G1352" s="40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26"/>
      <c r="AR1352" s="26"/>
      <c r="AS1352" s="26"/>
      <c r="AT1352" s="26"/>
      <c r="AU1352" s="26"/>
      <c r="AV1352" s="26"/>
      <c r="AW1352" s="11"/>
      <c r="AX1352" s="11"/>
      <c r="AY1352" s="11"/>
      <c r="AZ1352" s="11"/>
      <c r="BA1352" s="11"/>
      <c r="BB1352" s="11"/>
      <c r="BC1352" s="11"/>
    </row>
    <row r="1353" spans="1:55" x14ac:dyDescent="0.3">
      <c r="A1353" s="11"/>
      <c r="B1353" s="11"/>
      <c r="C1353" s="11"/>
      <c r="D1353" s="11"/>
      <c r="E1353" s="38"/>
      <c r="F1353" s="11"/>
      <c r="G1353" s="40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26"/>
      <c r="AR1353" s="26"/>
      <c r="AS1353" s="26"/>
      <c r="AT1353" s="26"/>
      <c r="AU1353" s="26"/>
      <c r="AV1353" s="26"/>
      <c r="AW1353" s="11"/>
      <c r="AX1353" s="11"/>
      <c r="AY1353" s="11"/>
      <c r="AZ1353" s="11"/>
      <c r="BA1353" s="11"/>
      <c r="BB1353" s="11"/>
      <c r="BC1353" s="11"/>
    </row>
    <row r="1354" spans="1:55" x14ac:dyDescent="0.3">
      <c r="A1354" s="11"/>
      <c r="B1354" s="11"/>
      <c r="C1354" s="11"/>
      <c r="D1354" s="11"/>
      <c r="E1354" s="38"/>
      <c r="F1354" s="11"/>
      <c r="G1354" s="40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26"/>
      <c r="AR1354" s="26"/>
      <c r="AS1354" s="26"/>
      <c r="AT1354" s="26"/>
      <c r="AU1354" s="26"/>
      <c r="AV1354" s="26"/>
      <c r="AW1354" s="11"/>
      <c r="AX1354" s="11"/>
      <c r="AY1354" s="11"/>
      <c r="AZ1354" s="11"/>
      <c r="BA1354" s="11"/>
      <c r="BB1354" s="11"/>
      <c r="BC1354" s="11"/>
    </row>
    <row r="1355" spans="1:55" x14ac:dyDescent="0.3">
      <c r="A1355" s="11"/>
      <c r="B1355" s="11"/>
      <c r="C1355" s="11"/>
      <c r="D1355" s="11"/>
      <c r="E1355" s="38"/>
      <c r="F1355" s="11"/>
      <c r="G1355" s="40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26"/>
      <c r="AR1355" s="26"/>
      <c r="AS1355" s="26"/>
      <c r="AT1355" s="26"/>
      <c r="AU1355" s="26"/>
      <c r="AV1355" s="26"/>
      <c r="AW1355" s="11"/>
      <c r="AX1355" s="11"/>
      <c r="AY1355" s="11"/>
      <c r="AZ1355" s="11"/>
      <c r="BA1355" s="11"/>
      <c r="BB1355" s="11"/>
      <c r="BC1355" s="11"/>
    </row>
    <row r="1356" spans="1:55" x14ac:dyDescent="0.3">
      <c r="A1356" s="11"/>
      <c r="B1356" s="11"/>
      <c r="C1356" s="11"/>
      <c r="D1356" s="11"/>
      <c r="E1356" s="38"/>
      <c r="F1356" s="11"/>
      <c r="G1356" s="40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26"/>
      <c r="AR1356" s="26"/>
      <c r="AS1356" s="26"/>
      <c r="AT1356" s="26"/>
      <c r="AU1356" s="26"/>
      <c r="AV1356" s="26"/>
      <c r="AW1356" s="11"/>
      <c r="AX1356" s="11"/>
      <c r="AY1356" s="11"/>
      <c r="AZ1356" s="11"/>
      <c r="BA1356" s="11"/>
      <c r="BB1356" s="11"/>
      <c r="BC1356" s="11"/>
    </row>
    <row r="1357" spans="1:55" x14ac:dyDescent="0.3">
      <c r="A1357" s="11"/>
      <c r="B1357" s="11"/>
      <c r="C1357" s="11"/>
      <c r="D1357" s="11"/>
      <c r="E1357" s="38"/>
      <c r="F1357" s="11"/>
      <c r="G1357" s="40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26"/>
      <c r="AR1357" s="26"/>
      <c r="AS1357" s="26"/>
      <c r="AT1357" s="26"/>
      <c r="AU1357" s="26"/>
      <c r="AV1357" s="26"/>
      <c r="AW1357" s="11"/>
      <c r="AX1357" s="11"/>
      <c r="AY1357" s="11"/>
      <c r="AZ1357" s="11"/>
      <c r="BA1357" s="11"/>
      <c r="BB1357" s="11"/>
      <c r="BC1357" s="11"/>
    </row>
    <row r="1358" spans="1:55" x14ac:dyDescent="0.3">
      <c r="A1358" s="11"/>
      <c r="B1358" s="11"/>
      <c r="C1358" s="11"/>
      <c r="D1358" s="11"/>
      <c r="E1358" s="38"/>
      <c r="F1358" s="11"/>
      <c r="G1358" s="40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26"/>
      <c r="AR1358" s="26"/>
      <c r="AS1358" s="26"/>
      <c r="AT1358" s="26"/>
      <c r="AU1358" s="26"/>
      <c r="AV1358" s="26"/>
      <c r="AW1358" s="11"/>
      <c r="AX1358" s="11"/>
      <c r="AY1358" s="11"/>
      <c r="AZ1358" s="11"/>
      <c r="BA1358" s="11"/>
      <c r="BB1358" s="11"/>
      <c r="BC1358" s="11"/>
    </row>
    <row r="1359" spans="1:55" x14ac:dyDescent="0.3">
      <c r="A1359" s="11"/>
      <c r="B1359" s="11"/>
      <c r="C1359" s="11"/>
      <c r="D1359" s="11"/>
      <c r="E1359" s="38"/>
      <c r="F1359" s="11"/>
      <c r="G1359" s="40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26"/>
      <c r="AR1359" s="26"/>
      <c r="AS1359" s="26"/>
      <c r="AT1359" s="26"/>
      <c r="AU1359" s="26"/>
      <c r="AV1359" s="26"/>
      <c r="AW1359" s="11"/>
      <c r="AX1359" s="11"/>
      <c r="AY1359" s="11"/>
      <c r="AZ1359" s="11"/>
      <c r="BA1359" s="11"/>
      <c r="BB1359" s="11"/>
      <c r="BC1359" s="11"/>
    </row>
    <row r="1360" spans="1:55" x14ac:dyDescent="0.3">
      <c r="A1360" s="11"/>
      <c r="B1360" s="11"/>
      <c r="C1360" s="11"/>
      <c r="D1360" s="11"/>
      <c r="E1360" s="38"/>
      <c r="F1360" s="11"/>
      <c r="G1360" s="40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26"/>
      <c r="AR1360" s="26"/>
      <c r="AS1360" s="26"/>
      <c r="AT1360" s="26"/>
      <c r="AU1360" s="26"/>
      <c r="AV1360" s="26"/>
      <c r="AW1360" s="11"/>
      <c r="AX1360" s="11"/>
      <c r="AY1360" s="11"/>
      <c r="AZ1360" s="11"/>
      <c r="BA1360" s="11"/>
      <c r="BB1360" s="11"/>
      <c r="BC1360" s="11"/>
    </row>
    <row r="1361" spans="1:55" x14ac:dyDescent="0.3">
      <c r="A1361" s="11"/>
      <c r="B1361" s="11"/>
      <c r="C1361" s="11"/>
      <c r="D1361" s="11"/>
      <c r="E1361" s="38"/>
      <c r="F1361" s="11"/>
      <c r="G1361" s="40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26"/>
      <c r="AR1361" s="26"/>
      <c r="AS1361" s="26"/>
      <c r="AT1361" s="26"/>
      <c r="AU1361" s="26"/>
      <c r="AV1361" s="26"/>
      <c r="AW1361" s="11"/>
      <c r="AX1361" s="11"/>
      <c r="AY1361" s="11"/>
      <c r="AZ1361" s="11"/>
      <c r="BA1361" s="11"/>
      <c r="BB1361" s="11"/>
      <c r="BC1361" s="11"/>
    </row>
    <row r="1362" spans="1:55" x14ac:dyDescent="0.3">
      <c r="A1362" s="11"/>
      <c r="B1362" s="11"/>
      <c r="C1362" s="11"/>
      <c r="D1362" s="11"/>
      <c r="E1362" s="38"/>
      <c r="F1362" s="11"/>
      <c r="G1362" s="40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26"/>
      <c r="AR1362" s="26"/>
      <c r="AS1362" s="26"/>
      <c r="AT1362" s="26"/>
      <c r="AU1362" s="26"/>
      <c r="AV1362" s="26"/>
      <c r="AW1362" s="11"/>
      <c r="AX1362" s="11"/>
      <c r="AY1362" s="11"/>
      <c r="AZ1362" s="11"/>
      <c r="BA1362" s="11"/>
      <c r="BB1362" s="11"/>
      <c r="BC1362" s="11"/>
    </row>
    <row r="1363" spans="1:55" x14ac:dyDescent="0.3">
      <c r="A1363" s="11"/>
      <c r="B1363" s="11"/>
      <c r="C1363" s="11"/>
      <c r="D1363" s="11"/>
      <c r="E1363" s="38"/>
      <c r="F1363" s="11"/>
      <c r="G1363" s="40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26"/>
      <c r="AR1363" s="26"/>
      <c r="AS1363" s="26"/>
      <c r="AT1363" s="26"/>
      <c r="AU1363" s="26"/>
      <c r="AV1363" s="26"/>
      <c r="AW1363" s="11"/>
      <c r="AX1363" s="11"/>
      <c r="AY1363" s="11"/>
      <c r="AZ1363" s="11"/>
      <c r="BA1363" s="11"/>
      <c r="BB1363" s="11"/>
      <c r="BC1363" s="11"/>
    </row>
    <row r="1364" spans="1:55" x14ac:dyDescent="0.3">
      <c r="A1364" s="11"/>
      <c r="B1364" s="11"/>
      <c r="C1364" s="11"/>
      <c r="D1364" s="11"/>
      <c r="E1364" s="38"/>
      <c r="F1364" s="11"/>
      <c r="G1364" s="40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26"/>
      <c r="AR1364" s="26"/>
      <c r="AS1364" s="26"/>
      <c r="AT1364" s="26"/>
      <c r="AU1364" s="26"/>
      <c r="AV1364" s="26"/>
      <c r="AW1364" s="11"/>
      <c r="AX1364" s="11"/>
      <c r="AY1364" s="11"/>
      <c r="AZ1364" s="11"/>
      <c r="BA1364" s="11"/>
      <c r="BB1364" s="11"/>
      <c r="BC1364" s="11"/>
    </row>
    <row r="1365" spans="1:55" x14ac:dyDescent="0.3">
      <c r="A1365" s="11"/>
      <c r="B1365" s="11"/>
      <c r="C1365" s="11"/>
      <c r="D1365" s="11"/>
      <c r="E1365" s="38"/>
      <c r="F1365" s="11"/>
      <c r="G1365" s="40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26"/>
      <c r="AR1365" s="26"/>
      <c r="AS1365" s="26"/>
      <c r="AT1365" s="26"/>
      <c r="AU1365" s="26"/>
      <c r="AV1365" s="26"/>
      <c r="AW1365" s="11"/>
      <c r="AX1365" s="11"/>
      <c r="AY1365" s="11"/>
      <c r="AZ1365" s="11"/>
      <c r="BA1365" s="11"/>
      <c r="BB1365" s="11"/>
      <c r="BC1365" s="11"/>
    </row>
    <row r="1366" spans="1:55" x14ac:dyDescent="0.3">
      <c r="A1366" s="11"/>
      <c r="B1366" s="11"/>
      <c r="C1366" s="11"/>
      <c r="D1366" s="11"/>
      <c r="E1366" s="38"/>
      <c r="F1366" s="11"/>
      <c r="G1366" s="40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26"/>
      <c r="AR1366" s="26"/>
      <c r="AS1366" s="26"/>
      <c r="AT1366" s="26"/>
      <c r="AU1366" s="26"/>
      <c r="AV1366" s="26"/>
      <c r="AW1366" s="11"/>
      <c r="AX1366" s="11"/>
      <c r="AY1366" s="11"/>
      <c r="AZ1366" s="11"/>
      <c r="BA1366" s="11"/>
      <c r="BB1366" s="11"/>
      <c r="BC1366" s="11"/>
    </row>
    <row r="1367" spans="1:55" x14ac:dyDescent="0.3">
      <c r="A1367" s="11"/>
      <c r="B1367" s="11"/>
      <c r="C1367" s="11"/>
      <c r="D1367" s="11"/>
      <c r="E1367" s="38"/>
      <c r="F1367" s="11"/>
      <c r="G1367" s="40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26"/>
      <c r="AR1367" s="26"/>
      <c r="AS1367" s="26"/>
      <c r="AT1367" s="26"/>
      <c r="AU1367" s="26"/>
      <c r="AV1367" s="26"/>
      <c r="AW1367" s="11"/>
      <c r="AX1367" s="11"/>
      <c r="AY1367" s="11"/>
      <c r="AZ1367" s="11"/>
      <c r="BA1367" s="11"/>
      <c r="BB1367" s="11"/>
      <c r="BC1367" s="11"/>
    </row>
    <row r="1368" spans="1:55" x14ac:dyDescent="0.3">
      <c r="A1368" s="11"/>
      <c r="B1368" s="11"/>
      <c r="C1368" s="11"/>
      <c r="D1368" s="11"/>
      <c r="E1368" s="38"/>
      <c r="F1368" s="11"/>
      <c r="G1368" s="40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26"/>
      <c r="AR1368" s="26"/>
      <c r="AS1368" s="26"/>
      <c r="AT1368" s="26"/>
      <c r="AU1368" s="26"/>
      <c r="AV1368" s="26"/>
      <c r="AW1368" s="11"/>
      <c r="AX1368" s="11"/>
      <c r="AY1368" s="11"/>
      <c r="AZ1368" s="11"/>
      <c r="BA1368" s="11"/>
      <c r="BB1368" s="11"/>
      <c r="BC1368" s="11"/>
    </row>
    <row r="1369" spans="1:55" x14ac:dyDescent="0.3">
      <c r="A1369" s="11"/>
      <c r="B1369" s="11"/>
      <c r="C1369" s="11"/>
      <c r="D1369" s="11"/>
      <c r="E1369" s="38"/>
      <c r="F1369" s="11"/>
      <c r="G1369" s="40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26"/>
      <c r="AR1369" s="26"/>
      <c r="AS1369" s="26"/>
      <c r="AT1369" s="26"/>
      <c r="AU1369" s="26"/>
      <c r="AV1369" s="26"/>
      <c r="AW1369" s="11"/>
      <c r="AX1369" s="11"/>
      <c r="AY1369" s="11"/>
      <c r="AZ1369" s="11"/>
      <c r="BA1369" s="11"/>
      <c r="BB1369" s="11"/>
      <c r="BC1369" s="11"/>
    </row>
    <row r="1370" spans="1:55" x14ac:dyDescent="0.3">
      <c r="A1370" s="11"/>
      <c r="B1370" s="11"/>
      <c r="C1370" s="11"/>
      <c r="D1370" s="11"/>
      <c r="E1370" s="38"/>
      <c r="F1370" s="11"/>
      <c r="G1370" s="40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26"/>
      <c r="AR1370" s="26"/>
      <c r="AS1370" s="26"/>
      <c r="AT1370" s="26"/>
      <c r="AU1370" s="26"/>
      <c r="AV1370" s="26"/>
      <c r="AW1370" s="11"/>
      <c r="AX1370" s="11"/>
      <c r="AY1370" s="11"/>
      <c r="AZ1370" s="11"/>
      <c r="BA1370" s="11"/>
      <c r="BB1370" s="11"/>
      <c r="BC1370" s="11"/>
    </row>
    <row r="1371" spans="1:55" x14ac:dyDescent="0.3">
      <c r="A1371" s="11"/>
      <c r="B1371" s="11"/>
      <c r="C1371" s="11"/>
      <c r="D1371" s="11"/>
      <c r="E1371" s="38"/>
      <c r="F1371" s="11"/>
      <c r="G1371" s="40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26"/>
      <c r="AR1371" s="26"/>
      <c r="AS1371" s="26"/>
      <c r="AT1371" s="26"/>
      <c r="AU1371" s="26"/>
      <c r="AV1371" s="26"/>
      <c r="AW1371" s="11"/>
      <c r="AX1371" s="11"/>
      <c r="AY1371" s="11"/>
      <c r="AZ1371" s="11"/>
      <c r="BA1371" s="11"/>
      <c r="BB1371" s="11"/>
      <c r="BC1371" s="11"/>
    </row>
    <row r="1372" spans="1:55" x14ac:dyDescent="0.3">
      <c r="A1372" s="11"/>
      <c r="B1372" s="11"/>
      <c r="C1372" s="11"/>
      <c r="D1372" s="11"/>
      <c r="E1372" s="38"/>
      <c r="F1372" s="11"/>
      <c r="G1372" s="40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26"/>
      <c r="AR1372" s="26"/>
      <c r="AS1372" s="26"/>
      <c r="AT1372" s="26"/>
      <c r="AU1372" s="26"/>
      <c r="AV1372" s="26"/>
      <c r="AW1372" s="11"/>
      <c r="AX1372" s="11"/>
      <c r="AY1372" s="11"/>
      <c r="AZ1372" s="11"/>
      <c r="BA1372" s="11"/>
      <c r="BB1372" s="11"/>
      <c r="BC1372" s="11"/>
    </row>
    <row r="1373" spans="1:55" x14ac:dyDescent="0.3">
      <c r="A1373" s="11"/>
      <c r="B1373" s="11"/>
      <c r="C1373" s="11"/>
      <c r="D1373" s="11"/>
      <c r="E1373" s="38"/>
      <c r="F1373" s="11"/>
      <c r="G1373" s="40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26"/>
      <c r="AR1373" s="26"/>
      <c r="AS1373" s="26"/>
      <c r="AT1373" s="26"/>
      <c r="AU1373" s="26"/>
      <c r="AV1373" s="26"/>
      <c r="AW1373" s="11"/>
      <c r="AX1373" s="11"/>
      <c r="AY1373" s="11"/>
      <c r="AZ1373" s="11"/>
      <c r="BA1373" s="11"/>
      <c r="BB1373" s="11"/>
      <c r="BC1373" s="11"/>
    </row>
    <row r="1374" spans="1:55" x14ac:dyDescent="0.3">
      <c r="A1374" s="11"/>
      <c r="B1374" s="11"/>
      <c r="C1374" s="11"/>
      <c r="D1374" s="11"/>
      <c r="E1374" s="38"/>
      <c r="F1374" s="11"/>
      <c r="G1374" s="40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26"/>
      <c r="AR1374" s="26"/>
      <c r="AS1374" s="26"/>
      <c r="AT1374" s="26"/>
      <c r="AU1374" s="26"/>
      <c r="AV1374" s="26"/>
      <c r="AW1374" s="11"/>
      <c r="AX1374" s="11"/>
      <c r="AY1374" s="11"/>
      <c r="AZ1374" s="11"/>
      <c r="BA1374" s="11"/>
      <c r="BB1374" s="11"/>
      <c r="BC1374" s="11"/>
    </row>
    <row r="1375" spans="1:55" x14ac:dyDescent="0.3">
      <c r="A1375" s="11"/>
      <c r="B1375" s="11"/>
      <c r="C1375" s="11"/>
      <c r="D1375" s="11"/>
      <c r="E1375" s="38"/>
      <c r="F1375" s="11"/>
      <c r="G1375" s="40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26"/>
      <c r="AR1375" s="26"/>
      <c r="AS1375" s="26"/>
      <c r="AT1375" s="26"/>
      <c r="AU1375" s="26"/>
      <c r="AV1375" s="26"/>
      <c r="AW1375" s="11"/>
      <c r="AX1375" s="11"/>
      <c r="AY1375" s="11"/>
      <c r="AZ1375" s="11"/>
      <c r="BA1375" s="11"/>
      <c r="BB1375" s="11"/>
      <c r="BC1375" s="11"/>
    </row>
    <row r="1376" spans="1:55" x14ac:dyDescent="0.3">
      <c r="A1376" s="11"/>
      <c r="B1376" s="11"/>
      <c r="C1376" s="11"/>
      <c r="D1376" s="11"/>
      <c r="E1376" s="38"/>
      <c r="F1376" s="11"/>
      <c r="G1376" s="40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26"/>
      <c r="AR1376" s="26"/>
      <c r="AS1376" s="26"/>
      <c r="AT1376" s="26"/>
      <c r="AU1376" s="26"/>
      <c r="AV1376" s="26"/>
      <c r="AW1376" s="11"/>
      <c r="AX1376" s="11"/>
      <c r="AY1376" s="11"/>
      <c r="AZ1376" s="11"/>
      <c r="BA1376" s="11"/>
      <c r="BB1376" s="11"/>
      <c r="BC1376" s="11"/>
    </row>
    <row r="1377" spans="1:55" x14ac:dyDescent="0.3">
      <c r="A1377" s="11"/>
      <c r="B1377" s="11"/>
      <c r="C1377" s="11"/>
      <c r="D1377" s="11"/>
      <c r="E1377" s="38"/>
      <c r="F1377" s="11"/>
      <c r="G1377" s="40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26"/>
      <c r="AR1377" s="26"/>
      <c r="AS1377" s="26"/>
      <c r="AT1377" s="26"/>
      <c r="AU1377" s="26"/>
      <c r="AV1377" s="26"/>
      <c r="AW1377" s="11"/>
      <c r="AX1377" s="11"/>
      <c r="AY1377" s="11"/>
      <c r="AZ1377" s="11"/>
      <c r="BA1377" s="11"/>
      <c r="BB1377" s="11"/>
      <c r="BC1377" s="11"/>
    </row>
    <row r="1378" spans="1:55" x14ac:dyDescent="0.3">
      <c r="A1378" s="11"/>
      <c r="B1378" s="11"/>
      <c r="C1378" s="11"/>
      <c r="D1378" s="11"/>
      <c r="E1378" s="38"/>
      <c r="F1378" s="11"/>
      <c r="G1378" s="40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26"/>
      <c r="AR1378" s="26"/>
      <c r="AS1378" s="26"/>
      <c r="AT1378" s="26"/>
      <c r="AU1378" s="26"/>
      <c r="AV1378" s="26"/>
      <c r="AW1378" s="11"/>
      <c r="AX1378" s="11"/>
      <c r="AY1378" s="11"/>
      <c r="AZ1378" s="11"/>
      <c r="BA1378" s="11"/>
      <c r="BB1378" s="11"/>
      <c r="BC1378" s="11"/>
    </row>
    <row r="1379" spans="1:55" x14ac:dyDescent="0.3">
      <c r="A1379" s="11"/>
      <c r="B1379" s="11"/>
      <c r="C1379" s="11"/>
      <c r="D1379" s="11"/>
      <c r="E1379" s="38"/>
      <c r="F1379" s="11"/>
      <c r="G1379" s="40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26"/>
      <c r="AR1379" s="26"/>
      <c r="AS1379" s="26"/>
      <c r="AT1379" s="26"/>
      <c r="AU1379" s="26"/>
      <c r="AV1379" s="26"/>
      <c r="AW1379" s="11"/>
      <c r="AX1379" s="11"/>
      <c r="AY1379" s="11"/>
      <c r="AZ1379" s="11"/>
      <c r="BA1379" s="11"/>
      <c r="BB1379" s="11"/>
      <c r="BC1379" s="11"/>
    </row>
    <row r="1380" spans="1:55" x14ac:dyDescent="0.3">
      <c r="A1380" s="11"/>
      <c r="B1380" s="11"/>
      <c r="C1380" s="11"/>
      <c r="D1380" s="11"/>
      <c r="E1380" s="38"/>
      <c r="F1380" s="11"/>
      <c r="G1380" s="40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26"/>
      <c r="AR1380" s="26"/>
      <c r="AS1380" s="26"/>
      <c r="AT1380" s="26"/>
      <c r="AU1380" s="26"/>
      <c r="AV1380" s="26"/>
      <c r="AW1380" s="11"/>
      <c r="AX1380" s="11"/>
      <c r="AY1380" s="11"/>
      <c r="AZ1380" s="11"/>
      <c r="BA1380" s="11"/>
      <c r="BB1380" s="11"/>
      <c r="BC1380" s="11"/>
    </row>
    <row r="1381" spans="1:55" x14ac:dyDescent="0.3">
      <c r="A1381" s="11"/>
      <c r="B1381" s="11"/>
      <c r="C1381" s="11"/>
      <c r="D1381" s="11"/>
      <c r="E1381" s="38"/>
      <c r="F1381" s="11"/>
      <c r="G1381" s="40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26"/>
      <c r="AR1381" s="26"/>
      <c r="AS1381" s="26"/>
      <c r="AT1381" s="26"/>
      <c r="AU1381" s="26"/>
      <c r="AV1381" s="26"/>
      <c r="AW1381" s="11"/>
      <c r="AX1381" s="11"/>
      <c r="AY1381" s="11"/>
      <c r="AZ1381" s="11"/>
      <c r="BA1381" s="11"/>
      <c r="BB1381" s="11"/>
      <c r="BC1381" s="11"/>
    </row>
    <row r="1382" spans="1:55" x14ac:dyDescent="0.3">
      <c r="A1382" s="11"/>
      <c r="B1382" s="11"/>
      <c r="C1382" s="11"/>
      <c r="D1382" s="11"/>
      <c r="E1382" s="38"/>
      <c r="F1382" s="11"/>
      <c r="G1382" s="40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26"/>
      <c r="AR1382" s="26"/>
      <c r="AS1382" s="26"/>
      <c r="AT1382" s="26"/>
      <c r="AU1382" s="26"/>
      <c r="AV1382" s="26"/>
      <c r="AW1382" s="11"/>
      <c r="AX1382" s="11"/>
      <c r="AY1382" s="11"/>
      <c r="AZ1382" s="11"/>
      <c r="BA1382" s="11"/>
      <c r="BB1382" s="11"/>
      <c r="BC1382" s="11"/>
    </row>
    <row r="1383" spans="1:55" x14ac:dyDescent="0.3">
      <c r="A1383" s="11"/>
      <c r="B1383" s="11"/>
      <c r="C1383" s="11"/>
      <c r="D1383" s="11"/>
      <c r="E1383" s="38"/>
      <c r="F1383" s="11"/>
      <c r="G1383" s="40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26"/>
      <c r="AR1383" s="26"/>
      <c r="AS1383" s="26"/>
      <c r="AT1383" s="26"/>
      <c r="AU1383" s="26"/>
      <c r="AV1383" s="26"/>
      <c r="AW1383" s="11"/>
      <c r="AX1383" s="11"/>
      <c r="AY1383" s="11"/>
      <c r="AZ1383" s="11"/>
      <c r="BA1383" s="11"/>
      <c r="BB1383" s="11"/>
      <c r="BC1383" s="11"/>
    </row>
    <row r="1384" spans="1:55" x14ac:dyDescent="0.3">
      <c r="A1384" s="11"/>
      <c r="B1384" s="11"/>
      <c r="C1384" s="11"/>
      <c r="D1384" s="11"/>
      <c r="E1384" s="38"/>
      <c r="F1384" s="11"/>
      <c r="G1384" s="40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26"/>
      <c r="AR1384" s="26"/>
      <c r="AS1384" s="26"/>
      <c r="AT1384" s="26"/>
      <c r="AU1384" s="26"/>
      <c r="AV1384" s="26"/>
      <c r="AW1384" s="11"/>
      <c r="AX1384" s="11"/>
      <c r="AY1384" s="11"/>
      <c r="AZ1384" s="11"/>
      <c r="BA1384" s="11"/>
      <c r="BB1384" s="11"/>
      <c r="BC1384" s="11"/>
    </row>
    <row r="1385" spans="1:55" x14ac:dyDescent="0.3">
      <c r="A1385" s="11"/>
      <c r="B1385" s="11"/>
      <c r="C1385" s="11"/>
      <c r="D1385" s="11"/>
      <c r="E1385" s="38"/>
      <c r="F1385" s="11"/>
      <c r="G1385" s="40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26"/>
      <c r="AR1385" s="26"/>
      <c r="AS1385" s="26"/>
      <c r="AT1385" s="26"/>
      <c r="AU1385" s="26"/>
      <c r="AV1385" s="26"/>
      <c r="AW1385" s="11"/>
      <c r="AX1385" s="11"/>
      <c r="AY1385" s="11"/>
      <c r="AZ1385" s="11"/>
      <c r="BA1385" s="11"/>
      <c r="BB1385" s="11"/>
      <c r="BC1385" s="11"/>
    </row>
    <row r="1386" spans="1:55" x14ac:dyDescent="0.3">
      <c r="A1386" s="11"/>
      <c r="B1386" s="11"/>
      <c r="C1386" s="11"/>
      <c r="D1386" s="11"/>
      <c r="E1386" s="38"/>
      <c r="F1386" s="11"/>
      <c r="G1386" s="40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26"/>
      <c r="AR1386" s="26"/>
      <c r="AS1386" s="26"/>
      <c r="AT1386" s="26"/>
      <c r="AU1386" s="26"/>
      <c r="AV1386" s="26"/>
      <c r="AW1386" s="11"/>
      <c r="AX1386" s="11"/>
      <c r="AY1386" s="11"/>
      <c r="AZ1386" s="11"/>
      <c r="BA1386" s="11"/>
      <c r="BB1386" s="11"/>
      <c r="BC1386" s="11"/>
    </row>
    <row r="1387" spans="1:55" x14ac:dyDescent="0.3">
      <c r="A1387" s="11"/>
      <c r="B1387" s="11"/>
      <c r="C1387" s="11"/>
      <c r="D1387" s="11"/>
      <c r="E1387" s="38"/>
      <c r="F1387" s="11"/>
      <c r="G1387" s="40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26"/>
      <c r="AR1387" s="26"/>
      <c r="AS1387" s="26"/>
      <c r="AT1387" s="26"/>
      <c r="AU1387" s="26"/>
      <c r="AV1387" s="26"/>
      <c r="AW1387" s="11"/>
      <c r="AX1387" s="11"/>
      <c r="AY1387" s="11"/>
      <c r="AZ1387" s="11"/>
      <c r="BA1387" s="11"/>
      <c r="BB1387" s="11"/>
      <c r="BC1387" s="11"/>
    </row>
    <row r="1388" spans="1:55" x14ac:dyDescent="0.3">
      <c r="A1388" s="11"/>
      <c r="B1388" s="11"/>
      <c r="C1388" s="11"/>
      <c r="D1388" s="11"/>
      <c r="E1388" s="38"/>
      <c r="F1388" s="11"/>
      <c r="G1388" s="40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26"/>
      <c r="AR1388" s="26"/>
      <c r="AS1388" s="26"/>
      <c r="AT1388" s="26"/>
      <c r="AU1388" s="26"/>
      <c r="AV1388" s="26"/>
      <c r="AW1388" s="11"/>
      <c r="AX1388" s="11"/>
      <c r="AY1388" s="11"/>
      <c r="AZ1388" s="11"/>
      <c r="BA1388" s="11"/>
      <c r="BB1388" s="11"/>
      <c r="BC1388" s="11"/>
    </row>
    <row r="1389" spans="1:55" x14ac:dyDescent="0.3">
      <c r="A1389" s="11"/>
      <c r="B1389" s="11"/>
      <c r="C1389" s="11"/>
      <c r="D1389" s="11"/>
      <c r="E1389" s="38"/>
      <c r="F1389" s="11"/>
      <c r="G1389" s="40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26"/>
      <c r="AR1389" s="26"/>
      <c r="AS1389" s="26"/>
      <c r="AT1389" s="26"/>
      <c r="AU1389" s="26"/>
      <c r="AV1389" s="26"/>
      <c r="AW1389" s="11"/>
      <c r="AX1389" s="11"/>
      <c r="AY1389" s="11"/>
      <c r="AZ1389" s="11"/>
      <c r="BA1389" s="11"/>
      <c r="BB1389" s="11"/>
      <c r="BC1389" s="11"/>
    </row>
    <row r="1390" spans="1:55" x14ac:dyDescent="0.3">
      <c r="A1390" s="11"/>
      <c r="B1390" s="11"/>
      <c r="C1390" s="11"/>
      <c r="D1390" s="11"/>
      <c r="E1390" s="38"/>
      <c r="F1390" s="11"/>
      <c r="G1390" s="40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26"/>
      <c r="AR1390" s="26"/>
      <c r="AS1390" s="26"/>
      <c r="AT1390" s="26"/>
      <c r="AU1390" s="26"/>
      <c r="AV1390" s="26"/>
      <c r="AW1390" s="11"/>
      <c r="AX1390" s="11"/>
      <c r="AY1390" s="11"/>
      <c r="AZ1390" s="11"/>
      <c r="BA1390" s="11"/>
      <c r="BB1390" s="11"/>
      <c r="BC1390" s="11"/>
    </row>
    <row r="1391" spans="1:55" x14ac:dyDescent="0.3">
      <c r="A1391" s="11"/>
      <c r="B1391" s="11"/>
      <c r="C1391" s="11"/>
      <c r="D1391" s="11"/>
      <c r="E1391" s="38"/>
      <c r="F1391" s="11"/>
      <c r="G1391" s="40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26"/>
      <c r="AR1391" s="26"/>
      <c r="AS1391" s="26"/>
      <c r="AT1391" s="26"/>
      <c r="AU1391" s="26"/>
      <c r="AV1391" s="26"/>
      <c r="AW1391" s="11"/>
      <c r="AX1391" s="11"/>
      <c r="AY1391" s="11"/>
      <c r="AZ1391" s="11"/>
      <c r="BA1391" s="11"/>
      <c r="BB1391" s="11"/>
      <c r="BC1391" s="11"/>
    </row>
    <row r="1392" spans="1:55" x14ac:dyDescent="0.3">
      <c r="A1392" s="11"/>
      <c r="B1392" s="11"/>
      <c r="C1392" s="11"/>
      <c r="D1392" s="11"/>
      <c r="E1392" s="38"/>
      <c r="F1392" s="11"/>
      <c r="G1392" s="40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26"/>
      <c r="AR1392" s="26"/>
      <c r="AS1392" s="26"/>
      <c r="AT1392" s="26"/>
      <c r="AU1392" s="26"/>
      <c r="AV1392" s="26"/>
      <c r="AW1392" s="11"/>
      <c r="AX1392" s="11"/>
      <c r="AY1392" s="11"/>
      <c r="AZ1392" s="11"/>
      <c r="BA1392" s="11"/>
      <c r="BB1392" s="11"/>
      <c r="BC1392" s="11"/>
    </row>
    <row r="1393" spans="1:55" x14ac:dyDescent="0.3">
      <c r="A1393" s="11"/>
      <c r="B1393" s="11"/>
      <c r="C1393" s="11"/>
      <c r="D1393" s="11"/>
      <c r="E1393" s="38"/>
      <c r="F1393" s="11"/>
      <c r="G1393" s="40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26"/>
      <c r="AR1393" s="26"/>
      <c r="AS1393" s="26"/>
      <c r="AT1393" s="26"/>
      <c r="AU1393" s="26"/>
      <c r="AV1393" s="26"/>
      <c r="AW1393" s="11"/>
      <c r="AX1393" s="11"/>
      <c r="AY1393" s="11"/>
      <c r="AZ1393" s="11"/>
      <c r="BA1393" s="11"/>
      <c r="BB1393" s="11"/>
      <c r="BC1393" s="11"/>
    </row>
    <row r="1394" spans="1:55" x14ac:dyDescent="0.3">
      <c r="A1394" s="11"/>
      <c r="B1394" s="11"/>
      <c r="C1394" s="11"/>
      <c r="D1394" s="11"/>
      <c r="E1394" s="38"/>
      <c r="F1394" s="11"/>
      <c r="G1394" s="40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26"/>
      <c r="AR1394" s="26"/>
      <c r="AS1394" s="26"/>
      <c r="AT1394" s="26"/>
      <c r="AU1394" s="26"/>
      <c r="AV1394" s="26"/>
      <c r="AW1394" s="11"/>
      <c r="AX1394" s="11"/>
      <c r="AY1394" s="11"/>
      <c r="AZ1394" s="11"/>
      <c r="BA1394" s="11"/>
      <c r="BB1394" s="11"/>
      <c r="BC1394" s="11"/>
    </row>
    <row r="1395" spans="1:55" x14ac:dyDescent="0.3">
      <c r="A1395" s="11"/>
      <c r="B1395" s="11"/>
      <c r="C1395" s="11"/>
      <c r="D1395" s="11"/>
      <c r="E1395" s="38"/>
      <c r="F1395" s="11"/>
      <c r="G1395" s="40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26"/>
      <c r="AR1395" s="26"/>
      <c r="AS1395" s="26"/>
      <c r="AT1395" s="26"/>
      <c r="AU1395" s="26"/>
      <c r="AV1395" s="26"/>
      <c r="AW1395" s="11"/>
      <c r="AX1395" s="11"/>
      <c r="AY1395" s="11"/>
      <c r="AZ1395" s="11"/>
      <c r="BA1395" s="11"/>
      <c r="BB1395" s="11"/>
      <c r="BC1395" s="11"/>
    </row>
    <row r="1396" spans="1:55" x14ac:dyDescent="0.3">
      <c r="A1396" s="11"/>
      <c r="B1396" s="11"/>
      <c r="C1396" s="11"/>
      <c r="D1396" s="11"/>
      <c r="E1396" s="38"/>
      <c r="F1396" s="11"/>
      <c r="G1396" s="40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26"/>
      <c r="AR1396" s="26"/>
      <c r="AS1396" s="26"/>
      <c r="AT1396" s="26"/>
      <c r="AU1396" s="26"/>
      <c r="AV1396" s="26"/>
      <c r="AW1396" s="11"/>
      <c r="AX1396" s="11"/>
      <c r="AY1396" s="11"/>
      <c r="AZ1396" s="11"/>
      <c r="BA1396" s="11"/>
      <c r="BB1396" s="11"/>
      <c r="BC1396" s="11"/>
    </row>
    <row r="1397" spans="1:55" x14ac:dyDescent="0.3">
      <c r="A1397" s="11"/>
      <c r="B1397" s="11"/>
      <c r="C1397" s="11"/>
      <c r="D1397" s="11"/>
      <c r="E1397" s="38"/>
      <c r="F1397" s="11"/>
      <c r="G1397" s="40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26"/>
      <c r="AR1397" s="26"/>
      <c r="AS1397" s="26"/>
      <c r="AT1397" s="26"/>
      <c r="AU1397" s="26"/>
      <c r="AV1397" s="26"/>
      <c r="AW1397" s="11"/>
      <c r="AX1397" s="11"/>
      <c r="AY1397" s="11"/>
      <c r="AZ1397" s="11"/>
      <c r="BA1397" s="11"/>
      <c r="BB1397" s="11"/>
      <c r="BC1397" s="11"/>
    </row>
    <row r="1398" spans="1:55" x14ac:dyDescent="0.3">
      <c r="A1398" s="11"/>
      <c r="B1398" s="11"/>
      <c r="C1398" s="11"/>
      <c r="D1398" s="11"/>
      <c r="E1398" s="38"/>
      <c r="F1398" s="11"/>
      <c r="G1398" s="40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26"/>
      <c r="AR1398" s="26"/>
      <c r="AS1398" s="26"/>
      <c r="AT1398" s="26"/>
      <c r="AU1398" s="26"/>
      <c r="AV1398" s="26"/>
      <c r="AW1398" s="11"/>
      <c r="AX1398" s="11"/>
      <c r="AY1398" s="11"/>
      <c r="AZ1398" s="11"/>
      <c r="BA1398" s="11"/>
      <c r="BB1398" s="11"/>
      <c r="BC1398" s="11"/>
    </row>
    <row r="1399" spans="1:55" x14ac:dyDescent="0.3">
      <c r="A1399" s="11"/>
      <c r="B1399" s="11"/>
      <c r="C1399" s="11"/>
      <c r="D1399" s="11"/>
      <c r="E1399" s="38"/>
      <c r="F1399" s="11"/>
      <c r="G1399" s="40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26"/>
      <c r="AR1399" s="26"/>
      <c r="AS1399" s="26"/>
      <c r="AT1399" s="26"/>
      <c r="AU1399" s="26"/>
      <c r="AV1399" s="26"/>
      <c r="AW1399" s="11"/>
      <c r="AX1399" s="11"/>
      <c r="AY1399" s="11"/>
      <c r="AZ1399" s="11"/>
      <c r="BA1399" s="11"/>
      <c r="BB1399" s="11"/>
      <c r="BC1399" s="11"/>
    </row>
    <row r="1400" spans="1:55" x14ac:dyDescent="0.3">
      <c r="A1400" s="11"/>
      <c r="B1400" s="11"/>
      <c r="C1400" s="11"/>
      <c r="D1400" s="11"/>
      <c r="E1400" s="38"/>
      <c r="F1400" s="11"/>
      <c r="G1400" s="40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26"/>
      <c r="AR1400" s="26"/>
      <c r="AS1400" s="26"/>
      <c r="AT1400" s="26"/>
      <c r="AU1400" s="26"/>
      <c r="AV1400" s="26"/>
      <c r="AW1400" s="11"/>
      <c r="AX1400" s="11"/>
      <c r="AY1400" s="11"/>
      <c r="AZ1400" s="11"/>
      <c r="BA1400" s="11"/>
      <c r="BB1400" s="11"/>
      <c r="BC1400" s="11"/>
    </row>
    <row r="1401" spans="1:55" x14ac:dyDescent="0.3">
      <c r="A1401" s="11"/>
      <c r="B1401" s="11"/>
      <c r="C1401" s="11"/>
      <c r="D1401" s="11"/>
      <c r="E1401" s="38"/>
      <c r="F1401" s="11"/>
      <c r="G1401" s="40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26"/>
      <c r="AR1401" s="26"/>
      <c r="AS1401" s="26"/>
      <c r="AT1401" s="26"/>
      <c r="AU1401" s="26"/>
      <c r="AV1401" s="26"/>
      <c r="AW1401" s="11"/>
      <c r="AX1401" s="11"/>
      <c r="AY1401" s="11"/>
      <c r="AZ1401" s="11"/>
      <c r="BA1401" s="11"/>
      <c r="BB1401" s="11"/>
      <c r="BC1401" s="11"/>
    </row>
    <row r="1402" spans="1:55" x14ac:dyDescent="0.3">
      <c r="A1402" s="11"/>
      <c r="B1402" s="11"/>
      <c r="C1402" s="11"/>
      <c r="D1402" s="11"/>
      <c r="E1402" s="38"/>
      <c r="F1402" s="11"/>
      <c r="G1402" s="40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26"/>
      <c r="AR1402" s="26"/>
      <c r="AS1402" s="26"/>
      <c r="AT1402" s="26"/>
      <c r="AU1402" s="26"/>
      <c r="AV1402" s="26"/>
      <c r="AW1402" s="11"/>
      <c r="AX1402" s="11"/>
      <c r="AY1402" s="11"/>
      <c r="AZ1402" s="11"/>
      <c r="BA1402" s="11"/>
      <c r="BB1402" s="11"/>
      <c r="BC1402" s="11"/>
    </row>
    <row r="1403" spans="1:55" x14ac:dyDescent="0.3">
      <c r="A1403" s="11"/>
      <c r="B1403" s="11"/>
      <c r="C1403" s="11"/>
      <c r="D1403" s="11"/>
      <c r="E1403" s="38"/>
      <c r="F1403" s="11"/>
      <c r="G1403" s="40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26"/>
      <c r="AR1403" s="26"/>
      <c r="AS1403" s="26"/>
      <c r="AT1403" s="26"/>
      <c r="AU1403" s="26"/>
      <c r="AV1403" s="26"/>
      <c r="AW1403" s="11"/>
      <c r="AX1403" s="11"/>
      <c r="AY1403" s="11"/>
      <c r="AZ1403" s="11"/>
      <c r="BA1403" s="11"/>
      <c r="BB1403" s="11"/>
      <c r="BC1403" s="11"/>
    </row>
    <row r="1404" spans="1:55" x14ac:dyDescent="0.3">
      <c r="A1404" s="11"/>
      <c r="B1404" s="11"/>
      <c r="C1404" s="11"/>
      <c r="D1404" s="11"/>
      <c r="E1404" s="38"/>
      <c r="F1404" s="11"/>
      <c r="G1404" s="40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26"/>
      <c r="AR1404" s="26"/>
      <c r="AS1404" s="26"/>
      <c r="AT1404" s="26"/>
      <c r="AU1404" s="26"/>
      <c r="AV1404" s="26"/>
      <c r="AW1404" s="11"/>
      <c r="AX1404" s="11"/>
      <c r="AY1404" s="11"/>
      <c r="AZ1404" s="11"/>
      <c r="BA1404" s="11"/>
      <c r="BB1404" s="11"/>
      <c r="BC1404" s="11"/>
    </row>
    <row r="1405" spans="1:55" x14ac:dyDescent="0.3">
      <c r="A1405" s="11"/>
      <c r="B1405" s="11"/>
      <c r="C1405" s="11"/>
      <c r="D1405" s="11"/>
      <c r="E1405" s="38"/>
      <c r="F1405" s="11"/>
      <c r="G1405" s="40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26"/>
      <c r="AR1405" s="26"/>
      <c r="AS1405" s="26"/>
      <c r="AT1405" s="26"/>
      <c r="AU1405" s="26"/>
      <c r="AV1405" s="26"/>
      <c r="AW1405" s="11"/>
      <c r="AX1405" s="11"/>
      <c r="AY1405" s="11"/>
      <c r="AZ1405" s="11"/>
      <c r="BA1405" s="11"/>
      <c r="BB1405" s="11"/>
      <c r="BC1405" s="11"/>
    </row>
    <row r="1406" spans="1:55" x14ac:dyDescent="0.3">
      <c r="A1406" s="11"/>
      <c r="B1406" s="11"/>
      <c r="C1406" s="11"/>
      <c r="D1406" s="11"/>
      <c r="E1406" s="38"/>
      <c r="F1406" s="11"/>
      <c r="G1406" s="40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26"/>
      <c r="AR1406" s="26"/>
      <c r="AS1406" s="26"/>
      <c r="AT1406" s="26"/>
      <c r="AU1406" s="26"/>
      <c r="AV1406" s="26"/>
      <c r="AW1406" s="11"/>
      <c r="AX1406" s="11"/>
      <c r="AY1406" s="11"/>
      <c r="AZ1406" s="11"/>
      <c r="BA1406" s="11"/>
      <c r="BB1406" s="11"/>
      <c r="BC1406" s="11"/>
    </row>
    <row r="1407" spans="1:55" x14ac:dyDescent="0.3">
      <c r="A1407" s="11"/>
      <c r="B1407" s="11"/>
      <c r="C1407" s="11"/>
      <c r="D1407" s="11"/>
      <c r="E1407" s="38"/>
      <c r="F1407" s="11"/>
      <c r="G1407" s="40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26"/>
      <c r="AR1407" s="26"/>
      <c r="AS1407" s="26"/>
      <c r="AT1407" s="26"/>
      <c r="AU1407" s="26"/>
      <c r="AV1407" s="26"/>
      <c r="AW1407" s="11"/>
      <c r="AX1407" s="11"/>
      <c r="AY1407" s="11"/>
      <c r="AZ1407" s="11"/>
      <c r="BA1407" s="11"/>
      <c r="BB1407" s="11"/>
      <c r="BC1407" s="11"/>
    </row>
    <row r="1408" spans="1:55" x14ac:dyDescent="0.3">
      <c r="A1408" s="11"/>
      <c r="B1408" s="11"/>
      <c r="C1408" s="11"/>
      <c r="D1408" s="11"/>
      <c r="E1408" s="38"/>
      <c r="F1408" s="11"/>
      <c r="G1408" s="40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26"/>
      <c r="AR1408" s="26"/>
      <c r="AS1408" s="26"/>
      <c r="AT1408" s="26"/>
      <c r="AU1408" s="26"/>
      <c r="AV1408" s="26"/>
      <c r="AW1408" s="11"/>
      <c r="AX1408" s="11"/>
      <c r="AY1408" s="11"/>
      <c r="AZ1408" s="11"/>
      <c r="BA1408" s="11"/>
      <c r="BB1408" s="11"/>
      <c r="BC1408" s="11"/>
    </row>
    <row r="1409" spans="1:55" x14ac:dyDescent="0.3">
      <c r="A1409" s="11"/>
      <c r="B1409" s="11"/>
      <c r="C1409" s="11"/>
      <c r="D1409" s="11"/>
      <c r="E1409" s="38"/>
      <c r="F1409" s="11"/>
      <c r="G1409" s="40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26"/>
      <c r="AR1409" s="26"/>
      <c r="AS1409" s="26"/>
      <c r="AT1409" s="26"/>
      <c r="AU1409" s="26"/>
      <c r="AV1409" s="26"/>
      <c r="AW1409" s="11"/>
      <c r="AX1409" s="11"/>
      <c r="AY1409" s="11"/>
      <c r="AZ1409" s="11"/>
      <c r="BA1409" s="11"/>
      <c r="BB1409" s="11"/>
      <c r="BC1409" s="11"/>
    </row>
    <row r="1410" spans="1:55" x14ac:dyDescent="0.3">
      <c r="A1410" s="11"/>
      <c r="B1410" s="11"/>
      <c r="C1410" s="11"/>
      <c r="D1410" s="11"/>
      <c r="E1410" s="38"/>
      <c r="F1410" s="11"/>
      <c r="G1410" s="40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26"/>
      <c r="AR1410" s="26"/>
      <c r="AS1410" s="26"/>
      <c r="AT1410" s="26"/>
      <c r="AU1410" s="26"/>
      <c r="AV1410" s="26"/>
      <c r="AW1410" s="11"/>
      <c r="AX1410" s="11"/>
      <c r="AY1410" s="11"/>
      <c r="AZ1410" s="11"/>
      <c r="BA1410" s="11"/>
      <c r="BB1410" s="11"/>
      <c r="BC1410" s="11"/>
    </row>
    <row r="1411" spans="1:55" x14ac:dyDescent="0.3">
      <c r="A1411" s="11"/>
      <c r="B1411" s="11"/>
      <c r="C1411" s="11"/>
      <c r="D1411" s="11"/>
      <c r="E1411" s="38"/>
      <c r="F1411" s="11"/>
      <c r="G1411" s="40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26"/>
      <c r="AR1411" s="26"/>
      <c r="AS1411" s="26"/>
      <c r="AT1411" s="26"/>
      <c r="AU1411" s="26"/>
      <c r="AV1411" s="26"/>
      <c r="AW1411" s="11"/>
      <c r="AX1411" s="11"/>
      <c r="AY1411" s="11"/>
      <c r="AZ1411" s="11"/>
      <c r="BA1411" s="11"/>
      <c r="BB1411" s="11"/>
      <c r="BC1411" s="11"/>
    </row>
    <row r="1412" spans="1:55" x14ac:dyDescent="0.3">
      <c r="A1412" s="11"/>
      <c r="B1412" s="11"/>
      <c r="C1412" s="11"/>
      <c r="D1412" s="11"/>
      <c r="E1412" s="38"/>
      <c r="F1412" s="11"/>
      <c r="G1412" s="40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26"/>
      <c r="AR1412" s="26"/>
      <c r="AS1412" s="26"/>
      <c r="AT1412" s="26"/>
      <c r="AU1412" s="26"/>
      <c r="AV1412" s="26"/>
      <c r="AW1412" s="11"/>
      <c r="AX1412" s="11"/>
      <c r="AY1412" s="11"/>
      <c r="AZ1412" s="11"/>
      <c r="BA1412" s="11"/>
      <c r="BB1412" s="11"/>
      <c r="BC1412" s="11"/>
    </row>
    <row r="1413" spans="1:55" x14ac:dyDescent="0.3">
      <c r="A1413" s="11"/>
      <c r="B1413" s="11"/>
      <c r="C1413" s="11"/>
      <c r="D1413" s="11"/>
      <c r="E1413" s="38"/>
      <c r="F1413" s="11"/>
      <c r="G1413" s="40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26"/>
      <c r="AR1413" s="26"/>
      <c r="AS1413" s="26"/>
      <c r="AT1413" s="26"/>
      <c r="AU1413" s="26"/>
      <c r="AV1413" s="26"/>
      <c r="AW1413" s="11"/>
      <c r="AX1413" s="11"/>
      <c r="AY1413" s="11"/>
      <c r="AZ1413" s="11"/>
      <c r="BA1413" s="11"/>
      <c r="BB1413" s="11"/>
      <c r="BC1413" s="11"/>
    </row>
    <row r="1414" spans="1:55" x14ac:dyDescent="0.3">
      <c r="A1414" s="11"/>
      <c r="B1414" s="11"/>
      <c r="C1414" s="11"/>
      <c r="D1414" s="11"/>
      <c r="E1414" s="38"/>
      <c r="F1414" s="11"/>
      <c r="G1414" s="40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26"/>
      <c r="AR1414" s="26"/>
      <c r="AS1414" s="26"/>
      <c r="AT1414" s="26"/>
      <c r="AU1414" s="26"/>
      <c r="AV1414" s="26"/>
      <c r="AW1414" s="11"/>
      <c r="AX1414" s="11"/>
      <c r="AY1414" s="11"/>
      <c r="AZ1414" s="11"/>
      <c r="BA1414" s="11"/>
      <c r="BB1414" s="11"/>
      <c r="BC1414" s="11"/>
    </row>
    <row r="1415" spans="1:55" x14ac:dyDescent="0.3">
      <c r="A1415" s="11"/>
      <c r="B1415" s="11"/>
      <c r="C1415" s="11"/>
      <c r="D1415" s="11"/>
      <c r="E1415" s="38"/>
      <c r="F1415" s="11"/>
      <c r="G1415" s="40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26"/>
      <c r="AR1415" s="26"/>
      <c r="AS1415" s="26"/>
      <c r="AT1415" s="26"/>
      <c r="AU1415" s="26"/>
      <c r="AV1415" s="26"/>
      <c r="AW1415" s="11"/>
      <c r="AX1415" s="11"/>
      <c r="AY1415" s="11"/>
      <c r="AZ1415" s="11"/>
      <c r="BA1415" s="11"/>
      <c r="BB1415" s="11"/>
      <c r="BC1415" s="11"/>
    </row>
    <row r="1416" spans="1:55" x14ac:dyDescent="0.3">
      <c r="A1416" s="11"/>
      <c r="B1416" s="11"/>
      <c r="C1416" s="11"/>
      <c r="D1416" s="11"/>
      <c r="E1416" s="38"/>
      <c r="F1416" s="11"/>
      <c r="G1416" s="40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26"/>
      <c r="AR1416" s="26"/>
      <c r="AS1416" s="26"/>
      <c r="AT1416" s="26"/>
      <c r="AU1416" s="26"/>
      <c r="AV1416" s="26"/>
      <c r="AW1416" s="11"/>
      <c r="AX1416" s="11"/>
      <c r="AY1416" s="11"/>
      <c r="AZ1416" s="11"/>
      <c r="BA1416" s="11"/>
      <c r="BB1416" s="11"/>
      <c r="BC1416" s="11"/>
    </row>
    <row r="1417" spans="1:55" x14ac:dyDescent="0.3">
      <c r="A1417" s="11"/>
      <c r="B1417" s="11"/>
      <c r="C1417" s="11"/>
      <c r="D1417" s="11"/>
      <c r="E1417" s="38"/>
      <c r="F1417" s="11"/>
      <c r="G1417" s="40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26"/>
      <c r="AR1417" s="26"/>
      <c r="AS1417" s="26"/>
      <c r="AT1417" s="26"/>
      <c r="AU1417" s="26"/>
      <c r="AV1417" s="26"/>
      <c r="AW1417" s="11"/>
      <c r="AX1417" s="11"/>
      <c r="AY1417" s="11"/>
      <c r="AZ1417" s="11"/>
      <c r="BA1417" s="11"/>
      <c r="BB1417" s="11"/>
      <c r="BC1417" s="11"/>
    </row>
    <row r="1418" spans="1:55" x14ac:dyDescent="0.3">
      <c r="A1418" s="11"/>
      <c r="B1418" s="11"/>
      <c r="C1418" s="11"/>
      <c r="D1418" s="11"/>
      <c r="E1418" s="38"/>
      <c r="F1418" s="11"/>
      <c r="G1418" s="40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26"/>
      <c r="AR1418" s="26"/>
      <c r="AS1418" s="26"/>
      <c r="AT1418" s="26"/>
      <c r="AU1418" s="26"/>
      <c r="AV1418" s="26"/>
      <c r="AW1418" s="11"/>
      <c r="AX1418" s="11"/>
      <c r="AY1418" s="11"/>
      <c r="AZ1418" s="11"/>
      <c r="BA1418" s="11"/>
      <c r="BB1418" s="11"/>
      <c r="BC1418" s="11"/>
    </row>
    <row r="1419" spans="1:55" x14ac:dyDescent="0.3">
      <c r="A1419" s="11"/>
      <c r="B1419" s="11"/>
      <c r="C1419" s="11"/>
      <c r="D1419" s="11"/>
      <c r="E1419" s="38"/>
      <c r="F1419" s="11"/>
      <c r="G1419" s="40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26"/>
      <c r="AR1419" s="26"/>
      <c r="AS1419" s="26"/>
      <c r="AT1419" s="26"/>
      <c r="AU1419" s="26"/>
      <c r="AV1419" s="26"/>
      <c r="AW1419" s="11"/>
      <c r="AX1419" s="11"/>
      <c r="AY1419" s="11"/>
      <c r="AZ1419" s="11"/>
      <c r="BA1419" s="11"/>
      <c r="BB1419" s="11"/>
      <c r="BC1419" s="11"/>
    </row>
    <row r="1420" spans="1:55" x14ac:dyDescent="0.3">
      <c r="A1420" s="11"/>
      <c r="B1420" s="11"/>
      <c r="C1420" s="11"/>
      <c r="D1420" s="11"/>
      <c r="E1420" s="38"/>
      <c r="F1420" s="11"/>
      <c r="G1420" s="40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26"/>
      <c r="AR1420" s="26"/>
      <c r="AS1420" s="26"/>
      <c r="AT1420" s="26"/>
      <c r="AU1420" s="26"/>
      <c r="AV1420" s="26"/>
      <c r="AW1420" s="11"/>
      <c r="AX1420" s="11"/>
      <c r="AY1420" s="11"/>
      <c r="AZ1420" s="11"/>
      <c r="BA1420" s="11"/>
      <c r="BB1420" s="11"/>
      <c r="BC1420" s="11"/>
    </row>
    <row r="1421" spans="1:55" x14ac:dyDescent="0.3">
      <c r="A1421" s="11"/>
      <c r="B1421" s="11"/>
      <c r="C1421" s="11"/>
      <c r="D1421" s="11"/>
      <c r="E1421" s="38"/>
      <c r="F1421" s="11"/>
      <c r="G1421" s="40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26"/>
      <c r="AR1421" s="26"/>
      <c r="AS1421" s="26"/>
      <c r="AT1421" s="26"/>
      <c r="AU1421" s="26"/>
      <c r="AV1421" s="26"/>
      <c r="AW1421" s="11"/>
      <c r="AX1421" s="11"/>
      <c r="AY1421" s="11"/>
      <c r="AZ1421" s="11"/>
      <c r="BA1421" s="11"/>
      <c r="BB1421" s="11"/>
      <c r="BC1421" s="11"/>
    </row>
    <row r="1422" spans="1:55" x14ac:dyDescent="0.3">
      <c r="A1422" s="11"/>
      <c r="B1422" s="11"/>
      <c r="C1422" s="11"/>
      <c r="D1422" s="11"/>
      <c r="E1422" s="38"/>
      <c r="F1422" s="11"/>
      <c r="G1422" s="40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26"/>
      <c r="AR1422" s="26"/>
      <c r="AS1422" s="26"/>
      <c r="AT1422" s="26"/>
      <c r="AU1422" s="26"/>
      <c r="AV1422" s="26"/>
      <c r="AW1422" s="11"/>
      <c r="AX1422" s="11"/>
      <c r="AY1422" s="11"/>
      <c r="AZ1422" s="11"/>
      <c r="BA1422" s="11"/>
      <c r="BB1422" s="11"/>
      <c r="BC1422" s="11"/>
    </row>
    <row r="1423" spans="1:55" x14ac:dyDescent="0.3">
      <c r="A1423" s="11"/>
      <c r="B1423" s="11"/>
      <c r="C1423" s="11"/>
      <c r="D1423" s="11"/>
      <c r="E1423" s="38"/>
      <c r="F1423" s="11"/>
      <c r="G1423" s="40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26"/>
      <c r="AR1423" s="26"/>
      <c r="AS1423" s="26"/>
      <c r="AT1423" s="26"/>
      <c r="AU1423" s="26"/>
      <c r="AV1423" s="26"/>
      <c r="AW1423" s="11"/>
      <c r="AX1423" s="11"/>
      <c r="AY1423" s="11"/>
      <c r="AZ1423" s="11"/>
      <c r="BA1423" s="11"/>
      <c r="BB1423" s="11"/>
      <c r="BC1423" s="11"/>
    </row>
    <row r="1424" spans="1:55" x14ac:dyDescent="0.3">
      <c r="A1424" s="11"/>
      <c r="B1424" s="11"/>
      <c r="C1424" s="11"/>
      <c r="D1424" s="11"/>
      <c r="E1424" s="38"/>
      <c r="F1424" s="11"/>
      <c r="G1424" s="40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26"/>
      <c r="AR1424" s="26"/>
      <c r="AS1424" s="26"/>
      <c r="AT1424" s="26"/>
      <c r="AU1424" s="26"/>
      <c r="AV1424" s="26"/>
      <c r="AW1424" s="11"/>
      <c r="AX1424" s="11"/>
      <c r="AY1424" s="11"/>
      <c r="AZ1424" s="11"/>
      <c r="BA1424" s="11"/>
      <c r="BB1424" s="11"/>
      <c r="BC1424" s="11"/>
    </row>
    <row r="1425" spans="1:55" x14ac:dyDescent="0.3">
      <c r="A1425" s="11"/>
      <c r="B1425" s="11"/>
      <c r="C1425" s="11"/>
      <c r="D1425" s="11"/>
      <c r="E1425" s="38"/>
      <c r="F1425" s="11"/>
      <c r="G1425" s="40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26"/>
      <c r="AR1425" s="26"/>
      <c r="AS1425" s="26"/>
      <c r="AT1425" s="26"/>
      <c r="AU1425" s="26"/>
      <c r="AV1425" s="26"/>
      <c r="AW1425" s="11"/>
      <c r="AX1425" s="11"/>
      <c r="AY1425" s="11"/>
      <c r="AZ1425" s="11"/>
      <c r="BA1425" s="11"/>
      <c r="BB1425" s="11"/>
      <c r="BC1425" s="11"/>
    </row>
    <row r="1426" spans="1:55" x14ac:dyDescent="0.3">
      <c r="A1426" s="11"/>
      <c r="B1426" s="11"/>
      <c r="C1426" s="11"/>
      <c r="D1426" s="11"/>
      <c r="E1426" s="38"/>
      <c r="F1426" s="11"/>
      <c r="G1426" s="40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26"/>
      <c r="AR1426" s="26"/>
      <c r="AS1426" s="26"/>
      <c r="AT1426" s="26"/>
      <c r="AU1426" s="26"/>
      <c r="AV1426" s="26"/>
      <c r="AW1426" s="11"/>
      <c r="AX1426" s="11"/>
      <c r="AY1426" s="11"/>
      <c r="AZ1426" s="11"/>
      <c r="BA1426" s="11"/>
      <c r="BB1426" s="11"/>
      <c r="BC1426" s="11"/>
    </row>
    <row r="1427" spans="1:55" x14ac:dyDescent="0.3">
      <c r="A1427" s="11"/>
      <c r="B1427" s="11"/>
      <c r="C1427" s="11"/>
      <c r="D1427" s="11"/>
      <c r="E1427" s="38"/>
      <c r="F1427" s="11"/>
      <c r="G1427" s="40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26"/>
      <c r="AR1427" s="26"/>
      <c r="AS1427" s="26"/>
      <c r="AT1427" s="26"/>
      <c r="AU1427" s="26"/>
      <c r="AV1427" s="26"/>
      <c r="AW1427" s="11"/>
      <c r="AX1427" s="11"/>
      <c r="AY1427" s="11"/>
      <c r="AZ1427" s="11"/>
      <c r="BA1427" s="11"/>
      <c r="BB1427" s="11"/>
      <c r="BC1427" s="11"/>
    </row>
    <row r="1428" spans="1:55" x14ac:dyDescent="0.3">
      <c r="A1428" s="11"/>
      <c r="B1428" s="11"/>
      <c r="C1428" s="11"/>
      <c r="D1428" s="11"/>
      <c r="E1428" s="38"/>
      <c r="F1428" s="11"/>
      <c r="G1428" s="40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26"/>
      <c r="AR1428" s="26"/>
      <c r="AS1428" s="26"/>
      <c r="AT1428" s="26"/>
      <c r="AU1428" s="26"/>
      <c r="AV1428" s="26"/>
      <c r="AW1428" s="11"/>
      <c r="AX1428" s="11"/>
      <c r="AY1428" s="11"/>
      <c r="AZ1428" s="11"/>
      <c r="BA1428" s="11"/>
      <c r="BB1428" s="11"/>
      <c r="BC1428" s="11"/>
    </row>
    <row r="1429" spans="1:55" x14ac:dyDescent="0.3">
      <c r="A1429" s="11"/>
      <c r="B1429" s="11"/>
      <c r="C1429" s="11"/>
      <c r="D1429" s="11"/>
      <c r="E1429" s="38"/>
      <c r="F1429" s="11"/>
      <c r="G1429" s="40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26"/>
      <c r="AR1429" s="26"/>
      <c r="AS1429" s="26"/>
      <c r="AT1429" s="26"/>
      <c r="AU1429" s="26"/>
      <c r="AV1429" s="26"/>
      <c r="AW1429" s="11"/>
      <c r="AX1429" s="11"/>
      <c r="AY1429" s="11"/>
      <c r="AZ1429" s="11"/>
      <c r="BA1429" s="11"/>
      <c r="BB1429" s="11"/>
      <c r="BC1429" s="11"/>
    </row>
    <row r="1430" spans="1:55" x14ac:dyDescent="0.3">
      <c r="A1430" s="11"/>
      <c r="B1430" s="11"/>
      <c r="C1430" s="11"/>
      <c r="D1430" s="11"/>
      <c r="E1430" s="38"/>
      <c r="F1430" s="11"/>
      <c r="G1430" s="40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26"/>
      <c r="AR1430" s="26"/>
      <c r="AS1430" s="26"/>
      <c r="AT1430" s="26"/>
      <c r="AU1430" s="26"/>
      <c r="AV1430" s="26"/>
      <c r="AW1430" s="11"/>
      <c r="AX1430" s="11"/>
      <c r="AY1430" s="11"/>
      <c r="AZ1430" s="11"/>
      <c r="BA1430" s="11"/>
      <c r="BB1430" s="11"/>
      <c r="BC1430" s="11"/>
    </row>
    <row r="1431" spans="1:55" x14ac:dyDescent="0.3">
      <c r="A1431" s="11"/>
      <c r="B1431" s="11"/>
      <c r="C1431" s="11"/>
      <c r="D1431" s="11"/>
      <c r="E1431" s="38"/>
      <c r="F1431" s="11"/>
      <c r="G1431" s="40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26"/>
      <c r="AR1431" s="26"/>
      <c r="AS1431" s="26"/>
      <c r="AT1431" s="26"/>
      <c r="AU1431" s="26"/>
      <c r="AV1431" s="26"/>
      <c r="AW1431" s="11"/>
      <c r="AX1431" s="11"/>
      <c r="AY1431" s="11"/>
      <c r="AZ1431" s="11"/>
      <c r="BA1431" s="11"/>
      <c r="BB1431" s="11"/>
      <c r="BC1431" s="11"/>
    </row>
    <row r="1432" spans="1:55" x14ac:dyDescent="0.3">
      <c r="A1432" s="11"/>
      <c r="B1432" s="11"/>
      <c r="C1432" s="11"/>
      <c r="D1432" s="11"/>
      <c r="E1432" s="38"/>
      <c r="F1432" s="11"/>
      <c r="G1432" s="40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26"/>
      <c r="AR1432" s="26"/>
      <c r="AS1432" s="26"/>
      <c r="AT1432" s="26"/>
      <c r="AU1432" s="26"/>
      <c r="AV1432" s="26"/>
      <c r="AW1432" s="11"/>
      <c r="AX1432" s="11"/>
      <c r="AY1432" s="11"/>
      <c r="AZ1432" s="11"/>
      <c r="BA1432" s="11"/>
      <c r="BB1432" s="11"/>
      <c r="BC1432" s="11"/>
    </row>
    <row r="1433" spans="1:55" x14ac:dyDescent="0.3">
      <c r="A1433" s="11"/>
      <c r="B1433" s="11"/>
      <c r="C1433" s="11"/>
      <c r="D1433" s="11"/>
      <c r="E1433" s="38"/>
      <c r="F1433" s="11"/>
      <c r="G1433" s="40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26"/>
      <c r="AR1433" s="26"/>
      <c r="AS1433" s="26"/>
      <c r="AT1433" s="26"/>
      <c r="AU1433" s="26"/>
      <c r="AV1433" s="26"/>
      <c r="AW1433" s="11"/>
      <c r="AX1433" s="11"/>
      <c r="AY1433" s="11"/>
      <c r="AZ1433" s="11"/>
      <c r="BA1433" s="11"/>
      <c r="BB1433" s="11"/>
      <c r="BC1433" s="11"/>
    </row>
    <row r="1434" spans="1:55" x14ac:dyDescent="0.3">
      <c r="A1434" s="11"/>
      <c r="B1434" s="11"/>
      <c r="C1434" s="11"/>
      <c r="D1434" s="11"/>
      <c r="E1434" s="38"/>
      <c r="F1434" s="11"/>
      <c r="G1434" s="40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26"/>
      <c r="AR1434" s="26"/>
      <c r="AS1434" s="26"/>
      <c r="AT1434" s="26"/>
      <c r="AU1434" s="26"/>
      <c r="AV1434" s="26"/>
      <c r="AW1434" s="11"/>
      <c r="AX1434" s="11"/>
      <c r="AY1434" s="11"/>
      <c r="AZ1434" s="11"/>
      <c r="BA1434" s="11"/>
      <c r="BB1434" s="11"/>
      <c r="BC1434" s="11"/>
    </row>
    <row r="1435" spans="1:55" x14ac:dyDescent="0.3">
      <c r="A1435" s="11"/>
      <c r="B1435" s="11"/>
      <c r="C1435" s="11"/>
      <c r="D1435" s="11"/>
      <c r="E1435" s="38"/>
      <c r="F1435" s="11"/>
      <c r="G1435" s="40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26"/>
      <c r="AR1435" s="26"/>
      <c r="AS1435" s="26"/>
      <c r="AT1435" s="26"/>
      <c r="AU1435" s="26"/>
      <c r="AV1435" s="26"/>
      <c r="AW1435" s="11"/>
      <c r="AX1435" s="11"/>
      <c r="AY1435" s="11"/>
      <c r="AZ1435" s="11"/>
      <c r="BA1435" s="11"/>
      <c r="BB1435" s="11"/>
      <c r="BC1435" s="11"/>
    </row>
    <row r="1436" spans="1:55" x14ac:dyDescent="0.3">
      <c r="A1436" s="11"/>
      <c r="B1436" s="11"/>
      <c r="C1436" s="11"/>
      <c r="D1436" s="11"/>
      <c r="E1436" s="38"/>
      <c r="F1436" s="11"/>
      <c r="G1436" s="40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26"/>
      <c r="AR1436" s="26"/>
      <c r="AS1436" s="26"/>
      <c r="AT1436" s="26"/>
      <c r="AU1436" s="26"/>
      <c r="AV1436" s="26"/>
      <c r="AW1436" s="11"/>
      <c r="AX1436" s="11"/>
      <c r="AY1436" s="11"/>
      <c r="AZ1436" s="11"/>
      <c r="BA1436" s="11"/>
      <c r="BB1436" s="11"/>
      <c r="BC1436" s="11"/>
    </row>
    <row r="1437" spans="1:55" x14ac:dyDescent="0.3">
      <c r="A1437" s="11"/>
      <c r="B1437" s="11"/>
      <c r="C1437" s="11"/>
      <c r="D1437" s="11"/>
      <c r="E1437" s="38"/>
      <c r="F1437" s="11"/>
      <c r="G1437" s="40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26"/>
      <c r="AR1437" s="26"/>
      <c r="AS1437" s="26"/>
      <c r="AT1437" s="26"/>
      <c r="AU1437" s="26"/>
      <c r="AV1437" s="26"/>
      <c r="AW1437" s="11"/>
      <c r="AX1437" s="11"/>
      <c r="AY1437" s="11"/>
      <c r="AZ1437" s="11"/>
      <c r="BA1437" s="11"/>
      <c r="BB1437" s="11"/>
      <c r="BC1437" s="11"/>
    </row>
    <row r="1438" spans="1:55" x14ac:dyDescent="0.3">
      <c r="A1438" s="11"/>
      <c r="B1438" s="11"/>
      <c r="C1438" s="11"/>
      <c r="D1438" s="11"/>
      <c r="E1438" s="38"/>
      <c r="F1438" s="11"/>
      <c r="G1438" s="40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26"/>
      <c r="AR1438" s="26"/>
      <c r="AS1438" s="26"/>
      <c r="AT1438" s="26"/>
      <c r="AU1438" s="26"/>
      <c r="AV1438" s="26"/>
      <c r="AW1438" s="11"/>
      <c r="AX1438" s="11"/>
      <c r="AY1438" s="11"/>
      <c r="AZ1438" s="11"/>
      <c r="BA1438" s="11"/>
      <c r="BB1438" s="11"/>
      <c r="BC1438" s="11"/>
    </row>
    <row r="1439" spans="1:55" x14ac:dyDescent="0.3">
      <c r="A1439" s="11"/>
      <c r="B1439" s="11"/>
      <c r="C1439" s="11"/>
      <c r="D1439" s="11"/>
      <c r="E1439" s="38"/>
      <c r="F1439" s="11"/>
      <c r="G1439" s="40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26"/>
      <c r="AR1439" s="26"/>
      <c r="AS1439" s="26"/>
      <c r="AT1439" s="26"/>
      <c r="AU1439" s="26"/>
      <c r="AV1439" s="26"/>
      <c r="AW1439" s="11"/>
      <c r="AX1439" s="11"/>
      <c r="AY1439" s="11"/>
      <c r="AZ1439" s="11"/>
      <c r="BA1439" s="11"/>
      <c r="BB1439" s="11"/>
      <c r="BC1439" s="11"/>
    </row>
    <row r="1440" spans="1:55" x14ac:dyDescent="0.3">
      <c r="A1440" s="11"/>
      <c r="B1440" s="11"/>
      <c r="C1440" s="11"/>
      <c r="D1440" s="11"/>
      <c r="E1440" s="38"/>
      <c r="F1440" s="11"/>
      <c r="G1440" s="40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26"/>
      <c r="AR1440" s="26"/>
      <c r="AS1440" s="26"/>
      <c r="AT1440" s="26"/>
      <c r="AU1440" s="26"/>
      <c r="AV1440" s="26"/>
      <c r="AW1440" s="11"/>
      <c r="AX1440" s="11"/>
      <c r="AY1440" s="11"/>
      <c r="AZ1440" s="11"/>
      <c r="BA1440" s="11"/>
      <c r="BB1440" s="11"/>
      <c r="BC1440" s="11"/>
    </row>
    <row r="1441" spans="1:55" x14ac:dyDescent="0.3">
      <c r="A1441" s="11"/>
      <c r="B1441" s="11"/>
      <c r="C1441" s="11"/>
      <c r="D1441" s="11"/>
      <c r="E1441" s="38"/>
      <c r="F1441" s="11"/>
      <c r="G1441" s="40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26"/>
      <c r="AR1441" s="26"/>
      <c r="AS1441" s="26"/>
      <c r="AT1441" s="26"/>
      <c r="AU1441" s="26"/>
      <c r="AV1441" s="26"/>
      <c r="AW1441" s="11"/>
      <c r="AX1441" s="11"/>
      <c r="AY1441" s="11"/>
      <c r="AZ1441" s="11"/>
      <c r="BA1441" s="11"/>
      <c r="BB1441" s="11"/>
      <c r="BC1441" s="11"/>
    </row>
    <row r="1442" spans="1:55" x14ac:dyDescent="0.3">
      <c r="A1442" s="11"/>
      <c r="B1442" s="11"/>
      <c r="C1442" s="11"/>
      <c r="D1442" s="11"/>
      <c r="E1442" s="38"/>
      <c r="F1442" s="11"/>
      <c r="G1442" s="40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26"/>
      <c r="AR1442" s="26"/>
      <c r="AS1442" s="26"/>
      <c r="AT1442" s="26"/>
      <c r="AU1442" s="26"/>
      <c r="AV1442" s="26"/>
      <c r="AW1442" s="11"/>
      <c r="AX1442" s="11"/>
      <c r="AY1442" s="11"/>
      <c r="AZ1442" s="11"/>
      <c r="BA1442" s="11"/>
      <c r="BB1442" s="11"/>
      <c r="BC1442" s="11"/>
    </row>
    <row r="1443" spans="1:55" x14ac:dyDescent="0.3">
      <c r="A1443" s="11"/>
      <c r="B1443" s="11"/>
      <c r="C1443" s="11"/>
      <c r="D1443" s="11"/>
      <c r="E1443" s="38"/>
      <c r="F1443" s="11"/>
      <c r="G1443" s="40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26"/>
      <c r="AR1443" s="26"/>
      <c r="AS1443" s="26"/>
      <c r="AT1443" s="26"/>
      <c r="AU1443" s="26"/>
      <c r="AV1443" s="26"/>
      <c r="AW1443" s="11"/>
      <c r="AX1443" s="11"/>
      <c r="AY1443" s="11"/>
      <c r="AZ1443" s="11"/>
      <c r="BA1443" s="11"/>
      <c r="BB1443" s="11"/>
      <c r="BC1443" s="11"/>
    </row>
    <row r="1444" spans="1:55" x14ac:dyDescent="0.3">
      <c r="A1444" s="11"/>
      <c r="B1444" s="11"/>
      <c r="C1444" s="11"/>
      <c r="D1444" s="11"/>
      <c r="E1444" s="38"/>
      <c r="F1444" s="11"/>
      <c r="G1444" s="40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26"/>
      <c r="AR1444" s="26"/>
      <c r="AS1444" s="26"/>
      <c r="AT1444" s="26"/>
      <c r="AU1444" s="26"/>
      <c r="AV1444" s="26"/>
      <c r="AW1444" s="11"/>
      <c r="AX1444" s="11"/>
      <c r="AY1444" s="11"/>
      <c r="AZ1444" s="11"/>
      <c r="BA1444" s="11"/>
      <c r="BB1444" s="11"/>
      <c r="BC1444" s="11"/>
    </row>
    <row r="1445" spans="1:55" x14ac:dyDescent="0.3">
      <c r="A1445" s="11"/>
      <c r="B1445" s="11"/>
      <c r="C1445" s="11"/>
      <c r="D1445" s="11"/>
      <c r="E1445" s="38"/>
      <c r="F1445" s="11"/>
      <c r="G1445" s="40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26"/>
      <c r="AR1445" s="26"/>
      <c r="AS1445" s="26"/>
      <c r="AT1445" s="26"/>
      <c r="AU1445" s="26"/>
      <c r="AV1445" s="26"/>
      <c r="AW1445" s="11"/>
      <c r="AX1445" s="11"/>
      <c r="AY1445" s="11"/>
      <c r="AZ1445" s="11"/>
      <c r="BA1445" s="11"/>
      <c r="BB1445" s="11"/>
      <c r="BC1445" s="11"/>
    </row>
    <row r="1446" spans="1:55" x14ac:dyDescent="0.3">
      <c r="A1446" s="11"/>
      <c r="B1446" s="11"/>
      <c r="C1446" s="11"/>
      <c r="D1446" s="11"/>
      <c r="E1446" s="38"/>
      <c r="F1446" s="11"/>
      <c r="G1446" s="40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26"/>
      <c r="AR1446" s="26"/>
      <c r="AS1446" s="26"/>
      <c r="AT1446" s="26"/>
      <c r="AU1446" s="26"/>
      <c r="AV1446" s="26"/>
      <c r="AW1446" s="11"/>
      <c r="AX1446" s="11"/>
      <c r="AY1446" s="11"/>
      <c r="AZ1446" s="11"/>
      <c r="BA1446" s="11"/>
      <c r="BB1446" s="11"/>
      <c r="BC1446" s="11"/>
    </row>
    <row r="1447" spans="1:55" x14ac:dyDescent="0.3">
      <c r="A1447" s="11"/>
      <c r="B1447" s="11"/>
      <c r="C1447" s="11"/>
      <c r="D1447" s="11"/>
      <c r="E1447" s="38"/>
      <c r="F1447" s="11"/>
      <c r="G1447" s="40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26"/>
      <c r="AR1447" s="26"/>
      <c r="AS1447" s="26"/>
      <c r="AT1447" s="26"/>
      <c r="AU1447" s="26"/>
      <c r="AV1447" s="26"/>
      <c r="AW1447" s="11"/>
      <c r="AX1447" s="11"/>
      <c r="AY1447" s="11"/>
      <c r="AZ1447" s="11"/>
      <c r="BA1447" s="11"/>
      <c r="BB1447" s="11"/>
      <c r="BC1447" s="11"/>
    </row>
    <row r="1448" spans="1:55" x14ac:dyDescent="0.3">
      <c r="A1448" s="11"/>
      <c r="B1448" s="11"/>
      <c r="C1448" s="11"/>
      <c r="D1448" s="11"/>
      <c r="E1448" s="38"/>
      <c r="F1448" s="11"/>
      <c r="G1448" s="40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26"/>
      <c r="AR1448" s="26"/>
      <c r="AS1448" s="26"/>
      <c r="AT1448" s="26"/>
      <c r="AU1448" s="26"/>
      <c r="AV1448" s="26"/>
      <c r="AW1448" s="11"/>
      <c r="AX1448" s="11"/>
      <c r="AY1448" s="11"/>
      <c r="AZ1448" s="11"/>
      <c r="BA1448" s="11"/>
      <c r="BB1448" s="11"/>
      <c r="BC1448" s="11"/>
    </row>
    <row r="1449" spans="1:55" x14ac:dyDescent="0.3">
      <c r="A1449" s="11"/>
      <c r="B1449" s="11"/>
      <c r="C1449" s="11"/>
      <c r="D1449" s="11"/>
      <c r="E1449" s="38"/>
      <c r="F1449" s="11"/>
      <c r="G1449" s="40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26"/>
      <c r="AR1449" s="26"/>
      <c r="AS1449" s="26"/>
      <c r="AT1449" s="26"/>
      <c r="AU1449" s="26"/>
      <c r="AV1449" s="26"/>
      <c r="AW1449" s="11"/>
      <c r="AX1449" s="11"/>
      <c r="AY1449" s="11"/>
      <c r="AZ1449" s="11"/>
      <c r="BA1449" s="11"/>
      <c r="BB1449" s="11"/>
      <c r="BC1449" s="11"/>
    </row>
    <row r="1450" spans="1:55" x14ac:dyDescent="0.3">
      <c r="A1450" s="11"/>
      <c r="B1450" s="11"/>
      <c r="C1450" s="11"/>
      <c r="D1450" s="11"/>
      <c r="E1450" s="38"/>
      <c r="F1450" s="11"/>
      <c r="G1450" s="40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26"/>
      <c r="AR1450" s="26"/>
      <c r="AS1450" s="26"/>
      <c r="AT1450" s="26"/>
      <c r="AU1450" s="26"/>
      <c r="AV1450" s="26"/>
      <c r="AW1450" s="11"/>
      <c r="AX1450" s="11"/>
      <c r="AY1450" s="11"/>
      <c r="AZ1450" s="11"/>
      <c r="BA1450" s="11"/>
      <c r="BB1450" s="11"/>
      <c r="BC1450" s="11"/>
    </row>
    <row r="1451" spans="1:55" x14ac:dyDescent="0.3">
      <c r="A1451" s="11"/>
      <c r="B1451" s="11"/>
      <c r="C1451" s="11"/>
      <c r="D1451" s="11"/>
      <c r="E1451" s="38"/>
      <c r="F1451" s="11"/>
      <c r="G1451" s="40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26"/>
      <c r="AR1451" s="26"/>
      <c r="AS1451" s="26"/>
      <c r="AT1451" s="26"/>
      <c r="AU1451" s="26"/>
      <c r="AV1451" s="26"/>
      <c r="AW1451" s="11"/>
      <c r="AX1451" s="11"/>
      <c r="AY1451" s="11"/>
      <c r="AZ1451" s="11"/>
      <c r="BA1451" s="11"/>
      <c r="BB1451" s="11"/>
      <c r="BC1451" s="11"/>
    </row>
    <row r="1452" spans="1:55" x14ac:dyDescent="0.3">
      <c r="A1452" s="11"/>
      <c r="B1452" s="11"/>
      <c r="C1452" s="11"/>
      <c r="D1452" s="11"/>
      <c r="E1452" s="38"/>
      <c r="F1452" s="11"/>
      <c r="G1452" s="40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26"/>
      <c r="AR1452" s="26"/>
      <c r="AS1452" s="26"/>
      <c r="AT1452" s="26"/>
      <c r="AU1452" s="26"/>
      <c r="AV1452" s="26"/>
      <c r="AW1452" s="11"/>
      <c r="AX1452" s="11"/>
      <c r="AY1452" s="11"/>
      <c r="AZ1452" s="11"/>
      <c r="BA1452" s="11"/>
      <c r="BB1452" s="11"/>
      <c r="BC1452" s="11"/>
    </row>
    <row r="1453" spans="1:55" x14ac:dyDescent="0.3">
      <c r="A1453" s="11"/>
      <c r="B1453" s="11"/>
      <c r="C1453" s="11"/>
      <c r="D1453" s="11"/>
      <c r="E1453" s="38"/>
      <c r="F1453" s="11"/>
      <c r="G1453" s="40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26"/>
      <c r="AR1453" s="26"/>
      <c r="AS1453" s="26"/>
      <c r="AT1453" s="26"/>
      <c r="AU1453" s="26"/>
      <c r="AV1453" s="26"/>
      <c r="AW1453" s="11"/>
      <c r="AX1453" s="11"/>
      <c r="AY1453" s="11"/>
      <c r="AZ1453" s="11"/>
      <c r="BA1453" s="11"/>
      <c r="BB1453" s="11"/>
      <c r="BC1453" s="11"/>
    </row>
    <row r="1454" spans="1:55" x14ac:dyDescent="0.3">
      <c r="A1454" s="11"/>
      <c r="B1454" s="11"/>
      <c r="C1454" s="11"/>
      <c r="D1454" s="11"/>
      <c r="E1454" s="38"/>
      <c r="F1454" s="11"/>
      <c r="G1454" s="40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26"/>
      <c r="AR1454" s="26"/>
      <c r="AS1454" s="26"/>
      <c r="AT1454" s="26"/>
      <c r="AU1454" s="26"/>
      <c r="AV1454" s="26"/>
      <c r="AW1454" s="11"/>
      <c r="AX1454" s="11"/>
      <c r="AY1454" s="11"/>
      <c r="AZ1454" s="11"/>
      <c r="BA1454" s="11"/>
      <c r="BB1454" s="11"/>
      <c r="BC1454" s="11"/>
    </row>
    <row r="1455" spans="1:55" x14ac:dyDescent="0.3">
      <c r="A1455" s="11"/>
      <c r="B1455" s="11"/>
      <c r="C1455" s="11"/>
      <c r="D1455" s="11"/>
      <c r="E1455" s="38"/>
      <c r="F1455" s="11"/>
      <c r="G1455" s="40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26"/>
      <c r="AR1455" s="26"/>
      <c r="AS1455" s="26"/>
      <c r="AT1455" s="26"/>
      <c r="AU1455" s="26"/>
      <c r="AV1455" s="26"/>
      <c r="AW1455" s="11"/>
      <c r="AX1455" s="11"/>
      <c r="AY1455" s="11"/>
      <c r="AZ1455" s="11"/>
      <c r="BA1455" s="11"/>
      <c r="BB1455" s="11"/>
      <c r="BC1455" s="11"/>
    </row>
    <row r="1456" spans="1:55" x14ac:dyDescent="0.3">
      <c r="A1456" s="11"/>
      <c r="B1456" s="11"/>
      <c r="C1456" s="11"/>
      <c r="D1456" s="11"/>
      <c r="E1456" s="38"/>
      <c r="F1456" s="11"/>
      <c r="G1456" s="40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26"/>
      <c r="AR1456" s="26"/>
      <c r="AS1456" s="26"/>
      <c r="AT1456" s="26"/>
      <c r="AU1456" s="26"/>
      <c r="AV1456" s="26"/>
      <c r="AW1456" s="11"/>
      <c r="AX1456" s="11"/>
      <c r="AY1456" s="11"/>
      <c r="AZ1456" s="11"/>
      <c r="BA1456" s="11"/>
      <c r="BB1456" s="11"/>
      <c r="BC1456" s="11"/>
    </row>
    <row r="1457" spans="1:55" x14ac:dyDescent="0.3">
      <c r="A1457" s="11"/>
      <c r="B1457" s="11"/>
      <c r="C1457" s="11"/>
      <c r="D1457" s="11"/>
      <c r="E1457" s="38"/>
      <c r="F1457" s="11"/>
      <c r="G1457" s="40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26"/>
      <c r="AR1457" s="26"/>
      <c r="AS1457" s="26"/>
      <c r="AT1457" s="26"/>
      <c r="AU1457" s="26"/>
      <c r="AV1457" s="26"/>
      <c r="AW1457" s="11"/>
      <c r="AX1457" s="11"/>
      <c r="AY1457" s="11"/>
      <c r="AZ1457" s="11"/>
      <c r="BA1457" s="11"/>
      <c r="BB1457" s="11"/>
      <c r="BC1457" s="11"/>
    </row>
    <row r="1458" spans="1:55" x14ac:dyDescent="0.3">
      <c r="A1458" s="11"/>
      <c r="B1458" s="11"/>
      <c r="C1458" s="11"/>
      <c r="D1458" s="11"/>
      <c r="E1458" s="38"/>
      <c r="F1458" s="11"/>
      <c r="G1458" s="40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26"/>
      <c r="AR1458" s="26"/>
      <c r="AS1458" s="26"/>
      <c r="AT1458" s="26"/>
      <c r="AU1458" s="26"/>
      <c r="AV1458" s="26"/>
      <c r="AW1458" s="11"/>
      <c r="AX1458" s="11"/>
      <c r="AY1458" s="11"/>
      <c r="AZ1458" s="11"/>
      <c r="BA1458" s="11"/>
      <c r="BB1458" s="11"/>
      <c r="BC1458" s="11"/>
    </row>
    <row r="1459" spans="1:55" x14ac:dyDescent="0.3">
      <c r="A1459" s="11"/>
      <c r="B1459" s="11"/>
      <c r="C1459" s="11"/>
      <c r="D1459" s="11"/>
      <c r="E1459" s="38"/>
      <c r="F1459" s="11"/>
      <c r="G1459" s="40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26"/>
      <c r="AR1459" s="26"/>
      <c r="AS1459" s="26"/>
      <c r="AT1459" s="26"/>
      <c r="AU1459" s="26"/>
      <c r="AV1459" s="26"/>
      <c r="AW1459" s="11"/>
      <c r="AX1459" s="11"/>
      <c r="AY1459" s="11"/>
      <c r="AZ1459" s="11"/>
      <c r="BA1459" s="11"/>
      <c r="BB1459" s="11"/>
      <c r="BC1459" s="11"/>
    </row>
    <row r="1460" spans="1:55" x14ac:dyDescent="0.3">
      <c r="A1460" s="11"/>
      <c r="B1460" s="11"/>
      <c r="C1460" s="11"/>
      <c r="D1460" s="11"/>
      <c r="E1460" s="38"/>
      <c r="F1460" s="11"/>
      <c r="G1460" s="40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26"/>
      <c r="AR1460" s="26"/>
      <c r="AS1460" s="26"/>
      <c r="AT1460" s="26"/>
      <c r="AU1460" s="26"/>
      <c r="AV1460" s="26"/>
      <c r="AW1460" s="11"/>
      <c r="AX1460" s="11"/>
      <c r="AY1460" s="11"/>
      <c r="AZ1460" s="11"/>
      <c r="BA1460" s="11"/>
      <c r="BB1460" s="11"/>
      <c r="BC1460" s="11"/>
    </row>
    <row r="1461" spans="1:55" x14ac:dyDescent="0.3">
      <c r="A1461" s="11"/>
      <c r="B1461" s="11"/>
      <c r="C1461" s="11"/>
      <c r="D1461" s="11"/>
      <c r="E1461" s="38"/>
      <c r="F1461" s="11"/>
      <c r="G1461" s="40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26"/>
      <c r="AR1461" s="26"/>
      <c r="AS1461" s="26"/>
      <c r="AT1461" s="26"/>
      <c r="AU1461" s="26"/>
      <c r="AV1461" s="26"/>
      <c r="AW1461" s="11"/>
      <c r="AX1461" s="11"/>
      <c r="AY1461" s="11"/>
      <c r="AZ1461" s="11"/>
      <c r="BA1461" s="11"/>
      <c r="BB1461" s="11"/>
      <c r="BC1461" s="11"/>
    </row>
    <row r="1462" spans="1:55" x14ac:dyDescent="0.3">
      <c r="A1462" s="11"/>
      <c r="B1462" s="11"/>
      <c r="C1462" s="11"/>
      <c r="D1462" s="11"/>
      <c r="E1462" s="38"/>
      <c r="F1462" s="11"/>
      <c r="G1462" s="40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26"/>
      <c r="AR1462" s="26"/>
      <c r="AS1462" s="26"/>
      <c r="AT1462" s="26"/>
      <c r="AU1462" s="26"/>
      <c r="AV1462" s="26"/>
      <c r="AW1462" s="11"/>
      <c r="AX1462" s="11"/>
      <c r="AY1462" s="11"/>
      <c r="AZ1462" s="11"/>
      <c r="BA1462" s="11"/>
      <c r="BB1462" s="11"/>
      <c r="BC1462" s="11"/>
    </row>
    <row r="1463" spans="1:55" x14ac:dyDescent="0.3">
      <c r="A1463" s="11"/>
      <c r="B1463" s="11"/>
      <c r="C1463" s="11"/>
      <c r="D1463" s="11"/>
      <c r="E1463" s="38"/>
      <c r="F1463" s="11"/>
      <c r="G1463" s="40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26"/>
      <c r="AR1463" s="26"/>
      <c r="AS1463" s="26"/>
      <c r="AT1463" s="26"/>
      <c r="AU1463" s="26"/>
      <c r="AV1463" s="26"/>
      <c r="AW1463" s="11"/>
      <c r="AX1463" s="11"/>
      <c r="AY1463" s="11"/>
      <c r="AZ1463" s="11"/>
      <c r="BA1463" s="11"/>
      <c r="BB1463" s="11"/>
      <c r="BC1463" s="11"/>
    </row>
    <row r="1464" spans="1:55" x14ac:dyDescent="0.3">
      <c r="A1464" s="11"/>
      <c r="B1464" s="11"/>
      <c r="C1464" s="11"/>
      <c r="D1464" s="11"/>
      <c r="E1464" s="38"/>
      <c r="F1464" s="11"/>
      <c r="G1464" s="40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26"/>
      <c r="AR1464" s="26"/>
      <c r="AS1464" s="26"/>
      <c r="AT1464" s="26"/>
      <c r="AU1464" s="26"/>
      <c r="AV1464" s="26"/>
      <c r="AW1464" s="11"/>
      <c r="AX1464" s="11"/>
      <c r="AY1464" s="11"/>
      <c r="AZ1464" s="11"/>
      <c r="BA1464" s="11"/>
      <c r="BB1464" s="11"/>
      <c r="BC1464" s="11"/>
    </row>
    <row r="1465" spans="1:55" x14ac:dyDescent="0.3">
      <c r="A1465" s="11"/>
      <c r="B1465" s="11"/>
      <c r="C1465" s="11"/>
      <c r="D1465" s="11"/>
      <c r="E1465" s="38"/>
      <c r="F1465" s="11"/>
      <c r="G1465" s="40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26"/>
      <c r="AR1465" s="26"/>
      <c r="AS1465" s="26"/>
      <c r="AT1465" s="26"/>
      <c r="AU1465" s="26"/>
      <c r="AV1465" s="26"/>
      <c r="AW1465" s="11"/>
      <c r="AX1465" s="11"/>
      <c r="AY1465" s="11"/>
      <c r="AZ1465" s="11"/>
      <c r="BA1465" s="11"/>
      <c r="BB1465" s="11"/>
      <c r="BC1465" s="11"/>
    </row>
    <row r="1466" spans="1:55" x14ac:dyDescent="0.3">
      <c r="A1466" s="11"/>
      <c r="B1466" s="11"/>
      <c r="C1466" s="11"/>
      <c r="D1466" s="11"/>
      <c r="E1466" s="38"/>
      <c r="F1466" s="11"/>
      <c r="G1466" s="40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26"/>
      <c r="AR1466" s="26"/>
      <c r="AS1466" s="26"/>
      <c r="AT1466" s="26"/>
      <c r="AU1466" s="26"/>
      <c r="AV1466" s="26"/>
      <c r="AW1466" s="11"/>
      <c r="AX1466" s="11"/>
      <c r="AY1466" s="11"/>
      <c r="AZ1466" s="11"/>
      <c r="BA1466" s="11"/>
      <c r="BB1466" s="11"/>
      <c r="BC1466" s="11"/>
    </row>
    <row r="1467" spans="1:55" x14ac:dyDescent="0.3">
      <c r="A1467" s="11"/>
      <c r="B1467" s="11"/>
      <c r="C1467" s="11"/>
      <c r="D1467" s="11"/>
      <c r="E1467" s="38"/>
      <c r="F1467" s="11"/>
      <c r="G1467" s="40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26"/>
      <c r="AR1467" s="26"/>
      <c r="AS1467" s="26"/>
      <c r="AT1467" s="26"/>
      <c r="AU1467" s="26"/>
      <c r="AV1467" s="26"/>
      <c r="AW1467" s="11"/>
      <c r="AX1467" s="11"/>
      <c r="AY1467" s="11"/>
      <c r="AZ1467" s="11"/>
      <c r="BA1467" s="11"/>
      <c r="BB1467" s="11"/>
      <c r="BC1467" s="11"/>
    </row>
    <row r="1468" spans="1:55" x14ac:dyDescent="0.3">
      <c r="A1468" s="11"/>
      <c r="B1468" s="11"/>
      <c r="C1468" s="11"/>
      <c r="D1468" s="11"/>
      <c r="E1468" s="38"/>
      <c r="F1468" s="11"/>
      <c r="G1468" s="40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26"/>
      <c r="AR1468" s="26"/>
      <c r="AS1468" s="26"/>
      <c r="AT1468" s="26"/>
      <c r="AU1468" s="26"/>
      <c r="AV1468" s="26"/>
      <c r="AW1468" s="11"/>
      <c r="AX1468" s="11"/>
      <c r="AY1468" s="11"/>
      <c r="AZ1468" s="11"/>
      <c r="BA1468" s="11"/>
      <c r="BB1468" s="11"/>
      <c r="BC1468" s="11"/>
    </row>
    <row r="1469" spans="1:55" x14ac:dyDescent="0.3">
      <c r="A1469" s="11"/>
      <c r="B1469" s="11"/>
      <c r="C1469" s="11"/>
      <c r="D1469" s="11"/>
      <c r="E1469" s="38"/>
      <c r="F1469" s="11"/>
      <c r="G1469" s="40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26"/>
      <c r="AR1469" s="26"/>
      <c r="AS1469" s="26"/>
      <c r="AT1469" s="26"/>
      <c r="AU1469" s="26"/>
      <c r="AV1469" s="26"/>
      <c r="AW1469" s="11"/>
      <c r="AX1469" s="11"/>
      <c r="AY1469" s="11"/>
      <c r="AZ1469" s="11"/>
      <c r="BA1469" s="11"/>
      <c r="BB1469" s="11"/>
      <c r="BC1469" s="11"/>
    </row>
    <row r="1470" spans="1:55" x14ac:dyDescent="0.3">
      <c r="A1470" s="11"/>
      <c r="B1470" s="11"/>
      <c r="C1470" s="11"/>
      <c r="D1470" s="11"/>
      <c r="E1470" s="38"/>
      <c r="F1470" s="11"/>
      <c r="G1470" s="40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26"/>
      <c r="AR1470" s="26"/>
      <c r="AS1470" s="26"/>
      <c r="AT1470" s="26"/>
      <c r="AU1470" s="26"/>
      <c r="AV1470" s="26"/>
      <c r="AW1470" s="11"/>
      <c r="AX1470" s="11"/>
      <c r="AY1470" s="11"/>
      <c r="AZ1470" s="11"/>
      <c r="BA1470" s="11"/>
      <c r="BB1470" s="11"/>
      <c r="BC1470" s="11"/>
    </row>
    <row r="1471" spans="1:55" x14ac:dyDescent="0.3">
      <c r="A1471" s="11"/>
      <c r="B1471" s="11"/>
      <c r="C1471" s="11"/>
      <c r="D1471" s="11"/>
      <c r="E1471" s="38"/>
      <c r="F1471" s="11"/>
      <c r="G1471" s="40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26"/>
      <c r="AR1471" s="26"/>
      <c r="AS1471" s="26"/>
      <c r="AT1471" s="26"/>
      <c r="AU1471" s="26"/>
      <c r="AV1471" s="26"/>
      <c r="AW1471" s="11"/>
      <c r="AX1471" s="11"/>
      <c r="AY1471" s="11"/>
      <c r="AZ1471" s="11"/>
      <c r="BA1471" s="11"/>
      <c r="BB1471" s="11"/>
      <c r="BC1471" s="11"/>
    </row>
    <row r="1472" spans="1:55" x14ac:dyDescent="0.3">
      <c r="A1472" s="11"/>
      <c r="B1472" s="11"/>
      <c r="C1472" s="11"/>
      <c r="D1472" s="11"/>
      <c r="E1472" s="38"/>
      <c r="F1472" s="11"/>
      <c r="G1472" s="40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26"/>
      <c r="AR1472" s="26"/>
      <c r="AS1472" s="26"/>
      <c r="AT1472" s="26"/>
      <c r="AU1472" s="26"/>
      <c r="AV1472" s="26"/>
      <c r="AW1472" s="11"/>
      <c r="AX1472" s="11"/>
      <c r="AY1472" s="11"/>
      <c r="AZ1472" s="11"/>
      <c r="BA1472" s="11"/>
      <c r="BB1472" s="11"/>
      <c r="BC1472" s="11"/>
    </row>
    <row r="1473" spans="1:55" x14ac:dyDescent="0.3">
      <c r="A1473" s="11"/>
      <c r="B1473" s="11"/>
      <c r="C1473" s="11"/>
      <c r="D1473" s="11"/>
      <c r="E1473" s="38"/>
      <c r="F1473" s="11"/>
      <c r="G1473" s="40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26"/>
      <c r="AR1473" s="26"/>
      <c r="AS1473" s="26"/>
      <c r="AT1473" s="26"/>
      <c r="AU1473" s="26"/>
      <c r="AV1473" s="26"/>
      <c r="AW1473" s="11"/>
      <c r="AX1473" s="11"/>
      <c r="AY1473" s="11"/>
      <c r="AZ1473" s="11"/>
      <c r="BA1473" s="11"/>
      <c r="BB1473" s="11"/>
      <c r="BC1473" s="11"/>
    </row>
    <row r="1474" spans="1:55" x14ac:dyDescent="0.3">
      <c r="A1474" s="11"/>
      <c r="B1474" s="11"/>
      <c r="C1474" s="11"/>
      <c r="D1474" s="11"/>
      <c r="E1474" s="38"/>
      <c r="F1474" s="11"/>
      <c r="G1474" s="40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26"/>
      <c r="AR1474" s="26"/>
      <c r="AS1474" s="26"/>
      <c r="AT1474" s="26"/>
      <c r="AU1474" s="26"/>
      <c r="AV1474" s="26"/>
      <c r="AW1474" s="11"/>
      <c r="AX1474" s="11"/>
      <c r="AY1474" s="11"/>
      <c r="AZ1474" s="11"/>
      <c r="BA1474" s="11"/>
      <c r="BB1474" s="11"/>
      <c r="BC1474" s="11"/>
    </row>
    <row r="1475" spans="1:55" x14ac:dyDescent="0.3">
      <c r="A1475" s="11"/>
      <c r="B1475" s="11"/>
      <c r="C1475" s="11"/>
      <c r="D1475" s="11"/>
      <c r="E1475" s="38"/>
      <c r="F1475" s="11"/>
      <c r="G1475" s="40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26"/>
      <c r="AR1475" s="26"/>
      <c r="AS1475" s="26"/>
      <c r="AT1475" s="26"/>
      <c r="AU1475" s="26"/>
      <c r="AV1475" s="26"/>
      <c r="AW1475" s="11"/>
      <c r="AX1475" s="11"/>
      <c r="AY1475" s="11"/>
      <c r="AZ1475" s="11"/>
      <c r="BA1475" s="11"/>
      <c r="BB1475" s="11"/>
      <c r="BC1475" s="11"/>
    </row>
    <row r="1476" spans="1:55" x14ac:dyDescent="0.3">
      <c r="A1476" s="11"/>
      <c r="B1476" s="11"/>
      <c r="C1476" s="11"/>
      <c r="D1476" s="11"/>
      <c r="E1476" s="38"/>
      <c r="F1476" s="11"/>
      <c r="G1476" s="40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26"/>
      <c r="AR1476" s="26"/>
      <c r="AS1476" s="26"/>
      <c r="AT1476" s="26"/>
      <c r="AU1476" s="26"/>
      <c r="AV1476" s="26"/>
      <c r="AW1476" s="11"/>
      <c r="AX1476" s="11"/>
      <c r="AY1476" s="11"/>
      <c r="AZ1476" s="11"/>
      <c r="BA1476" s="11"/>
      <c r="BB1476" s="11"/>
      <c r="BC1476" s="11"/>
    </row>
    <row r="1477" spans="1:55" x14ac:dyDescent="0.3">
      <c r="A1477" s="11"/>
      <c r="B1477" s="11"/>
      <c r="C1477" s="11"/>
      <c r="D1477" s="11"/>
      <c r="E1477" s="38"/>
      <c r="F1477" s="11"/>
      <c r="G1477" s="40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26"/>
      <c r="AR1477" s="26"/>
      <c r="AS1477" s="26"/>
      <c r="AT1477" s="26"/>
      <c r="AU1477" s="26"/>
      <c r="AV1477" s="26"/>
      <c r="AW1477" s="11"/>
      <c r="AX1477" s="11"/>
      <c r="AY1477" s="11"/>
      <c r="AZ1477" s="11"/>
      <c r="BA1477" s="11"/>
      <c r="BB1477" s="11"/>
      <c r="BC1477" s="11"/>
    </row>
    <row r="1478" spans="1:55" x14ac:dyDescent="0.3">
      <c r="A1478" s="11"/>
      <c r="B1478" s="11"/>
      <c r="C1478" s="11"/>
      <c r="D1478" s="11"/>
      <c r="E1478" s="38"/>
      <c r="F1478" s="11"/>
      <c r="G1478" s="40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26"/>
      <c r="AR1478" s="26"/>
      <c r="AS1478" s="26"/>
      <c r="AT1478" s="26"/>
      <c r="AU1478" s="26"/>
      <c r="AV1478" s="26"/>
      <c r="AW1478" s="11"/>
      <c r="AX1478" s="11"/>
      <c r="AY1478" s="11"/>
      <c r="AZ1478" s="11"/>
      <c r="BA1478" s="11"/>
      <c r="BB1478" s="11"/>
      <c r="BC1478" s="11"/>
    </row>
    <row r="1479" spans="1:55" x14ac:dyDescent="0.3">
      <c r="A1479" s="11"/>
      <c r="B1479" s="11"/>
      <c r="C1479" s="11"/>
      <c r="D1479" s="11"/>
      <c r="E1479" s="38"/>
      <c r="F1479" s="11"/>
      <c r="G1479" s="40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26"/>
      <c r="AR1479" s="26"/>
      <c r="AS1479" s="26"/>
      <c r="AT1479" s="26"/>
      <c r="AU1479" s="26"/>
      <c r="AV1479" s="26"/>
      <c r="AW1479" s="11"/>
      <c r="AX1479" s="11"/>
      <c r="AY1479" s="11"/>
      <c r="AZ1479" s="11"/>
      <c r="BA1479" s="11"/>
      <c r="BB1479" s="11"/>
      <c r="BC1479" s="11"/>
    </row>
    <row r="1480" spans="1:55" x14ac:dyDescent="0.3">
      <c r="A1480" s="11"/>
      <c r="B1480" s="11"/>
      <c r="C1480" s="11"/>
      <c r="D1480" s="11"/>
      <c r="E1480" s="38"/>
      <c r="F1480" s="11"/>
      <c r="G1480" s="40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26"/>
      <c r="AR1480" s="26"/>
      <c r="AS1480" s="26"/>
      <c r="AT1480" s="26"/>
      <c r="AU1480" s="26"/>
      <c r="AV1480" s="26"/>
      <c r="AW1480" s="11"/>
      <c r="AX1480" s="11"/>
      <c r="AY1480" s="11"/>
      <c r="AZ1480" s="11"/>
      <c r="BA1480" s="11"/>
      <c r="BB1480" s="11"/>
      <c r="BC1480" s="11"/>
    </row>
    <row r="1481" spans="1:55" x14ac:dyDescent="0.3">
      <c r="A1481" s="11"/>
      <c r="B1481" s="11"/>
      <c r="C1481" s="11"/>
      <c r="D1481" s="11"/>
      <c r="E1481" s="38"/>
      <c r="F1481" s="11"/>
      <c r="G1481" s="40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26"/>
      <c r="AR1481" s="26"/>
      <c r="AS1481" s="26"/>
      <c r="AT1481" s="26"/>
      <c r="AU1481" s="26"/>
      <c r="AV1481" s="26"/>
      <c r="AW1481" s="11"/>
      <c r="AX1481" s="11"/>
      <c r="AY1481" s="11"/>
      <c r="AZ1481" s="11"/>
      <c r="BA1481" s="11"/>
      <c r="BB1481" s="11"/>
      <c r="BC1481" s="11"/>
    </row>
    <row r="1482" spans="1:55" x14ac:dyDescent="0.3">
      <c r="A1482" s="11"/>
      <c r="B1482" s="11"/>
      <c r="C1482" s="11"/>
      <c r="D1482" s="11"/>
      <c r="E1482" s="38"/>
      <c r="F1482" s="11"/>
      <c r="G1482" s="40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26"/>
      <c r="AR1482" s="26"/>
      <c r="AS1482" s="26"/>
      <c r="AT1482" s="26"/>
      <c r="AU1482" s="26"/>
      <c r="AV1482" s="26"/>
      <c r="AW1482" s="11"/>
      <c r="AX1482" s="11"/>
      <c r="AY1482" s="11"/>
      <c r="AZ1482" s="11"/>
      <c r="BA1482" s="11"/>
      <c r="BB1482" s="11"/>
      <c r="BC1482" s="11"/>
    </row>
    <row r="1483" spans="1:55" x14ac:dyDescent="0.3">
      <c r="A1483" s="11"/>
      <c r="B1483" s="11"/>
      <c r="C1483" s="11"/>
      <c r="D1483" s="11"/>
      <c r="E1483" s="38"/>
      <c r="F1483" s="11"/>
      <c r="G1483" s="40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26"/>
      <c r="AR1483" s="26"/>
      <c r="AS1483" s="26"/>
      <c r="AT1483" s="26"/>
      <c r="AU1483" s="26"/>
      <c r="AV1483" s="26"/>
      <c r="AW1483" s="11"/>
      <c r="AX1483" s="11"/>
      <c r="AY1483" s="11"/>
      <c r="AZ1483" s="11"/>
      <c r="BA1483" s="11"/>
      <c r="BB1483" s="11"/>
      <c r="BC1483" s="11"/>
    </row>
    <row r="1484" spans="1:55" x14ac:dyDescent="0.3">
      <c r="A1484" s="11"/>
      <c r="B1484" s="11"/>
      <c r="C1484" s="11"/>
      <c r="D1484" s="11"/>
      <c r="E1484" s="38"/>
      <c r="F1484" s="11"/>
      <c r="G1484" s="40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26"/>
      <c r="AR1484" s="26"/>
      <c r="AS1484" s="26"/>
      <c r="AT1484" s="26"/>
      <c r="AU1484" s="26"/>
      <c r="AV1484" s="26"/>
      <c r="AW1484" s="11"/>
      <c r="AX1484" s="11"/>
      <c r="AY1484" s="11"/>
      <c r="AZ1484" s="11"/>
      <c r="BA1484" s="11"/>
      <c r="BB1484" s="11"/>
      <c r="BC1484" s="11"/>
    </row>
    <row r="1485" spans="1:55" x14ac:dyDescent="0.3">
      <c r="A1485" s="11"/>
      <c r="B1485" s="11"/>
      <c r="C1485" s="11"/>
      <c r="D1485" s="11"/>
      <c r="E1485" s="38"/>
      <c r="F1485" s="11"/>
      <c r="G1485" s="40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26"/>
      <c r="AR1485" s="26"/>
      <c r="AS1485" s="26"/>
      <c r="AT1485" s="26"/>
      <c r="AU1485" s="26"/>
      <c r="AV1485" s="26"/>
      <c r="AW1485" s="11"/>
      <c r="AX1485" s="11"/>
      <c r="AY1485" s="11"/>
      <c r="AZ1485" s="11"/>
      <c r="BA1485" s="11"/>
      <c r="BB1485" s="11"/>
      <c r="BC1485" s="11"/>
    </row>
    <row r="1486" spans="1:55" x14ac:dyDescent="0.3">
      <c r="A1486" s="11"/>
      <c r="B1486" s="11"/>
      <c r="C1486" s="11"/>
      <c r="D1486" s="11"/>
      <c r="E1486" s="38"/>
      <c r="F1486" s="11"/>
      <c r="G1486" s="40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26"/>
      <c r="AR1486" s="26"/>
      <c r="AS1486" s="26"/>
      <c r="AT1486" s="26"/>
      <c r="AU1486" s="26"/>
      <c r="AV1486" s="26"/>
      <c r="AW1486" s="11"/>
      <c r="AX1486" s="11"/>
      <c r="AY1486" s="11"/>
      <c r="AZ1486" s="11"/>
      <c r="BA1486" s="11"/>
      <c r="BB1486" s="11"/>
      <c r="BC1486" s="11"/>
    </row>
    <row r="1487" spans="1:55" x14ac:dyDescent="0.3">
      <c r="A1487" s="11"/>
      <c r="B1487" s="11"/>
      <c r="C1487" s="11"/>
      <c r="D1487" s="11"/>
      <c r="E1487" s="38"/>
      <c r="F1487" s="11"/>
      <c r="G1487" s="40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26"/>
      <c r="AR1487" s="26"/>
      <c r="AS1487" s="26"/>
      <c r="AT1487" s="26"/>
      <c r="AU1487" s="26"/>
      <c r="AV1487" s="26"/>
      <c r="AW1487" s="11"/>
      <c r="AX1487" s="11"/>
      <c r="AY1487" s="11"/>
      <c r="AZ1487" s="11"/>
      <c r="BA1487" s="11"/>
      <c r="BB1487" s="11"/>
      <c r="BC1487" s="11"/>
    </row>
    <row r="1488" spans="1:55" x14ac:dyDescent="0.3">
      <c r="A1488" s="11"/>
      <c r="B1488" s="11"/>
      <c r="C1488" s="11"/>
      <c r="D1488" s="11"/>
      <c r="E1488" s="38"/>
      <c r="F1488" s="11"/>
      <c r="G1488" s="40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26"/>
      <c r="AR1488" s="26"/>
      <c r="AS1488" s="26"/>
      <c r="AT1488" s="26"/>
      <c r="AU1488" s="26"/>
      <c r="AV1488" s="26"/>
      <c r="AW1488" s="11"/>
      <c r="AX1488" s="11"/>
      <c r="AY1488" s="11"/>
      <c r="AZ1488" s="11"/>
      <c r="BA1488" s="11"/>
      <c r="BB1488" s="11"/>
      <c r="BC1488" s="11"/>
    </row>
    <row r="1489" spans="1:55" x14ac:dyDescent="0.3">
      <c r="A1489" s="11"/>
      <c r="B1489" s="11"/>
      <c r="C1489" s="11"/>
      <c r="D1489" s="11"/>
      <c r="E1489" s="38"/>
      <c r="F1489" s="11"/>
      <c r="G1489" s="40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26"/>
      <c r="AR1489" s="26"/>
      <c r="AS1489" s="26"/>
      <c r="AT1489" s="26"/>
      <c r="AU1489" s="26"/>
      <c r="AV1489" s="26"/>
      <c r="AW1489" s="11"/>
      <c r="AX1489" s="11"/>
      <c r="AY1489" s="11"/>
      <c r="AZ1489" s="11"/>
      <c r="BA1489" s="11"/>
      <c r="BB1489" s="11"/>
      <c r="BC1489" s="11"/>
    </row>
    <row r="1490" spans="1:55" x14ac:dyDescent="0.3">
      <c r="A1490" s="11"/>
      <c r="B1490" s="11"/>
      <c r="C1490" s="11"/>
      <c r="D1490" s="11"/>
      <c r="E1490" s="38"/>
      <c r="F1490" s="11"/>
      <c r="G1490" s="40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26"/>
      <c r="AR1490" s="26"/>
      <c r="AS1490" s="26"/>
      <c r="AT1490" s="26"/>
      <c r="AU1490" s="26"/>
      <c r="AV1490" s="26"/>
      <c r="AW1490" s="11"/>
      <c r="AX1490" s="11"/>
      <c r="AY1490" s="11"/>
      <c r="AZ1490" s="11"/>
      <c r="BA1490" s="11"/>
      <c r="BB1490" s="11"/>
      <c r="BC1490" s="11"/>
    </row>
    <row r="1491" spans="1:55" x14ac:dyDescent="0.3">
      <c r="A1491" s="11"/>
      <c r="B1491" s="11"/>
      <c r="C1491" s="11"/>
      <c r="D1491" s="11"/>
      <c r="E1491" s="38"/>
      <c r="F1491" s="11"/>
      <c r="G1491" s="40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26"/>
      <c r="AR1491" s="26"/>
      <c r="AS1491" s="26"/>
      <c r="AT1491" s="26"/>
      <c r="AU1491" s="26"/>
      <c r="AV1491" s="26"/>
      <c r="AW1491" s="11"/>
      <c r="AX1491" s="11"/>
      <c r="AY1491" s="11"/>
      <c r="AZ1491" s="11"/>
      <c r="BA1491" s="11"/>
      <c r="BB1491" s="11"/>
      <c r="BC1491" s="11"/>
    </row>
    <row r="1492" spans="1:55" x14ac:dyDescent="0.3">
      <c r="A1492" s="11"/>
      <c r="B1492" s="11"/>
      <c r="C1492" s="11"/>
      <c r="D1492" s="11"/>
      <c r="E1492" s="38"/>
      <c r="F1492" s="11"/>
      <c r="G1492" s="40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26"/>
      <c r="AR1492" s="26"/>
      <c r="AS1492" s="26"/>
      <c r="AT1492" s="26"/>
      <c r="AU1492" s="26"/>
      <c r="AV1492" s="26"/>
      <c r="AW1492" s="11"/>
      <c r="AX1492" s="11"/>
      <c r="AY1492" s="11"/>
      <c r="AZ1492" s="11"/>
      <c r="BA1492" s="11"/>
      <c r="BB1492" s="11"/>
      <c r="BC1492" s="11"/>
    </row>
    <row r="1493" spans="1:55" x14ac:dyDescent="0.3">
      <c r="A1493" s="11"/>
      <c r="B1493" s="11"/>
      <c r="C1493" s="11"/>
      <c r="D1493" s="11"/>
      <c r="E1493" s="38"/>
      <c r="F1493" s="11"/>
      <c r="G1493" s="40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26"/>
      <c r="AR1493" s="26"/>
      <c r="AS1493" s="26"/>
      <c r="AT1493" s="26"/>
      <c r="AU1493" s="26"/>
      <c r="AV1493" s="26"/>
      <c r="AW1493" s="11"/>
      <c r="AX1493" s="11"/>
      <c r="AY1493" s="11"/>
      <c r="AZ1493" s="11"/>
      <c r="BA1493" s="11"/>
      <c r="BB1493" s="11"/>
      <c r="BC1493" s="11"/>
    </row>
    <row r="1494" spans="1:55" x14ac:dyDescent="0.3">
      <c r="A1494" s="11"/>
      <c r="B1494" s="11"/>
      <c r="C1494" s="11"/>
      <c r="D1494" s="11"/>
      <c r="E1494" s="38"/>
      <c r="F1494" s="11"/>
      <c r="G1494" s="40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26"/>
      <c r="AR1494" s="26"/>
      <c r="AS1494" s="26"/>
      <c r="AT1494" s="26"/>
      <c r="AU1494" s="26"/>
      <c r="AV1494" s="26"/>
      <c r="AW1494" s="11"/>
      <c r="AX1494" s="11"/>
      <c r="AY1494" s="11"/>
      <c r="AZ1494" s="11"/>
      <c r="BA1494" s="11"/>
      <c r="BB1494" s="11"/>
      <c r="BC1494" s="11"/>
    </row>
    <row r="1495" spans="1:55" x14ac:dyDescent="0.3">
      <c r="A1495" s="11"/>
      <c r="B1495" s="11"/>
      <c r="C1495" s="11"/>
      <c r="D1495" s="11"/>
      <c r="E1495" s="38"/>
      <c r="F1495" s="11"/>
      <c r="G1495" s="40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26"/>
      <c r="AR1495" s="26"/>
      <c r="AS1495" s="26"/>
      <c r="AT1495" s="26"/>
      <c r="AU1495" s="26"/>
      <c r="AV1495" s="26"/>
      <c r="AW1495" s="11"/>
      <c r="AX1495" s="11"/>
      <c r="AY1495" s="11"/>
      <c r="AZ1495" s="11"/>
      <c r="BA1495" s="11"/>
      <c r="BB1495" s="11"/>
      <c r="BC1495" s="11"/>
    </row>
    <row r="1496" spans="1:55" x14ac:dyDescent="0.3">
      <c r="A1496" s="11"/>
      <c r="B1496" s="11"/>
      <c r="C1496" s="11"/>
      <c r="D1496" s="11"/>
      <c r="E1496" s="38"/>
      <c r="F1496" s="11"/>
      <c r="G1496" s="40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26"/>
      <c r="AR1496" s="26"/>
      <c r="AS1496" s="26"/>
      <c r="AT1496" s="26"/>
      <c r="AU1496" s="26"/>
      <c r="AV1496" s="26"/>
      <c r="AW1496" s="11"/>
      <c r="AX1496" s="11"/>
      <c r="AY1496" s="11"/>
      <c r="AZ1496" s="11"/>
      <c r="BA1496" s="11"/>
      <c r="BB1496" s="11"/>
      <c r="BC1496" s="11"/>
    </row>
    <row r="1497" spans="1:55" x14ac:dyDescent="0.3">
      <c r="A1497" s="11"/>
      <c r="B1497" s="11"/>
      <c r="C1497" s="11"/>
      <c r="D1497" s="11"/>
      <c r="E1497" s="38"/>
      <c r="F1497" s="11"/>
      <c r="G1497" s="40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26"/>
      <c r="AR1497" s="26"/>
      <c r="AS1497" s="26"/>
      <c r="AT1497" s="26"/>
      <c r="AU1497" s="26"/>
      <c r="AV1497" s="26"/>
      <c r="AW1497" s="11"/>
      <c r="AX1497" s="11"/>
      <c r="AY1497" s="11"/>
      <c r="AZ1497" s="11"/>
      <c r="BA1497" s="11"/>
      <c r="BB1497" s="11"/>
      <c r="BC1497" s="11"/>
    </row>
    <row r="1498" spans="1:55" x14ac:dyDescent="0.3">
      <c r="A1498" s="11"/>
      <c r="B1498" s="11"/>
      <c r="C1498" s="11"/>
      <c r="D1498" s="11"/>
      <c r="E1498" s="38"/>
      <c r="F1498" s="11"/>
      <c r="G1498" s="40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26"/>
      <c r="AR1498" s="26"/>
      <c r="AS1498" s="26"/>
      <c r="AT1498" s="26"/>
      <c r="AU1498" s="26"/>
      <c r="AV1498" s="26"/>
      <c r="AW1498" s="11"/>
      <c r="AX1498" s="11"/>
      <c r="AY1498" s="11"/>
      <c r="AZ1498" s="11"/>
      <c r="BA1498" s="11"/>
      <c r="BB1498" s="11"/>
      <c r="BC1498" s="11"/>
    </row>
    <row r="1499" spans="1:55" x14ac:dyDescent="0.3">
      <c r="A1499" s="11"/>
      <c r="B1499" s="11"/>
      <c r="C1499" s="11"/>
      <c r="D1499" s="11"/>
      <c r="E1499" s="38"/>
      <c r="F1499" s="11"/>
      <c r="G1499" s="40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26"/>
      <c r="AR1499" s="26"/>
      <c r="AS1499" s="26"/>
      <c r="AT1499" s="26"/>
      <c r="AU1499" s="26"/>
      <c r="AV1499" s="26"/>
      <c r="AW1499" s="11"/>
      <c r="AX1499" s="11"/>
      <c r="AY1499" s="11"/>
      <c r="AZ1499" s="11"/>
      <c r="BA1499" s="11"/>
      <c r="BB1499" s="11"/>
      <c r="BC1499" s="11"/>
    </row>
    <row r="1500" spans="1:55" x14ac:dyDescent="0.3">
      <c r="A1500" s="11"/>
      <c r="B1500" s="11"/>
      <c r="C1500" s="11"/>
      <c r="D1500" s="11"/>
      <c r="E1500" s="38"/>
      <c r="F1500" s="11"/>
      <c r="G1500" s="40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26"/>
      <c r="AR1500" s="26"/>
      <c r="AS1500" s="26"/>
      <c r="AT1500" s="26"/>
      <c r="AU1500" s="26"/>
      <c r="AV1500" s="26"/>
      <c r="AW1500" s="11"/>
      <c r="AX1500" s="11"/>
      <c r="AY1500" s="11"/>
      <c r="AZ1500" s="11"/>
      <c r="BA1500" s="11"/>
      <c r="BB1500" s="11"/>
      <c r="BC1500" s="11"/>
    </row>
    <row r="1501" spans="1:55" x14ac:dyDescent="0.3">
      <c r="A1501" s="11"/>
      <c r="B1501" s="11"/>
      <c r="C1501" s="11"/>
      <c r="D1501" s="11"/>
      <c r="E1501" s="38"/>
      <c r="F1501" s="11"/>
      <c r="G1501" s="40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26"/>
      <c r="AR1501" s="26"/>
      <c r="AS1501" s="26"/>
      <c r="AT1501" s="26"/>
      <c r="AU1501" s="26"/>
      <c r="AV1501" s="26"/>
      <c r="AW1501" s="11"/>
      <c r="AX1501" s="11"/>
      <c r="AY1501" s="11"/>
      <c r="AZ1501" s="11"/>
      <c r="BA1501" s="11"/>
      <c r="BB1501" s="11"/>
      <c r="BC1501" s="11"/>
    </row>
    <row r="1502" spans="1:55" x14ac:dyDescent="0.3">
      <c r="A1502" s="11"/>
      <c r="B1502" s="11"/>
      <c r="C1502" s="11"/>
      <c r="D1502" s="11"/>
      <c r="E1502" s="38"/>
      <c r="F1502" s="11"/>
      <c r="G1502" s="40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26"/>
      <c r="AR1502" s="26"/>
      <c r="AS1502" s="26"/>
      <c r="AT1502" s="26"/>
      <c r="AU1502" s="26"/>
      <c r="AV1502" s="26"/>
      <c r="AW1502" s="11"/>
      <c r="AX1502" s="11"/>
      <c r="AY1502" s="11"/>
      <c r="AZ1502" s="11"/>
      <c r="BA1502" s="11"/>
      <c r="BB1502" s="11"/>
      <c r="BC1502" s="11"/>
    </row>
    <row r="1503" spans="1:55" x14ac:dyDescent="0.3">
      <c r="A1503" s="11"/>
      <c r="B1503" s="11"/>
      <c r="C1503" s="11"/>
      <c r="D1503" s="11"/>
      <c r="E1503" s="38"/>
      <c r="F1503" s="11"/>
      <c r="G1503" s="40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26"/>
      <c r="AR1503" s="26"/>
      <c r="AS1503" s="26"/>
      <c r="AT1503" s="26"/>
      <c r="AU1503" s="26"/>
      <c r="AV1503" s="26"/>
      <c r="AW1503" s="11"/>
      <c r="AX1503" s="11"/>
      <c r="AY1503" s="11"/>
      <c r="AZ1503" s="11"/>
      <c r="BA1503" s="11"/>
      <c r="BB1503" s="11"/>
      <c r="BC1503" s="11"/>
    </row>
    <row r="1504" spans="1:55" x14ac:dyDescent="0.3">
      <c r="A1504" s="11"/>
      <c r="B1504" s="11"/>
      <c r="C1504" s="11"/>
      <c r="D1504" s="11"/>
      <c r="E1504" s="38"/>
      <c r="F1504" s="11"/>
      <c r="G1504" s="40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26"/>
      <c r="AR1504" s="26"/>
      <c r="AS1504" s="26"/>
      <c r="AT1504" s="26"/>
      <c r="AU1504" s="26"/>
      <c r="AV1504" s="26"/>
      <c r="AW1504" s="11"/>
      <c r="AX1504" s="11"/>
      <c r="AY1504" s="11"/>
      <c r="AZ1504" s="11"/>
      <c r="BA1504" s="11"/>
      <c r="BB1504" s="11"/>
      <c r="BC1504" s="11"/>
    </row>
    <row r="1505" spans="1:55" x14ac:dyDescent="0.3">
      <c r="A1505" s="11"/>
      <c r="B1505" s="11"/>
      <c r="C1505" s="11"/>
      <c r="D1505" s="11"/>
      <c r="E1505" s="38"/>
      <c r="F1505" s="11"/>
      <c r="G1505" s="40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26"/>
      <c r="AR1505" s="26"/>
      <c r="AS1505" s="26"/>
      <c r="AT1505" s="26"/>
      <c r="AU1505" s="26"/>
      <c r="AV1505" s="26"/>
      <c r="AW1505" s="11"/>
      <c r="AX1505" s="11"/>
      <c r="AY1505" s="11"/>
      <c r="AZ1505" s="11"/>
      <c r="BA1505" s="11"/>
      <c r="BB1505" s="11"/>
      <c r="BC1505" s="11"/>
    </row>
    <row r="1506" spans="1:55" x14ac:dyDescent="0.3">
      <c r="A1506" s="11"/>
      <c r="B1506" s="11"/>
      <c r="C1506" s="11"/>
      <c r="D1506" s="11"/>
      <c r="E1506" s="38"/>
      <c r="F1506" s="11"/>
      <c r="G1506" s="40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26"/>
      <c r="AR1506" s="26"/>
      <c r="AS1506" s="26"/>
      <c r="AT1506" s="26"/>
      <c r="AU1506" s="26"/>
      <c r="AV1506" s="26"/>
      <c r="AW1506" s="11"/>
      <c r="AX1506" s="11"/>
      <c r="AY1506" s="11"/>
      <c r="AZ1506" s="11"/>
      <c r="BA1506" s="11"/>
      <c r="BB1506" s="11"/>
      <c r="BC1506" s="11"/>
    </row>
    <row r="1507" spans="1:55" x14ac:dyDescent="0.3">
      <c r="A1507" s="11"/>
      <c r="B1507" s="11"/>
      <c r="C1507" s="11"/>
      <c r="D1507" s="11"/>
      <c r="E1507" s="38"/>
      <c r="F1507" s="11"/>
      <c r="G1507" s="40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26"/>
      <c r="AR1507" s="26"/>
      <c r="AS1507" s="26"/>
      <c r="AT1507" s="26"/>
      <c r="AU1507" s="26"/>
      <c r="AV1507" s="26"/>
      <c r="AW1507" s="11"/>
      <c r="AX1507" s="11"/>
      <c r="AY1507" s="11"/>
      <c r="AZ1507" s="11"/>
      <c r="BA1507" s="11"/>
      <c r="BB1507" s="11"/>
      <c r="BC1507" s="11"/>
    </row>
    <row r="1508" spans="1:55" x14ac:dyDescent="0.3">
      <c r="A1508" s="11"/>
      <c r="B1508" s="11"/>
      <c r="C1508" s="11"/>
      <c r="D1508" s="11"/>
      <c r="E1508" s="38"/>
      <c r="F1508" s="11"/>
      <c r="G1508" s="40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26"/>
      <c r="AR1508" s="26"/>
      <c r="AS1508" s="26"/>
      <c r="AT1508" s="26"/>
      <c r="AU1508" s="26"/>
      <c r="AV1508" s="26"/>
      <c r="AW1508" s="11"/>
      <c r="AX1508" s="11"/>
      <c r="AY1508" s="11"/>
      <c r="AZ1508" s="11"/>
      <c r="BA1508" s="11"/>
      <c r="BB1508" s="11"/>
      <c r="BC1508" s="11"/>
    </row>
    <row r="1509" spans="1:55" x14ac:dyDescent="0.3">
      <c r="A1509" s="11"/>
      <c r="B1509" s="11"/>
      <c r="C1509" s="11"/>
      <c r="D1509" s="11"/>
      <c r="E1509" s="38"/>
      <c r="F1509" s="11"/>
      <c r="G1509" s="40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26"/>
      <c r="AR1509" s="26"/>
      <c r="AS1509" s="26"/>
      <c r="AT1509" s="26"/>
      <c r="AU1509" s="26"/>
      <c r="AV1509" s="26"/>
      <c r="AW1509" s="11"/>
      <c r="AX1509" s="11"/>
      <c r="AY1509" s="11"/>
      <c r="AZ1509" s="11"/>
      <c r="BA1509" s="11"/>
      <c r="BB1509" s="11"/>
      <c r="BC1509" s="11"/>
    </row>
    <row r="1510" spans="1:55" x14ac:dyDescent="0.3">
      <c r="A1510" s="11"/>
      <c r="B1510" s="11"/>
      <c r="C1510" s="11"/>
      <c r="D1510" s="11"/>
      <c r="E1510" s="38"/>
      <c r="F1510" s="11"/>
      <c r="G1510" s="40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26"/>
      <c r="AR1510" s="26"/>
      <c r="AS1510" s="26"/>
      <c r="AT1510" s="26"/>
      <c r="AU1510" s="26"/>
      <c r="AV1510" s="26"/>
      <c r="AW1510" s="11"/>
      <c r="AX1510" s="11"/>
      <c r="AY1510" s="11"/>
      <c r="AZ1510" s="11"/>
      <c r="BA1510" s="11"/>
      <c r="BB1510" s="11"/>
      <c r="BC1510" s="11"/>
    </row>
    <row r="1511" spans="1:55" x14ac:dyDescent="0.3">
      <c r="A1511" s="11"/>
      <c r="B1511" s="11"/>
      <c r="C1511" s="11"/>
      <c r="D1511" s="11"/>
      <c r="E1511" s="38"/>
      <c r="F1511" s="11"/>
      <c r="G1511" s="40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26"/>
      <c r="AR1511" s="26"/>
      <c r="AS1511" s="26"/>
      <c r="AT1511" s="26"/>
      <c r="AU1511" s="26"/>
      <c r="AV1511" s="26"/>
      <c r="AW1511" s="11"/>
      <c r="AX1511" s="11"/>
      <c r="AY1511" s="11"/>
      <c r="AZ1511" s="11"/>
      <c r="BA1511" s="11"/>
      <c r="BB1511" s="11"/>
      <c r="BC1511" s="11"/>
    </row>
    <row r="1512" spans="1:55" x14ac:dyDescent="0.3">
      <c r="A1512" s="11"/>
      <c r="B1512" s="11"/>
      <c r="C1512" s="11"/>
      <c r="D1512" s="11"/>
      <c r="E1512" s="38"/>
      <c r="F1512" s="11"/>
      <c r="G1512" s="40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26"/>
      <c r="AR1512" s="26"/>
      <c r="AS1512" s="26"/>
      <c r="AT1512" s="26"/>
      <c r="AU1512" s="26"/>
      <c r="AV1512" s="26"/>
      <c r="AW1512" s="11"/>
      <c r="AX1512" s="11"/>
      <c r="AY1512" s="11"/>
      <c r="AZ1512" s="11"/>
      <c r="BA1512" s="11"/>
      <c r="BB1512" s="11"/>
      <c r="BC1512" s="11"/>
    </row>
    <row r="1513" spans="1:55" x14ac:dyDescent="0.3">
      <c r="A1513" s="11"/>
      <c r="B1513" s="11"/>
      <c r="C1513" s="11"/>
      <c r="D1513" s="11"/>
      <c r="E1513" s="38"/>
      <c r="F1513" s="11"/>
      <c r="G1513" s="40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26"/>
      <c r="AR1513" s="26"/>
      <c r="AS1513" s="26"/>
      <c r="AT1513" s="26"/>
      <c r="AU1513" s="26"/>
      <c r="AV1513" s="26"/>
      <c r="AW1513" s="11"/>
      <c r="AX1513" s="11"/>
      <c r="AY1513" s="11"/>
      <c r="AZ1513" s="11"/>
      <c r="BA1513" s="11"/>
      <c r="BB1513" s="11"/>
      <c r="BC1513" s="11"/>
    </row>
    <row r="1514" spans="1:55" x14ac:dyDescent="0.3">
      <c r="A1514" s="11"/>
      <c r="B1514" s="11"/>
      <c r="C1514" s="11"/>
      <c r="D1514" s="11"/>
      <c r="E1514" s="38"/>
      <c r="F1514" s="11"/>
      <c r="G1514" s="40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26"/>
      <c r="AR1514" s="26"/>
      <c r="AS1514" s="26"/>
      <c r="AT1514" s="26"/>
      <c r="AU1514" s="26"/>
      <c r="AV1514" s="26"/>
      <c r="AW1514" s="11"/>
      <c r="AX1514" s="11"/>
      <c r="AY1514" s="11"/>
      <c r="AZ1514" s="11"/>
      <c r="BA1514" s="11"/>
      <c r="BB1514" s="11"/>
      <c r="BC1514" s="11"/>
    </row>
    <row r="1515" spans="1:55" x14ac:dyDescent="0.3">
      <c r="A1515" s="11"/>
      <c r="B1515" s="11"/>
      <c r="C1515" s="11"/>
      <c r="D1515" s="11"/>
      <c r="E1515" s="38"/>
      <c r="F1515" s="11"/>
      <c r="G1515" s="40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26"/>
      <c r="AR1515" s="26"/>
      <c r="AS1515" s="26"/>
      <c r="AT1515" s="26"/>
      <c r="AU1515" s="26"/>
      <c r="AV1515" s="26"/>
      <c r="AW1515" s="11"/>
      <c r="AX1515" s="11"/>
      <c r="AY1515" s="11"/>
      <c r="AZ1515" s="11"/>
      <c r="BA1515" s="11"/>
      <c r="BB1515" s="11"/>
      <c r="BC1515" s="11"/>
    </row>
    <row r="1516" spans="1:55" x14ac:dyDescent="0.3">
      <c r="A1516" s="11"/>
      <c r="B1516" s="11"/>
      <c r="C1516" s="11"/>
      <c r="D1516" s="11"/>
      <c r="E1516" s="38"/>
      <c r="F1516" s="11"/>
      <c r="G1516" s="40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26"/>
      <c r="AR1516" s="26"/>
      <c r="AS1516" s="26"/>
      <c r="AT1516" s="26"/>
      <c r="AU1516" s="26"/>
      <c r="AV1516" s="26"/>
      <c r="AW1516" s="11"/>
      <c r="AX1516" s="11"/>
      <c r="AY1516" s="11"/>
      <c r="AZ1516" s="11"/>
      <c r="BA1516" s="11"/>
      <c r="BB1516" s="11"/>
      <c r="BC1516" s="11"/>
    </row>
    <row r="1517" spans="1:55" x14ac:dyDescent="0.3">
      <c r="A1517" s="11"/>
      <c r="B1517" s="11"/>
      <c r="C1517" s="11"/>
      <c r="D1517" s="11"/>
      <c r="E1517" s="38"/>
      <c r="F1517" s="11"/>
      <c r="G1517" s="40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26"/>
      <c r="AR1517" s="26"/>
      <c r="AS1517" s="26"/>
      <c r="AT1517" s="26"/>
      <c r="AU1517" s="26"/>
      <c r="AV1517" s="26"/>
      <c r="AW1517" s="11"/>
      <c r="AX1517" s="11"/>
      <c r="AY1517" s="11"/>
      <c r="AZ1517" s="11"/>
      <c r="BA1517" s="11"/>
      <c r="BB1517" s="11"/>
      <c r="BC1517" s="11"/>
    </row>
    <row r="1518" spans="1:55" x14ac:dyDescent="0.3">
      <c r="A1518" s="11"/>
      <c r="B1518" s="11"/>
      <c r="C1518" s="11"/>
      <c r="D1518" s="11"/>
      <c r="E1518" s="38"/>
      <c r="F1518" s="11"/>
      <c r="G1518" s="40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26"/>
      <c r="AR1518" s="26"/>
      <c r="AS1518" s="26"/>
      <c r="AT1518" s="26"/>
      <c r="AU1518" s="26"/>
      <c r="AV1518" s="26"/>
      <c r="AW1518" s="11"/>
      <c r="AX1518" s="11"/>
      <c r="AY1518" s="11"/>
      <c r="AZ1518" s="11"/>
      <c r="BA1518" s="11"/>
      <c r="BB1518" s="11"/>
      <c r="BC1518" s="11"/>
    </row>
    <row r="1519" spans="1:55" x14ac:dyDescent="0.3">
      <c r="A1519" s="11"/>
      <c r="B1519" s="11"/>
      <c r="C1519" s="11"/>
      <c r="D1519" s="11"/>
      <c r="E1519" s="38"/>
      <c r="F1519" s="11"/>
      <c r="G1519" s="40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26"/>
      <c r="AR1519" s="26"/>
      <c r="AS1519" s="26"/>
      <c r="AT1519" s="26"/>
      <c r="AU1519" s="26"/>
      <c r="AV1519" s="26"/>
      <c r="AW1519" s="11"/>
      <c r="AX1519" s="11"/>
      <c r="AY1519" s="11"/>
      <c r="AZ1519" s="11"/>
      <c r="BA1519" s="11"/>
      <c r="BB1519" s="11"/>
      <c r="BC1519" s="11"/>
    </row>
    <row r="1520" spans="1:55" x14ac:dyDescent="0.3">
      <c r="A1520" s="11"/>
      <c r="B1520" s="11"/>
      <c r="C1520" s="11"/>
      <c r="D1520" s="11"/>
      <c r="E1520" s="38"/>
      <c r="F1520" s="11"/>
      <c r="G1520" s="40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26"/>
      <c r="AR1520" s="26"/>
      <c r="AS1520" s="26"/>
      <c r="AT1520" s="26"/>
      <c r="AU1520" s="26"/>
      <c r="AV1520" s="26"/>
      <c r="AW1520" s="11"/>
      <c r="AX1520" s="11"/>
      <c r="AY1520" s="11"/>
      <c r="AZ1520" s="11"/>
      <c r="BA1520" s="11"/>
      <c r="BB1520" s="11"/>
      <c r="BC1520" s="11"/>
    </row>
    <row r="1521" spans="1:55" x14ac:dyDescent="0.3">
      <c r="A1521" s="11"/>
      <c r="B1521" s="11"/>
      <c r="C1521" s="11"/>
      <c r="D1521" s="11"/>
      <c r="E1521" s="38"/>
      <c r="F1521" s="11"/>
      <c r="G1521" s="40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26"/>
      <c r="AR1521" s="26"/>
      <c r="AS1521" s="26"/>
      <c r="AT1521" s="26"/>
      <c r="AU1521" s="26"/>
      <c r="AV1521" s="26"/>
      <c r="AW1521" s="11"/>
      <c r="AX1521" s="11"/>
      <c r="AY1521" s="11"/>
      <c r="AZ1521" s="11"/>
      <c r="BA1521" s="11"/>
      <c r="BB1521" s="11"/>
      <c r="BC1521" s="11"/>
    </row>
    <row r="1522" spans="1:55" x14ac:dyDescent="0.3">
      <c r="A1522" s="11"/>
      <c r="B1522" s="11"/>
      <c r="C1522" s="11"/>
      <c r="D1522" s="11"/>
      <c r="E1522" s="38"/>
      <c r="F1522" s="11"/>
      <c r="G1522" s="40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26"/>
      <c r="AR1522" s="26"/>
      <c r="AS1522" s="26"/>
      <c r="AT1522" s="26"/>
      <c r="AU1522" s="26"/>
      <c r="AV1522" s="26"/>
      <c r="AW1522" s="11"/>
      <c r="AX1522" s="11"/>
      <c r="AY1522" s="11"/>
      <c r="AZ1522" s="11"/>
      <c r="BA1522" s="11"/>
      <c r="BB1522" s="11"/>
      <c r="BC1522" s="11"/>
    </row>
    <row r="1523" spans="1:55" x14ac:dyDescent="0.3">
      <c r="A1523" s="11"/>
      <c r="B1523" s="11"/>
      <c r="C1523" s="11"/>
      <c r="D1523" s="11"/>
      <c r="E1523" s="38"/>
      <c r="F1523" s="11"/>
      <c r="G1523" s="40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26"/>
      <c r="AR1523" s="26"/>
      <c r="AS1523" s="26"/>
      <c r="AT1523" s="26"/>
      <c r="AU1523" s="26"/>
      <c r="AV1523" s="26"/>
      <c r="AW1523" s="11"/>
      <c r="AX1523" s="11"/>
      <c r="AY1523" s="11"/>
      <c r="AZ1523" s="11"/>
      <c r="BA1523" s="11"/>
      <c r="BB1523" s="11"/>
      <c r="BC1523" s="11"/>
    </row>
    <row r="1524" spans="1:55" x14ac:dyDescent="0.3">
      <c r="A1524" s="11"/>
      <c r="B1524" s="11"/>
      <c r="C1524" s="11"/>
      <c r="D1524" s="11"/>
      <c r="E1524" s="38"/>
      <c r="F1524" s="11"/>
      <c r="G1524" s="40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26"/>
      <c r="AR1524" s="26"/>
      <c r="AS1524" s="26"/>
      <c r="AT1524" s="26"/>
      <c r="AU1524" s="26"/>
      <c r="AV1524" s="26"/>
      <c r="AW1524" s="11"/>
      <c r="AX1524" s="11"/>
      <c r="AY1524" s="11"/>
      <c r="AZ1524" s="11"/>
      <c r="BA1524" s="11"/>
      <c r="BB1524" s="11"/>
      <c r="BC1524" s="11"/>
    </row>
    <row r="1525" spans="1:55" x14ac:dyDescent="0.3">
      <c r="A1525" s="11"/>
      <c r="B1525" s="11"/>
      <c r="C1525" s="11"/>
      <c r="D1525" s="11"/>
      <c r="E1525" s="38"/>
      <c r="F1525" s="11"/>
      <c r="G1525" s="40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26"/>
      <c r="AR1525" s="26"/>
      <c r="AS1525" s="26"/>
      <c r="AT1525" s="26"/>
      <c r="AU1525" s="26"/>
      <c r="AV1525" s="26"/>
      <c r="AW1525" s="11"/>
      <c r="AX1525" s="11"/>
      <c r="AY1525" s="11"/>
      <c r="AZ1525" s="11"/>
      <c r="BA1525" s="11"/>
      <c r="BB1525" s="11"/>
      <c r="BC1525" s="11"/>
    </row>
    <row r="1526" spans="1:55" x14ac:dyDescent="0.3">
      <c r="A1526" s="11"/>
      <c r="B1526" s="11"/>
      <c r="C1526" s="11"/>
      <c r="D1526" s="11"/>
      <c r="E1526" s="38"/>
      <c r="F1526" s="11"/>
      <c r="G1526" s="40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26"/>
      <c r="AR1526" s="26"/>
      <c r="AS1526" s="26"/>
      <c r="AT1526" s="26"/>
      <c r="AU1526" s="26"/>
      <c r="AV1526" s="26"/>
      <c r="AW1526" s="11"/>
      <c r="AX1526" s="11"/>
      <c r="AY1526" s="11"/>
      <c r="AZ1526" s="11"/>
      <c r="BA1526" s="11"/>
      <c r="BB1526" s="11"/>
      <c r="BC1526" s="11"/>
    </row>
    <row r="1527" spans="1:55" x14ac:dyDescent="0.3">
      <c r="A1527" s="11"/>
      <c r="B1527" s="11"/>
      <c r="C1527" s="11"/>
      <c r="D1527" s="11"/>
      <c r="E1527" s="38"/>
      <c r="F1527" s="11"/>
      <c r="G1527" s="40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26"/>
      <c r="AR1527" s="26"/>
      <c r="AS1527" s="26"/>
      <c r="AT1527" s="26"/>
      <c r="AU1527" s="26"/>
      <c r="AV1527" s="26"/>
      <c r="AW1527" s="11"/>
      <c r="AX1527" s="11"/>
      <c r="AY1527" s="11"/>
      <c r="AZ1527" s="11"/>
      <c r="BA1527" s="11"/>
      <c r="BB1527" s="11"/>
      <c r="BC1527" s="11"/>
    </row>
    <row r="1528" spans="1:55" x14ac:dyDescent="0.3">
      <c r="A1528" s="11"/>
      <c r="B1528" s="11"/>
      <c r="C1528" s="11"/>
      <c r="D1528" s="11"/>
      <c r="E1528" s="38"/>
      <c r="F1528" s="11"/>
      <c r="G1528" s="40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26"/>
      <c r="AR1528" s="26"/>
      <c r="AS1528" s="26"/>
      <c r="AT1528" s="26"/>
      <c r="AU1528" s="26"/>
      <c r="AV1528" s="26"/>
      <c r="AW1528" s="11"/>
      <c r="AX1528" s="11"/>
      <c r="AY1528" s="11"/>
      <c r="AZ1528" s="11"/>
      <c r="BA1528" s="11"/>
      <c r="BB1528" s="11"/>
      <c r="BC1528" s="11"/>
    </row>
    <row r="1529" spans="1:55" x14ac:dyDescent="0.3">
      <c r="A1529" s="11"/>
      <c r="B1529" s="11"/>
      <c r="C1529" s="11"/>
      <c r="D1529" s="11"/>
      <c r="E1529" s="38"/>
      <c r="F1529" s="11"/>
      <c r="G1529" s="40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26"/>
      <c r="AR1529" s="26"/>
      <c r="AS1529" s="26"/>
      <c r="AT1529" s="26"/>
      <c r="AU1529" s="26"/>
      <c r="AV1529" s="26"/>
      <c r="AW1529" s="11"/>
      <c r="AX1529" s="11"/>
      <c r="AY1529" s="11"/>
      <c r="AZ1529" s="11"/>
      <c r="BA1529" s="11"/>
      <c r="BB1529" s="11"/>
      <c r="BC1529" s="11"/>
    </row>
    <row r="1530" spans="1:55" x14ac:dyDescent="0.3">
      <c r="A1530" s="11"/>
      <c r="B1530" s="11"/>
      <c r="C1530" s="11"/>
      <c r="D1530" s="11"/>
      <c r="E1530" s="38"/>
      <c r="F1530" s="11"/>
      <c r="G1530" s="40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26"/>
      <c r="AR1530" s="26"/>
      <c r="AS1530" s="26"/>
      <c r="AT1530" s="26"/>
      <c r="AU1530" s="26"/>
      <c r="AV1530" s="26"/>
      <c r="AW1530" s="11"/>
      <c r="AX1530" s="11"/>
      <c r="AY1530" s="11"/>
      <c r="AZ1530" s="11"/>
      <c r="BA1530" s="11"/>
      <c r="BB1530" s="11"/>
      <c r="BC1530" s="11"/>
    </row>
    <row r="1531" spans="1:55" x14ac:dyDescent="0.3">
      <c r="A1531" s="11"/>
      <c r="B1531" s="11"/>
      <c r="C1531" s="11"/>
      <c r="D1531" s="11"/>
      <c r="E1531" s="38"/>
      <c r="F1531" s="11"/>
      <c r="G1531" s="40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26"/>
      <c r="AR1531" s="26"/>
      <c r="AS1531" s="26"/>
      <c r="AT1531" s="26"/>
      <c r="AU1531" s="26"/>
      <c r="AV1531" s="26"/>
      <c r="AW1531" s="11"/>
      <c r="AX1531" s="11"/>
      <c r="AY1531" s="11"/>
      <c r="AZ1531" s="11"/>
      <c r="BA1531" s="11"/>
      <c r="BB1531" s="11"/>
      <c r="BC1531" s="11"/>
    </row>
    <row r="1532" spans="1:55" x14ac:dyDescent="0.3">
      <c r="A1532" s="11"/>
      <c r="B1532" s="11"/>
      <c r="C1532" s="11"/>
      <c r="D1532" s="11"/>
      <c r="E1532" s="38"/>
      <c r="F1532" s="11"/>
      <c r="G1532" s="40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26"/>
      <c r="AR1532" s="26"/>
      <c r="AS1532" s="26"/>
      <c r="AT1532" s="26"/>
      <c r="AU1532" s="26"/>
      <c r="AV1532" s="26"/>
      <c r="AW1532" s="11"/>
      <c r="AX1532" s="11"/>
      <c r="AY1532" s="11"/>
      <c r="AZ1532" s="11"/>
      <c r="BA1532" s="11"/>
      <c r="BB1532" s="11"/>
      <c r="BC1532" s="11"/>
    </row>
    <row r="1533" spans="1:55" x14ac:dyDescent="0.3">
      <c r="A1533" s="11"/>
      <c r="B1533" s="11"/>
      <c r="C1533" s="11"/>
      <c r="D1533" s="11"/>
      <c r="E1533" s="38"/>
      <c r="F1533" s="11"/>
      <c r="G1533" s="40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26"/>
      <c r="AR1533" s="26"/>
      <c r="AS1533" s="26"/>
      <c r="AT1533" s="26"/>
      <c r="AU1533" s="26"/>
      <c r="AV1533" s="26"/>
      <c r="AW1533" s="11"/>
      <c r="AX1533" s="11"/>
      <c r="AY1533" s="11"/>
      <c r="AZ1533" s="11"/>
      <c r="BA1533" s="11"/>
      <c r="BB1533" s="11"/>
      <c r="BC1533" s="11"/>
    </row>
    <row r="1534" spans="1:55" x14ac:dyDescent="0.3">
      <c r="A1534" s="11"/>
      <c r="B1534" s="11"/>
      <c r="C1534" s="11"/>
      <c r="D1534" s="11"/>
      <c r="E1534" s="38"/>
      <c r="F1534" s="11"/>
      <c r="G1534" s="40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26"/>
      <c r="AR1534" s="26"/>
      <c r="AS1534" s="26"/>
      <c r="AT1534" s="26"/>
      <c r="AU1534" s="26"/>
      <c r="AV1534" s="26"/>
      <c r="AW1534" s="11"/>
      <c r="AX1534" s="11"/>
      <c r="AY1534" s="11"/>
      <c r="AZ1534" s="11"/>
      <c r="BA1534" s="11"/>
      <c r="BB1534" s="11"/>
      <c r="BC1534" s="11"/>
    </row>
    <row r="1535" spans="1:55" x14ac:dyDescent="0.3">
      <c r="A1535" s="11"/>
      <c r="B1535" s="11"/>
      <c r="C1535" s="11"/>
      <c r="D1535" s="11"/>
      <c r="E1535" s="38"/>
      <c r="F1535" s="11"/>
      <c r="G1535" s="40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26"/>
      <c r="AR1535" s="26"/>
      <c r="AS1535" s="26"/>
      <c r="AT1535" s="26"/>
      <c r="AU1535" s="26"/>
      <c r="AV1535" s="26"/>
      <c r="AW1535" s="11"/>
      <c r="AX1535" s="11"/>
      <c r="AY1535" s="11"/>
      <c r="AZ1535" s="11"/>
      <c r="BA1535" s="11"/>
      <c r="BB1535" s="11"/>
      <c r="BC1535" s="11"/>
    </row>
    <row r="1536" spans="1:55" x14ac:dyDescent="0.3">
      <c r="A1536" s="11"/>
      <c r="B1536" s="11"/>
      <c r="C1536" s="11"/>
      <c r="D1536" s="11"/>
      <c r="E1536" s="38"/>
      <c r="F1536" s="11"/>
      <c r="G1536" s="40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26"/>
      <c r="AR1536" s="26"/>
      <c r="AS1536" s="26"/>
      <c r="AT1536" s="26"/>
      <c r="AU1536" s="26"/>
      <c r="AV1536" s="26"/>
      <c r="AW1536" s="11"/>
      <c r="AX1536" s="11"/>
      <c r="AY1536" s="11"/>
      <c r="AZ1536" s="11"/>
      <c r="BA1536" s="11"/>
      <c r="BB1536" s="11"/>
      <c r="BC1536" s="11"/>
    </row>
    <row r="1537" spans="1:55" x14ac:dyDescent="0.3">
      <c r="A1537" s="11"/>
      <c r="B1537" s="11"/>
      <c r="C1537" s="11"/>
      <c r="D1537" s="11"/>
      <c r="E1537" s="38"/>
      <c r="F1537" s="11"/>
      <c r="G1537" s="40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26"/>
      <c r="AR1537" s="26"/>
      <c r="AS1537" s="26"/>
      <c r="AT1537" s="26"/>
      <c r="AU1537" s="26"/>
      <c r="AV1537" s="26"/>
      <c r="AW1537" s="11"/>
      <c r="AX1537" s="11"/>
      <c r="AY1537" s="11"/>
      <c r="AZ1537" s="11"/>
      <c r="BA1537" s="11"/>
      <c r="BB1537" s="11"/>
      <c r="BC1537" s="11"/>
    </row>
    <row r="1538" spans="1:55" x14ac:dyDescent="0.3">
      <c r="A1538" s="11"/>
      <c r="B1538" s="11"/>
      <c r="C1538" s="11"/>
      <c r="D1538" s="11"/>
      <c r="E1538" s="38"/>
      <c r="F1538" s="11"/>
      <c r="G1538" s="40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26"/>
      <c r="AR1538" s="26"/>
      <c r="AS1538" s="26"/>
      <c r="AT1538" s="26"/>
      <c r="AU1538" s="26"/>
      <c r="AV1538" s="26"/>
      <c r="AW1538" s="11"/>
      <c r="AX1538" s="11"/>
      <c r="AY1538" s="11"/>
      <c r="AZ1538" s="11"/>
      <c r="BA1538" s="11"/>
      <c r="BB1538" s="11"/>
      <c r="BC1538" s="11"/>
    </row>
    <row r="1539" spans="1:55" x14ac:dyDescent="0.3">
      <c r="A1539" s="11"/>
      <c r="B1539" s="11"/>
      <c r="C1539" s="11"/>
      <c r="D1539" s="11"/>
      <c r="E1539" s="38"/>
      <c r="F1539" s="11"/>
      <c r="G1539" s="40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26"/>
      <c r="AR1539" s="26"/>
      <c r="AS1539" s="26"/>
      <c r="AT1539" s="26"/>
      <c r="AU1539" s="26"/>
      <c r="AV1539" s="26"/>
      <c r="AW1539" s="11"/>
      <c r="AX1539" s="11"/>
      <c r="AY1539" s="11"/>
      <c r="AZ1539" s="11"/>
      <c r="BA1539" s="11"/>
      <c r="BB1539" s="11"/>
      <c r="BC1539" s="11"/>
    </row>
    <row r="1540" spans="1:55" x14ac:dyDescent="0.3">
      <c r="A1540" s="11"/>
      <c r="B1540" s="11"/>
      <c r="C1540" s="11"/>
      <c r="D1540" s="11"/>
      <c r="E1540" s="38"/>
      <c r="F1540" s="11"/>
      <c r="G1540" s="40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26"/>
      <c r="AR1540" s="26"/>
      <c r="AS1540" s="26"/>
      <c r="AT1540" s="26"/>
      <c r="AU1540" s="26"/>
      <c r="AV1540" s="26"/>
      <c r="AW1540" s="11"/>
      <c r="AX1540" s="11"/>
      <c r="AY1540" s="11"/>
      <c r="AZ1540" s="11"/>
      <c r="BA1540" s="11"/>
      <c r="BB1540" s="11"/>
      <c r="BC1540" s="11"/>
    </row>
    <row r="1541" spans="1:55" x14ac:dyDescent="0.3">
      <c r="A1541" s="11"/>
      <c r="B1541" s="11"/>
      <c r="C1541" s="11"/>
      <c r="D1541" s="11"/>
      <c r="E1541" s="38"/>
      <c r="F1541" s="11"/>
      <c r="G1541" s="40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26"/>
      <c r="AR1541" s="26"/>
      <c r="AS1541" s="26"/>
      <c r="AT1541" s="26"/>
      <c r="AU1541" s="26"/>
      <c r="AV1541" s="26"/>
      <c r="AW1541" s="11"/>
      <c r="AX1541" s="11"/>
      <c r="AY1541" s="11"/>
      <c r="AZ1541" s="11"/>
      <c r="BA1541" s="11"/>
      <c r="BB1541" s="11"/>
      <c r="BC1541" s="11"/>
    </row>
    <row r="1542" spans="1:55" x14ac:dyDescent="0.3">
      <c r="A1542" s="11"/>
      <c r="B1542" s="11"/>
      <c r="C1542" s="11"/>
      <c r="D1542" s="11"/>
      <c r="E1542" s="38"/>
      <c r="F1542" s="11"/>
      <c r="G1542" s="40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26"/>
      <c r="AR1542" s="26"/>
      <c r="AS1542" s="26"/>
      <c r="AT1542" s="26"/>
      <c r="AU1542" s="26"/>
      <c r="AV1542" s="26"/>
      <c r="AW1542" s="11"/>
      <c r="AX1542" s="11"/>
      <c r="AY1542" s="11"/>
      <c r="AZ1542" s="11"/>
      <c r="BA1542" s="11"/>
      <c r="BB1542" s="11"/>
      <c r="BC1542" s="11"/>
    </row>
    <row r="1543" spans="1:55" x14ac:dyDescent="0.3">
      <c r="A1543" s="11"/>
      <c r="B1543" s="11"/>
      <c r="C1543" s="11"/>
      <c r="D1543" s="11"/>
      <c r="E1543" s="38"/>
      <c r="F1543" s="11"/>
      <c r="G1543" s="40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26"/>
      <c r="AR1543" s="26"/>
      <c r="AS1543" s="26"/>
      <c r="AT1543" s="26"/>
      <c r="AU1543" s="26"/>
      <c r="AV1543" s="26"/>
      <c r="AW1543" s="11"/>
      <c r="AX1543" s="11"/>
      <c r="AY1543" s="11"/>
      <c r="AZ1543" s="11"/>
      <c r="BA1543" s="11"/>
      <c r="BB1543" s="11"/>
      <c r="BC1543" s="11"/>
    </row>
    <row r="1544" spans="1:55" x14ac:dyDescent="0.3">
      <c r="A1544" s="11"/>
      <c r="B1544" s="11"/>
      <c r="C1544" s="11"/>
      <c r="D1544" s="11"/>
      <c r="E1544" s="38"/>
      <c r="F1544" s="11"/>
      <c r="G1544" s="40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26"/>
      <c r="AR1544" s="26"/>
      <c r="AS1544" s="26"/>
      <c r="AT1544" s="26"/>
      <c r="AU1544" s="26"/>
      <c r="AV1544" s="26"/>
      <c r="AW1544" s="11"/>
      <c r="AX1544" s="11"/>
      <c r="AY1544" s="11"/>
      <c r="AZ1544" s="11"/>
      <c r="BA1544" s="11"/>
      <c r="BB1544" s="11"/>
      <c r="BC1544" s="11"/>
    </row>
    <row r="1545" spans="1:55" x14ac:dyDescent="0.3">
      <c r="A1545" s="11"/>
      <c r="B1545" s="11"/>
      <c r="C1545" s="11"/>
      <c r="D1545" s="11"/>
      <c r="E1545" s="38"/>
      <c r="F1545" s="11"/>
      <c r="G1545" s="40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26"/>
      <c r="AR1545" s="26"/>
      <c r="AS1545" s="26"/>
      <c r="AT1545" s="26"/>
      <c r="AU1545" s="26"/>
      <c r="AV1545" s="26"/>
      <c r="AW1545" s="11"/>
      <c r="AX1545" s="11"/>
      <c r="AY1545" s="11"/>
      <c r="AZ1545" s="11"/>
      <c r="BA1545" s="11"/>
      <c r="BB1545" s="11"/>
      <c r="BC1545" s="11"/>
    </row>
    <row r="1546" spans="1:55" x14ac:dyDescent="0.3">
      <c r="A1546" s="11"/>
      <c r="B1546" s="11"/>
      <c r="C1546" s="11"/>
      <c r="D1546" s="11"/>
      <c r="E1546" s="38"/>
      <c r="F1546" s="11"/>
      <c r="G1546" s="40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26"/>
      <c r="AR1546" s="26"/>
      <c r="AS1546" s="26"/>
      <c r="AT1546" s="26"/>
      <c r="AU1546" s="26"/>
      <c r="AV1546" s="26"/>
      <c r="AW1546" s="11"/>
      <c r="AX1546" s="11"/>
      <c r="AY1546" s="11"/>
      <c r="AZ1546" s="11"/>
      <c r="BA1546" s="11"/>
      <c r="BB1546" s="11"/>
      <c r="BC1546" s="11"/>
    </row>
    <row r="1547" spans="1:55" x14ac:dyDescent="0.3">
      <c r="A1547" s="11"/>
      <c r="B1547" s="11"/>
      <c r="C1547" s="11"/>
      <c r="D1547" s="11"/>
      <c r="E1547" s="38"/>
      <c r="F1547" s="11"/>
      <c r="G1547" s="40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26"/>
      <c r="AR1547" s="26"/>
      <c r="AS1547" s="26"/>
      <c r="AT1547" s="26"/>
      <c r="AU1547" s="26"/>
      <c r="AV1547" s="26"/>
      <c r="AW1547" s="11"/>
      <c r="AX1547" s="11"/>
      <c r="AY1547" s="11"/>
      <c r="AZ1547" s="11"/>
      <c r="BA1547" s="11"/>
      <c r="BB1547" s="11"/>
      <c r="BC1547" s="11"/>
    </row>
    <row r="1548" spans="1:55" x14ac:dyDescent="0.3">
      <c r="A1548" s="11"/>
      <c r="B1548" s="11"/>
      <c r="C1548" s="11"/>
      <c r="D1548" s="11"/>
      <c r="E1548" s="38"/>
      <c r="F1548" s="11"/>
      <c r="G1548" s="40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26"/>
      <c r="AR1548" s="26"/>
      <c r="AS1548" s="26"/>
      <c r="AT1548" s="26"/>
      <c r="AU1548" s="26"/>
      <c r="AV1548" s="26"/>
      <c r="AW1548" s="11"/>
      <c r="AX1548" s="11"/>
      <c r="AY1548" s="11"/>
      <c r="AZ1548" s="11"/>
      <c r="BA1548" s="11"/>
      <c r="BB1548" s="11"/>
      <c r="BC1548" s="11"/>
    </row>
    <row r="1549" spans="1:55" x14ac:dyDescent="0.3">
      <c r="A1549" s="11"/>
      <c r="B1549" s="11"/>
      <c r="C1549" s="11"/>
      <c r="D1549" s="11"/>
      <c r="E1549" s="38"/>
      <c r="F1549" s="11"/>
      <c r="G1549" s="40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26"/>
      <c r="AR1549" s="26"/>
      <c r="AS1549" s="26"/>
      <c r="AT1549" s="26"/>
      <c r="AU1549" s="26"/>
      <c r="AV1549" s="26"/>
      <c r="AW1549" s="11"/>
      <c r="AX1549" s="11"/>
      <c r="AY1549" s="11"/>
      <c r="AZ1549" s="11"/>
      <c r="BA1549" s="11"/>
      <c r="BB1549" s="11"/>
      <c r="BC1549" s="11"/>
    </row>
    <row r="1550" spans="1:55" x14ac:dyDescent="0.3">
      <c r="A1550" s="11"/>
      <c r="B1550" s="11"/>
      <c r="C1550" s="11"/>
      <c r="D1550" s="11"/>
      <c r="E1550" s="38"/>
      <c r="F1550" s="11"/>
      <c r="G1550" s="40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26"/>
      <c r="AR1550" s="26"/>
      <c r="AS1550" s="26"/>
      <c r="AT1550" s="26"/>
      <c r="AU1550" s="26"/>
      <c r="AV1550" s="26"/>
      <c r="AW1550" s="11"/>
      <c r="AX1550" s="11"/>
      <c r="AY1550" s="11"/>
      <c r="AZ1550" s="11"/>
      <c r="BA1550" s="11"/>
      <c r="BB1550" s="11"/>
      <c r="BC1550" s="11"/>
    </row>
    <row r="1551" spans="1:55" x14ac:dyDescent="0.3">
      <c r="A1551" s="11"/>
      <c r="B1551" s="11"/>
      <c r="C1551" s="11"/>
      <c r="D1551" s="11"/>
      <c r="E1551" s="38"/>
      <c r="F1551" s="11"/>
      <c r="G1551" s="40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26"/>
      <c r="AR1551" s="26"/>
      <c r="AS1551" s="26"/>
      <c r="AT1551" s="26"/>
      <c r="AU1551" s="26"/>
      <c r="AV1551" s="26"/>
      <c r="AW1551" s="11"/>
      <c r="AX1551" s="11"/>
      <c r="AY1551" s="11"/>
      <c r="AZ1551" s="11"/>
      <c r="BA1551" s="11"/>
      <c r="BB1551" s="11"/>
      <c r="BC1551" s="11"/>
    </row>
    <row r="1552" spans="1:55" x14ac:dyDescent="0.3">
      <c r="A1552" s="11"/>
      <c r="B1552" s="11"/>
      <c r="C1552" s="11"/>
      <c r="D1552" s="11"/>
      <c r="E1552" s="38"/>
      <c r="F1552" s="11"/>
      <c r="G1552" s="40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26"/>
      <c r="AR1552" s="26"/>
      <c r="AS1552" s="26"/>
      <c r="AT1552" s="26"/>
      <c r="AU1552" s="26"/>
      <c r="AV1552" s="26"/>
      <c r="AW1552" s="11"/>
      <c r="AX1552" s="11"/>
      <c r="AY1552" s="11"/>
      <c r="AZ1552" s="11"/>
      <c r="BA1552" s="11"/>
      <c r="BB1552" s="11"/>
      <c r="BC1552" s="11"/>
    </row>
    <row r="1553" spans="1:55" x14ac:dyDescent="0.3">
      <c r="A1553" s="11"/>
      <c r="B1553" s="11"/>
      <c r="C1553" s="11"/>
      <c r="D1553" s="11"/>
      <c r="E1553" s="38"/>
      <c r="F1553" s="11"/>
      <c r="G1553" s="40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26"/>
      <c r="AR1553" s="26"/>
      <c r="AS1553" s="26"/>
      <c r="AT1553" s="26"/>
      <c r="AU1553" s="26"/>
      <c r="AV1553" s="26"/>
      <c r="AW1553" s="11"/>
      <c r="AX1553" s="11"/>
      <c r="AY1553" s="11"/>
      <c r="AZ1553" s="11"/>
      <c r="BA1553" s="11"/>
      <c r="BB1553" s="11"/>
      <c r="BC1553" s="11"/>
    </row>
    <row r="1554" spans="1:55" x14ac:dyDescent="0.3">
      <c r="A1554" s="11"/>
      <c r="B1554" s="11"/>
      <c r="C1554" s="11"/>
      <c r="D1554" s="11"/>
      <c r="E1554" s="38"/>
      <c r="F1554" s="11"/>
      <c r="G1554" s="40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26"/>
      <c r="AR1554" s="26"/>
      <c r="AS1554" s="26"/>
      <c r="AT1554" s="26"/>
      <c r="AU1554" s="26"/>
      <c r="AV1554" s="26"/>
      <c r="AW1554" s="11"/>
      <c r="AX1554" s="11"/>
      <c r="AY1554" s="11"/>
      <c r="AZ1554" s="11"/>
      <c r="BA1554" s="11"/>
      <c r="BB1554" s="11"/>
      <c r="BC1554" s="11"/>
    </row>
    <row r="1555" spans="1:55" x14ac:dyDescent="0.3">
      <c r="A1555" s="11"/>
      <c r="B1555" s="11"/>
      <c r="C1555" s="11"/>
      <c r="D1555" s="11"/>
      <c r="E1555" s="38"/>
      <c r="F1555" s="11"/>
      <c r="G1555" s="40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26"/>
      <c r="AR1555" s="26"/>
      <c r="AS1555" s="26"/>
      <c r="AT1555" s="26"/>
      <c r="AU1555" s="26"/>
      <c r="AV1555" s="26"/>
      <c r="AW1555" s="11"/>
      <c r="AX1555" s="11"/>
      <c r="AY1555" s="11"/>
      <c r="AZ1555" s="11"/>
      <c r="BA1555" s="11"/>
      <c r="BB1555" s="11"/>
      <c r="BC1555" s="11"/>
    </row>
    <row r="1556" spans="1:55" x14ac:dyDescent="0.3">
      <c r="A1556" s="11"/>
      <c r="B1556" s="11"/>
      <c r="C1556" s="11"/>
      <c r="D1556" s="11"/>
      <c r="E1556" s="38"/>
      <c r="F1556" s="11"/>
      <c r="G1556" s="40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26"/>
      <c r="AR1556" s="26"/>
      <c r="AS1556" s="26"/>
      <c r="AT1556" s="26"/>
      <c r="AU1556" s="26"/>
      <c r="AV1556" s="26"/>
      <c r="AW1556" s="11"/>
      <c r="AX1556" s="11"/>
      <c r="AY1556" s="11"/>
      <c r="AZ1556" s="11"/>
      <c r="BA1556" s="11"/>
      <c r="BB1556" s="11"/>
      <c r="BC1556" s="11"/>
    </row>
    <row r="1557" spans="1:55" x14ac:dyDescent="0.3">
      <c r="A1557" s="11"/>
      <c r="B1557" s="11"/>
      <c r="C1557" s="11"/>
      <c r="D1557" s="11"/>
      <c r="E1557" s="38"/>
      <c r="F1557" s="11"/>
      <c r="G1557" s="40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26"/>
      <c r="AR1557" s="26"/>
      <c r="AS1557" s="26"/>
      <c r="AT1557" s="26"/>
      <c r="AU1557" s="26"/>
      <c r="AV1557" s="26"/>
      <c r="AW1557" s="11"/>
      <c r="AX1557" s="11"/>
      <c r="AY1557" s="11"/>
      <c r="AZ1557" s="11"/>
      <c r="BA1557" s="11"/>
      <c r="BB1557" s="11"/>
      <c r="BC1557" s="11"/>
    </row>
    <row r="1558" spans="1:55" x14ac:dyDescent="0.3">
      <c r="A1558" s="11"/>
      <c r="B1558" s="11"/>
      <c r="C1558" s="11"/>
      <c r="D1558" s="11"/>
      <c r="E1558" s="38"/>
      <c r="F1558" s="11"/>
      <c r="G1558" s="40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26"/>
      <c r="AR1558" s="26"/>
      <c r="AS1558" s="26"/>
      <c r="AT1558" s="26"/>
      <c r="AU1558" s="26"/>
      <c r="AV1558" s="26"/>
      <c r="AW1558" s="11"/>
      <c r="AX1558" s="11"/>
      <c r="AY1558" s="11"/>
      <c r="AZ1558" s="11"/>
      <c r="BA1558" s="11"/>
      <c r="BB1558" s="11"/>
      <c r="BC1558" s="11"/>
    </row>
    <row r="1559" spans="1:55" x14ac:dyDescent="0.3">
      <c r="A1559" s="11"/>
      <c r="B1559" s="11"/>
      <c r="C1559" s="11"/>
      <c r="D1559" s="11"/>
      <c r="E1559" s="38"/>
      <c r="F1559" s="11"/>
      <c r="G1559" s="40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26"/>
      <c r="AR1559" s="26"/>
      <c r="AS1559" s="26"/>
      <c r="AT1559" s="26"/>
      <c r="AU1559" s="26"/>
      <c r="AV1559" s="26"/>
      <c r="AW1559" s="11"/>
      <c r="AX1559" s="11"/>
      <c r="AY1559" s="11"/>
      <c r="AZ1559" s="11"/>
      <c r="BA1559" s="11"/>
      <c r="BB1559" s="11"/>
      <c r="BC1559" s="11"/>
    </row>
    <row r="1560" spans="1:55" x14ac:dyDescent="0.3">
      <c r="A1560" s="11"/>
      <c r="B1560" s="11"/>
      <c r="C1560" s="11"/>
      <c r="D1560" s="11"/>
      <c r="E1560" s="38"/>
      <c r="F1560" s="11"/>
      <c r="G1560" s="40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26"/>
      <c r="AR1560" s="26"/>
      <c r="AS1560" s="26"/>
      <c r="AT1560" s="26"/>
      <c r="AU1560" s="26"/>
      <c r="AV1560" s="26"/>
      <c r="AW1560" s="11"/>
      <c r="AX1560" s="11"/>
      <c r="AY1560" s="11"/>
      <c r="AZ1560" s="11"/>
      <c r="BA1560" s="11"/>
      <c r="BB1560" s="11"/>
      <c r="BC1560" s="11"/>
    </row>
    <row r="1561" spans="1:55" x14ac:dyDescent="0.3">
      <c r="A1561" s="11"/>
      <c r="B1561" s="11"/>
      <c r="C1561" s="11"/>
      <c r="D1561" s="11"/>
      <c r="E1561" s="38"/>
      <c r="F1561" s="11"/>
      <c r="G1561" s="40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26"/>
      <c r="AR1561" s="26"/>
      <c r="AS1561" s="26"/>
      <c r="AT1561" s="26"/>
      <c r="AU1561" s="26"/>
      <c r="AV1561" s="26"/>
      <c r="AW1561" s="11"/>
      <c r="AX1561" s="11"/>
      <c r="AY1561" s="11"/>
      <c r="AZ1561" s="11"/>
      <c r="BA1561" s="11"/>
      <c r="BB1561" s="11"/>
      <c r="BC1561" s="11"/>
    </row>
    <row r="1562" spans="1:55" x14ac:dyDescent="0.3">
      <c r="A1562" s="11"/>
      <c r="B1562" s="11"/>
      <c r="C1562" s="11"/>
      <c r="D1562" s="11"/>
      <c r="E1562" s="38"/>
      <c r="F1562" s="11"/>
      <c r="G1562" s="40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26"/>
      <c r="AR1562" s="26"/>
      <c r="AS1562" s="26"/>
      <c r="AT1562" s="26"/>
      <c r="AU1562" s="26"/>
      <c r="AV1562" s="26"/>
      <c r="AW1562" s="11"/>
      <c r="AX1562" s="11"/>
      <c r="AY1562" s="11"/>
      <c r="AZ1562" s="11"/>
      <c r="BA1562" s="11"/>
      <c r="BB1562" s="11"/>
      <c r="BC1562" s="11"/>
    </row>
    <row r="1563" spans="1:55" x14ac:dyDescent="0.3">
      <c r="A1563" s="11"/>
      <c r="B1563" s="11"/>
      <c r="C1563" s="11"/>
      <c r="D1563" s="11"/>
      <c r="E1563" s="38"/>
      <c r="F1563" s="11"/>
      <c r="G1563" s="40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26"/>
      <c r="AR1563" s="26"/>
      <c r="AS1563" s="26"/>
      <c r="AT1563" s="26"/>
      <c r="AU1563" s="26"/>
      <c r="AV1563" s="26"/>
      <c r="AW1563" s="11"/>
      <c r="AX1563" s="11"/>
      <c r="AY1563" s="11"/>
      <c r="AZ1563" s="11"/>
      <c r="BA1563" s="11"/>
      <c r="BB1563" s="11"/>
      <c r="BC1563" s="11"/>
    </row>
    <row r="1564" spans="1:55" x14ac:dyDescent="0.3">
      <c r="A1564" s="11"/>
      <c r="B1564" s="11"/>
      <c r="C1564" s="11"/>
      <c r="D1564" s="11"/>
      <c r="E1564" s="38"/>
      <c r="F1564" s="11"/>
      <c r="G1564" s="40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26"/>
      <c r="AR1564" s="26"/>
      <c r="AS1564" s="26"/>
      <c r="AT1564" s="26"/>
      <c r="AU1564" s="26"/>
      <c r="AV1564" s="26"/>
      <c r="AW1564" s="11"/>
      <c r="AX1564" s="11"/>
      <c r="AY1564" s="11"/>
      <c r="AZ1564" s="11"/>
      <c r="BA1564" s="11"/>
      <c r="BB1564" s="11"/>
      <c r="BC1564" s="11"/>
    </row>
    <row r="1565" spans="1:55" x14ac:dyDescent="0.3">
      <c r="A1565" s="11"/>
      <c r="B1565" s="11"/>
      <c r="C1565" s="11"/>
      <c r="D1565" s="11"/>
      <c r="E1565" s="38"/>
      <c r="F1565" s="11"/>
      <c r="G1565" s="40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26"/>
      <c r="AR1565" s="26"/>
      <c r="AS1565" s="26"/>
      <c r="AT1565" s="26"/>
      <c r="AU1565" s="26"/>
      <c r="AV1565" s="26"/>
      <c r="AW1565" s="11"/>
      <c r="AX1565" s="11"/>
      <c r="AY1565" s="11"/>
      <c r="AZ1565" s="11"/>
      <c r="BA1565" s="11"/>
      <c r="BB1565" s="11"/>
      <c r="BC1565" s="11"/>
    </row>
    <row r="1566" spans="1:55" x14ac:dyDescent="0.3">
      <c r="A1566" s="11"/>
      <c r="B1566" s="11"/>
      <c r="C1566" s="11"/>
      <c r="D1566" s="11"/>
      <c r="E1566" s="38"/>
      <c r="F1566" s="11"/>
      <c r="G1566" s="40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26"/>
      <c r="AR1566" s="26"/>
      <c r="AS1566" s="26"/>
      <c r="AT1566" s="26"/>
      <c r="AU1566" s="26"/>
      <c r="AV1566" s="26"/>
      <c r="AW1566" s="11"/>
      <c r="AX1566" s="11"/>
      <c r="AY1566" s="11"/>
      <c r="AZ1566" s="11"/>
      <c r="BA1566" s="11"/>
      <c r="BB1566" s="11"/>
      <c r="BC1566" s="11"/>
    </row>
    <row r="1567" spans="1:55" x14ac:dyDescent="0.3">
      <c r="A1567" s="11"/>
      <c r="B1567" s="11"/>
      <c r="C1567" s="11"/>
      <c r="D1567" s="11"/>
      <c r="E1567" s="38"/>
      <c r="F1567" s="11"/>
      <c r="G1567" s="40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26"/>
      <c r="AR1567" s="26"/>
      <c r="AS1567" s="26"/>
      <c r="AT1567" s="26"/>
      <c r="AU1567" s="26"/>
      <c r="AV1567" s="26"/>
      <c r="AW1567" s="11"/>
      <c r="AX1567" s="11"/>
      <c r="AY1567" s="11"/>
      <c r="AZ1567" s="11"/>
      <c r="BA1567" s="11"/>
      <c r="BB1567" s="11"/>
      <c r="BC1567" s="11"/>
    </row>
    <row r="1568" spans="1:55" x14ac:dyDescent="0.3">
      <c r="A1568" s="11"/>
      <c r="B1568" s="11"/>
      <c r="C1568" s="11"/>
      <c r="D1568" s="11"/>
      <c r="E1568" s="38"/>
      <c r="F1568" s="11"/>
      <c r="G1568" s="40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26"/>
      <c r="AR1568" s="26"/>
      <c r="AS1568" s="26"/>
      <c r="AT1568" s="26"/>
      <c r="AU1568" s="26"/>
      <c r="AV1568" s="26"/>
      <c r="AW1568" s="11"/>
      <c r="AX1568" s="11"/>
      <c r="AY1568" s="11"/>
      <c r="AZ1568" s="11"/>
      <c r="BA1568" s="11"/>
      <c r="BB1568" s="11"/>
      <c r="BC1568" s="11"/>
    </row>
    <row r="1569" spans="1:55" x14ac:dyDescent="0.3">
      <c r="A1569" s="11"/>
      <c r="B1569" s="11"/>
      <c r="C1569" s="11"/>
      <c r="D1569" s="11"/>
      <c r="E1569" s="38"/>
      <c r="F1569" s="11"/>
      <c r="G1569" s="40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26"/>
      <c r="AR1569" s="26"/>
      <c r="AS1569" s="26"/>
      <c r="AT1569" s="26"/>
      <c r="AU1569" s="26"/>
      <c r="AV1569" s="26"/>
      <c r="AW1569" s="11"/>
      <c r="AX1569" s="11"/>
      <c r="AY1569" s="11"/>
      <c r="AZ1569" s="11"/>
      <c r="BA1569" s="11"/>
      <c r="BB1569" s="11"/>
      <c r="BC1569" s="11"/>
    </row>
    <row r="1570" spans="1:55" x14ac:dyDescent="0.3">
      <c r="A1570" s="11"/>
      <c r="B1570" s="11"/>
      <c r="C1570" s="11"/>
      <c r="D1570" s="11"/>
      <c r="E1570" s="38"/>
      <c r="F1570" s="11"/>
      <c r="G1570" s="40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26"/>
      <c r="AR1570" s="26"/>
      <c r="AS1570" s="26"/>
      <c r="AT1570" s="26"/>
      <c r="AU1570" s="26"/>
      <c r="AV1570" s="26"/>
      <c r="AW1570" s="11"/>
      <c r="AX1570" s="11"/>
      <c r="AY1570" s="11"/>
      <c r="AZ1570" s="11"/>
      <c r="BA1570" s="11"/>
      <c r="BB1570" s="11"/>
      <c r="BC1570" s="11"/>
    </row>
    <row r="1571" spans="1:55" x14ac:dyDescent="0.3">
      <c r="A1571" s="11"/>
      <c r="B1571" s="11"/>
      <c r="C1571" s="11"/>
      <c r="D1571" s="11"/>
      <c r="E1571" s="38"/>
      <c r="F1571" s="11"/>
      <c r="G1571" s="40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26"/>
      <c r="AR1571" s="26"/>
      <c r="AS1571" s="26"/>
      <c r="AT1571" s="26"/>
      <c r="AU1571" s="26"/>
      <c r="AV1571" s="26"/>
      <c r="AW1571" s="11"/>
      <c r="AX1571" s="11"/>
      <c r="AY1571" s="11"/>
      <c r="AZ1571" s="11"/>
      <c r="BA1571" s="11"/>
      <c r="BB1571" s="11"/>
      <c r="BC1571" s="11"/>
    </row>
    <row r="1572" spans="1:55" x14ac:dyDescent="0.3">
      <c r="A1572" s="11"/>
      <c r="B1572" s="11"/>
      <c r="C1572" s="11"/>
      <c r="D1572" s="11"/>
      <c r="E1572" s="38"/>
      <c r="F1572" s="11"/>
      <c r="G1572" s="40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26"/>
      <c r="AR1572" s="26"/>
      <c r="AS1572" s="26"/>
      <c r="AT1572" s="26"/>
      <c r="AU1572" s="26"/>
      <c r="AV1572" s="26"/>
      <c r="AW1572" s="11"/>
      <c r="AX1572" s="11"/>
      <c r="AY1572" s="11"/>
      <c r="AZ1572" s="11"/>
      <c r="BA1572" s="11"/>
      <c r="BB1572" s="11"/>
      <c r="BC1572" s="11"/>
    </row>
    <row r="1573" spans="1:55" x14ac:dyDescent="0.3">
      <c r="A1573" s="11"/>
      <c r="B1573" s="11"/>
      <c r="C1573" s="11"/>
      <c r="D1573" s="11"/>
      <c r="E1573" s="38"/>
      <c r="F1573" s="11"/>
      <c r="G1573" s="40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26"/>
      <c r="AR1573" s="26"/>
      <c r="AS1573" s="26"/>
      <c r="AT1573" s="26"/>
      <c r="AU1573" s="26"/>
      <c r="AV1573" s="26"/>
      <c r="AW1573" s="11"/>
      <c r="AX1573" s="11"/>
      <c r="AY1573" s="11"/>
      <c r="AZ1573" s="11"/>
      <c r="BA1573" s="11"/>
      <c r="BB1573" s="11"/>
      <c r="BC1573" s="11"/>
    </row>
    <row r="1574" spans="1:55" x14ac:dyDescent="0.3">
      <c r="A1574" s="11"/>
      <c r="B1574" s="11"/>
      <c r="C1574" s="11"/>
      <c r="D1574" s="11"/>
      <c r="E1574" s="38"/>
      <c r="F1574" s="11"/>
      <c r="G1574" s="40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26"/>
      <c r="AR1574" s="26"/>
      <c r="AS1574" s="26"/>
      <c r="AT1574" s="26"/>
      <c r="AU1574" s="26"/>
      <c r="AV1574" s="26"/>
      <c r="AW1574" s="11"/>
      <c r="AX1574" s="11"/>
      <c r="AY1574" s="11"/>
      <c r="AZ1574" s="11"/>
      <c r="BA1574" s="11"/>
      <c r="BB1574" s="11"/>
      <c r="BC1574" s="11"/>
    </row>
    <row r="1575" spans="1:55" x14ac:dyDescent="0.3">
      <c r="A1575" s="11"/>
      <c r="B1575" s="11"/>
      <c r="C1575" s="11"/>
      <c r="D1575" s="11"/>
      <c r="E1575" s="38"/>
      <c r="F1575" s="11"/>
      <c r="G1575" s="40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26"/>
      <c r="AR1575" s="26"/>
      <c r="AS1575" s="26"/>
      <c r="AT1575" s="26"/>
      <c r="AU1575" s="26"/>
      <c r="AV1575" s="26"/>
      <c r="AW1575" s="11"/>
      <c r="AX1575" s="11"/>
      <c r="AY1575" s="11"/>
      <c r="AZ1575" s="11"/>
      <c r="BA1575" s="11"/>
      <c r="BB1575" s="11"/>
      <c r="BC1575" s="11"/>
    </row>
    <row r="1576" spans="1:55" x14ac:dyDescent="0.3">
      <c r="A1576" s="11"/>
      <c r="B1576" s="11"/>
      <c r="C1576" s="11"/>
      <c r="D1576" s="11"/>
      <c r="E1576" s="38"/>
      <c r="F1576" s="11"/>
      <c r="G1576" s="40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26"/>
      <c r="AR1576" s="26"/>
      <c r="AS1576" s="26"/>
      <c r="AT1576" s="26"/>
      <c r="AU1576" s="26"/>
      <c r="AV1576" s="26"/>
      <c r="AW1576" s="11"/>
      <c r="AX1576" s="11"/>
      <c r="AY1576" s="11"/>
      <c r="AZ1576" s="11"/>
      <c r="BA1576" s="11"/>
      <c r="BB1576" s="11"/>
      <c r="BC1576" s="11"/>
    </row>
    <row r="1577" spans="1:55" x14ac:dyDescent="0.3">
      <c r="A1577" s="11"/>
      <c r="B1577" s="11"/>
      <c r="C1577" s="11"/>
      <c r="D1577" s="11"/>
      <c r="E1577" s="38"/>
      <c r="F1577" s="11"/>
      <c r="G1577" s="40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26"/>
      <c r="AR1577" s="26"/>
      <c r="AS1577" s="26"/>
      <c r="AT1577" s="26"/>
      <c r="AU1577" s="26"/>
      <c r="AV1577" s="26"/>
      <c r="AW1577" s="11"/>
      <c r="AX1577" s="11"/>
      <c r="AY1577" s="11"/>
      <c r="AZ1577" s="11"/>
      <c r="BA1577" s="11"/>
      <c r="BB1577" s="11"/>
      <c r="BC1577" s="11"/>
    </row>
    <row r="1578" spans="1:55" x14ac:dyDescent="0.3">
      <c r="A1578" s="11"/>
      <c r="B1578" s="11"/>
      <c r="C1578" s="11"/>
      <c r="D1578" s="11"/>
      <c r="E1578" s="38"/>
      <c r="F1578" s="11"/>
      <c r="G1578" s="40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26"/>
      <c r="AR1578" s="26"/>
      <c r="AS1578" s="26"/>
      <c r="AT1578" s="26"/>
      <c r="AU1578" s="26"/>
      <c r="AV1578" s="26"/>
      <c r="AW1578" s="11"/>
      <c r="AX1578" s="11"/>
      <c r="AY1578" s="11"/>
      <c r="AZ1578" s="11"/>
      <c r="BA1578" s="11"/>
      <c r="BB1578" s="11"/>
      <c r="BC1578" s="11"/>
    </row>
    <row r="1579" spans="1:55" x14ac:dyDescent="0.3">
      <c r="A1579" s="11"/>
      <c r="B1579" s="11"/>
      <c r="C1579" s="11"/>
      <c r="D1579" s="11"/>
      <c r="E1579" s="38"/>
      <c r="F1579" s="11"/>
      <c r="G1579" s="40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26"/>
      <c r="AR1579" s="26"/>
      <c r="AS1579" s="26"/>
      <c r="AT1579" s="26"/>
      <c r="AU1579" s="26"/>
      <c r="AV1579" s="26"/>
      <c r="AW1579" s="11"/>
      <c r="AX1579" s="11"/>
      <c r="AY1579" s="11"/>
      <c r="AZ1579" s="11"/>
      <c r="BA1579" s="11"/>
      <c r="BB1579" s="11"/>
      <c r="BC1579" s="11"/>
    </row>
    <row r="1580" spans="1:55" x14ac:dyDescent="0.3">
      <c r="A1580" s="11"/>
      <c r="B1580" s="11"/>
      <c r="C1580" s="11"/>
      <c r="D1580" s="11"/>
      <c r="E1580" s="38"/>
      <c r="F1580" s="11"/>
      <c r="G1580" s="40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26"/>
      <c r="AR1580" s="26"/>
      <c r="AS1580" s="26"/>
      <c r="AT1580" s="26"/>
      <c r="AU1580" s="26"/>
      <c r="AV1580" s="26"/>
      <c r="AW1580" s="11"/>
      <c r="AX1580" s="11"/>
      <c r="AY1580" s="11"/>
      <c r="AZ1580" s="11"/>
      <c r="BA1580" s="11"/>
      <c r="BB1580" s="11"/>
      <c r="BC1580" s="11"/>
    </row>
    <row r="1581" spans="1:55" x14ac:dyDescent="0.3">
      <c r="A1581" s="11"/>
      <c r="B1581" s="11"/>
      <c r="C1581" s="11"/>
      <c r="D1581" s="11"/>
      <c r="E1581" s="38"/>
      <c r="F1581" s="11"/>
      <c r="G1581" s="40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26"/>
      <c r="AR1581" s="26"/>
      <c r="AS1581" s="26"/>
      <c r="AT1581" s="26"/>
      <c r="AU1581" s="26"/>
      <c r="AV1581" s="26"/>
      <c r="AW1581" s="11"/>
      <c r="AX1581" s="11"/>
      <c r="AY1581" s="11"/>
      <c r="AZ1581" s="11"/>
      <c r="BA1581" s="11"/>
      <c r="BB1581" s="11"/>
      <c r="BC1581" s="11"/>
    </row>
    <row r="1582" spans="1:55" x14ac:dyDescent="0.3">
      <c r="A1582" s="11"/>
      <c r="B1582" s="11"/>
      <c r="C1582" s="11"/>
      <c r="D1582" s="11"/>
      <c r="E1582" s="38"/>
      <c r="F1582" s="11"/>
      <c r="G1582" s="40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26"/>
      <c r="AR1582" s="26"/>
      <c r="AS1582" s="26"/>
      <c r="AT1582" s="26"/>
      <c r="AU1582" s="26"/>
      <c r="AV1582" s="26"/>
      <c r="AW1582" s="11"/>
      <c r="AX1582" s="11"/>
      <c r="AY1582" s="11"/>
      <c r="AZ1582" s="11"/>
      <c r="BA1582" s="11"/>
      <c r="BB1582" s="11"/>
      <c r="BC1582" s="11"/>
    </row>
    <row r="1583" spans="1:55" x14ac:dyDescent="0.3">
      <c r="A1583" s="11"/>
      <c r="B1583" s="11"/>
      <c r="C1583" s="11"/>
      <c r="D1583" s="11"/>
      <c r="E1583" s="38"/>
      <c r="F1583" s="11"/>
      <c r="G1583" s="40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26"/>
      <c r="AR1583" s="26"/>
      <c r="AS1583" s="26"/>
      <c r="AT1583" s="26"/>
      <c r="AU1583" s="26"/>
      <c r="AV1583" s="26"/>
      <c r="AW1583" s="11"/>
      <c r="AX1583" s="11"/>
      <c r="AY1583" s="11"/>
      <c r="AZ1583" s="11"/>
      <c r="BA1583" s="11"/>
      <c r="BB1583" s="11"/>
      <c r="BC1583" s="11"/>
    </row>
    <row r="1584" spans="1:55" x14ac:dyDescent="0.3">
      <c r="A1584" s="11"/>
      <c r="B1584" s="11"/>
      <c r="C1584" s="11"/>
      <c r="D1584" s="11"/>
      <c r="E1584" s="38"/>
      <c r="F1584" s="11"/>
      <c r="G1584" s="40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26"/>
      <c r="AR1584" s="26"/>
      <c r="AS1584" s="26"/>
      <c r="AT1584" s="26"/>
      <c r="AU1584" s="26"/>
      <c r="AV1584" s="26"/>
      <c r="AW1584" s="11"/>
      <c r="AX1584" s="11"/>
      <c r="AY1584" s="11"/>
      <c r="AZ1584" s="11"/>
      <c r="BA1584" s="11"/>
      <c r="BB1584" s="11"/>
      <c r="BC1584" s="11"/>
    </row>
    <row r="1585" spans="1:55" x14ac:dyDescent="0.3">
      <c r="A1585" s="11"/>
      <c r="B1585" s="11"/>
      <c r="C1585" s="11"/>
      <c r="D1585" s="11"/>
      <c r="E1585" s="38"/>
      <c r="F1585" s="11"/>
      <c r="G1585" s="40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26"/>
      <c r="AR1585" s="26"/>
      <c r="AS1585" s="26"/>
      <c r="AT1585" s="26"/>
      <c r="AU1585" s="26"/>
      <c r="AV1585" s="26"/>
      <c r="AW1585" s="11"/>
      <c r="AX1585" s="11"/>
      <c r="AY1585" s="11"/>
      <c r="AZ1585" s="11"/>
      <c r="BA1585" s="11"/>
      <c r="BB1585" s="11"/>
      <c r="BC1585" s="11"/>
    </row>
    <row r="1586" spans="1:55" x14ac:dyDescent="0.3">
      <c r="A1586" s="11"/>
      <c r="B1586" s="11"/>
      <c r="C1586" s="11"/>
      <c r="D1586" s="11"/>
      <c r="E1586" s="38"/>
      <c r="F1586" s="11"/>
      <c r="G1586" s="40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26"/>
      <c r="AR1586" s="26"/>
      <c r="AS1586" s="26"/>
      <c r="AT1586" s="26"/>
      <c r="AU1586" s="26"/>
      <c r="AV1586" s="26"/>
      <c r="AW1586" s="11"/>
      <c r="AX1586" s="11"/>
      <c r="AY1586" s="11"/>
      <c r="AZ1586" s="11"/>
      <c r="BA1586" s="11"/>
      <c r="BB1586" s="11"/>
      <c r="BC1586" s="11"/>
    </row>
    <row r="1587" spans="1:55" x14ac:dyDescent="0.3">
      <c r="A1587" s="11"/>
      <c r="B1587" s="11"/>
      <c r="C1587" s="11"/>
      <c r="D1587" s="11"/>
      <c r="E1587" s="38"/>
      <c r="F1587" s="11"/>
      <c r="G1587" s="40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26"/>
      <c r="AR1587" s="26"/>
      <c r="AS1587" s="26"/>
      <c r="AT1587" s="26"/>
      <c r="AU1587" s="26"/>
      <c r="AV1587" s="26"/>
      <c r="AW1587" s="11"/>
      <c r="AX1587" s="11"/>
      <c r="AY1587" s="11"/>
      <c r="AZ1587" s="11"/>
      <c r="BA1587" s="11"/>
      <c r="BB1587" s="11"/>
      <c r="BC1587" s="11"/>
    </row>
    <row r="1588" spans="1:55" x14ac:dyDescent="0.3">
      <c r="A1588" s="11"/>
      <c r="B1588" s="11"/>
      <c r="C1588" s="11"/>
      <c r="D1588" s="11"/>
      <c r="E1588" s="38"/>
      <c r="F1588" s="11"/>
      <c r="G1588" s="40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26"/>
      <c r="AR1588" s="26"/>
      <c r="AS1588" s="26"/>
      <c r="AT1588" s="26"/>
      <c r="AU1588" s="26"/>
      <c r="AV1588" s="26"/>
      <c r="AW1588" s="11"/>
      <c r="AX1588" s="11"/>
      <c r="AY1588" s="11"/>
      <c r="AZ1588" s="11"/>
      <c r="BA1588" s="11"/>
      <c r="BB1588" s="11"/>
      <c r="BC1588" s="11"/>
    </row>
    <row r="1589" spans="1:55" x14ac:dyDescent="0.3">
      <c r="A1589" s="11"/>
      <c r="B1589" s="11"/>
      <c r="C1589" s="11"/>
      <c r="D1589" s="11"/>
      <c r="E1589" s="38"/>
      <c r="F1589" s="11"/>
      <c r="G1589" s="40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26"/>
      <c r="AR1589" s="26"/>
      <c r="AS1589" s="26"/>
      <c r="AT1589" s="26"/>
      <c r="AU1589" s="26"/>
      <c r="AV1589" s="26"/>
      <c r="AW1589" s="11"/>
      <c r="AX1589" s="11"/>
      <c r="AY1589" s="11"/>
      <c r="AZ1589" s="11"/>
      <c r="BA1589" s="11"/>
      <c r="BB1589" s="11"/>
      <c r="BC1589" s="11"/>
    </row>
    <row r="1590" spans="1:55" x14ac:dyDescent="0.3">
      <c r="A1590" s="11"/>
      <c r="B1590" s="11"/>
      <c r="C1590" s="11"/>
      <c r="D1590" s="11"/>
      <c r="E1590" s="38"/>
      <c r="F1590" s="11"/>
      <c r="G1590" s="40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26"/>
      <c r="AR1590" s="26"/>
      <c r="AS1590" s="26"/>
      <c r="AT1590" s="26"/>
      <c r="AU1590" s="26"/>
      <c r="AV1590" s="26"/>
      <c r="AW1590" s="11"/>
      <c r="AX1590" s="11"/>
      <c r="AY1590" s="11"/>
      <c r="AZ1590" s="11"/>
      <c r="BA1590" s="11"/>
      <c r="BB1590" s="11"/>
      <c r="BC1590" s="11"/>
    </row>
    <row r="1591" spans="1:55" x14ac:dyDescent="0.3">
      <c r="A1591" s="11"/>
      <c r="B1591" s="11"/>
      <c r="C1591" s="11"/>
      <c r="D1591" s="11"/>
      <c r="E1591" s="38"/>
      <c r="F1591" s="11"/>
      <c r="G1591" s="40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26"/>
      <c r="AR1591" s="26"/>
      <c r="AS1591" s="26"/>
      <c r="AT1591" s="26"/>
      <c r="AU1591" s="26"/>
      <c r="AV1591" s="26"/>
      <c r="AW1591" s="11"/>
      <c r="AX1591" s="11"/>
      <c r="AY1591" s="11"/>
      <c r="AZ1591" s="11"/>
      <c r="BA1591" s="11"/>
      <c r="BB1591" s="11"/>
      <c r="BC1591" s="11"/>
    </row>
    <row r="1592" spans="1:55" x14ac:dyDescent="0.3">
      <c r="A1592" s="11"/>
      <c r="B1592" s="11"/>
      <c r="C1592" s="11"/>
      <c r="D1592" s="11"/>
      <c r="E1592" s="38"/>
      <c r="F1592" s="11"/>
      <c r="G1592" s="40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26"/>
      <c r="AR1592" s="26"/>
      <c r="AS1592" s="26"/>
      <c r="AT1592" s="26"/>
      <c r="AU1592" s="26"/>
      <c r="AV1592" s="26"/>
      <c r="AW1592" s="11"/>
      <c r="AX1592" s="11"/>
      <c r="AY1592" s="11"/>
      <c r="AZ1592" s="11"/>
      <c r="BA1592" s="11"/>
      <c r="BB1592" s="11"/>
      <c r="BC1592" s="11"/>
    </row>
    <row r="1593" spans="1:55" x14ac:dyDescent="0.3">
      <c r="A1593" s="11"/>
      <c r="B1593" s="11"/>
      <c r="C1593" s="11"/>
      <c r="D1593" s="11"/>
      <c r="E1593" s="38"/>
      <c r="F1593" s="11"/>
      <c r="G1593" s="40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26"/>
      <c r="AR1593" s="26"/>
      <c r="AS1593" s="26"/>
      <c r="AT1593" s="26"/>
      <c r="AU1593" s="26"/>
      <c r="AV1593" s="26"/>
      <c r="AW1593" s="11"/>
      <c r="AX1593" s="11"/>
      <c r="AY1593" s="11"/>
      <c r="AZ1593" s="11"/>
      <c r="BA1593" s="11"/>
      <c r="BB1593" s="11"/>
      <c r="BC1593" s="11"/>
    </row>
    <row r="1594" spans="1:55" x14ac:dyDescent="0.3">
      <c r="A1594" s="11"/>
      <c r="B1594" s="11"/>
      <c r="C1594" s="11"/>
      <c r="D1594" s="11"/>
      <c r="E1594" s="38"/>
      <c r="F1594" s="11"/>
      <c r="G1594" s="40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26"/>
      <c r="AR1594" s="26"/>
      <c r="AS1594" s="26"/>
      <c r="AT1594" s="26"/>
      <c r="AU1594" s="26"/>
      <c r="AV1594" s="26"/>
      <c r="AW1594" s="11"/>
      <c r="AX1594" s="11"/>
      <c r="AY1594" s="11"/>
      <c r="AZ1594" s="11"/>
      <c r="BA1594" s="11"/>
      <c r="BB1594" s="11"/>
      <c r="BC1594" s="11"/>
    </row>
    <row r="1595" spans="1:55" x14ac:dyDescent="0.3">
      <c r="A1595" s="11"/>
      <c r="B1595" s="11"/>
      <c r="C1595" s="11"/>
      <c r="D1595" s="11"/>
      <c r="E1595" s="38"/>
      <c r="F1595" s="11"/>
      <c r="G1595" s="40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26"/>
      <c r="AR1595" s="26"/>
      <c r="AS1595" s="26"/>
      <c r="AT1595" s="26"/>
      <c r="AU1595" s="26"/>
      <c r="AV1595" s="26"/>
      <c r="AW1595" s="11"/>
      <c r="AX1595" s="11"/>
      <c r="AY1595" s="11"/>
      <c r="AZ1595" s="11"/>
      <c r="BA1595" s="11"/>
      <c r="BB1595" s="11"/>
      <c r="BC1595" s="11"/>
    </row>
    <row r="1596" spans="1:55" x14ac:dyDescent="0.3">
      <c r="A1596" s="11"/>
      <c r="B1596" s="11"/>
      <c r="C1596" s="11"/>
      <c r="D1596" s="11"/>
      <c r="E1596" s="38"/>
      <c r="F1596" s="11"/>
      <c r="G1596" s="40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26"/>
      <c r="AR1596" s="26"/>
      <c r="AS1596" s="26"/>
      <c r="AT1596" s="26"/>
      <c r="AU1596" s="26"/>
      <c r="AV1596" s="26"/>
      <c r="AW1596" s="11"/>
      <c r="AX1596" s="11"/>
      <c r="AY1596" s="11"/>
      <c r="AZ1596" s="11"/>
      <c r="BA1596" s="11"/>
      <c r="BB1596" s="11"/>
      <c r="BC1596" s="11"/>
    </row>
    <row r="1597" spans="1:55" x14ac:dyDescent="0.3">
      <c r="A1597" s="11"/>
      <c r="B1597" s="11"/>
      <c r="C1597" s="11"/>
      <c r="D1597" s="11"/>
      <c r="E1597" s="38"/>
      <c r="F1597" s="11"/>
      <c r="G1597" s="40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26"/>
      <c r="AR1597" s="26"/>
      <c r="AS1597" s="26"/>
      <c r="AT1597" s="26"/>
      <c r="AU1597" s="26"/>
      <c r="AV1597" s="26"/>
      <c r="AW1597" s="11"/>
      <c r="AX1597" s="11"/>
      <c r="AY1597" s="11"/>
      <c r="AZ1597" s="11"/>
      <c r="BA1597" s="11"/>
      <c r="BB1597" s="11"/>
      <c r="BC1597" s="11"/>
    </row>
    <row r="1598" spans="1:55" x14ac:dyDescent="0.3">
      <c r="A1598" s="11"/>
      <c r="B1598" s="11"/>
      <c r="C1598" s="11"/>
      <c r="D1598" s="11"/>
      <c r="E1598" s="38"/>
      <c r="F1598" s="11"/>
      <c r="G1598" s="40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26"/>
      <c r="AR1598" s="26"/>
      <c r="AS1598" s="26"/>
      <c r="AT1598" s="26"/>
      <c r="AU1598" s="26"/>
      <c r="AV1598" s="26"/>
      <c r="AW1598" s="11"/>
      <c r="AX1598" s="11"/>
      <c r="AY1598" s="11"/>
      <c r="AZ1598" s="11"/>
      <c r="BA1598" s="11"/>
      <c r="BB1598" s="11"/>
      <c r="BC1598" s="11"/>
    </row>
    <row r="1599" spans="1:55" x14ac:dyDescent="0.3">
      <c r="A1599" s="11"/>
      <c r="B1599" s="11"/>
      <c r="C1599" s="11"/>
      <c r="D1599" s="11"/>
      <c r="E1599" s="38"/>
      <c r="F1599" s="11"/>
      <c r="G1599" s="40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26"/>
      <c r="AR1599" s="26"/>
      <c r="AS1599" s="26"/>
      <c r="AT1599" s="26"/>
      <c r="AU1599" s="26"/>
      <c r="AV1599" s="26"/>
      <c r="AW1599" s="11"/>
      <c r="AX1599" s="11"/>
      <c r="AY1599" s="11"/>
      <c r="AZ1599" s="11"/>
      <c r="BA1599" s="11"/>
      <c r="BB1599" s="11"/>
      <c r="BC1599" s="11"/>
    </row>
    <row r="1600" spans="1:55" x14ac:dyDescent="0.3">
      <c r="A1600" s="11"/>
      <c r="B1600" s="11"/>
      <c r="C1600" s="11"/>
      <c r="D1600" s="11"/>
      <c r="E1600" s="38"/>
      <c r="F1600" s="11"/>
      <c r="G1600" s="40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26"/>
      <c r="AR1600" s="26"/>
      <c r="AS1600" s="26"/>
      <c r="AT1600" s="26"/>
      <c r="AU1600" s="26"/>
      <c r="AV1600" s="26"/>
      <c r="AW1600" s="11"/>
      <c r="AX1600" s="11"/>
      <c r="AY1600" s="11"/>
      <c r="AZ1600" s="11"/>
      <c r="BA1600" s="11"/>
      <c r="BB1600" s="11"/>
      <c r="BC1600" s="11"/>
    </row>
    <row r="1601" spans="1:55" x14ac:dyDescent="0.3">
      <c r="A1601" s="11"/>
      <c r="B1601" s="11"/>
      <c r="C1601" s="11"/>
      <c r="D1601" s="11"/>
      <c r="E1601" s="38"/>
      <c r="F1601" s="11"/>
      <c r="G1601" s="40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26"/>
      <c r="AR1601" s="26"/>
      <c r="AS1601" s="26"/>
      <c r="AT1601" s="26"/>
      <c r="AU1601" s="26"/>
      <c r="AV1601" s="26"/>
      <c r="AW1601" s="11"/>
      <c r="AX1601" s="11"/>
      <c r="AY1601" s="11"/>
      <c r="AZ1601" s="11"/>
      <c r="BA1601" s="11"/>
      <c r="BB1601" s="11"/>
      <c r="BC1601" s="11"/>
    </row>
    <row r="1602" spans="1:55" x14ac:dyDescent="0.3">
      <c r="A1602" s="11"/>
      <c r="B1602" s="11"/>
      <c r="C1602" s="11"/>
      <c r="D1602" s="11"/>
      <c r="E1602" s="38"/>
      <c r="F1602" s="11"/>
      <c r="G1602" s="40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26"/>
      <c r="AR1602" s="26"/>
      <c r="AS1602" s="26"/>
      <c r="AT1602" s="26"/>
      <c r="AU1602" s="26"/>
      <c r="AV1602" s="26"/>
      <c r="AW1602" s="11"/>
      <c r="AX1602" s="11"/>
      <c r="AY1602" s="11"/>
      <c r="AZ1602" s="11"/>
      <c r="BA1602" s="11"/>
      <c r="BB1602" s="11"/>
      <c r="BC1602" s="11"/>
    </row>
    <row r="1603" spans="1:55" x14ac:dyDescent="0.3">
      <c r="A1603" s="11"/>
      <c r="B1603" s="11"/>
      <c r="C1603" s="11"/>
      <c r="D1603" s="11"/>
      <c r="E1603" s="38"/>
      <c r="F1603" s="11"/>
      <c r="G1603" s="40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26"/>
      <c r="AR1603" s="26"/>
      <c r="AS1603" s="26"/>
      <c r="AT1603" s="26"/>
      <c r="AU1603" s="26"/>
      <c r="AV1603" s="26"/>
      <c r="AW1603" s="11"/>
      <c r="AX1603" s="11"/>
      <c r="AY1603" s="11"/>
      <c r="AZ1603" s="11"/>
      <c r="BA1603" s="11"/>
      <c r="BB1603" s="11"/>
      <c r="BC1603" s="11"/>
    </row>
    <row r="1604" spans="1:55" x14ac:dyDescent="0.3">
      <c r="A1604" s="11"/>
      <c r="B1604" s="11"/>
      <c r="C1604" s="11"/>
      <c r="D1604" s="11"/>
      <c r="E1604" s="38"/>
      <c r="F1604" s="11"/>
      <c r="G1604" s="40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26"/>
      <c r="AR1604" s="26"/>
      <c r="AS1604" s="26"/>
      <c r="AT1604" s="26"/>
      <c r="AU1604" s="26"/>
      <c r="AV1604" s="26"/>
      <c r="AW1604" s="11"/>
      <c r="AX1604" s="11"/>
      <c r="AY1604" s="11"/>
      <c r="AZ1604" s="11"/>
      <c r="BA1604" s="11"/>
      <c r="BB1604" s="11"/>
      <c r="BC1604" s="11"/>
    </row>
    <row r="1605" spans="1:55" x14ac:dyDescent="0.3">
      <c r="A1605" s="11"/>
      <c r="B1605" s="11"/>
      <c r="C1605" s="11"/>
      <c r="D1605" s="11"/>
      <c r="E1605" s="38"/>
      <c r="F1605" s="11"/>
      <c r="G1605" s="40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26"/>
      <c r="AR1605" s="26"/>
      <c r="AS1605" s="26"/>
      <c r="AT1605" s="26"/>
      <c r="AU1605" s="26"/>
      <c r="AV1605" s="26"/>
      <c r="AW1605" s="11"/>
      <c r="AX1605" s="11"/>
      <c r="AY1605" s="11"/>
      <c r="AZ1605" s="11"/>
      <c r="BA1605" s="11"/>
      <c r="BB1605" s="11"/>
      <c r="BC1605" s="11"/>
    </row>
    <row r="1606" spans="1:55" x14ac:dyDescent="0.3">
      <c r="A1606" s="11"/>
      <c r="B1606" s="11"/>
      <c r="C1606" s="11"/>
      <c r="D1606" s="11"/>
      <c r="E1606" s="38"/>
      <c r="F1606" s="11"/>
      <c r="G1606" s="40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26"/>
      <c r="AR1606" s="26"/>
      <c r="AS1606" s="26"/>
      <c r="AT1606" s="26"/>
      <c r="AU1606" s="26"/>
      <c r="AV1606" s="26"/>
      <c r="AW1606" s="11"/>
      <c r="AX1606" s="11"/>
      <c r="AY1606" s="11"/>
      <c r="AZ1606" s="11"/>
      <c r="BA1606" s="11"/>
      <c r="BB1606" s="11"/>
      <c r="BC1606" s="11"/>
    </row>
    <row r="1607" spans="1:55" x14ac:dyDescent="0.3">
      <c r="A1607" s="11"/>
      <c r="B1607" s="11"/>
      <c r="C1607" s="11"/>
      <c r="D1607" s="11"/>
      <c r="E1607" s="38"/>
      <c r="F1607" s="11"/>
      <c r="G1607" s="40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26"/>
      <c r="AR1607" s="26"/>
      <c r="AS1607" s="26"/>
      <c r="AT1607" s="26"/>
      <c r="AU1607" s="26"/>
      <c r="AV1607" s="26"/>
      <c r="AW1607" s="11"/>
      <c r="AX1607" s="11"/>
      <c r="AY1607" s="11"/>
      <c r="AZ1607" s="11"/>
      <c r="BA1607" s="11"/>
      <c r="BB1607" s="11"/>
      <c r="BC1607" s="11"/>
    </row>
    <row r="1608" spans="1:55" x14ac:dyDescent="0.3">
      <c r="A1608" s="11"/>
      <c r="B1608" s="11"/>
      <c r="C1608" s="11"/>
      <c r="D1608" s="11"/>
      <c r="E1608" s="38"/>
      <c r="F1608" s="11"/>
      <c r="G1608" s="40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26"/>
      <c r="AR1608" s="26"/>
      <c r="AS1608" s="26"/>
      <c r="AT1608" s="26"/>
      <c r="AU1608" s="26"/>
      <c r="AV1608" s="26"/>
      <c r="AW1608" s="11"/>
      <c r="AX1608" s="11"/>
      <c r="AY1608" s="11"/>
      <c r="AZ1608" s="11"/>
      <c r="BA1608" s="11"/>
      <c r="BB1608" s="11"/>
      <c r="BC1608" s="11"/>
    </row>
    <row r="1609" spans="1:55" x14ac:dyDescent="0.3">
      <c r="A1609" s="11"/>
      <c r="B1609" s="11"/>
      <c r="C1609" s="11"/>
      <c r="D1609" s="11"/>
      <c r="E1609" s="38"/>
      <c r="F1609" s="11"/>
      <c r="G1609" s="40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26"/>
      <c r="AR1609" s="26"/>
      <c r="AS1609" s="26"/>
      <c r="AT1609" s="26"/>
      <c r="AU1609" s="26"/>
      <c r="AV1609" s="26"/>
      <c r="AW1609" s="11"/>
      <c r="AX1609" s="11"/>
      <c r="AY1609" s="11"/>
      <c r="AZ1609" s="11"/>
      <c r="BA1609" s="11"/>
      <c r="BB1609" s="11"/>
      <c r="BC1609" s="11"/>
    </row>
    <row r="1610" spans="1:55" x14ac:dyDescent="0.3">
      <c r="A1610" s="11"/>
      <c r="B1610" s="11"/>
      <c r="C1610" s="11"/>
      <c r="D1610" s="11"/>
      <c r="E1610" s="38"/>
      <c r="F1610" s="11"/>
      <c r="G1610" s="40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26"/>
      <c r="AR1610" s="26"/>
      <c r="AS1610" s="26"/>
      <c r="AT1610" s="26"/>
      <c r="AU1610" s="26"/>
      <c r="AV1610" s="26"/>
      <c r="AW1610" s="11"/>
      <c r="AX1610" s="11"/>
      <c r="AY1610" s="11"/>
      <c r="AZ1610" s="11"/>
      <c r="BA1610" s="11"/>
      <c r="BB1610" s="11"/>
      <c r="BC1610" s="11"/>
    </row>
    <row r="1611" spans="1:55" x14ac:dyDescent="0.3">
      <c r="A1611" s="11"/>
      <c r="B1611" s="11"/>
      <c r="C1611" s="11"/>
      <c r="D1611" s="11"/>
      <c r="E1611" s="38"/>
      <c r="F1611" s="11"/>
      <c r="G1611" s="40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26"/>
      <c r="AR1611" s="26"/>
      <c r="AS1611" s="26"/>
      <c r="AT1611" s="26"/>
      <c r="AU1611" s="26"/>
      <c r="AV1611" s="26"/>
      <c r="AW1611" s="11"/>
      <c r="AX1611" s="11"/>
      <c r="AY1611" s="11"/>
      <c r="AZ1611" s="11"/>
      <c r="BA1611" s="11"/>
      <c r="BB1611" s="11"/>
      <c r="BC1611" s="11"/>
    </row>
    <row r="1612" spans="1:55" x14ac:dyDescent="0.3">
      <c r="A1612" s="11"/>
      <c r="B1612" s="11"/>
      <c r="C1612" s="11"/>
      <c r="D1612" s="11"/>
      <c r="E1612" s="38"/>
      <c r="F1612" s="11"/>
      <c r="G1612" s="40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26"/>
      <c r="AR1612" s="26"/>
      <c r="AS1612" s="26"/>
      <c r="AT1612" s="26"/>
      <c r="AU1612" s="26"/>
      <c r="AV1612" s="26"/>
      <c r="AW1612" s="11"/>
      <c r="AX1612" s="11"/>
      <c r="AY1612" s="11"/>
      <c r="AZ1612" s="11"/>
      <c r="BA1612" s="11"/>
      <c r="BB1612" s="11"/>
      <c r="BC1612" s="11"/>
    </row>
    <row r="1613" spans="1:55" x14ac:dyDescent="0.3">
      <c r="A1613" s="11"/>
      <c r="B1613" s="11"/>
      <c r="C1613" s="11"/>
      <c r="D1613" s="11"/>
      <c r="E1613" s="38"/>
      <c r="F1613" s="11"/>
      <c r="G1613" s="40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26"/>
      <c r="AR1613" s="26"/>
      <c r="AS1613" s="26"/>
      <c r="AT1613" s="26"/>
      <c r="AU1613" s="26"/>
      <c r="AV1613" s="26"/>
      <c r="AW1613" s="11"/>
      <c r="AX1613" s="11"/>
      <c r="AY1613" s="11"/>
      <c r="AZ1613" s="11"/>
      <c r="BA1613" s="11"/>
      <c r="BB1613" s="11"/>
      <c r="BC1613" s="11"/>
    </row>
    <row r="1614" spans="1:55" x14ac:dyDescent="0.3">
      <c r="A1614" s="11"/>
      <c r="B1614" s="11"/>
      <c r="C1614" s="11"/>
      <c r="D1614" s="11"/>
      <c r="E1614" s="38"/>
      <c r="F1614" s="11"/>
      <c r="G1614" s="40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26"/>
      <c r="AR1614" s="26"/>
      <c r="AS1614" s="26"/>
      <c r="AT1614" s="26"/>
      <c r="AU1614" s="26"/>
      <c r="AV1614" s="26"/>
      <c r="AW1614" s="11"/>
      <c r="AX1614" s="11"/>
      <c r="AY1614" s="11"/>
      <c r="AZ1614" s="11"/>
      <c r="BA1614" s="11"/>
      <c r="BB1614" s="11"/>
      <c r="BC1614" s="11"/>
    </row>
    <row r="1615" spans="1:55" x14ac:dyDescent="0.3">
      <c r="A1615" s="11"/>
      <c r="B1615" s="11"/>
      <c r="C1615" s="11"/>
      <c r="D1615" s="11"/>
      <c r="E1615" s="38"/>
      <c r="F1615" s="11"/>
      <c r="G1615" s="40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26"/>
      <c r="AR1615" s="26"/>
      <c r="AS1615" s="26"/>
      <c r="AT1615" s="26"/>
      <c r="AU1615" s="26"/>
      <c r="AV1615" s="26"/>
      <c r="AW1615" s="11"/>
      <c r="AX1615" s="11"/>
      <c r="AY1615" s="11"/>
      <c r="AZ1615" s="11"/>
      <c r="BA1615" s="11"/>
      <c r="BB1615" s="11"/>
      <c r="BC1615" s="11"/>
    </row>
    <row r="1616" spans="1:55" x14ac:dyDescent="0.3">
      <c r="A1616" s="11"/>
      <c r="B1616" s="11"/>
      <c r="C1616" s="11"/>
      <c r="D1616" s="11"/>
      <c r="E1616" s="38"/>
      <c r="F1616" s="11"/>
      <c r="G1616" s="40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  <c r="AP1616" s="11"/>
      <c r="AQ1616" s="26"/>
      <c r="AR1616" s="26"/>
      <c r="AS1616" s="26"/>
      <c r="AT1616" s="26"/>
      <c r="AU1616" s="26"/>
      <c r="AV1616" s="26"/>
      <c r="AW1616" s="11"/>
      <c r="AX1616" s="11"/>
      <c r="AY1616" s="11"/>
      <c r="AZ1616" s="11"/>
      <c r="BA1616" s="11"/>
      <c r="BB1616" s="11"/>
      <c r="BC1616" s="11"/>
    </row>
    <row r="1617" spans="1:55" x14ac:dyDescent="0.3">
      <c r="A1617" s="11"/>
      <c r="B1617" s="11"/>
      <c r="C1617" s="11"/>
      <c r="D1617" s="11"/>
      <c r="E1617" s="38"/>
      <c r="F1617" s="11"/>
      <c r="G1617" s="40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26"/>
      <c r="AR1617" s="26"/>
      <c r="AS1617" s="26"/>
      <c r="AT1617" s="26"/>
      <c r="AU1617" s="26"/>
      <c r="AV1617" s="26"/>
      <c r="AW1617" s="11"/>
      <c r="AX1617" s="11"/>
      <c r="AY1617" s="11"/>
      <c r="AZ1617" s="11"/>
      <c r="BA1617" s="11"/>
      <c r="BB1617" s="11"/>
      <c r="BC1617" s="11"/>
    </row>
    <row r="1618" spans="1:55" x14ac:dyDescent="0.3">
      <c r="A1618" s="11"/>
      <c r="B1618" s="11"/>
      <c r="C1618" s="11"/>
      <c r="D1618" s="11"/>
      <c r="E1618" s="38"/>
      <c r="F1618" s="11"/>
      <c r="G1618" s="40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26"/>
      <c r="AR1618" s="26"/>
      <c r="AS1618" s="26"/>
      <c r="AT1618" s="26"/>
      <c r="AU1618" s="26"/>
      <c r="AV1618" s="26"/>
      <c r="AW1618" s="11"/>
      <c r="AX1618" s="11"/>
      <c r="AY1618" s="11"/>
      <c r="AZ1618" s="11"/>
      <c r="BA1618" s="11"/>
      <c r="BB1618" s="11"/>
      <c r="BC1618" s="11"/>
    </row>
    <row r="1619" spans="1:55" x14ac:dyDescent="0.3">
      <c r="A1619" s="11"/>
      <c r="B1619" s="11"/>
      <c r="C1619" s="11"/>
      <c r="D1619" s="11"/>
      <c r="E1619" s="38"/>
      <c r="F1619" s="11"/>
      <c r="G1619" s="40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  <c r="AP1619" s="11"/>
      <c r="AQ1619" s="26"/>
      <c r="AR1619" s="26"/>
      <c r="AS1619" s="26"/>
      <c r="AT1619" s="26"/>
      <c r="AU1619" s="26"/>
      <c r="AV1619" s="26"/>
      <c r="AW1619" s="11"/>
      <c r="AX1619" s="11"/>
      <c r="AY1619" s="11"/>
      <c r="AZ1619" s="11"/>
      <c r="BA1619" s="11"/>
      <c r="BB1619" s="11"/>
      <c r="BC1619" s="11"/>
    </row>
    <row r="1620" spans="1:55" x14ac:dyDescent="0.3">
      <c r="A1620" s="11"/>
      <c r="B1620" s="11"/>
      <c r="C1620" s="11"/>
      <c r="D1620" s="11"/>
      <c r="E1620" s="38"/>
      <c r="F1620" s="11"/>
      <c r="G1620" s="40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  <c r="AP1620" s="11"/>
      <c r="AQ1620" s="26"/>
      <c r="AR1620" s="26"/>
      <c r="AS1620" s="26"/>
      <c r="AT1620" s="26"/>
      <c r="AU1620" s="26"/>
      <c r="AV1620" s="26"/>
      <c r="AW1620" s="11"/>
      <c r="AX1620" s="11"/>
      <c r="AY1620" s="11"/>
      <c r="AZ1620" s="11"/>
      <c r="BA1620" s="11"/>
      <c r="BB1620" s="11"/>
      <c r="BC1620" s="11"/>
    </row>
    <row r="1621" spans="1:55" x14ac:dyDescent="0.3">
      <c r="A1621" s="11"/>
      <c r="B1621" s="11"/>
      <c r="C1621" s="11"/>
      <c r="D1621" s="11"/>
      <c r="E1621" s="38"/>
      <c r="F1621" s="11"/>
      <c r="G1621" s="40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  <c r="AP1621" s="11"/>
      <c r="AQ1621" s="26"/>
      <c r="AR1621" s="26"/>
      <c r="AS1621" s="26"/>
      <c r="AT1621" s="26"/>
      <c r="AU1621" s="26"/>
      <c r="AV1621" s="26"/>
      <c r="AW1621" s="11"/>
      <c r="AX1621" s="11"/>
      <c r="AY1621" s="11"/>
      <c r="AZ1621" s="11"/>
      <c r="BA1621" s="11"/>
      <c r="BB1621" s="11"/>
      <c r="BC1621" s="11"/>
    </row>
    <row r="1622" spans="1:55" x14ac:dyDescent="0.3">
      <c r="A1622" s="11"/>
      <c r="B1622" s="11"/>
      <c r="C1622" s="11"/>
      <c r="D1622" s="11"/>
      <c r="E1622" s="38"/>
      <c r="F1622" s="11"/>
      <c r="G1622" s="40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  <c r="AP1622" s="11"/>
      <c r="AQ1622" s="26"/>
      <c r="AR1622" s="26"/>
      <c r="AS1622" s="26"/>
      <c r="AT1622" s="26"/>
      <c r="AU1622" s="26"/>
      <c r="AV1622" s="26"/>
      <c r="AW1622" s="11"/>
      <c r="AX1622" s="11"/>
      <c r="AY1622" s="11"/>
      <c r="AZ1622" s="11"/>
      <c r="BA1622" s="11"/>
      <c r="BB1622" s="11"/>
      <c r="BC1622" s="11"/>
    </row>
    <row r="1623" spans="1:55" x14ac:dyDescent="0.3">
      <c r="A1623" s="11"/>
      <c r="B1623" s="11"/>
      <c r="C1623" s="11"/>
      <c r="D1623" s="11"/>
      <c r="E1623" s="38"/>
      <c r="F1623" s="11"/>
      <c r="G1623" s="40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26"/>
      <c r="AR1623" s="26"/>
      <c r="AS1623" s="26"/>
      <c r="AT1623" s="26"/>
      <c r="AU1623" s="26"/>
      <c r="AV1623" s="26"/>
      <c r="AW1623" s="11"/>
      <c r="AX1623" s="11"/>
      <c r="AY1623" s="11"/>
      <c r="AZ1623" s="11"/>
      <c r="BA1623" s="11"/>
      <c r="BB1623" s="11"/>
      <c r="BC1623" s="11"/>
    </row>
    <row r="1624" spans="1:55" x14ac:dyDescent="0.3">
      <c r="A1624" s="11"/>
      <c r="B1624" s="11"/>
      <c r="C1624" s="11"/>
      <c r="D1624" s="11"/>
      <c r="E1624" s="38"/>
      <c r="F1624" s="11"/>
      <c r="G1624" s="40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  <c r="AP1624" s="11"/>
      <c r="AQ1624" s="26"/>
      <c r="AR1624" s="26"/>
      <c r="AS1624" s="26"/>
      <c r="AT1624" s="26"/>
      <c r="AU1624" s="26"/>
      <c r="AV1624" s="26"/>
      <c r="AW1624" s="11"/>
      <c r="AX1624" s="11"/>
      <c r="AY1624" s="11"/>
      <c r="AZ1624" s="11"/>
      <c r="BA1624" s="11"/>
      <c r="BB1624" s="11"/>
      <c r="BC1624" s="11"/>
    </row>
    <row r="1625" spans="1:55" x14ac:dyDescent="0.3">
      <c r="A1625" s="11"/>
      <c r="B1625" s="11"/>
      <c r="C1625" s="11"/>
      <c r="D1625" s="11"/>
      <c r="E1625" s="38"/>
      <c r="F1625" s="11"/>
      <c r="G1625" s="40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  <c r="AP1625" s="11"/>
      <c r="AQ1625" s="26"/>
      <c r="AR1625" s="26"/>
      <c r="AS1625" s="26"/>
      <c r="AT1625" s="26"/>
      <c r="AU1625" s="26"/>
      <c r="AV1625" s="26"/>
      <c r="AW1625" s="11"/>
      <c r="AX1625" s="11"/>
      <c r="AY1625" s="11"/>
      <c r="AZ1625" s="11"/>
      <c r="BA1625" s="11"/>
      <c r="BB1625" s="11"/>
      <c r="BC1625" s="11"/>
    </row>
    <row r="1626" spans="1:55" x14ac:dyDescent="0.3">
      <c r="A1626" s="11"/>
      <c r="B1626" s="11"/>
      <c r="C1626" s="11"/>
      <c r="D1626" s="11"/>
      <c r="E1626" s="38"/>
      <c r="F1626" s="11"/>
      <c r="G1626" s="40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  <c r="AP1626" s="11"/>
      <c r="AQ1626" s="26"/>
      <c r="AR1626" s="26"/>
      <c r="AS1626" s="26"/>
      <c r="AT1626" s="26"/>
      <c r="AU1626" s="26"/>
      <c r="AV1626" s="26"/>
      <c r="AW1626" s="11"/>
      <c r="AX1626" s="11"/>
      <c r="AY1626" s="11"/>
      <c r="AZ1626" s="11"/>
      <c r="BA1626" s="11"/>
      <c r="BB1626" s="11"/>
      <c r="BC1626" s="11"/>
    </row>
    <row r="1627" spans="1:55" x14ac:dyDescent="0.3">
      <c r="A1627" s="11"/>
      <c r="B1627" s="11"/>
      <c r="C1627" s="11"/>
      <c r="D1627" s="11"/>
      <c r="E1627" s="38"/>
      <c r="F1627" s="11"/>
      <c r="G1627" s="40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26"/>
      <c r="AR1627" s="26"/>
      <c r="AS1627" s="26"/>
      <c r="AT1627" s="26"/>
      <c r="AU1627" s="26"/>
      <c r="AV1627" s="26"/>
      <c r="AW1627" s="11"/>
      <c r="AX1627" s="11"/>
      <c r="AY1627" s="11"/>
      <c r="AZ1627" s="11"/>
      <c r="BA1627" s="11"/>
      <c r="BB1627" s="11"/>
      <c r="BC1627" s="11"/>
    </row>
    <row r="1628" spans="1:55" x14ac:dyDescent="0.3">
      <c r="A1628" s="11"/>
      <c r="B1628" s="11"/>
      <c r="C1628" s="11"/>
      <c r="D1628" s="11"/>
      <c r="E1628" s="38"/>
      <c r="F1628" s="11"/>
      <c r="G1628" s="40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26"/>
      <c r="AR1628" s="26"/>
      <c r="AS1628" s="26"/>
      <c r="AT1628" s="26"/>
      <c r="AU1628" s="26"/>
      <c r="AV1628" s="26"/>
      <c r="AW1628" s="11"/>
      <c r="AX1628" s="11"/>
      <c r="AY1628" s="11"/>
      <c r="AZ1628" s="11"/>
      <c r="BA1628" s="11"/>
      <c r="BB1628" s="11"/>
      <c r="BC1628" s="11"/>
    </row>
    <row r="1629" spans="1:55" x14ac:dyDescent="0.3">
      <c r="A1629" s="11"/>
      <c r="B1629" s="11"/>
      <c r="C1629" s="11"/>
      <c r="D1629" s="11"/>
      <c r="E1629" s="38"/>
      <c r="F1629" s="11"/>
      <c r="G1629" s="40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26"/>
      <c r="AR1629" s="26"/>
      <c r="AS1629" s="26"/>
      <c r="AT1629" s="26"/>
      <c r="AU1629" s="26"/>
      <c r="AV1629" s="26"/>
      <c r="AW1629" s="11"/>
      <c r="AX1629" s="11"/>
      <c r="AY1629" s="11"/>
      <c r="AZ1629" s="11"/>
      <c r="BA1629" s="11"/>
      <c r="BB1629" s="11"/>
      <c r="BC1629" s="11"/>
    </row>
    <row r="1630" spans="1:55" x14ac:dyDescent="0.3">
      <c r="A1630" s="11"/>
      <c r="B1630" s="11"/>
      <c r="C1630" s="11"/>
      <c r="D1630" s="11"/>
      <c r="E1630" s="38"/>
      <c r="F1630" s="11"/>
      <c r="G1630" s="40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  <c r="AP1630" s="11"/>
      <c r="AQ1630" s="26"/>
      <c r="AR1630" s="26"/>
      <c r="AS1630" s="26"/>
      <c r="AT1630" s="26"/>
      <c r="AU1630" s="26"/>
      <c r="AV1630" s="26"/>
      <c r="AW1630" s="11"/>
      <c r="AX1630" s="11"/>
      <c r="AY1630" s="11"/>
      <c r="AZ1630" s="11"/>
      <c r="BA1630" s="11"/>
      <c r="BB1630" s="11"/>
      <c r="BC1630" s="11"/>
    </row>
    <row r="1631" spans="1:55" x14ac:dyDescent="0.3">
      <c r="A1631" s="11"/>
      <c r="B1631" s="11"/>
      <c r="C1631" s="11"/>
      <c r="D1631" s="11"/>
      <c r="E1631" s="38"/>
      <c r="F1631" s="11"/>
      <c r="G1631" s="40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  <c r="AP1631" s="11"/>
      <c r="AQ1631" s="26"/>
      <c r="AR1631" s="26"/>
      <c r="AS1631" s="26"/>
      <c r="AT1631" s="26"/>
      <c r="AU1631" s="26"/>
      <c r="AV1631" s="26"/>
      <c r="AW1631" s="11"/>
      <c r="AX1631" s="11"/>
      <c r="AY1631" s="11"/>
      <c r="AZ1631" s="11"/>
      <c r="BA1631" s="11"/>
      <c r="BB1631" s="11"/>
      <c r="BC1631" s="11"/>
    </row>
    <row r="1632" spans="1:55" x14ac:dyDescent="0.3">
      <c r="A1632" s="11"/>
      <c r="B1632" s="11"/>
      <c r="C1632" s="11"/>
      <c r="D1632" s="11"/>
      <c r="E1632" s="38"/>
      <c r="F1632" s="11"/>
      <c r="G1632" s="40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26"/>
      <c r="AR1632" s="26"/>
      <c r="AS1632" s="26"/>
      <c r="AT1632" s="26"/>
      <c r="AU1632" s="26"/>
      <c r="AV1632" s="26"/>
      <c r="AW1632" s="11"/>
      <c r="AX1632" s="11"/>
      <c r="AY1632" s="11"/>
      <c r="AZ1632" s="11"/>
      <c r="BA1632" s="11"/>
      <c r="BB1632" s="11"/>
      <c r="BC1632" s="11"/>
    </row>
    <row r="1633" spans="1:55" x14ac:dyDescent="0.3">
      <c r="A1633" s="11"/>
      <c r="B1633" s="11"/>
      <c r="C1633" s="11"/>
      <c r="D1633" s="11"/>
      <c r="E1633" s="38"/>
      <c r="F1633" s="11"/>
      <c r="G1633" s="40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26"/>
      <c r="AR1633" s="26"/>
      <c r="AS1633" s="26"/>
      <c r="AT1633" s="26"/>
      <c r="AU1633" s="26"/>
      <c r="AV1633" s="26"/>
      <c r="AW1633" s="11"/>
      <c r="AX1633" s="11"/>
      <c r="AY1633" s="11"/>
      <c r="AZ1633" s="11"/>
      <c r="BA1633" s="11"/>
      <c r="BB1633" s="11"/>
      <c r="BC1633" s="11"/>
    </row>
    <row r="1634" spans="1:55" x14ac:dyDescent="0.3">
      <c r="A1634" s="11"/>
      <c r="B1634" s="11"/>
      <c r="C1634" s="11"/>
      <c r="D1634" s="11"/>
      <c r="E1634" s="38"/>
      <c r="F1634" s="11"/>
      <c r="G1634" s="40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26"/>
      <c r="AR1634" s="26"/>
      <c r="AS1634" s="26"/>
      <c r="AT1634" s="26"/>
      <c r="AU1634" s="26"/>
      <c r="AV1634" s="26"/>
      <c r="AW1634" s="11"/>
      <c r="AX1634" s="11"/>
      <c r="AY1634" s="11"/>
      <c r="AZ1634" s="11"/>
      <c r="BA1634" s="11"/>
      <c r="BB1634" s="11"/>
      <c r="BC1634" s="11"/>
    </row>
    <row r="1635" spans="1:55" x14ac:dyDescent="0.3">
      <c r="A1635" s="11"/>
      <c r="B1635" s="11"/>
      <c r="C1635" s="11"/>
      <c r="D1635" s="11"/>
      <c r="E1635" s="38"/>
      <c r="F1635" s="11"/>
      <c r="G1635" s="40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26"/>
      <c r="AR1635" s="26"/>
      <c r="AS1635" s="26"/>
      <c r="AT1635" s="26"/>
      <c r="AU1635" s="26"/>
      <c r="AV1635" s="26"/>
      <c r="AW1635" s="11"/>
      <c r="AX1635" s="11"/>
      <c r="AY1635" s="11"/>
      <c r="AZ1635" s="11"/>
      <c r="BA1635" s="11"/>
      <c r="BB1635" s="11"/>
      <c r="BC1635" s="11"/>
    </row>
    <row r="1636" spans="1:55" x14ac:dyDescent="0.3">
      <c r="A1636" s="11"/>
      <c r="B1636" s="11"/>
      <c r="C1636" s="11"/>
      <c r="D1636" s="11"/>
      <c r="E1636" s="38"/>
      <c r="F1636" s="11"/>
      <c r="G1636" s="40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26"/>
      <c r="AR1636" s="26"/>
      <c r="AS1636" s="26"/>
      <c r="AT1636" s="26"/>
      <c r="AU1636" s="26"/>
      <c r="AV1636" s="26"/>
      <c r="AW1636" s="11"/>
      <c r="AX1636" s="11"/>
      <c r="AY1636" s="11"/>
      <c r="AZ1636" s="11"/>
      <c r="BA1636" s="11"/>
      <c r="BB1636" s="11"/>
      <c r="BC1636" s="11"/>
    </row>
    <row r="1637" spans="1:55" x14ac:dyDescent="0.3">
      <c r="A1637" s="11"/>
      <c r="B1637" s="11"/>
      <c r="C1637" s="11"/>
      <c r="D1637" s="11"/>
      <c r="E1637" s="38"/>
      <c r="F1637" s="11"/>
      <c r="G1637" s="40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26"/>
      <c r="AR1637" s="26"/>
      <c r="AS1637" s="26"/>
      <c r="AT1637" s="26"/>
      <c r="AU1637" s="26"/>
      <c r="AV1637" s="26"/>
      <c r="AW1637" s="11"/>
      <c r="AX1637" s="11"/>
      <c r="AY1637" s="11"/>
      <c r="AZ1637" s="11"/>
      <c r="BA1637" s="11"/>
      <c r="BB1637" s="11"/>
      <c r="BC1637" s="11"/>
    </row>
    <row r="1638" spans="1:55" x14ac:dyDescent="0.3">
      <c r="A1638" s="11"/>
      <c r="B1638" s="11"/>
      <c r="C1638" s="11"/>
      <c r="D1638" s="11"/>
      <c r="E1638" s="38"/>
      <c r="F1638" s="11"/>
      <c r="G1638" s="40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26"/>
      <c r="AR1638" s="26"/>
      <c r="AS1638" s="26"/>
      <c r="AT1638" s="26"/>
      <c r="AU1638" s="26"/>
      <c r="AV1638" s="26"/>
      <c r="AW1638" s="11"/>
      <c r="AX1638" s="11"/>
      <c r="AY1638" s="11"/>
      <c r="AZ1638" s="11"/>
      <c r="BA1638" s="11"/>
      <c r="BB1638" s="11"/>
      <c r="BC1638" s="11"/>
    </row>
    <row r="1639" spans="1:55" x14ac:dyDescent="0.3">
      <c r="A1639" s="11"/>
      <c r="B1639" s="11"/>
      <c r="C1639" s="11"/>
      <c r="D1639" s="11"/>
      <c r="E1639" s="38"/>
      <c r="F1639" s="11"/>
      <c r="G1639" s="40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26"/>
      <c r="AR1639" s="26"/>
      <c r="AS1639" s="26"/>
      <c r="AT1639" s="26"/>
      <c r="AU1639" s="26"/>
      <c r="AV1639" s="26"/>
      <c r="AW1639" s="11"/>
      <c r="AX1639" s="11"/>
      <c r="AY1639" s="11"/>
      <c r="AZ1639" s="11"/>
      <c r="BA1639" s="11"/>
      <c r="BB1639" s="11"/>
      <c r="BC1639" s="11"/>
    </row>
    <row r="1640" spans="1:55" x14ac:dyDescent="0.3">
      <c r="A1640" s="11"/>
      <c r="B1640" s="11"/>
      <c r="C1640" s="11"/>
      <c r="D1640" s="11"/>
      <c r="E1640" s="38"/>
      <c r="F1640" s="11"/>
      <c r="G1640" s="40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1"/>
      <c r="AL1640" s="11"/>
      <c r="AM1640" s="11"/>
      <c r="AN1640" s="11"/>
      <c r="AO1640" s="11"/>
      <c r="AP1640" s="11"/>
      <c r="AQ1640" s="26"/>
      <c r="AR1640" s="26"/>
      <c r="AS1640" s="26"/>
      <c r="AT1640" s="26"/>
      <c r="AU1640" s="26"/>
      <c r="AV1640" s="26"/>
      <c r="AW1640" s="11"/>
      <c r="AX1640" s="11"/>
      <c r="AY1640" s="11"/>
      <c r="AZ1640" s="11"/>
      <c r="BA1640" s="11"/>
      <c r="BB1640" s="11"/>
      <c r="BC1640" s="11"/>
    </row>
    <row r="1641" spans="1:55" x14ac:dyDescent="0.3">
      <c r="A1641" s="11"/>
      <c r="B1641" s="11"/>
      <c r="C1641" s="11"/>
      <c r="D1641" s="11"/>
      <c r="E1641" s="38"/>
      <c r="F1641" s="11"/>
      <c r="G1641" s="40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26"/>
      <c r="AR1641" s="26"/>
      <c r="AS1641" s="26"/>
      <c r="AT1641" s="26"/>
      <c r="AU1641" s="26"/>
      <c r="AV1641" s="26"/>
      <c r="AW1641" s="11"/>
      <c r="AX1641" s="11"/>
      <c r="AY1641" s="11"/>
      <c r="AZ1641" s="11"/>
      <c r="BA1641" s="11"/>
      <c r="BB1641" s="11"/>
      <c r="BC1641" s="11"/>
    </row>
    <row r="1642" spans="1:55" x14ac:dyDescent="0.3">
      <c r="A1642" s="11"/>
      <c r="B1642" s="11"/>
      <c r="C1642" s="11"/>
      <c r="D1642" s="11"/>
      <c r="E1642" s="38"/>
      <c r="F1642" s="11"/>
      <c r="G1642" s="40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26"/>
      <c r="AR1642" s="26"/>
      <c r="AS1642" s="26"/>
      <c r="AT1642" s="26"/>
      <c r="AU1642" s="26"/>
      <c r="AV1642" s="26"/>
      <c r="AW1642" s="11"/>
      <c r="AX1642" s="11"/>
      <c r="AY1642" s="11"/>
      <c r="AZ1642" s="11"/>
      <c r="BA1642" s="11"/>
      <c r="BB1642" s="11"/>
      <c r="BC1642" s="11"/>
    </row>
    <row r="1643" spans="1:55" x14ac:dyDescent="0.3">
      <c r="A1643" s="11"/>
      <c r="B1643" s="11"/>
      <c r="C1643" s="11"/>
      <c r="D1643" s="11"/>
      <c r="E1643" s="38"/>
      <c r="F1643" s="11"/>
      <c r="G1643" s="40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26"/>
      <c r="AR1643" s="26"/>
      <c r="AS1643" s="26"/>
      <c r="AT1643" s="26"/>
      <c r="AU1643" s="26"/>
      <c r="AV1643" s="26"/>
      <c r="AW1643" s="11"/>
      <c r="AX1643" s="11"/>
      <c r="AY1643" s="11"/>
      <c r="AZ1643" s="11"/>
      <c r="BA1643" s="11"/>
      <c r="BB1643" s="11"/>
      <c r="BC1643" s="11"/>
    </row>
    <row r="1644" spans="1:55" x14ac:dyDescent="0.3">
      <c r="A1644" s="11"/>
      <c r="B1644" s="11"/>
      <c r="C1644" s="11"/>
      <c r="D1644" s="11"/>
      <c r="E1644" s="38"/>
      <c r="F1644" s="11"/>
      <c r="G1644" s="40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1"/>
      <c r="AN1644" s="11"/>
      <c r="AO1644" s="11"/>
      <c r="AP1644" s="11"/>
      <c r="AQ1644" s="26"/>
      <c r="AR1644" s="26"/>
      <c r="AS1644" s="26"/>
      <c r="AT1644" s="26"/>
      <c r="AU1644" s="26"/>
      <c r="AV1644" s="26"/>
      <c r="AW1644" s="11"/>
      <c r="AX1644" s="11"/>
      <c r="AY1644" s="11"/>
      <c r="AZ1644" s="11"/>
      <c r="BA1644" s="11"/>
      <c r="BB1644" s="11"/>
      <c r="BC1644" s="11"/>
    </row>
    <row r="1645" spans="1:55" x14ac:dyDescent="0.3">
      <c r="A1645" s="11"/>
      <c r="B1645" s="11"/>
      <c r="C1645" s="11"/>
      <c r="D1645" s="11"/>
      <c r="E1645" s="38"/>
      <c r="F1645" s="11"/>
      <c r="G1645" s="40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26"/>
      <c r="AR1645" s="26"/>
      <c r="AS1645" s="26"/>
      <c r="AT1645" s="26"/>
      <c r="AU1645" s="26"/>
      <c r="AV1645" s="26"/>
      <c r="AW1645" s="11"/>
      <c r="AX1645" s="11"/>
      <c r="AY1645" s="11"/>
      <c r="AZ1645" s="11"/>
      <c r="BA1645" s="11"/>
      <c r="BB1645" s="11"/>
      <c r="BC1645" s="11"/>
    </row>
    <row r="1646" spans="1:55" x14ac:dyDescent="0.3">
      <c r="A1646" s="11"/>
      <c r="B1646" s="11"/>
      <c r="C1646" s="11"/>
      <c r="D1646" s="11"/>
      <c r="E1646" s="38"/>
      <c r="F1646" s="11"/>
      <c r="G1646" s="40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1"/>
      <c r="AL1646" s="11"/>
      <c r="AM1646" s="11"/>
      <c r="AN1646" s="11"/>
      <c r="AO1646" s="11"/>
      <c r="AP1646" s="11"/>
      <c r="AQ1646" s="26"/>
      <c r="AR1646" s="26"/>
      <c r="AS1646" s="26"/>
      <c r="AT1646" s="26"/>
      <c r="AU1646" s="26"/>
      <c r="AV1646" s="26"/>
      <c r="AW1646" s="11"/>
      <c r="AX1646" s="11"/>
      <c r="AY1646" s="11"/>
      <c r="AZ1646" s="11"/>
      <c r="BA1646" s="11"/>
      <c r="BB1646" s="11"/>
      <c r="BC1646" s="11"/>
    </row>
    <row r="1647" spans="1:55" x14ac:dyDescent="0.3">
      <c r="A1647" s="11"/>
      <c r="B1647" s="11"/>
      <c r="C1647" s="11"/>
      <c r="D1647" s="11"/>
      <c r="E1647" s="38"/>
      <c r="F1647" s="11"/>
      <c r="G1647" s="40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26"/>
      <c r="AR1647" s="26"/>
      <c r="AS1647" s="26"/>
      <c r="AT1647" s="26"/>
      <c r="AU1647" s="26"/>
      <c r="AV1647" s="26"/>
      <c r="AW1647" s="11"/>
      <c r="AX1647" s="11"/>
      <c r="AY1647" s="11"/>
      <c r="AZ1647" s="11"/>
      <c r="BA1647" s="11"/>
      <c r="BB1647" s="11"/>
      <c r="BC1647" s="11"/>
    </row>
    <row r="1648" spans="1:55" x14ac:dyDescent="0.3">
      <c r="A1648" s="11"/>
      <c r="B1648" s="11"/>
      <c r="C1648" s="11"/>
      <c r="D1648" s="11"/>
      <c r="E1648" s="38"/>
      <c r="F1648" s="11"/>
      <c r="G1648" s="40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1"/>
      <c r="AL1648" s="11"/>
      <c r="AM1648" s="11"/>
      <c r="AN1648" s="11"/>
      <c r="AO1648" s="11"/>
      <c r="AP1648" s="11"/>
      <c r="AQ1648" s="26"/>
      <c r="AR1648" s="26"/>
      <c r="AS1648" s="26"/>
      <c r="AT1648" s="26"/>
      <c r="AU1648" s="26"/>
      <c r="AV1648" s="26"/>
      <c r="AW1648" s="11"/>
      <c r="AX1648" s="11"/>
      <c r="AY1648" s="11"/>
      <c r="AZ1648" s="11"/>
      <c r="BA1648" s="11"/>
      <c r="BB1648" s="11"/>
      <c r="BC1648" s="11"/>
    </row>
    <row r="1649" spans="1:55" x14ac:dyDescent="0.3">
      <c r="A1649" s="11"/>
      <c r="B1649" s="11"/>
      <c r="C1649" s="11"/>
      <c r="D1649" s="11"/>
      <c r="E1649" s="38"/>
      <c r="F1649" s="11"/>
      <c r="G1649" s="40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26"/>
      <c r="AR1649" s="26"/>
      <c r="AS1649" s="26"/>
      <c r="AT1649" s="26"/>
      <c r="AU1649" s="26"/>
      <c r="AV1649" s="26"/>
      <c r="AW1649" s="11"/>
      <c r="AX1649" s="11"/>
      <c r="AY1649" s="11"/>
      <c r="AZ1649" s="11"/>
      <c r="BA1649" s="11"/>
      <c r="BB1649" s="11"/>
      <c r="BC1649" s="11"/>
    </row>
    <row r="1650" spans="1:55" x14ac:dyDescent="0.3">
      <c r="A1650" s="11"/>
      <c r="B1650" s="11"/>
      <c r="C1650" s="11"/>
      <c r="D1650" s="11"/>
      <c r="E1650" s="38"/>
      <c r="F1650" s="11"/>
      <c r="G1650" s="40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26"/>
      <c r="AR1650" s="26"/>
      <c r="AS1650" s="26"/>
      <c r="AT1650" s="26"/>
      <c r="AU1650" s="26"/>
      <c r="AV1650" s="26"/>
      <c r="AW1650" s="11"/>
      <c r="AX1650" s="11"/>
      <c r="AY1650" s="11"/>
      <c r="AZ1650" s="11"/>
      <c r="BA1650" s="11"/>
      <c r="BB1650" s="11"/>
      <c r="BC1650" s="11"/>
    </row>
    <row r="1651" spans="1:55" x14ac:dyDescent="0.3">
      <c r="A1651" s="11"/>
      <c r="B1651" s="11"/>
      <c r="C1651" s="11"/>
      <c r="D1651" s="11"/>
      <c r="E1651" s="38"/>
      <c r="F1651" s="11"/>
      <c r="G1651" s="40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1"/>
      <c r="AL1651" s="11"/>
      <c r="AM1651" s="11"/>
      <c r="AN1651" s="11"/>
      <c r="AO1651" s="11"/>
      <c r="AP1651" s="11"/>
      <c r="AQ1651" s="26"/>
      <c r="AR1651" s="26"/>
      <c r="AS1651" s="26"/>
      <c r="AT1651" s="26"/>
      <c r="AU1651" s="26"/>
      <c r="AV1651" s="26"/>
      <c r="AW1651" s="11"/>
      <c r="AX1651" s="11"/>
      <c r="AY1651" s="11"/>
      <c r="AZ1651" s="11"/>
      <c r="BA1651" s="11"/>
      <c r="BB1651" s="11"/>
      <c r="BC1651" s="11"/>
    </row>
    <row r="1652" spans="1:55" x14ac:dyDescent="0.3">
      <c r="A1652" s="11"/>
      <c r="B1652" s="11"/>
      <c r="C1652" s="11"/>
      <c r="D1652" s="11"/>
      <c r="E1652" s="38"/>
      <c r="F1652" s="11"/>
      <c r="G1652" s="40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26"/>
      <c r="AR1652" s="26"/>
      <c r="AS1652" s="26"/>
      <c r="AT1652" s="26"/>
      <c r="AU1652" s="26"/>
      <c r="AV1652" s="26"/>
      <c r="AW1652" s="11"/>
      <c r="AX1652" s="11"/>
      <c r="AY1652" s="11"/>
      <c r="AZ1652" s="11"/>
      <c r="BA1652" s="11"/>
      <c r="BB1652" s="11"/>
      <c r="BC1652" s="11"/>
    </row>
    <row r="1653" spans="1:55" x14ac:dyDescent="0.3">
      <c r="A1653" s="11"/>
      <c r="B1653" s="11"/>
      <c r="C1653" s="11"/>
      <c r="D1653" s="11"/>
      <c r="E1653" s="38"/>
      <c r="F1653" s="11"/>
      <c r="G1653" s="40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1"/>
      <c r="AL1653" s="11"/>
      <c r="AM1653" s="11"/>
      <c r="AN1653" s="11"/>
      <c r="AO1653" s="11"/>
      <c r="AP1653" s="11"/>
      <c r="AQ1653" s="26"/>
      <c r="AR1653" s="26"/>
      <c r="AS1653" s="26"/>
      <c r="AT1653" s="26"/>
      <c r="AU1653" s="26"/>
      <c r="AV1653" s="26"/>
      <c r="AW1653" s="11"/>
      <c r="AX1653" s="11"/>
      <c r="AY1653" s="11"/>
      <c r="AZ1653" s="11"/>
      <c r="BA1653" s="11"/>
      <c r="BB1653" s="11"/>
      <c r="BC1653" s="11"/>
    </row>
    <row r="1654" spans="1:55" x14ac:dyDescent="0.3">
      <c r="A1654" s="11"/>
      <c r="B1654" s="11"/>
      <c r="C1654" s="11"/>
      <c r="D1654" s="11"/>
      <c r="E1654" s="38"/>
      <c r="F1654" s="11"/>
      <c r="G1654" s="40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1"/>
      <c r="AL1654" s="11"/>
      <c r="AM1654" s="11"/>
      <c r="AN1654" s="11"/>
      <c r="AO1654" s="11"/>
      <c r="AP1654" s="11"/>
      <c r="AQ1654" s="26"/>
      <c r="AR1654" s="26"/>
      <c r="AS1654" s="26"/>
      <c r="AT1654" s="26"/>
      <c r="AU1654" s="26"/>
      <c r="AV1654" s="26"/>
      <c r="AW1654" s="11"/>
      <c r="AX1654" s="11"/>
      <c r="AY1654" s="11"/>
      <c r="AZ1654" s="11"/>
      <c r="BA1654" s="11"/>
      <c r="BB1654" s="11"/>
      <c r="BC1654" s="11"/>
    </row>
    <row r="1655" spans="1:55" x14ac:dyDescent="0.3">
      <c r="A1655" s="11"/>
      <c r="B1655" s="11"/>
      <c r="C1655" s="11"/>
      <c r="D1655" s="11"/>
      <c r="E1655" s="38"/>
      <c r="F1655" s="11"/>
      <c r="G1655" s="40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1"/>
      <c r="AL1655" s="11"/>
      <c r="AM1655" s="11"/>
      <c r="AN1655" s="11"/>
      <c r="AO1655" s="11"/>
      <c r="AP1655" s="11"/>
      <c r="AQ1655" s="26"/>
      <c r="AR1655" s="26"/>
      <c r="AS1655" s="26"/>
      <c r="AT1655" s="26"/>
      <c r="AU1655" s="26"/>
      <c r="AV1655" s="26"/>
      <c r="AW1655" s="11"/>
      <c r="AX1655" s="11"/>
      <c r="AY1655" s="11"/>
      <c r="AZ1655" s="11"/>
      <c r="BA1655" s="11"/>
      <c r="BB1655" s="11"/>
      <c r="BC1655" s="11"/>
    </row>
    <row r="1656" spans="1:55" x14ac:dyDescent="0.3">
      <c r="A1656" s="11"/>
      <c r="B1656" s="11"/>
      <c r="C1656" s="11"/>
      <c r="D1656" s="11"/>
      <c r="E1656" s="38"/>
      <c r="F1656" s="11"/>
      <c r="G1656" s="40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1"/>
      <c r="AL1656" s="11"/>
      <c r="AM1656" s="11"/>
      <c r="AN1656" s="11"/>
      <c r="AO1656" s="11"/>
      <c r="AP1656" s="11"/>
      <c r="AQ1656" s="26"/>
      <c r="AR1656" s="26"/>
      <c r="AS1656" s="26"/>
      <c r="AT1656" s="26"/>
      <c r="AU1656" s="26"/>
      <c r="AV1656" s="26"/>
      <c r="AW1656" s="11"/>
      <c r="AX1656" s="11"/>
      <c r="AY1656" s="11"/>
      <c r="AZ1656" s="11"/>
      <c r="BA1656" s="11"/>
      <c r="BB1656" s="11"/>
      <c r="BC1656" s="11"/>
    </row>
    <row r="1657" spans="1:55" x14ac:dyDescent="0.3">
      <c r="A1657" s="11"/>
      <c r="B1657" s="11"/>
      <c r="C1657" s="11"/>
      <c r="D1657" s="11"/>
      <c r="E1657" s="38"/>
      <c r="F1657" s="11"/>
      <c r="G1657" s="40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1"/>
      <c r="AL1657" s="11"/>
      <c r="AM1657" s="11"/>
      <c r="AN1657" s="11"/>
      <c r="AO1657" s="11"/>
      <c r="AP1657" s="11"/>
      <c r="AQ1657" s="26"/>
      <c r="AR1657" s="26"/>
      <c r="AS1657" s="26"/>
      <c r="AT1657" s="26"/>
      <c r="AU1657" s="26"/>
      <c r="AV1657" s="26"/>
      <c r="AW1657" s="11"/>
      <c r="AX1657" s="11"/>
      <c r="AY1657" s="11"/>
      <c r="AZ1657" s="11"/>
      <c r="BA1657" s="11"/>
      <c r="BB1657" s="11"/>
      <c r="BC1657" s="11"/>
    </row>
    <row r="1658" spans="1:55" x14ac:dyDescent="0.3">
      <c r="A1658" s="11"/>
      <c r="B1658" s="11"/>
      <c r="C1658" s="11"/>
      <c r="D1658" s="11"/>
      <c r="E1658" s="38"/>
      <c r="F1658" s="11"/>
      <c r="G1658" s="40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1"/>
      <c r="AL1658" s="11"/>
      <c r="AM1658" s="11"/>
      <c r="AN1658" s="11"/>
      <c r="AO1658" s="11"/>
      <c r="AP1658" s="11"/>
      <c r="AQ1658" s="26"/>
      <c r="AR1658" s="26"/>
      <c r="AS1658" s="26"/>
      <c r="AT1658" s="26"/>
      <c r="AU1658" s="26"/>
      <c r="AV1658" s="26"/>
      <c r="AW1658" s="11"/>
      <c r="AX1658" s="11"/>
      <c r="AY1658" s="11"/>
      <c r="AZ1658" s="11"/>
      <c r="BA1658" s="11"/>
      <c r="BB1658" s="11"/>
      <c r="BC1658" s="11"/>
    </row>
    <row r="1659" spans="1:55" x14ac:dyDescent="0.3">
      <c r="A1659" s="11"/>
      <c r="B1659" s="11"/>
      <c r="C1659" s="11"/>
      <c r="D1659" s="11"/>
      <c r="E1659" s="38"/>
      <c r="F1659" s="11"/>
      <c r="G1659" s="40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26"/>
      <c r="AR1659" s="26"/>
      <c r="AS1659" s="26"/>
      <c r="AT1659" s="26"/>
      <c r="AU1659" s="26"/>
      <c r="AV1659" s="26"/>
      <c r="AW1659" s="11"/>
      <c r="AX1659" s="11"/>
      <c r="AY1659" s="11"/>
      <c r="AZ1659" s="11"/>
      <c r="BA1659" s="11"/>
      <c r="BB1659" s="11"/>
      <c r="BC1659" s="11"/>
    </row>
    <row r="1660" spans="1:55" x14ac:dyDescent="0.3">
      <c r="A1660" s="11"/>
      <c r="B1660" s="11"/>
      <c r="C1660" s="11"/>
      <c r="D1660" s="11"/>
      <c r="E1660" s="38"/>
      <c r="F1660" s="11"/>
      <c r="G1660" s="40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1"/>
      <c r="AL1660" s="11"/>
      <c r="AM1660" s="11"/>
      <c r="AN1660" s="11"/>
      <c r="AO1660" s="11"/>
      <c r="AP1660" s="11"/>
      <c r="AQ1660" s="26"/>
      <c r="AR1660" s="26"/>
      <c r="AS1660" s="26"/>
      <c r="AT1660" s="26"/>
      <c r="AU1660" s="26"/>
      <c r="AV1660" s="26"/>
      <c r="AW1660" s="11"/>
      <c r="AX1660" s="11"/>
      <c r="AY1660" s="11"/>
      <c r="AZ1660" s="11"/>
      <c r="BA1660" s="11"/>
      <c r="BB1660" s="11"/>
      <c r="BC1660" s="11"/>
    </row>
    <row r="1661" spans="1:55" x14ac:dyDescent="0.3">
      <c r="A1661" s="11"/>
      <c r="B1661" s="11"/>
      <c r="C1661" s="11"/>
      <c r="D1661" s="11"/>
      <c r="E1661" s="38"/>
      <c r="F1661" s="11"/>
      <c r="G1661" s="40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1"/>
      <c r="AL1661" s="11"/>
      <c r="AM1661" s="11"/>
      <c r="AN1661" s="11"/>
      <c r="AO1661" s="11"/>
      <c r="AP1661" s="11"/>
      <c r="AQ1661" s="26"/>
      <c r="AR1661" s="26"/>
      <c r="AS1661" s="26"/>
      <c r="AT1661" s="26"/>
      <c r="AU1661" s="26"/>
      <c r="AV1661" s="26"/>
      <c r="AW1661" s="11"/>
      <c r="AX1661" s="11"/>
      <c r="AY1661" s="11"/>
      <c r="AZ1661" s="11"/>
      <c r="BA1661" s="11"/>
      <c r="BB1661" s="11"/>
      <c r="BC1661" s="11"/>
    </row>
    <row r="1662" spans="1:55" x14ac:dyDescent="0.3">
      <c r="A1662" s="11"/>
      <c r="B1662" s="11"/>
      <c r="C1662" s="11"/>
      <c r="D1662" s="11"/>
      <c r="E1662" s="38"/>
      <c r="F1662" s="11"/>
      <c r="G1662" s="40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1"/>
      <c r="AL1662" s="11"/>
      <c r="AM1662" s="11"/>
      <c r="AN1662" s="11"/>
      <c r="AO1662" s="11"/>
      <c r="AP1662" s="11"/>
      <c r="AQ1662" s="26"/>
      <c r="AR1662" s="26"/>
      <c r="AS1662" s="26"/>
      <c r="AT1662" s="26"/>
      <c r="AU1662" s="26"/>
      <c r="AV1662" s="26"/>
      <c r="AW1662" s="11"/>
      <c r="AX1662" s="11"/>
      <c r="AY1662" s="11"/>
      <c r="AZ1662" s="11"/>
      <c r="BA1662" s="11"/>
      <c r="BB1662" s="11"/>
      <c r="BC1662" s="11"/>
    </row>
    <row r="1663" spans="1:55" x14ac:dyDescent="0.3">
      <c r="A1663" s="11"/>
      <c r="B1663" s="11"/>
      <c r="C1663" s="11"/>
      <c r="D1663" s="11"/>
      <c r="E1663" s="38"/>
      <c r="F1663" s="11"/>
      <c r="G1663" s="40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26"/>
      <c r="AR1663" s="26"/>
      <c r="AS1663" s="26"/>
      <c r="AT1663" s="26"/>
      <c r="AU1663" s="26"/>
      <c r="AV1663" s="26"/>
      <c r="AW1663" s="11"/>
      <c r="AX1663" s="11"/>
      <c r="AY1663" s="11"/>
      <c r="AZ1663" s="11"/>
      <c r="BA1663" s="11"/>
      <c r="BB1663" s="11"/>
      <c r="BC1663" s="11"/>
    </row>
    <row r="1664" spans="1:55" x14ac:dyDescent="0.3">
      <c r="A1664" s="11"/>
      <c r="B1664" s="11"/>
      <c r="C1664" s="11"/>
      <c r="D1664" s="11"/>
      <c r="E1664" s="38"/>
      <c r="F1664" s="11"/>
      <c r="G1664" s="40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1"/>
      <c r="AL1664" s="11"/>
      <c r="AM1664" s="11"/>
      <c r="AN1664" s="11"/>
      <c r="AO1664" s="11"/>
      <c r="AP1664" s="11"/>
      <c r="AQ1664" s="26"/>
      <c r="AR1664" s="26"/>
      <c r="AS1664" s="26"/>
      <c r="AT1664" s="26"/>
      <c r="AU1664" s="26"/>
      <c r="AV1664" s="26"/>
      <c r="AW1664" s="11"/>
      <c r="AX1664" s="11"/>
      <c r="AY1664" s="11"/>
      <c r="AZ1664" s="11"/>
      <c r="BA1664" s="11"/>
      <c r="BB1664" s="11"/>
      <c r="BC1664" s="11"/>
    </row>
    <row r="1665" spans="1:55" x14ac:dyDescent="0.3">
      <c r="A1665" s="11"/>
      <c r="B1665" s="11"/>
      <c r="C1665" s="11"/>
      <c r="D1665" s="11"/>
      <c r="E1665" s="38"/>
      <c r="F1665" s="11"/>
      <c r="G1665" s="40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26"/>
      <c r="AR1665" s="26"/>
      <c r="AS1665" s="26"/>
      <c r="AT1665" s="26"/>
      <c r="AU1665" s="26"/>
      <c r="AV1665" s="26"/>
      <c r="AW1665" s="11"/>
      <c r="AX1665" s="11"/>
      <c r="AY1665" s="11"/>
      <c r="AZ1665" s="11"/>
      <c r="BA1665" s="11"/>
      <c r="BB1665" s="11"/>
      <c r="BC1665" s="11"/>
    </row>
    <row r="1666" spans="1:55" x14ac:dyDescent="0.3">
      <c r="A1666" s="11"/>
      <c r="B1666" s="11"/>
      <c r="C1666" s="11"/>
      <c r="D1666" s="11"/>
      <c r="E1666" s="38"/>
      <c r="F1666" s="11"/>
      <c r="G1666" s="40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26"/>
      <c r="AR1666" s="26"/>
      <c r="AS1666" s="26"/>
      <c r="AT1666" s="26"/>
      <c r="AU1666" s="26"/>
      <c r="AV1666" s="26"/>
      <c r="AW1666" s="11"/>
      <c r="AX1666" s="11"/>
      <c r="AY1666" s="11"/>
      <c r="AZ1666" s="11"/>
      <c r="BA1666" s="11"/>
      <c r="BB1666" s="11"/>
      <c r="BC1666" s="11"/>
    </row>
    <row r="1667" spans="1:55" x14ac:dyDescent="0.3">
      <c r="A1667" s="11"/>
      <c r="B1667" s="11"/>
      <c r="C1667" s="11"/>
      <c r="D1667" s="11"/>
      <c r="E1667" s="38"/>
      <c r="F1667" s="11"/>
      <c r="G1667" s="40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1"/>
      <c r="AL1667" s="11"/>
      <c r="AM1667" s="11"/>
      <c r="AN1667" s="11"/>
      <c r="AO1667" s="11"/>
      <c r="AP1667" s="11"/>
      <c r="AQ1667" s="26"/>
      <c r="AR1667" s="26"/>
      <c r="AS1667" s="26"/>
      <c r="AT1667" s="26"/>
      <c r="AU1667" s="26"/>
      <c r="AV1667" s="26"/>
      <c r="AW1667" s="11"/>
      <c r="AX1667" s="11"/>
      <c r="AY1667" s="11"/>
      <c r="AZ1667" s="11"/>
      <c r="BA1667" s="11"/>
      <c r="BB1667" s="11"/>
      <c r="BC1667" s="11"/>
    </row>
    <row r="1668" spans="1:55" x14ac:dyDescent="0.3">
      <c r="A1668" s="11"/>
      <c r="B1668" s="11"/>
      <c r="C1668" s="11"/>
      <c r="D1668" s="11"/>
      <c r="E1668" s="38"/>
      <c r="F1668" s="11"/>
      <c r="G1668" s="40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1"/>
      <c r="AL1668" s="11"/>
      <c r="AM1668" s="11"/>
      <c r="AN1668" s="11"/>
      <c r="AO1668" s="11"/>
      <c r="AP1668" s="11"/>
      <c r="AQ1668" s="26"/>
      <c r="AR1668" s="26"/>
      <c r="AS1668" s="26"/>
      <c r="AT1668" s="26"/>
      <c r="AU1668" s="26"/>
      <c r="AV1668" s="26"/>
      <c r="AW1668" s="11"/>
      <c r="AX1668" s="11"/>
      <c r="AY1668" s="11"/>
      <c r="AZ1668" s="11"/>
      <c r="BA1668" s="11"/>
      <c r="BB1668" s="11"/>
      <c r="BC1668" s="11"/>
    </row>
    <row r="1669" spans="1:55" x14ac:dyDescent="0.3">
      <c r="A1669" s="11"/>
      <c r="B1669" s="11"/>
      <c r="C1669" s="11"/>
      <c r="D1669" s="11"/>
      <c r="E1669" s="38"/>
      <c r="F1669" s="11"/>
      <c r="G1669" s="40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1"/>
      <c r="AL1669" s="11"/>
      <c r="AM1669" s="11"/>
      <c r="AN1669" s="11"/>
      <c r="AO1669" s="11"/>
      <c r="AP1669" s="11"/>
      <c r="AQ1669" s="26"/>
      <c r="AR1669" s="26"/>
      <c r="AS1669" s="26"/>
      <c r="AT1669" s="26"/>
      <c r="AU1669" s="26"/>
      <c r="AV1669" s="26"/>
      <c r="AW1669" s="11"/>
      <c r="AX1669" s="11"/>
      <c r="AY1669" s="11"/>
      <c r="AZ1669" s="11"/>
      <c r="BA1669" s="11"/>
      <c r="BB1669" s="11"/>
      <c r="BC1669" s="11"/>
    </row>
    <row r="1670" spans="1:55" x14ac:dyDescent="0.3">
      <c r="A1670" s="11"/>
      <c r="B1670" s="11"/>
      <c r="C1670" s="11"/>
      <c r="D1670" s="11"/>
      <c r="E1670" s="38"/>
      <c r="F1670" s="11"/>
      <c r="G1670" s="40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1"/>
      <c r="AL1670" s="11"/>
      <c r="AM1670" s="11"/>
      <c r="AN1670" s="11"/>
      <c r="AO1670" s="11"/>
      <c r="AP1670" s="11"/>
      <c r="AQ1670" s="26"/>
      <c r="AR1670" s="26"/>
      <c r="AS1670" s="26"/>
      <c r="AT1670" s="26"/>
      <c r="AU1670" s="26"/>
      <c r="AV1670" s="26"/>
      <c r="AW1670" s="11"/>
      <c r="AX1670" s="11"/>
      <c r="AY1670" s="11"/>
      <c r="AZ1670" s="11"/>
      <c r="BA1670" s="11"/>
      <c r="BB1670" s="11"/>
      <c r="BC1670" s="11"/>
    </row>
    <row r="1671" spans="1:55" x14ac:dyDescent="0.3">
      <c r="A1671" s="11"/>
      <c r="B1671" s="11"/>
      <c r="C1671" s="11"/>
      <c r="D1671" s="11"/>
      <c r="E1671" s="38"/>
      <c r="F1671" s="11"/>
      <c r="G1671" s="40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1"/>
      <c r="AL1671" s="11"/>
      <c r="AM1671" s="11"/>
      <c r="AN1671" s="11"/>
      <c r="AO1671" s="11"/>
      <c r="AP1671" s="11"/>
      <c r="AQ1671" s="26"/>
      <c r="AR1671" s="26"/>
      <c r="AS1671" s="26"/>
      <c r="AT1671" s="26"/>
      <c r="AU1671" s="26"/>
      <c r="AV1671" s="26"/>
      <c r="AW1671" s="11"/>
      <c r="AX1671" s="11"/>
      <c r="AY1671" s="11"/>
      <c r="AZ1671" s="11"/>
      <c r="BA1671" s="11"/>
      <c r="BB1671" s="11"/>
      <c r="BC1671" s="11"/>
    </row>
    <row r="1672" spans="1:55" x14ac:dyDescent="0.3">
      <c r="A1672" s="11"/>
      <c r="B1672" s="11"/>
      <c r="C1672" s="11"/>
      <c r="D1672" s="11"/>
      <c r="E1672" s="38"/>
      <c r="F1672" s="11"/>
      <c r="G1672" s="40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1"/>
      <c r="AL1672" s="11"/>
      <c r="AM1672" s="11"/>
      <c r="AN1672" s="11"/>
      <c r="AO1672" s="11"/>
      <c r="AP1672" s="11"/>
      <c r="AQ1672" s="26"/>
      <c r="AR1672" s="26"/>
      <c r="AS1672" s="26"/>
      <c r="AT1672" s="26"/>
      <c r="AU1672" s="26"/>
      <c r="AV1672" s="26"/>
      <c r="AW1672" s="11"/>
      <c r="AX1672" s="11"/>
      <c r="AY1672" s="11"/>
      <c r="AZ1672" s="11"/>
      <c r="BA1672" s="11"/>
      <c r="BB1672" s="11"/>
      <c r="BC1672" s="11"/>
    </row>
    <row r="1673" spans="1:55" x14ac:dyDescent="0.3">
      <c r="A1673" s="11"/>
      <c r="B1673" s="11"/>
      <c r="C1673" s="11"/>
      <c r="D1673" s="11"/>
      <c r="E1673" s="38"/>
      <c r="F1673" s="11"/>
      <c r="G1673" s="40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1"/>
      <c r="AL1673" s="11"/>
      <c r="AM1673" s="11"/>
      <c r="AN1673" s="11"/>
      <c r="AO1673" s="11"/>
      <c r="AP1673" s="11"/>
      <c r="AQ1673" s="26"/>
      <c r="AR1673" s="26"/>
      <c r="AS1673" s="26"/>
      <c r="AT1673" s="26"/>
      <c r="AU1673" s="26"/>
      <c r="AV1673" s="26"/>
      <c r="AW1673" s="11"/>
      <c r="AX1673" s="11"/>
      <c r="AY1673" s="11"/>
      <c r="AZ1673" s="11"/>
      <c r="BA1673" s="11"/>
      <c r="BB1673" s="11"/>
      <c r="BC1673" s="11"/>
    </row>
    <row r="1674" spans="1:55" x14ac:dyDescent="0.3">
      <c r="A1674" s="11"/>
      <c r="B1674" s="11"/>
      <c r="C1674" s="11"/>
      <c r="D1674" s="11"/>
      <c r="E1674" s="38"/>
      <c r="F1674" s="11"/>
      <c r="G1674" s="40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26"/>
      <c r="AR1674" s="26"/>
      <c r="AS1674" s="26"/>
      <c r="AT1674" s="26"/>
      <c r="AU1674" s="26"/>
      <c r="AV1674" s="26"/>
      <c r="AW1674" s="11"/>
      <c r="AX1674" s="11"/>
      <c r="AY1674" s="11"/>
      <c r="AZ1674" s="11"/>
      <c r="BA1674" s="11"/>
      <c r="BB1674" s="11"/>
      <c r="BC1674" s="11"/>
    </row>
    <row r="1675" spans="1:55" x14ac:dyDescent="0.3">
      <c r="A1675" s="11"/>
      <c r="B1675" s="11"/>
      <c r="C1675" s="11"/>
      <c r="D1675" s="11"/>
      <c r="E1675" s="38"/>
      <c r="F1675" s="11"/>
      <c r="G1675" s="40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26"/>
      <c r="AR1675" s="26"/>
      <c r="AS1675" s="26"/>
      <c r="AT1675" s="26"/>
      <c r="AU1675" s="26"/>
      <c r="AV1675" s="26"/>
      <c r="AW1675" s="11"/>
      <c r="AX1675" s="11"/>
      <c r="AY1675" s="11"/>
      <c r="AZ1675" s="11"/>
      <c r="BA1675" s="11"/>
      <c r="BB1675" s="11"/>
      <c r="BC1675" s="11"/>
    </row>
    <row r="1676" spans="1:55" x14ac:dyDescent="0.3">
      <c r="A1676" s="11"/>
      <c r="B1676" s="11"/>
      <c r="C1676" s="11"/>
      <c r="D1676" s="11"/>
      <c r="E1676" s="38"/>
      <c r="F1676" s="11"/>
      <c r="G1676" s="40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26"/>
      <c r="AR1676" s="26"/>
      <c r="AS1676" s="26"/>
      <c r="AT1676" s="26"/>
      <c r="AU1676" s="26"/>
      <c r="AV1676" s="26"/>
      <c r="AW1676" s="11"/>
      <c r="AX1676" s="11"/>
      <c r="AY1676" s="11"/>
      <c r="AZ1676" s="11"/>
      <c r="BA1676" s="11"/>
      <c r="BB1676" s="11"/>
      <c r="BC1676" s="11"/>
    </row>
    <row r="1677" spans="1:55" x14ac:dyDescent="0.3">
      <c r="A1677" s="11"/>
      <c r="B1677" s="11"/>
      <c r="C1677" s="11"/>
      <c r="D1677" s="11"/>
      <c r="E1677" s="38"/>
      <c r="F1677" s="11"/>
      <c r="G1677" s="40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26"/>
      <c r="AR1677" s="26"/>
      <c r="AS1677" s="26"/>
      <c r="AT1677" s="26"/>
      <c r="AU1677" s="26"/>
      <c r="AV1677" s="26"/>
      <c r="AW1677" s="11"/>
      <c r="AX1677" s="11"/>
      <c r="AY1677" s="11"/>
      <c r="AZ1677" s="11"/>
      <c r="BA1677" s="11"/>
      <c r="BB1677" s="11"/>
      <c r="BC1677" s="11"/>
    </row>
    <row r="1678" spans="1:55" x14ac:dyDescent="0.3">
      <c r="A1678" s="11"/>
      <c r="B1678" s="11"/>
      <c r="C1678" s="11"/>
      <c r="D1678" s="11"/>
      <c r="E1678" s="38"/>
      <c r="F1678" s="11"/>
      <c r="G1678" s="40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1"/>
      <c r="AL1678" s="11"/>
      <c r="AM1678" s="11"/>
      <c r="AN1678" s="11"/>
      <c r="AO1678" s="11"/>
      <c r="AP1678" s="11"/>
      <c r="AQ1678" s="26"/>
      <c r="AR1678" s="26"/>
      <c r="AS1678" s="26"/>
      <c r="AT1678" s="26"/>
      <c r="AU1678" s="26"/>
      <c r="AV1678" s="26"/>
      <c r="AW1678" s="11"/>
      <c r="AX1678" s="11"/>
      <c r="AY1678" s="11"/>
      <c r="AZ1678" s="11"/>
      <c r="BA1678" s="11"/>
      <c r="BB1678" s="11"/>
      <c r="BC1678" s="11"/>
    </row>
    <row r="1679" spans="1:55" x14ac:dyDescent="0.3">
      <c r="A1679" s="11"/>
      <c r="B1679" s="11"/>
      <c r="C1679" s="11"/>
      <c r="D1679" s="11"/>
      <c r="E1679" s="38"/>
      <c r="F1679" s="11"/>
      <c r="G1679" s="40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26"/>
      <c r="AR1679" s="26"/>
      <c r="AS1679" s="26"/>
      <c r="AT1679" s="26"/>
      <c r="AU1679" s="26"/>
      <c r="AV1679" s="26"/>
      <c r="AW1679" s="11"/>
      <c r="AX1679" s="11"/>
      <c r="AY1679" s="11"/>
      <c r="AZ1679" s="11"/>
      <c r="BA1679" s="11"/>
      <c r="BB1679" s="11"/>
      <c r="BC1679" s="11"/>
    </row>
    <row r="1680" spans="1:55" x14ac:dyDescent="0.3">
      <c r="A1680" s="11"/>
      <c r="B1680" s="11"/>
      <c r="C1680" s="11"/>
      <c r="D1680" s="11"/>
      <c r="E1680" s="38"/>
      <c r="F1680" s="11"/>
      <c r="G1680" s="40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26"/>
      <c r="AR1680" s="26"/>
      <c r="AS1680" s="26"/>
      <c r="AT1680" s="26"/>
      <c r="AU1680" s="26"/>
      <c r="AV1680" s="26"/>
      <c r="AW1680" s="11"/>
      <c r="AX1680" s="11"/>
      <c r="AY1680" s="11"/>
      <c r="AZ1680" s="11"/>
      <c r="BA1680" s="11"/>
      <c r="BB1680" s="11"/>
      <c r="BC1680" s="11"/>
    </row>
    <row r="1681" spans="1:55" x14ac:dyDescent="0.3">
      <c r="A1681" s="11"/>
      <c r="B1681" s="11"/>
      <c r="C1681" s="11"/>
      <c r="D1681" s="11"/>
      <c r="E1681" s="38"/>
      <c r="F1681" s="11"/>
      <c r="G1681" s="40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26"/>
      <c r="AR1681" s="26"/>
      <c r="AS1681" s="26"/>
      <c r="AT1681" s="26"/>
      <c r="AU1681" s="26"/>
      <c r="AV1681" s="26"/>
      <c r="AW1681" s="11"/>
      <c r="AX1681" s="11"/>
      <c r="AY1681" s="11"/>
      <c r="AZ1681" s="11"/>
      <c r="BA1681" s="11"/>
      <c r="BB1681" s="11"/>
      <c r="BC1681" s="11"/>
    </row>
    <row r="1682" spans="1:55" x14ac:dyDescent="0.3">
      <c r="A1682" s="11"/>
      <c r="B1682" s="11"/>
      <c r="C1682" s="11"/>
      <c r="D1682" s="11"/>
      <c r="E1682" s="38"/>
      <c r="F1682" s="11"/>
      <c r="G1682" s="40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1"/>
      <c r="AL1682" s="11"/>
      <c r="AM1682" s="11"/>
      <c r="AN1682" s="11"/>
      <c r="AO1682" s="11"/>
      <c r="AP1682" s="11"/>
      <c r="AQ1682" s="26"/>
      <c r="AR1682" s="26"/>
      <c r="AS1682" s="26"/>
      <c r="AT1682" s="26"/>
      <c r="AU1682" s="26"/>
      <c r="AV1682" s="26"/>
      <c r="AW1682" s="11"/>
      <c r="AX1682" s="11"/>
      <c r="AY1682" s="11"/>
      <c r="AZ1682" s="11"/>
      <c r="BA1682" s="11"/>
      <c r="BB1682" s="11"/>
      <c r="BC1682" s="11"/>
    </row>
    <row r="1683" spans="1:55" x14ac:dyDescent="0.3">
      <c r="A1683" s="11"/>
      <c r="B1683" s="11"/>
      <c r="C1683" s="11"/>
      <c r="D1683" s="11"/>
      <c r="E1683" s="38"/>
      <c r="F1683" s="11"/>
      <c r="G1683" s="40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1"/>
      <c r="AL1683" s="11"/>
      <c r="AM1683" s="11"/>
      <c r="AN1683" s="11"/>
      <c r="AO1683" s="11"/>
      <c r="AP1683" s="11"/>
      <c r="AQ1683" s="26"/>
      <c r="AR1683" s="26"/>
      <c r="AS1683" s="26"/>
      <c r="AT1683" s="26"/>
      <c r="AU1683" s="26"/>
      <c r="AV1683" s="26"/>
      <c r="AW1683" s="11"/>
      <c r="AX1683" s="11"/>
      <c r="AY1683" s="11"/>
      <c r="AZ1683" s="11"/>
      <c r="BA1683" s="11"/>
      <c r="BB1683" s="11"/>
      <c r="BC1683" s="11"/>
    </row>
    <row r="1684" spans="1:55" x14ac:dyDescent="0.3">
      <c r="A1684" s="11"/>
      <c r="B1684" s="11"/>
      <c r="C1684" s="11"/>
      <c r="D1684" s="11"/>
      <c r="E1684" s="38"/>
      <c r="F1684" s="11"/>
      <c r="G1684" s="40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26"/>
      <c r="AR1684" s="26"/>
      <c r="AS1684" s="26"/>
      <c r="AT1684" s="26"/>
      <c r="AU1684" s="26"/>
      <c r="AV1684" s="26"/>
      <c r="AW1684" s="11"/>
      <c r="AX1684" s="11"/>
      <c r="AY1684" s="11"/>
      <c r="AZ1684" s="11"/>
      <c r="BA1684" s="11"/>
      <c r="BB1684" s="11"/>
      <c r="BC1684" s="11"/>
    </row>
    <row r="1685" spans="1:55" x14ac:dyDescent="0.3">
      <c r="A1685" s="11"/>
      <c r="B1685" s="11"/>
      <c r="C1685" s="11"/>
      <c r="D1685" s="11"/>
      <c r="E1685" s="38"/>
      <c r="F1685" s="11"/>
      <c r="G1685" s="40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1"/>
      <c r="AL1685" s="11"/>
      <c r="AM1685" s="11"/>
      <c r="AN1685" s="11"/>
      <c r="AO1685" s="11"/>
      <c r="AP1685" s="11"/>
      <c r="AQ1685" s="26"/>
      <c r="AR1685" s="26"/>
      <c r="AS1685" s="26"/>
      <c r="AT1685" s="26"/>
      <c r="AU1685" s="26"/>
      <c r="AV1685" s="26"/>
      <c r="AW1685" s="11"/>
      <c r="AX1685" s="11"/>
      <c r="AY1685" s="11"/>
      <c r="AZ1685" s="11"/>
      <c r="BA1685" s="11"/>
      <c r="BB1685" s="11"/>
      <c r="BC1685" s="11"/>
    </row>
    <row r="1686" spans="1:55" x14ac:dyDescent="0.3">
      <c r="A1686" s="11"/>
      <c r="B1686" s="11"/>
      <c r="C1686" s="11"/>
      <c r="D1686" s="11"/>
      <c r="E1686" s="38"/>
      <c r="F1686" s="11"/>
      <c r="G1686" s="40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26"/>
      <c r="AR1686" s="26"/>
      <c r="AS1686" s="26"/>
      <c r="AT1686" s="26"/>
      <c r="AU1686" s="26"/>
      <c r="AV1686" s="26"/>
      <c r="AW1686" s="11"/>
      <c r="AX1686" s="11"/>
      <c r="AY1686" s="11"/>
      <c r="AZ1686" s="11"/>
      <c r="BA1686" s="11"/>
      <c r="BB1686" s="11"/>
      <c r="BC1686" s="11"/>
    </row>
    <row r="1687" spans="1:55" x14ac:dyDescent="0.3">
      <c r="A1687" s="11"/>
      <c r="B1687" s="11"/>
      <c r="C1687" s="11"/>
      <c r="D1687" s="11"/>
      <c r="E1687" s="38"/>
      <c r="F1687" s="11"/>
      <c r="G1687" s="40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1"/>
      <c r="AL1687" s="11"/>
      <c r="AM1687" s="11"/>
      <c r="AN1687" s="11"/>
      <c r="AO1687" s="11"/>
      <c r="AP1687" s="11"/>
      <c r="AQ1687" s="26"/>
      <c r="AR1687" s="26"/>
      <c r="AS1687" s="26"/>
      <c r="AT1687" s="26"/>
      <c r="AU1687" s="26"/>
      <c r="AV1687" s="26"/>
      <c r="AW1687" s="11"/>
      <c r="AX1687" s="11"/>
      <c r="AY1687" s="11"/>
      <c r="AZ1687" s="11"/>
      <c r="BA1687" s="11"/>
      <c r="BB1687" s="11"/>
      <c r="BC1687" s="11"/>
    </row>
    <row r="1688" spans="1:55" x14ac:dyDescent="0.3">
      <c r="A1688" s="11"/>
      <c r="B1688" s="11"/>
      <c r="C1688" s="11"/>
      <c r="D1688" s="11"/>
      <c r="E1688" s="38"/>
      <c r="F1688" s="11"/>
      <c r="G1688" s="40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26"/>
      <c r="AR1688" s="26"/>
      <c r="AS1688" s="26"/>
      <c r="AT1688" s="26"/>
      <c r="AU1688" s="26"/>
      <c r="AV1688" s="26"/>
      <c r="AW1688" s="11"/>
      <c r="AX1688" s="11"/>
      <c r="AY1688" s="11"/>
      <c r="AZ1688" s="11"/>
      <c r="BA1688" s="11"/>
      <c r="BB1688" s="11"/>
      <c r="BC1688" s="11"/>
    </row>
    <row r="1689" spans="1:55" x14ac:dyDescent="0.3">
      <c r="A1689" s="11"/>
      <c r="B1689" s="11"/>
      <c r="C1689" s="11"/>
      <c r="D1689" s="11"/>
      <c r="E1689" s="38"/>
      <c r="F1689" s="11"/>
      <c r="G1689" s="40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26"/>
      <c r="AR1689" s="26"/>
      <c r="AS1689" s="26"/>
      <c r="AT1689" s="26"/>
      <c r="AU1689" s="26"/>
      <c r="AV1689" s="26"/>
      <c r="AW1689" s="11"/>
      <c r="AX1689" s="11"/>
      <c r="AY1689" s="11"/>
      <c r="AZ1689" s="11"/>
      <c r="BA1689" s="11"/>
      <c r="BB1689" s="11"/>
      <c r="BC1689" s="11"/>
    </row>
    <row r="1690" spans="1:55" x14ac:dyDescent="0.3">
      <c r="A1690" s="11"/>
      <c r="B1690" s="11"/>
      <c r="C1690" s="11"/>
      <c r="D1690" s="11"/>
      <c r="E1690" s="38"/>
      <c r="F1690" s="11"/>
      <c r="G1690" s="40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26"/>
      <c r="AR1690" s="26"/>
      <c r="AS1690" s="26"/>
      <c r="AT1690" s="26"/>
      <c r="AU1690" s="26"/>
      <c r="AV1690" s="26"/>
      <c r="AW1690" s="11"/>
      <c r="AX1690" s="11"/>
      <c r="AY1690" s="11"/>
      <c r="AZ1690" s="11"/>
      <c r="BA1690" s="11"/>
      <c r="BB1690" s="11"/>
      <c r="BC1690" s="11"/>
    </row>
    <row r="1691" spans="1:55" x14ac:dyDescent="0.3">
      <c r="A1691" s="11"/>
      <c r="B1691" s="11"/>
      <c r="C1691" s="11"/>
      <c r="D1691" s="11"/>
      <c r="E1691" s="38"/>
      <c r="F1691" s="11"/>
      <c r="G1691" s="40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1"/>
      <c r="AN1691" s="11"/>
      <c r="AO1691" s="11"/>
      <c r="AP1691" s="11"/>
      <c r="AQ1691" s="26"/>
      <c r="AR1691" s="26"/>
      <c r="AS1691" s="26"/>
      <c r="AT1691" s="26"/>
      <c r="AU1691" s="26"/>
      <c r="AV1691" s="26"/>
      <c r="AW1691" s="11"/>
      <c r="AX1691" s="11"/>
      <c r="AY1691" s="11"/>
      <c r="AZ1691" s="11"/>
      <c r="BA1691" s="11"/>
      <c r="BB1691" s="11"/>
      <c r="BC1691" s="11"/>
    </row>
    <row r="1692" spans="1:55" x14ac:dyDescent="0.3">
      <c r="A1692" s="11"/>
      <c r="B1692" s="11"/>
      <c r="C1692" s="11"/>
      <c r="D1692" s="11"/>
      <c r="E1692" s="38"/>
      <c r="F1692" s="11"/>
      <c r="G1692" s="40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1"/>
      <c r="AN1692" s="11"/>
      <c r="AO1692" s="11"/>
      <c r="AP1692" s="11"/>
      <c r="AQ1692" s="26"/>
      <c r="AR1692" s="26"/>
      <c r="AS1692" s="26"/>
      <c r="AT1692" s="26"/>
      <c r="AU1692" s="26"/>
      <c r="AV1692" s="26"/>
      <c r="AW1692" s="11"/>
      <c r="AX1692" s="11"/>
      <c r="AY1692" s="11"/>
      <c r="AZ1692" s="11"/>
      <c r="BA1692" s="11"/>
      <c r="BB1692" s="11"/>
      <c r="BC1692" s="11"/>
    </row>
    <row r="1693" spans="1:55" x14ac:dyDescent="0.3">
      <c r="A1693" s="11"/>
      <c r="B1693" s="11"/>
      <c r="C1693" s="11"/>
      <c r="D1693" s="11"/>
      <c r="E1693" s="38"/>
      <c r="F1693" s="11"/>
      <c r="G1693" s="40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1"/>
      <c r="AN1693" s="11"/>
      <c r="AO1693" s="11"/>
      <c r="AP1693" s="11"/>
      <c r="AQ1693" s="26"/>
      <c r="AR1693" s="26"/>
      <c r="AS1693" s="26"/>
      <c r="AT1693" s="26"/>
      <c r="AU1693" s="26"/>
      <c r="AV1693" s="26"/>
      <c r="AW1693" s="11"/>
      <c r="AX1693" s="11"/>
      <c r="AY1693" s="11"/>
      <c r="AZ1693" s="11"/>
      <c r="BA1693" s="11"/>
      <c r="BB1693" s="11"/>
      <c r="BC1693" s="11"/>
    </row>
    <row r="1694" spans="1:55" x14ac:dyDescent="0.3">
      <c r="A1694" s="11"/>
      <c r="B1694" s="11"/>
      <c r="C1694" s="11"/>
      <c r="D1694" s="11"/>
      <c r="E1694" s="38"/>
      <c r="F1694" s="11"/>
      <c r="G1694" s="40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26"/>
      <c r="AR1694" s="26"/>
      <c r="AS1694" s="26"/>
      <c r="AT1694" s="26"/>
      <c r="AU1694" s="26"/>
      <c r="AV1694" s="26"/>
      <c r="AW1694" s="11"/>
      <c r="AX1694" s="11"/>
      <c r="AY1694" s="11"/>
      <c r="AZ1694" s="11"/>
      <c r="BA1694" s="11"/>
      <c r="BB1694" s="11"/>
      <c r="BC1694" s="11"/>
    </row>
    <row r="1695" spans="1:55" x14ac:dyDescent="0.3">
      <c r="A1695" s="11"/>
      <c r="B1695" s="11"/>
      <c r="C1695" s="11"/>
      <c r="D1695" s="11"/>
      <c r="E1695" s="38"/>
      <c r="F1695" s="11"/>
      <c r="G1695" s="40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1"/>
      <c r="AL1695" s="11"/>
      <c r="AM1695" s="11"/>
      <c r="AN1695" s="11"/>
      <c r="AO1695" s="11"/>
      <c r="AP1695" s="11"/>
      <c r="AQ1695" s="26"/>
      <c r="AR1695" s="26"/>
      <c r="AS1695" s="26"/>
      <c r="AT1695" s="26"/>
      <c r="AU1695" s="26"/>
      <c r="AV1695" s="26"/>
      <c r="AW1695" s="11"/>
      <c r="AX1695" s="11"/>
      <c r="AY1695" s="11"/>
      <c r="AZ1695" s="11"/>
      <c r="BA1695" s="11"/>
      <c r="BB1695" s="11"/>
      <c r="BC1695" s="11"/>
    </row>
    <row r="1696" spans="1:55" x14ac:dyDescent="0.3">
      <c r="A1696" s="11"/>
      <c r="B1696" s="11"/>
      <c r="C1696" s="11"/>
      <c r="D1696" s="11"/>
      <c r="E1696" s="38"/>
      <c r="F1696" s="11"/>
      <c r="G1696" s="40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1"/>
      <c r="AL1696" s="11"/>
      <c r="AM1696" s="11"/>
      <c r="AN1696" s="11"/>
      <c r="AO1696" s="11"/>
      <c r="AP1696" s="11"/>
      <c r="AQ1696" s="26"/>
      <c r="AR1696" s="26"/>
      <c r="AS1696" s="26"/>
      <c r="AT1696" s="26"/>
      <c r="AU1696" s="26"/>
      <c r="AV1696" s="26"/>
      <c r="AW1696" s="11"/>
      <c r="AX1696" s="11"/>
      <c r="AY1696" s="11"/>
      <c r="AZ1696" s="11"/>
      <c r="BA1696" s="11"/>
      <c r="BB1696" s="11"/>
      <c r="BC1696" s="11"/>
    </row>
    <row r="1697" spans="1:55" x14ac:dyDescent="0.3">
      <c r="A1697" s="11"/>
      <c r="B1697" s="11"/>
      <c r="C1697" s="11"/>
      <c r="D1697" s="11"/>
      <c r="E1697" s="38"/>
      <c r="F1697" s="11"/>
      <c r="G1697" s="40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26"/>
      <c r="AR1697" s="26"/>
      <c r="AS1697" s="26"/>
      <c r="AT1697" s="26"/>
      <c r="AU1697" s="26"/>
      <c r="AV1697" s="26"/>
      <c r="AW1697" s="11"/>
      <c r="AX1697" s="11"/>
      <c r="AY1697" s="11"/>
      <c r="AZ1697" s="11"/>
      <c r="BA1697" s="11"/>
      <c r="BB1697" s="11"/>
      <c r="BC1697" s="11"/>
    </row>
    <row r="1698" spans="1:55" x14ac:dyDescent="0.3">
      <c r="A1698" s="11"/>
      <c r="B1698" s="11"/>
      <c r="C1698" s="11"/>
      <c r="D1698" s="11"/>
      <c r="E1698" s="38"/>
      <c r="F1698" s="11"/>
      <c r="G1698" s="40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26"/>
      <c r="AR1698" s="26"/>
      <c r="AS1698" s="26"/>
      <c r="AT1698" s="26"/>
      <c r="AU1698" s="26"/>
      <c r="AV1698" s="26"/>
      <c r="AW1698" s="11"/>
      <c r="AX1698" s="11"/>
      <c r="AY1698" s="11"/>
      <c r="AZ1698" s="11"/>
      <c r="BA1698" s="11"/>
      <c r="BB1698" s="11"/>
      <c r="BC1698" s="11"/>
    </row>
    <row r="1699" spans="1:55" x14ac:dyDescent="0.3">
      <c r="A1699" s="11"/>
      <c r="B1699" s="11"/>
      <c r="C1699" s="11"/>
      <c r="D1699" s="11"/>
      <c r="E1699" s="38"/>
      <c r="F1699" s="11"/>
      <c r="G1699" s="40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1"/>
      <c r="AL1699" s="11"/>
      <c r="AM1699" s="11"/>
      <c r="AN1699" s="11"/>
      <c r="AO1699" s="11"/>
      <c r="AP1699" s="11"/>
      <c r="AQ1699" s="26"/>
      <c r="AR1699" s="26"/>
      <c r="AS1699" s="26"/>
      <c r="AT1699" s="26"/>
      <c r="AU1699" s="26"/>
      <c r="AV1699" s="26"/>
      <c r="AW1699" s="11"/>
      <c r="AX1699" s="11"/>
      <c r="AY1699" s="11"/>
      <c r="AZ1699" s="11"/>
      <c r="BA1699" s="11"/>
      <c r="BB1699" s="11"/>
      <c r="BC1699" s="11"/>
    </row>
    <row r="1700" spans="1:55" x14ac:dyDescent="0.3">
      <c r="A1700" s="11"/>
      <c r="B1700" s="11"/>
      <c r="C1700" s="11"/>
      <c r="D1700" s="11"/>
      <c r="E1700" s="38"/>
      <c r="F1700" s="11"/>
      <c r="G1700" s="40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26"/>
      <c r="AR1700" s="26"/>
      <c r="AS1700" s="26"/>
      <c r="AT1700" s="26"/>
      <c r="AU1700" s="26"/>
      <c r="AV1700" s="26"/>
      <c r="AW1700" s="11"/>
      <c r="AX1700" s="11"/>
      <c r="AY1700" s="11"/>
      <c r="AZ1700" s="11"/>
      <c r="BA1700" s="11"/>
      <c r="BB1700" s="11"/>
      <c r="BC1700" s="11"/>
    </row>
    <row r="1701" spans="1:55" x14ac:dyDescent="0.3">
      <c r="A1701" s="11"/>
      <c r="B1701" s="11"/>
      <c r="C1701" s="11"/>
      <c r="D1701" s="11"/>
      <c r="E1701" s="38"/>
      <c r="F1701" s="11"/>
      <c r="G1701" s="40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1"/>
      <c r="AN1701" s="11"/>
      <c r="AO1701" s="11"/>
      <c r="AP1701" s="11"/>
      <c r="AQ1701" s="26"/>
      <c r="AR1701" s="26"/>
      <c r="AS1701" s="26"/>
      <c r="AT1701" s="26"/>
      <c r="AU1701" s="26"/>
      <c r="AV1701" s="26"/>
      <c r="AW1701" s="11"/>
      <c r="AX1701" s="11"/>
      <c r="AY1701" s="11"/>
      <c r="AZ1701" s="11"/>
      <c r="BA1701" s="11"/>
      <c r="BB1701" s="11"/>
      <c r="BC1701" s="11"/>
    </row>
    <row r="1702" spans="1:55" x14ac:dyDescent="0.3">
      <c r="A1702" s="11"/>
      <c r="B1702" s="11"/>
      <c r="C1702" s="11"/>
      <c r="D1702" s="11"/>
      <c r="E1702" s="38"/>
      <c r="F1702" s="11"/>
      <c r="G1702" s="40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26"/>
      <c r="AR1702" s="26"/>
      <c r="AS1702" s="26"/>
      <c r="AT1702" s="26"/>
      <c r="AU1702" s="26"/>
      <c r="AV1702" s="26"/>
      <c r="AW1702" s="11"/>
      <c r="AX1702" s="11"/>
      <c r="AY1702" s="11"/>
      <c r="AZ1702" s="11"/>
      <c r="BA1702" s="11"/>
      <c r="BB1702" s="11"/>
      <c r="BC1702" s="11"/>
    </row>
    <row r="1703" spans="1:55" x14ac:dyDescent="0.3">
      <c r="A1703" s="11"/>
      <c r="B1703" s="11"/>
      <c r="C1703" s="11"/>
      <c r="D1703" s="11"/>
      <c r="E1703" s="38"/>
      <c r="F1703" s="11"/>
      <c r="G1703" s="40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26"/>
      <c r="AR1703" s="26"/>
      <c r="AS1703" s="26"/>
      <c r="AT1703" s="26"/>
      <c r="AU1703" s="26"/>
      <c r="AV1703" s="26"/>
      <c r="AW1703" s="11"/>
      <c r="AX1703" s="11"/>
      <c r="AY1703" s="11"/>
      <c r="AZ1703" s="11"/>
      <c r="BA1703" s="11"/>
      <c r="BB1703" s="11"/>
      <c r="BC1703" s="11"/>
    </row>
    <row r="1704" spans="1:55" x14ac:dyDescent="0.3">
      <c r="A1704" s="11"/>
      <c r="B1704" s="11"/>
      <c r="C1704" s="11"/>
      <c r="D1704" s="11"/>
      <c r="E1704" s="38"/>
      <c r="F1704" s="11"/>
      <c r="G1704" s="40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26"/>
      <c r="AR1704" s="26"/>
      <c r="AS1704" s="26"/>
      <c r="AT1704" s="26"/>
      <c r="AU1704" s="26"/>
      <c r="AV1704" s="26"/>
      <c r="AW1704" s="11"/>
      <c r="AX1704" s="11"/>
      <c r="AY1704" s="11"/>
      <c r="AZ1704" s="11"/>
      <c r="BA1704" s="11"/>
      <c r="BB1704" s="11"/>
      <c r="BC1704" s="11"/>
    </row>
    <row r="1705" spans="1:55" x14ac:dyDescent="0.3">
      <c r="A1705" s="11"/>
      <c r="B1705" s="11"/>
      <c r="C1705" s="11"/>
      <c r="D1705" s="11"/>
      <c r="E1705" s="38"/>
      <c r="F1705" s="11"/>
      <c r="G1705" s="40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1"/>
      <c r="AL1705" s="11"/>
      <c r="AM1705" s="11"/>
      <c r="AN1705" s="11"/>
      <c r="AO1705" s="11"/>
      <c r="AP1705" s="11"/>
      <c r="AQ1705" s="26"/>
      <c r="AR1705" s="26"/>
      <c r="AS1705" s="26"/>
      <c r="AT1705" s="26"/>
      <c r="AU1705" s="26"/>
      <c r="AV1705" s="26"/>
      <c r="AW1705" s="11"/>
      <c r="AX1705" s="11"/>
      <c r="AY1705" s="11"/>
      <c r="AZ1705" s="11"/>
      <c r="BA1705" s="11"/>
      <c r="BB1705" s="11"/>
      <c r="BC1705" s="11"/>
    </row>
    <row r="1706" spans="1:55" x14ac:dyDescent="0.3">
      <c r="A1706" s="11"/>
      <c r="B1706" s="11"/>
      <c r="C1706" s="11"/>
      <c r="D1706" s="11"/>
      <c r="E1706" s="38"/>
      <c r="F1706" s="11"/>
      <c r="G1706" s="40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1"/>
      <c r="AL1706" s="11"/>
      <c r="AM1706" s="11"/>
      <c r="AN1706" s="11"/>
      <c r="AO1706" s="11"/>
      <c r="AP1706" s="11"/>
      <c r="AQ1706" s="26"/>
      <c r="AR1706" s="26"/>
      <c r="AS1706" s="26"/>
      <c r="AT1706" s="26"/>
      <c r="AU1706" s="26"/>
      <c r="AV1706" s="26"/>
      <c r="AW1706" s="11"/>
      <c r="AX1706" s="11"/>
      <c r="AY1706" s="11"/>
      <c r="AZ1706" s="11"/>
      <c r="BA1706" s="11"/>
      <c r="BB1706" s="11"/>
      <c r="BC1706" s="11"/>
    </row>
    <row r="1707" spans="1:55" x14ac:dyDescent="0.3">
      <c r="A1707" s="11"/>
      <c r="B1707" s="11"/>
      <c r="C1707" s="11"/>
      <c r="D1707" s="11"/>
      <c r="E1707" s="38"/>
      <c r="F1707" s="11"/>
      <c r="G1707" s="40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26"/>
      <c r="AR1707" s="26"/>
      <c r="AS1707" s="26"/>
      <c r="AT1707" s="26"/>
      <c r="AU1707" s="26"/>
      <c r="AV1707" s="26"/>
      <c r="AW1707" s="11"/>
      <c r="AX1707" s="11"/>
      <c r="AY1707" s="11"/>
      <c r="AZ1707" s="11"/>
      <c r="BA1707" s="11"/>
      <c r="BB1707" s="11"/>
      <c r="BC1707" s="11"/>
    </row>
    <row r="1708" spans="1:55" x14ac:dyDescent="0.3">
      <c r="A1708" s="11"/>
      <c r="B1708" s="11"/>
      <c r="C1708" s="11"/>
      <c r="D1708" s="11"/>
      <c r="E1708" s="38"/>
      <c r="F1708" s="11"/>
      <c r="G1708" s="40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26"/>
      <c r="AR1708" s="26"/>
      <c r="AS1708" s="26"/>
      <c r="AT1708" s="26"/>
      <c r="AU1708" s="26"/>
      <c r="AV1708" s="26"/>
      <c r="AW1708" s="11"/>
      <c r="AX1708" s="11"/>
      <c r="AY1708" s="11"/>
      <c r="AZ1708" s="11"/>
      <c r="BA1708" s="11"/>
      <c r="BB1708" s="11"/>
      <c r="BC1708" s="11"/>
    </row>
    <row r="1709" spans="1:55" x14ac:dyDescent="0.3">
      <c r="A1709" s="11"/>
      <c r="B1709" s="11"/>
      <c r="C1709" s="11"/>
      <c r="D1709" s="11"/>
      <c r="E1709" s="38"/>
      <c r="F1709" s="11"/>
      <c r="G1709" s="40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1"/>
      <c r="AN1709" s="11"/>
      <c r="AO1709" s="11"/>
      <c r="AP1709" s="11"/>
      <c r="AQ1709" s="26"/>
      <c r="AR1709" s="26"/>
      <c r="AS1709" s="26"/>
      <c r="AT1709" s="26"/>
      <c r="AU1709" s="26"/>
      <c r="AV1709" s="26"/>
      <c r="AW1709" s="11"/>
      <c r="AX1709" s="11"/>
      <c r="AY1709" s="11"/>
      <c r="AZ1709" s="11"/>
      <c r="BA1709" s="11"/>
      <c r="BB1709" s="11"/>
      <c r="BC1709" s="11"/>
    </row>
    <row r="1710" spans="1:55" x14ac:dyDescent="0.3">
      <c r="A1710" s="11"/>
      <c r="B1710" s="11"/>
      <c r="C1710" s="11"/>
      <c r="D1710" s="11"/>
      <c r="E1710" s="38"/>
      <c r="F1710" s="11"/>
      <c r="G1710" s="40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26"/>
      <c r="AR1710" s="26"/>
      <c r="AS1710" s="26"/>
      <c r="AT1710" s="26"/>
      <c r="AU1710" s="26"/>
      <c r="AV1710" s="26"/>
      <c r="AW1710" s="11"/>
      <c r="AX1710" s="11"/>
      <c r="AY1710" s="11"/>
      <c r="AZ1710" s="11"/>
      <c r="BA1710" s="11"/>
      <c r="BB1710" s="11"/>
      <c r="BC1710" s="11"/>
    </row>
    <row r="1711" spans="1:55" x14ac:dyDescent="0.3">
      <c r="A1711" s="11"/>
      <c r="B1711" s="11"/>
      <c r="C1711" s="11"/>
      <c r="D1711" s="11"/>
      <c r="E1711" s="38"/>
      <c r="F1711" s="11"/>
      <c r="G1711" s="40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1"/>
      <c r="AL1711" s="11"/>
      <c r="AM1711" s="11"/>
      <c r="AN1711" s="11"/>
      <c r="AO1711" s="11"/>
      <c r="AP1711" s="11"/>
      <c r="AQ1711" s="26"/>
      <c r="AR1711" s="26"/>
      <c r="AS1711" s="26"/>
      <c r="AT1711" s="26"/>
      <c r="AU1711" s="26"/>
      <c r="AV1711" s="26"/>
      <c r="AW1711" s="11"/>
      <c r="AX1711" s="11"/>
      <c r="AY1711" s="11"/>
      <c r="AZ1711" s="11"/>
      <c r="BA1711" s="11"/>
      <c r="BB1711" s="11"/>
      <c r="BC1711" s="11"/>
    </row>
    <row r="1712" spans="1:55" x14ac:dyDescent="0.3">
      <c r="A1712" s="11"/>
      <c r="B1712" s="11"/>
      <c r="C1712" s="11"/>
      <c r="D1712" s="11"/>
      <c r="E1712" s="38"/>
      <c r="F1712" s="11"/>
      <c r="G1712" s="40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26"/>
      <c r="AR1712" s="26"/>
      <c r="AS1712" s="26"/>
      <c r="AT1712" s="26"/>
      <c r="AU1712" s="26"/>
      <c r="AV1712" s="26"/>
      <c r="AW1712" s="11"/>
      <c r="AX1712" s="11"/>
      <c r="AY1712" s="11"/>
      <c r="AZ1712" s="11"/>
      <c r="BA1712" s="11"/>
      <c r="BB1712" s="11"/>
      <c r="BC1712" s="11"/>
    </row>
    <row r="1713" spans="1:55" x14ac:dyDescent="0.3">
      <c r="A1713" s="11"/>
      <c r="B1713" s="11"/>
      <c r="C1713" s="11"/>
      <c r="D1713" s="11"/>
      <c r="E1713" s="38"/>
      <c r="F1713" s="11"/>
      <c r="G1713" s="40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1"/>
      <c r="AN1713" s="11"/>
      <c r="AO1713" s="11"/>
      <c r="AP1713" s="11"/>
      <c r="AQ1713" s="26"/>
      <c r="AR1713" s="26"/>
      <c r="AS1713" s="26"/>
      <c r="AT1713" s="26"/>
      <c r="AU1713" s="26"/>
      <c r="AV1713" s="26"/>
      <c r="AW1713" s="11"/>
      <c r="AX1713" s="11"/>
      <c r="AY1713" s="11"/>
      <c r="AZ1713" s="11"/>
      <c r="BA1713" s="11"/>
      <c r="BB1713" s="11"/>
      <c r="BC1713" s="11"/>
    </row>
    <row r="1714" spans="1:55" x14ac:dyDescent="0.3">
      <c r="A1714" s="11"/>
      <c r="B1714" s="11"/>
      <c r="C1714" s="11"/>
      <c r="D1714" s="11"/>
      <c r="E1714" s="38"/>
      <c r="F1714" s="11"/>
      <c r="G1714" s="40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26"/>
      <c r="AR1714" s="26"/>
      <c r="AS1714" s="26"/>
      <c r="AT1714" s="26"/>
      <c r="AU1714" s="26"/>
      <c r="AV1714" s="26"/>
      <c r="AW1714" s="11"/>
      <c r="AX1714" s="11"/>
      <c r="AY1714" s="11"/>
      <c r="AZ1714" s="11"/>
      <c r="BA1714" s="11"/>
      <c r="BB1714" s="11"/>
      <c r="BC1714" s="11"/>
    </row>
    <row r="1715" spans="1:55" x14ac:dyDescent="0.3">
      <c r="A1715" s="11"/>
      <c r="B1715" s="11"/>
      <c r="C1715" s="11"/>
      <c r="D1715" s="11"/>
      <c r="E1715" s="38"/>
      <c r="F1715" s="11"/>
      <c r="G1715" s="40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1"/>
      <c r="AL1715" s="11"/>
      <c r="AM1715" s="11"/>
      <c r="AN1715" s="11"/>
      <c r="AO1715" s="11"/>
      <c r="AP1715" s="11"/>
      <c r="AQ1715" s="26"/>
      <c r="AR1715" s="26"/>
      <c r="AS1715" s="26"/>
      <c r="AT1715" s="26"/>
      <c r="AU1715" s="26"/>
      <c r="AV1715" s="26"/>
      <c r="AW1715" s="11"/>
      <c r="AX1715" s="11"/>
      <c r="AY1715" s="11"/>
      <c r="AZ1715" s="11"/>
      <c r="BA1715" s="11"/>
      <c r="BB1715" s="11"/>
      <c r="BC1715" s="11"/>
    </row>
    <row r="1716" spans="1:55" x14ac:dyDescent="0.3">
      <c r="A1716" s="11"/>
      <c r="B1716" s="11"/>
      <c r="C1716" s="11"/>
      <c r="D1716" s="11"/>
      <c r="E1716" s="38"/>
      <c r="F1716" s="11"/>
      <c r="G1716" s="40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1"/>
      <c r="AL1716" s="11"/>
      <c r="AM1716" s="11"/>
      <c r="AN1716" s="11"/>
      <c r="AO1716" s="11"/>
      <c r="AP1716" s="11"/>
      <c r="AQ1716" s="26"/>
      <c r="AR1716" s="26"/>
      <c r="AS1716" s="26"/>
      <c r="AT1716" s="26"/>
      <c r="AU1716" s="26"/>
      <c r="AV1716" s="26"/>
      <c r="AW1716" s="11"/>
      <c r="AX1716" s="11"/>
      <c r="AY1716" s="11"/>
      <c r="AZ1716" s="11"/>
      <c r="BA1716" s="11"/>
      <c r="BB1716" s="11"/>
      <c r="BC1716" s="11"/>
    </row>
    <row r="1717" spans="1:55" x14ac:dyDescent="0.3">
      <c r="A1717" s="11"/>
      <c r="B1717" s="11"/>
      <c r="C1717" s="11"/>
      <c r="D1717" s="11"/>
      <c r="E1717" s="38"/>
      <c r="F1717" s="11"/>
      <c r="G1717" s="40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26"/>
      <c r="AR1717" s="26"/>
      <c r="AS1717" s="26"/>
      <c r="AT1717" s="26"/>
      <c r="AU1717" s="26"/>
      <c r="AV1717" s="26"/>
      <c r="AW1717" s="11"/>
      <c r="AX1717" s="11"/>
      <c r="AY1717" s="11"/>
      <c r="AZ1717" s="11"/>
      <c r="BA1717" s="11"/>
      <c r="BB1717" s="11"/>
      <c r="BC1717" s="11"/>
    </row>
    <row r="1718" spans="1:55" x14ac:dyDescent="0.3">
      <c r="A1718" s="11"/>
      <c r="B1718" s="11"/>
      <c r="C1718" s="11"/>
      <c r="D1718" s="11"/>
      <c r="E1718" s="38"/>
      <c r="F1718" s="11"/>
      <c r="G1718" s="40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26"/>
      <c r="AR1718" s="26"/>
      <c r="AS1718" s="26"/>
      <c r="AT1718" s="26"/>
      <c r="AU1718" s="26"/>
      <c r="AV1718" s="26"/>
      <c r="AW1718" s="11"/>
      <c r="AX1718" s="11"/>
      <c r="AY1718" s="11"/>
      <c r="AZ1718" s="11"/>
      <c r="BA1718" s="11"/>
      <c r="BB1718" s="11"/>
      <c r="BC1718" s="11"/>
    </row>
    <row r="1719" spans="1:55" x14ac:dyDescent="0.3">
      <c r="A1719" s="11"/>
      <c r="B1719" s="11"/>
      <c r="C1719" s="11"/>
      <c r="D1719" s="11"/>
      <c r="E1719" s="38"/>
      <c r="F1719" s="11"/>
      <c r="G1719" s="40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1"/>
      <c r="AL1719" s="11"/>
      <c r="AM1719" s="11"/>
      <c r="AN1719" s="11"/>
      <c r="AO1719" s="11"/>
      <c r="AP1719" s="11"/>
      <c r="AQ1719" s="26"/>
      <c r="AR1719" s="26"/>
      <c r="AS1719" s="26"/>
      <c r="AT1719" s="26"/>
      <c r="AU1719" s="26"/>
      <c r="AV1719" s="26"/>
      <c r="AW1719" s="11"/>
      <c r="AX1719" s="11"/>
      <c r="AY1719" s="11"/>
      <c r="AZ1719" s="11"/>
      <c r="BA1719" s="11"/>
      <c r="BB1719" s="11"/>
      <c r="BC1719" s="11"/>
    </row>
    <row r="1720" spans="1:55" x14ac:dyDescent="0.3">
      <c r="A1720" s="11"/>
      <c r="B1720" s="11"/>
      <c r="C1720" s="11"/>
      <c r="D1720" s="11"/>
      <c r="E1720" s="38"/>
      <c r="F1720" s="11"/>
      <c r="G1720" s="40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1"/>
      <c r="AL1720" s="11"/>
      <c r="AM1720" s="11"/>
      <c r="AN1720" s="11"/>
      <c r="AO1720" s="11"/>
      <c r="AP1720" s="11"/>
      <c r="AQ1720" s="26"/>
      <c r="AR1720" s="26"/>
      <c r="AS1720" s="26"/>
      <c r="AT1720" s="26"/>
      <c r="AU1720" s="26"/>
      <c r="AV1720" s="26"/>
      <c r="AW1720" s="11"/>
      <c r="AX1720" s="11"/>
      <c r="AY1720" s="11"/>
      <c r="AZ1720" s="11"/>
      <c r="BA1720" s="11"/>
      <c r="BB1720" s="11"/>
      <c r="BC1720" s="11"/>
    </row>
    <row r="1721" spans="1:55" x14ac:dyDescent="0.3">
      <c r="A1721" s="11"/>
      <c r="B1721" s="11"/>
      <c r="C1721" s="11"/>
      <c r="D1721" s="11"/>
      <c r="E1721" s="38"/>
      <c r="F1721" s="11"/>
      <c r="G1721" s="40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1"/>
      <c r="AL1721" s="11"/>
      <c r="AM1721" s="11"/>
      <c r="AN1721" s="11"/>
      <c r="AO1721" s="11"/>
      <c r="AP1721" s="11"/>
      <c r="AQ1721" s="26"/>
      <c r="AR1721" s="26"/>
      <c r="AS1721" s="26"/>
      <c r="AT1721" s="26"/>
      <c r="AU1721" s="26"/>
      <c r="AV1721" s="26"/>
      <c r="AW1721" s="11"/>
      <c r="AX1721" s="11"/>
      <c r="AY1721" s="11"/>
      <c r="AZ1721" s="11"/>
      <c r="BA1721" s="11"/>
      <c r="BB1721" s="11"/>
      <c r="BC1721" s="11"/>
    </row>
    <row r="1722" spans="1:55" x14ac:dyDescent="0.3">
      <c r="A1722" s="11"/>
      <c r="B1722" s="11"/>
      <c r="C1722" s="11"/>
      <c r="D1722" s="11"/>
      <c r="E1722" s="38"/>
      <c r="F1722" s="11"/>
      <c r="G1722" s="40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26"/>
      <c r="AR1722" s="26"/>
      <c r="AS1722" s="26"/>
      <c r="AT1722" s="26"/>
      <c r="AU1722" s="26"/>
      <c r="AV1722" s="26"/>
      <c r="AW1722" s="11"/>
      <c r="AX1722" s="11"/>
      <c r="AY1722" s="11"/>
      <c r="AZ1722" s="11"/>
      <c r="BA1722" s="11"/>
      <c r="BB1722" s="11"/>
      <c r="BC1722" s="11"/>
    </row>
    <row r="1723" spans="1:55" x14ac:dyDescent="0.3">
      <c r="A1723" s="11"/>
      <c r="B1723" s="11"/>
      <c r="C1723" s="11"/>
      <c r="D1723" s="11"/>
      <c r="E1723" s="38"/>
      <c r="F1723" s="11"/>
      <c r="G1723" s="40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26"/>
      <c r="AR1723" s="26"/>
      <c r="AS1723" s="26"/>
      <c r="AT1723" s="26"/>
      <c r="AU1723" s="26"/>
      <c r="AV1723" s="26"/>
      <c r="AW1723" s="11"/>
      <c r="AX1723" s="11"/>
      <c r="AY1723" s="11"/>
      <c r="AZ1723" s="11"/>
      <c r="BA1723" s="11"/>
      <c r="BB1723" s="11"/>
      <c r="BC1723" s="11"/>
    </row>
    <row r="1724" spans="1:55" x14ac:dyDescent="0.3">
      <c r="A1724" s="11"/>
      <c r="B1724" s="11"/>
      <c r="C1724" s="11"/>
      <c r="D1724" s="11"/>
      <c r="E1724" s="38"/>
      <c r="F1724" s="11"/>
      <c r="G1724" s="40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26"/>
      <c r="AR1724" s="26"/>
      <c r="AS1724" s="26"/>
      <c r="AT1724" s="26"/>
      <c r="AU1724" s="26"/>
      <c r="AV1724" s="26"/>
      <c r="AW1724" s="11"/>
      <c r="AX1724" s="11"/>
      <c r="AY1724" s="11"/>
      <c r="AZ1724" s="11"/>
      <c r="BA1724" s="11"/>
      <c r="BB1724" s="11"/>
      <c r="BC1724" s="11"/>
    </row>
    <row r="1725" spans="1:55" x14ac:dyDescent="0.3">
      <c r="A1725" s="11"/>
      <c r="B1725" s="11"/>
      <c r="C1725" s="11"/>
      <c r="D1725" s="11"/>
      <c r="E1725" s="38"/>
      <c r="F1725" s="11"/>
      <c r="G1725" s="40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1"/>
      <c r="AL1725" s="11"/>
      <c r="AM1725" s="11"/>
      <c r="AN1725" s="11"/>
      <c r="AO1725" s="11"/>
      <c r="AP1725" s="11"/>
      <c r="AQ1725" s="26"/>
      <c r="AR1725" s="26"/>
      <c r="AS1725" s="26"/>
      <c r="AT1725" s="26"/>
      <c r="AU1725" s="26"/>
      <c r="AV1725" s="26"/>
      <c r="AW1725" s="11"/>
      <c r="AX1725" s="11"/>
      <c r="AY1725" s="11"/>
      <c r="AZ1725" s="11"/>
      <c r="BA1725" s="11"/>
      <c r="BB1725" s="11"/>
      <c r="BC1725" s="11"/>
    </row>
    <row r="1726" spans="1:55" x14ac:dyDescent="0.3">
      <c r="A1726" s="11"/>
      <c r="B1726" s="11"/>
      <c r="C1726" s="11"/>
      <c r="D1726" s="11"/>
      <c r="E1726" s="38"/>
      <c r="F1726" s="11"/>
      <c r="G1726" s="40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1"/>
      <c r="AL1726" s="11"/>
      <c r="AM1726" s="11"/>
      <c r="AN1726" s="11"/>
      <c r="AO1726" s="11"/>
      <c r="AP1726" s="11"/>
      <c r="AQ1726" s="26"/>
      <c r="AR1726" s="26"/>
      <c r="AS1726" s="26"/>
      <c r="AT1726" s="26"/>
      <c r="AU1726" s="26"/>
      <c r="AV1726" s="26"/>
      <c r="AW1726" s="11"/>
      <c r="AX1726" s="11"/>
      <c r="AY1726" s="11"/>
      <c r="AZ1726" s="11"/>
      <c r="BA1726" s="11"/>
      <c r="BB1726" s="11"/>
      <c r="BC1726" s="11"/>
    </row>
    <row r="1727" spans="1:55" x14ac:dyDescent="0.3">
      <c r="A1727" s="11"/>
      <c r="B1727" s="11"/>
      <c r="C1727" s="11"/>
      <c r="D1727" s="11"/>
      <c r="E1727" s="38"/>
      <c r="F1727" s="11"/>
      <c r="G1727" s="40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26"/>
      <c r="AR1727" s="26"/>
      <c r="AS1727" s="26"/>
      <c r="AT1727" s="26"/>
      <c r="AU1727" s="26"/>
      <c r="AV1727" s="26"/>
      <c r="AW1727" s="11"/>
      <c r="AX1727" s="11"/>
      <c r="AY1727" s="11"/>
      <c r="AZ1727" s="11"/>
      <c r="BA1727" s="11"/>
      <c r="BB1727" s="11"/>
      <c r="BC1727" s="11"/>
    </row>
    <row r="1728" spans="1:55" x14ac:dyDescent="0.3">
      <c r="A1728" s="11"/>
      <c r="B1728" s="11"/>
      <c r="C1728" s="11"/>
      <c r="D1728" s="11"/>
      <c r="E1728" s="38"/>
      <c r="F1728" s="11"/>
      <c r="G1728" s="40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26"/>
      <c r="AR1728" s="26"/>
      <c r="AS1728" s="26"/>
      <c r="AT1728" s="26"/>
      <c r="AU1728" s="26"/>
      <c r="AV1728" s="26"/>
      <c r="AW1728" s="11"/>
      <c r="AX1728" s="11"/>
      <c r="AY1728" s="11"/>
      <c r="AZ1728" s="11"/>
      <c r="BA1728" s="11"/>
      <c r="BB1728" s="11"/>
      <c r="BC1728" s="11"/>
    </row>
    <row r="1729" spans="1:55" x14ac:dyDescent="0.3">
      <c r="A1729" s="11"/>
      <c r="B1729" s="11"/>
      <c r="C1729" s="11"/>
      <c r="D1729" s="11"/>
      <c r="E1729" s="38"/>
      <c r="F1729" s="11"/>
      <c r="G1729" s="40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26"/>
      <c r="AR1729" s="26"/>
      <c r="AS1729" s="26"/>
      <c r="AT1729" s="26"/>
      <c r="AU1729" s="26"/>
      <c r="AV1729" s="26"/>
      <c r="AW1729" s="11"/>
      <c r="AX1729" s="11"/>
      <c r="AY1729" s="11"/>
      <c r="AZ1729" s="11"/>
      <c r="BA1729" s="11"/>
      <c r="BB1729" s="11"/>
      <c r="BC1729" s="11"/>
    </row>
    <row r="1730" spans="1:55" x14ac:dyDescent="0.3">
      <c r="A1730" s="11"/>
      <c r="B1730" s="11"/>
      <c r="C1730" s="11"/>
      <c r="D1730" s="11"/>
      <c r="E1730" s="38"/>
      <c r="F1730" s="11"/>
      <c r="G1730" s="40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1"/>
      <c r="AL1730" s="11"/>
      <c r="AM1730" s="11"/>
      <c r="AN1730" s="11"/>
      <c r="AO1730" s="11"/>
      <c r="AP1730" s="11"/>
      <c r="AQ1730" s="26"/>
      <c r="AR1730" s="26"/>
      <c r="AS1730" s="26"/>
      <c r="AT1730" s="26"/>
      <c r="AU1730" s="26"/>
      <c r="AV1730" s="26"/>
      <c r="AW1730" s="11"/>
      <c r="AX1730" s="11"/>
      <c r="AY1730" s="11"/>
      <c r="AZ1730" s="11"/>
      <c r="BA1730" s="11"/>
      <c r="BB1730" s="11"/>
      <c r="BC1730" s="11"/>
    </row>
    <row r="1731" spans="1:55" x14ac:dyDescent="0.3">
      <c r="A1731" s="11"/>
      <c r="B1731" s="11"/>
      <c r="C1731" s="11"/>
      <c r="D1731" s="11"/>
      <c r="E1731" s="38"/>
      <c r="F1731" s="11"/>
      <c r="G1731" s="40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1"/>
      <c r="AL1731" s="11"/>
      <c r="AM1731" s="11"/>
      <c r="AN1731" s="11"/>
      <c r="AO1731" s="11"/>
      <c r="AP1731" s="11"/>
      <c r="AQ1731" s="26"/>
      <c r="AR1731" s="26"/>
      <c r="AS1731" s="26"/>
      <c r="AT1731" s="26"/>
      <c r="AU1731" s="26"/>
      <c r="AV1731" s="26"/>
      <c r="AW1731" s="11"/>
      <c r="AX1731" s="11"/>
      <c r="AY1731" s="11"/>
      <c r="AZ1731" s="11"/>
      <c r="BA1731" s="11"/>
      <c r="BB1731" s="11"/>
      <c r="BC1731" s="11"/>
    </row>
    <row r="1732" spans="1:55" x14ac:dyDescent="0.3">
      <c r="A1732" s="11"/>
      <c r="B1732" s="11"/>
      <c r="C1732" s="11"/>
      <c r="D1732" s="11"/>
      <c r="E1732" s="38"/>
      <c r="F1732" s="11"/>
      <c r="G1732" s="40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1"/>
      <c r="AN1732" s="11"/>
      <c r="AO1732" s="11"/>
      <c r="AP1732" s="11"/>
      <c r="AQ1732" s="26"/>
      <c r="AR1732" s="26"/>
      <c r="AS1732" s="26"/>
      <c r="AT1732" s="26"/>
      <c r="AU1732" s="26"/>
      <c r="AV1732" s="26"/>
      <c r="AW1732" s="11"/>
      <c r="AX1732" s="11"/>
      <c r="AY1732" s="11"/>
      <c r="AZ1732" s="11"/>
      <c r="BA1732" s="11"/>
      <c r="BB1732" s="11"/>
      <c r="BC1732" s="11"/>
    </row>
    <row r="1733" spans="1:55" x14ac:dyDescent="0.3">
      <c r="A1733" s="11"/>
      <c r="B1733" s="11"/>
      <c r="C1733" s="11"/>
      <c r="D1733" s="11"/>
      <c r="E1733" s="38"/>
      <c r="F1733" s="11"/>
      <c r="G1733" s="40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26"/>
      <c r="AR1733" s="26"/>
      <c r="AS1733" s="26"/>
      <c r="AT1733" s="26"/>
      <c r="AU1733" s="26"/>
      <c r="AV1733" s="26"/>
      <c r="AW1733" s="11"/>
      <c r="AX1733" s="11"/>
      <c r="AY1733" s="11"/>
      <c r="AZ1733" s="11"/>
      <c r="BA1733" s="11"/>
      <c r="BB1733" s="11"/>
      <c r="BC1733" s="11"/>
    </row>
    <row r="1734" spans="1:55" x14ac:dyDescent="0.3">
      <c r="A1734" s="11"/>
      <c r="B1734" s="11"/>
      <c r="C1734" s="11"/>
      <c r="D1734" s="11"/>
      <c r="E1734" s="38"/>
      <c r="F1734" s="11"/>
      <c r="G1734" s="40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1"/>
      <c r="AL1734" s="11"/>
      <c r="AM1734" s="11"/>
      <c r="AN1734" s="11"/>
      <c r="AO1734" s="11"/>
      <c r="AP1734" s="11"/>
      <c r="AQ1734" s="26"/>
      <c r="AR1734" s="26"/>
      <c r="AS1734" s="26"/>
      <c r="AT1734" s="26"/>
      <c r="AU1734" s="26"/>
      <c r="AV1734" s="26"/>
      <c r="AW1734" s="11"/>
      <c r="AX1734" s="11"/>
      <c r="AY1734" s="11"/>
      <c r="AZ1734" s="11"/>
      <c r="BA1734" s="11"/>
      <c r="BB1734" s="11"/>
      <c r="BC1734" s="11"/>
    </row>
    <row r="1735" spans="1:55" x14ac:dyDescent="0.3">
      <c r="A1735" s="11"/>
      <c r="B1735" s="11"/>
      <c r="C1735" s="11"/>
      <c r="D1735" s="11"/>
      <c r="E1735" s="38"/>
      <c r="F1735" s="11"/>
      <c r="G1735" s="40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26"/>
      <c r="AR1735" s="26"/>
      <c r="AS1735" s="26"/>
      <c r="AT1735" s="26"/>
      <c r="AU1735" s="26"/>
      <c r="AV1735" s="26"/>
      <c r="AW1735" s="11"/>
      <c r="AX1735" s="11"/>
      <c r="AY1735" s="11"/>
      <c r="AZ1735" s="11"/>
      <c r="BA1735" s="11"/>
      <c r="BB1735" s="11"/>
      <c r="BC1735" s="11"/>
    </row>
    <row r="1736" spans="1:55" x14ac:dyDescent="0.3">
      <c r="A1736" s="11"/>
      <c r="B1736" s="11"/>
      <c r="C1736" s="11"/>
      <c r="D1736" s="11"/>
      <c r="E1736" s="38"/>
      <c r="F1736" s="11"/>
      <c r="G1736" s="40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1"/>
      <c r="AL1736" s="11"/>
      <c r="AM1736" s="11"/>
      <c r="AN1736" s="11"/>
      <c r="AO1736" s="11"/>
      <c r="AP1736" s="11"/>
      <c r="AQ1736" s="26"/>
      <c r="AR1736" s="26"/>
      <c r="AS1736" s="26"/>
      <c r="AT1736" s="26"/>
      <c r="AU1736" s="26"/>
      <c r="AV1736" s="26"/>
      <c r="AW1736" s="11"/>
      <c r="AX1736" s="11"/>
      <c r="AY1736" s="11"/>
      <c r="AZ1736" s="11"/>
      <c r="BA1736" s="11"/>
      <c r="BB1736" s="11"/>
      <c r="BC1736" s="11"/>
    </row>
    <row r="1737" spans="1:55" x14ac:dyDescent="0.3">
      <c r="A1737" s="11"/>
      <c r="B1737" s="11"/>
      <c r="C1737" s="11"/>
      <c r="D1737" s="11"/>
      <c r="E1737" s="38"/>
      <c r="F1737" s="11"/>
      <c r="G1737" s="40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1"/>
      <c r="AL1737" s="11"/>
      <c r="AM1737" s="11"/>
      <c r="AN1737" s="11"/>
      <c r="AO1737" s="11"/>
      <c r="AP1737" s="11"/>
      <c r="AQ1737" s="26"/>
      <c r="AR1737" s="26"/>
      <c r="AS1737" s="26"/>
      <c r="AT1737" s="26"/>
      <c r="AU1737" s="26"/>
      <c r="AV1737" s="26"/>
      <c r="AW1737" s="11"/>
      <c r="AX1737" s="11"/>
      <c r="AY1737" s="11"/>
      <c r="AZ1737" s="11"/>
      <c r="BA1737" s="11"/>
      <c r="BB1737" s="11"/>
      <c r="BC1737" s="11"/>
    </row>
    <row r="1738" spans="1:55" x14ac:dyDescent="0.3">
      <c r="A1738" s="11"/>
      <c r="B1738" s="11"/>
      <c r="C1738" s="11"/>
      <c r="D1738" s="11"/>
      <c r="E1738" s="38"/>
      <c r="F1738" s="11"/>
      <c r="G1738" s="40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1"/>
      <c r="AL1738" s="11"/>
      <c r="AM1738" s="11"/>
      <c r="AN1738" s="11"/>
      <c r="AO1738" s="11"/>
      <c r="AP1738" s="11"/>
      <c r="AQ1738" s="26"/>
      <c r="AR1738" s="26"/>
      <c r="AS1738" s="26"/>
      <c r="AT1738" s="26"/>
      <c r="AU1738" s="26"/>
      <c r="AV1738" s="26"/>
      <c r="AW1738" s="11"/>
      <c r="AX1738" s="11"/>
      <c r="AY1738" s="11"/>
      <c r="AZ1738" s="11"/>
      <c r="BA1738" s="11"/>
      <c r="BB1738" s="11"/>
      <c r="BC1738" s="11"/>
    </row>
    <row r="1739" spans="1:55" x14ac:dyDescent="0.3">
      <c r="A1739" s="11"/>
      <c r="B1739" s="11"/>
      <c r="C1739" s="11"/>
      <c r="D1739" s="11"/>
      <c r="E1739" s="38"/>
      <c r="F1739" s="11"/>
      <c r="G1739" s="40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1"/>
      <c r="AL1739" s="11"/>
      <c r="AM1739" s="11"/>
      <c r="AN1739" s="11"/>
      <c r="AO1739" s="11"/>
      <c r="AP1739" s="11"/>
      <c r="AQ1739" s="26"/>
      <c r="AR1739" s="26"/>
      <c r="AS1739" s="26"/>
      <c r="AT1739" s="26"/>
      <c r="AU1739" s="26"/>
      <c r="AV1739" s="26"/>
      <c r="AW1739" s="11"/>
      <c r="AX1739" s="11"/>
      <c r="AY1739" s="11"/>
      <c r="AZ1739" s="11"/>
      <c r="BA1739" s="11"/>
      <c r="BB1739" s="11"/>
      <c r="BC1739" s="11"/>
    </row>
    <row r="1740" spans="1:55" x14ac:dyDescent="0.3">
      <c r="A1740" s="11"/>
      <c r="B1740" s="11"/>
      <c r="C1740" s="11"/>
      <c r="D1740" s="11"/>
      <c r="E1740" s="38"/>
      <c r="F1740" s="11"/>
      <c r="G1740" s="40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1"/>
      <c r="AL1740" s="11"/>
      <c r="AM1740" s="11"/>
      <c r="AN1740" s="11"/>
      <c r="AO1740" s="11"/>
      <c r="AP1740" s="11"/>
      <c r="AQ1740" s="26"/>
      <c r="AR1740" s="26"/>
      <c r="AS1740" s="26"/>
      <c r="AT1740" s="26"/>
      <c r="AU1740" s="26"/>
      <c r="AV1740" s="26"/>
      <c r="AW1740" s="11"/>
      <c r="AX1740" s="11"/>
      <c r="AY1740" s="11"/>
      <c r="AZ1740" s="11"/>
      <c r="BA1740" s="11"/>
      <c r="BB1740" s="11"/>
      <c r="BC1740" s="11"/>
    </row>
    <row r="1741" spans="1:55" x14ac:dyDescent="0.3">
      <c r="A1741" s="11"/>
      <c r="B1741" s="11"/>
      <c r="C1741" s="11"/>
      <c r="D1741" s="11"/>
      <c r="E1741" s="38"/>
      <c r="F1741" s="11"/>
      <c r="G1741" s="40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26"/>
      <c r="AR1741" s="26"/>
      <c r="AS1741" s="26"/>
      <c r="AT1741" s="26"/>
      <c r="AU1741" s="26"/>
      <c r="AV1741" s="26"/>
      <c r="AW1741" s="11"/>
      <c r="AX1741" s="11"/>
      <c r="AY1741" s="11"/>
      <c r="AZ1741" s="11"/>
      <c r="BA1741" s="11"/>
      <c r="BB1741" s="11"/>
      <c r="BC1741" s="11"/>
    </row>
    <row r="1742" spans="1:55" x14ac:dyDescent="0.3">
      <c r="A1742" s="11"/>
      <c r="B1742" s="11"/>
      <c r="C1742" s="11"/>
      <c r="D1742" s="11"/>
      <c r="E1742" s="38"/>
      <c r="F1742" s="11"/>
      <c r="G1742" s="40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1"/>
      <c r="AL1742" s="11"/>
      <c r="AM1742" s="11"/>
      <c r="AN1742" s="11"/>
      <c r="AO1742" s="11"/>
      <c r="AP1742" s="11"/>
      <c r="AQ1742" s="26"/>
      <c r="AR1742" s="26"/>
      <c r="AS1742" s="26"/>
      <c r="AT1742" s="26"/>
      <c r="AU1742" s="26"/>
      <c r="AV1742" s="26"/>
      <c r="AW1742" s="11"/>
      <c r="AX1742" s="11"/>
      <c r="AY1742" s="11"/>
      <c r="AZ1742" s="11"/>
      <c r="BA1742" s="11"/>
      <c r="BB1742" s="11"/>
      <c r="BC1742" s="11"/>
    </row>
    <row r="1743" spans="1:55" x14ac:dyDescent="0.3">
      <c r="A1743" s="11"/>
      <c r="B1743" s="11"/>
      <c r="C1743" s="11"/>
      <c r="D1743" s="11"/>
      <c r="E1743" s="38"/>
      <c r="F1743" s="11"/>
      <c r="G1743" s="40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1"/>
      <c r="AL1743" s="11"/>
      <c r="AM1743" s="11"/>
      <c r="AN1743" s="11"/>
      <c r="AO1743" s="11"/>
      <c r="AP1743" s="11"/>
      <c r="AQ1743" s="26"/>
      <c r="AR1743" s="26"/>
      <c r="AS1743" s="26"/>
      <c r="AT1743" s="26"/>
      <c r="AU1743" s="26"/>
      <c r="AV1743" s="26"/>
      <c r="AW1743" s="11"/>
      <c r="AX1743" s="11"/>
      <c r="AY1743" s="11"/>
      <c r="AZ1743" s="11"/>
      <c r="BA1743" s="11"/>
      <c r="BB1743" s="11"/>
      <c r="BC1743" s="11"/>
    </row>
    <row r="1744" spans="1:55" x14ac:dyDescent="0.3">
      <c r="A1744" s="11"/>
      <c r="B1744" s="11"/>
      <c r="C1744" s="11"/>
      <c r="D1744" s="11"/>
      <c r="E1744" s="38"/>
      <c r="F1744" s="11"/>
      <c r="G1744" s="40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26"/>
      <c r="AR1744" s="26"/>
      <c r="AS1744" s="26"/>
      <c r="AT1744" s="26"/>
      <c r="AU1744" s="26"/>
      <c r="AV1744" s="26"/>
      <c r="AW1744" s="11"/>
      <c r="AX1744" s="11"/>
      <c r="AY1744" s="11"/>
      <c r="AZ1744" s="11"/>
      <c r="BA1744" s="11"/>
      <c r="BB1744" s="11"/>
      <c r="BC1744" s="11"/>
    </row>
    <row r="1745" spans="1:55" x14ac:dyDescent="0.3">
      <c r="A1745" s="11"/>
      <c r="B1745" s="11"/>
      <c r="C1745" s="11"/>
      <c r="D1745" s="11"/>
      <c r="E1745" s="38"/>
      <c r="F1745" s="11"/>
      <c r="G1745" s="40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26"/>
      <c r="AR1745" s="26"/>
      <c r="AS1745" s="26"/>
      <c r="AT1745" s="26"/>
      <c r="AU1745" s="26"/>
      <c r="AV1745" s="26"/>
      <c r="AW1745" s="11"/>
      <c r="AX1745" s="11"/>
      <c r="AY1745" s="11"/>
      <c r="AZ1745" s="11"/>
      <c r="BA1745" s="11"/>
      <c r="BB1745" s="11"/>
      <c r="BC1745" s="11"/>
    </row>
    <row r="1746" spans="1:55" x14ac:dyDescent="0.3">
      <c r="A1746" s="11"/>
      <c r="B1746" s="11"/>
      <c r="C1746" s="11"/>
      <c r="D1746" s="11"/>
      <c r="E1746" s="38"/>
      <c r="F1746" s="11"/>
      <c r="G1746" s="40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1"/>
      <c r="AL1746" s="11"/>
      <c r="AM1746" s="11"/>
      <c r="AN1746" s="11"/>
      <c r="AO1746" s="11"/>
      <c r="AP1746" s="11"/>
      <c r="AQ1746" s="26"/>
      <c r="AR1746" s="26"/>
      <c r="AS1746" s="26"/>
      <c r="AT1746" s="26"/>
      <c r="AU1746" s="26"/>
      <c r="AV1746" s="26"/>
      <c r="AW1746" s="11"/>
      <c r="AX1746" s="11"/>
      <c r="AY1746" s="11"/>
      <c r="AZ1746" s="11"/>
      <c r="BA1746" s="11"/>
      <c r="BB1746" s="11"/>
      <c r="BC1746" s="11"/>
    </row>
    <row r="1747" spans="1:55" x14ac:dyDescent="0.3">
      <c r="A1747" s="11"/>
      <c r="B1747" s="11"/>
      <c r="C1747" s="11"/>
      <c r="D1747" s="11"/>
      <c r="E1747" s="38"/>
      <c r="F1747" s="11"/>
      <c r="G1747" s="40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1"/>
      <c r="AL1747" s="11"/>
      <c r="AM1747" s="11"/>
      <c r="AN1747" s="11"/>
      <c r="AO1747" s="11"/>
      <c r="AP1747" s="11"/>
      <c r="AQ1747" s="26"/>
      <c r="AR1747" s="26"/>
      <c r="AS1747" s="26"/>
      <c r="AT1747" s="26"/>
      <c r="AU1747" s="26"/>
      <c r="AV1747" s="26"/>
      <c r="AW1747" s="11"/>
      <c r="AX1747" s="11"/>
      <c r="AY1747" s="11"/>
      <c r="AZ1747" s="11"/>
      <c r="BA1747" s="11"/>
      <c r="BB1747" s="11"/>
      <c r="BC1747" s="11"/>
    </row>
    <row r="1748" spans="1:55" x14ac:dyDescent="0.3">
      <c r="A1748" s="11"/>
      <c r="B1748" s="11"/>
      <c r="C1748" s="11"/>
      <c r="D1748" s="11"/>
      <c r="E1748" s="38"/>
      <c r="F1748" s="11"/>
      <c r="G1748" s="40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26"/>
      <c r="AR1748" s="26"/>
      <c r="AS1748" s="26"/>
      <c r="AT1748" s="26"/>
      <c r="AU1748" s="26"/>
      <c r="AV1748" s="26"/>
      <c r="AW1748" s="11"/>
      <c r="AX1748" s="11"/>
      <c r="AY1748" s="11"/>
      <c r="AZ1748" s="11"/>
      <c r="BA1748" s="11"/>
      <c r="BB1748" s="11"/>
      <c r="BC1748" s="11"/>
    </row>
    <row r="1749" spans="1:55" x14ac:dyDescent="0.3">
      <c r="A1749" s="11"/>
      <c r="B1749" s="11"/>
      <c r="C1749" s="11"/>
      <c r="D1749" s="11"/>
      <c r="E1749" s="38"/>
      <c r="F1749" s="11"/>
      <c r="G1749" s="40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26"/>
      <c r="AR1749" s="26"/>
      <c r="AS1749" s="26"/>
      <c r="AT1749" s="26"/>
      <c r="AU1749" s="26"/>
      <c r="AV1749" s="26"/>
      <c r="AW1749" s="11"/>
      <c r="AX1749" s="11"/>
      <c r="AY1749" s="11"/>
      <c r="AZ1749" s="11"/>
      <c r="BA1749" s="11"/>
      <c r="BB1749" s="11"/>
      <c r="BC1749" s="11"/>
    </row>
    <row r="1750" spans="1:55" x14ac:dyDescent="0.3">
      <c r="A1750" s="11"/>
      <c r="B1750" s="11"/>
      <c r="C1750" s="11"/>
      <c r="D1750" s="11"/>
      <c r="E1750" s="38"/>
      <c r="F1750" s="11"/>
      <c r="G1750" s="40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26"/>
      <c r="AR1750" s="26"/>
      <c r="AS1750" s="26"/>
      <c r="AT1750" s="26"/>
      <c r="AU1750" s="26"/>
      <c r="AV1750" s="26"/>
      <c r="AW1750" s="11"/>
      <c r="AX1750" s="11"/>
      <c r="AY1750" s="11"/>
      <c r="AZ1750" s="11"/>
      <c r="BA1750" s="11"/>
      <c r="BB1750" s="11"/>
      <c r="BC1750" s="11"/>
    </row>
    <row r="1751" spans="1:55" x14ac:dyDescent="0.3">
      <c r="A1751" s="11"/>
      <c r="B1751" s="11"/>
      <c r="C1751" s="11"/>
      <c r="D1751" s="11"/>
      <c r="E1751" s="38"/>
      <c r="F1751" s="11"/>
      <c r="G1751" s="40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26"/>
      <c r="AR1751" s="26"/>
      <c r="AS1751" s="26"/>
      <c r="AT1751" s="26"/>
      <c r="AU1751" s="26"/>
      <c r="AV1751" s="26"/>
      <c r="AW1751" s="11"/>
      <c r="AX1751" s="11"/>
      <c r="AY1751" s="11"/>
      <c r="AZ1751" s="11"/>
      <c r="BA1751" s="11"/>
      <c r="BB1751" s="11"/>
      <c r="BC1751" s="11"/>
    </row>
    <row r="1752" spans="1:55" x14ac:dyDescent="0.3">
      <c r="A1752" s="11"/>
      <c r="B1752" s="11"/>
      <c r="C1752" s="11"/>
      <c r="D1752" s="11"/>
      <c r="E1752" s="38"/>
      <c r="F1752" s="11"/>
      <c r="G1752" s="40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1"/>
      <c r="AL1752" s="11"/>
      <c r="AM1752" s="11"/>
      <c r="AN1752" s="11"/>
      <c r="AO1752" s="11"/>
      <c r="AP1752" s="11"/>
      <c r="AQ1752" s="26"/>
      <c r="AR1752" s="26"/>
      <c r="AS1752" s="26"/>
      <c r="AT1752" s="26"/>
      <c r="AU1752" s="26"/>
      <c r="AV1752" s="26"/>
      <c r="AW1752" s="11"/>
      <c r="AX1752" s="11"/>
      <c r="AY1752" s="11"/>
      <c r="AZ1752" s="11"/>
      <c r="BA1752" s="11"/>
      <c r="BB1752" s="11"/>
      <c r="BC1752" s="11"/>
    </row>
    <row r="1753" spans="1:55" x14ac:dyDescent="0.3">
      <c r="A1753" s="11"/>
      <c r="B1753" s="11"/>
      <c r="C1753" s="11"/>
      <c r="D1753" s="11"/>
      <c r="E1753" s="38"/>
      <c r="F1753" s="11"/>
      <c r="G1753" s="40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1"/>
      <c r="AL1753" s="11"/>
      <c r="AM1753" s="11"/>
      <c r="AN1753" s="11"/>
      <c r="AO1753" s="11"/>
      <c r="AP1753" s="11"/>
      <c r="AQ1753" s="26"/>
      <c r="AR1753" s="26"/>
      <c r="AS1753" s="26"/>
      <c r="AT1753" s="26"/>
      <c r="AU1753" s="26"/>
      <c r="AV1753" s="26"/>
      <c r="AW1753" s="11"/>
      <c r="AX1753" s="11"/>
      <c r="AY1753" s="11"/>
      <c r="AZ1753" s="11"/>
      <c r="BA1753" s="11"/>
      <c r="BB1753" s="11"/>
      <c r="BC1753" s="11"/>
    </row>
    <row r="1754" spans="1:55" x14ac:dyDescent="0.3">
      <c r="A1754" s="11"/>
      <c r="B1754" s="11"/>
      <c r="C1754" s="11"/>
      <c r="D1754" s="11"/>
      <c r="E1754" s="38"/>
      <c r="F1754" s="11"/>
      <c r="G1754" s="40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26"/>
      <c r="AR1754" s="26"/>
      <c r="AS1754" s="26"/>
      <c r="AT1754" s="26"/>
      <c r="AU1754" s="26"/>
      <c r="AV1754" s="26"/>
      <c r="AW1754" s="11"/>
      <c r="AX1754" s="11"/>
      <c r="AY1754" s="11"/>
      <c r="AZ1754" s="11"/>
      <c r="BA1754" s="11"/>
      <c r="BB1754" s="11"/>
      <c r="BC1754" s="11"/>
    </row>
    <row r="1755" spans="1:55" x14ac:dyDescent="0.3">
      <c r="A1755" s="11"/>
      <c r="B1755" s="11"/>
      <c r="C1755" s="11"/>
      <c r="D1755" s="11"/>
      <c r="E1755" s="38"/>
      <c r="F1755" s="11"/>
      <c r="G1755" s="40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26"/>
      <c r="AR1755" s="26"/>
      <c r="AS1755" s="26"/>
      <c r="AT1755" s="26"/>
      <c r="AU1755" s="26"/>
      <c r="AV1755" s="26"/>
      <c r="AW1755" s="11"/>
      <c r="AX1755" s="11"/>
      <c r="AY1755" s="11"/>
      <c r="AZ1755" s="11"/>
      <c r="BA1755" s="11"/>
      <c r="BB1755" s="11"/>
      <c r="BC1755" s="11"/>
    </row>
    <row r="1756" spans="1:55" x14ac:dyDescent="0.3">
      <c r="A1756" s="11"/>
      <c r="B1756" s="11"/>
      <c r="C1756" s="11"/>
      <c r="D1756" s="11"/>
      <c r="E1756" s="38"/>
      <c r="F1756" s="11"/>
      <c r="G1756" s="40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26"/>
      <c r="AR1756" s="26"/>
      <c r="AS1756" s="26"/>
      <c r="AT1756" s="26"/>
      <c r="AU1756" s="26"/>
      <c r="AV1756" s="26"/>
      <c r="AW1756" s="11"/>
      <c r="AX1756" s="11"/>
      <c r="AY1756" s="11"/>
      <c r="AZ1756" s="11"/>
      <c r="BA1756" s="11"/>
      <c r="BB1756" s="11"/>
      <c r="BC1756" s="11"/>
    </row>
    <row r="1757" spans="1:55" x14ac:dyDescent="0.3">
      <c r="A1757" s="11"/>
      <c r="B1757" s="11"/>
      <c r="C1757" s="11"/>
      <c r="D1757" s="11"/>
      <c r="E1757" s="38"/>
      <c r="F1757" s="11"/>
      <c r="G1757" s="40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1"/>
      <c r="AL1757" s="11"/>
      <c r="AM1757" s="11"/>
      <c r="AN1757" s="11"/>
      <c r="AO1757" s="11"/>
      <c r="AP1757" s="11"/>
      <c r="AQ1757" s="26"/>
      <c r="AR1757" s="26"/>
      <c r="AS1757" s="26"/>
      <c r="AT1757" s="26"/>
      <c r="AU1757" s="26"/>
      <c r="AV1757" s="26"/>
      <c r="AW1757" s="11"/>
      <c r="AX1757" s="11"/>
      <c r="AY1757" s="11"/>
      <c r="AZ1757" s="11"/>
      <c r="BA1757" s="11"/>
      <c r="BB1757" s="11"/>
      <c r="BC1757" s="11"/>
    </row>
    <row r="1758" spans="1:55" x14ac:dyDescent="0.3">
      <c r="A1758" s="11"/>
      <c r="B1758" s="11"/>
      <c r="C1758" s="11"/>
      <c r="D1758" s="11"/>
      <c r="E1758" s="38"/>
      <c r="F1758" s="11"/>
      <c r="G1758" s="40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26"/>
      <c r="AR1758" s="26"/>
      <c r="AS1758" s="26"/>
      <c r="AT1758" s="26"/>
      <c r="AU1758" s="26"/>
      <c r="AV1758" s="26"/>
      <c r="AW1758" s="11"/>
      <c r="AX1758" s="11"/>
      <c r="AY1758" s="11"/>
      <c r="AZ1758" s="11"/>
      <c r="BA1758" s="11"/>
      <c r="BB1758" s="11"/>
      <c r="BC1758" s="11"/>
    </row>
    <row r="1759" spans="1:55" x14ac:dyDescent="0.3">
      <c r="A1759" s="11"/>
      <c r="B1759" s="11"/>
      <c r="C1759" s="11"/>
      <c r="D1759" s="11"/>
      <c r="E1759" s="38"/>
      <c r="F1759" s="11"/>
      <c r="G1759" s="40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1"/>
      <c r="AL1759" s="11"/>
      <c r="AM1759" s="11"/>
      <c r="AN1759" s="11"/>
      <c r="AO1759" s="11"/>
      <c r="AP1759" s="11"/>
      <c r="AQ1759" s="26"/>
      <c r="AR1759" s="26"/>
      <c r="AS1759" s="26"/>
      <c r="AT1759" s="26"/>
      <c r="AU1759" s="26"/>
      <c r="AV1759" s="26"/>
      <c r="AW1759" s="11"/>
      <c r="AX1759" s="11"/>
      <c r="AY1759" s="11"/>
      <c r="AZ1759" s="11"/>
      <c r="BA1759" s="11"/>
      <c r="BB1759" s="11"/>
      <c r="BC1759" s="11"/>
    </row>
    <row r="1760" spans="1:55" x14ac:dyDescent="0.3">
      <c r="A1760" s="11"/>
      <c r="B1760" s="11"/>
      <c r="C1760" s="11"/>
      <c r="D1760" s="11"/>
      <c r="E1760" s="38"/>
      <c r="F1760" s="11"/>
      <c r="G1760" s="40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26"/>
      <c r="AR1760" s="26"/>
      <c r="AS1760" s="26"/>
      <c r="AT1760" s="26"/>
      <c r="AU1760" s="26"/>
      <c r="AV1760" s="26"/>
      <c r="AW1760" s="11"/>
      <c r="AX1760" s="11"/>
      <c r="AY1760" s="11"/>
      <c r="AZ1760" s="11"/>
      <c r="BA1760" s="11"/>
      <c r="BB1760" s="11"/>
      <c r="BC1760" s="11"/>
    </row>
    <row r="1761" spans="1:55" x14ac:dyDescent="0.3">
      <c r="A1761" s="11"/>
      <c r="B1761" s="11"/>
      <c r="C1761" s="11"/>
      <c r="D1761" s="11"/>
      <c r="E1761" s="38"/>
      <c r="F1761" s="11"/>
      <c r="G1761" s="40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1"/>
      <c r="AL1761" s="11"/>
      <c r="AM1761" s="11"/>
      <c r="AN1761" s="11"/>
      <c r="AO1761" s="11"/>
      <c r="AP1761" s="11"/>
      <c r="AQ1761" s="26"/>
      <c r="AR1761" s="26"/>
      <c r="AS1761" s="26"/>
      <c r="AT1761" s="26"/>
      <c r="AU1761" s="26"/>
      <c r="AV1761" s="26"/>
      <c r="AW1761" s="11"/>
      <c r="AX1761" s="11"/>
      <c r="AY1761" s="11"/>
      <c r="AZ1761" s="11"/>
      <c r="BA1761" s="11"/>
      <c r="BB1761" s="11"/>
      <c r="BC1761" s="11"/>
    </row>
    <row r="1762" spans="1:55" x14ac:dyDescent="0.3">
      <c r="A1762" s="11"/>
      <c r="B1762" s="11"/>
      <c r="C1762" s="11"/>
      <c r="D1762" s="11"/>
      <c r="E1762" s="38"/>
      <c r="F1762" s="11"/>
      <c r="G1762" s="40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26"/>
      <c r="AR1762" s="26"/>
      <c r="AS1762" s="26"/>
      <c r="AT1762" s="26"/>
      <c r="AU1762" s="26"/>
      <c r="AV1762" s="26"/>
      <c r="AW1762" s="11"/>
      <c r="AX1762" s="11"/>
      <c r="AY1762" s="11"/>
      <c r="AZ1762" s="11"/>
      <c r="BA1762" s="11"/>
      <c r="BB1762" s="11"/>
      <c r="BC1762" s="11"/>
    </row>
    <row r="1763" spans="1:55" x14ac:dyDescent="0.3">
      <c r="A1763" s="11"/>
      <c r="B1763" s="11"/>
      <c r="C1763" s="11"/>
      <c r="D1763" s="11"/>
      <c r="E1763" s="38"/>
      <c r="F1763" s="11"/>
      <c r="G1763" s="40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1"/>
      <c r="AN1763" s="11"/>
      <c r="AO1763" s="11"/>
      <c r="AP1763" s="11"/>
      <c r="AQ1763" s="26"/>
      <c r="AR1763" s="26"/>
      <c r="AS1763" s="26"/>
      <c r="AT1763" s="26"/>
      <c r="AU1763" s="26"/>
      <c r="AV1763" s="26"/>
      <c r="AW1763" s="11"/>
      <c r="AX1763" s="11"/>
      <c r="AY1763" s="11"/>
      <c r="AZ1763" s="11"/>
      <c r="BA1763" s="11"/>
      <c r="BB1763" s="11"/>
      <c r="BC1763" s="11"/>
    </row>
    <row r="1764" spans="1:55" x14ac:dyDescent="0.3">
      <c r="A1764" s="11"/>
      <c r="B1764" s="11"/>
      <c r="C1764" s="11"/>
      <c r="D1764" s="11"/>
      <c r="E1764" s="38"/>
      <c r="F1764" s="11"/>
      <c r="G1764" s="40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26"/>
      <c r="AR1764" s="26"/>
      <c r="AS1764" s="26"/>
      <c r="AT1764" s="26"/>
      <c r="AU1764" s="26"/>
      <c r="AV1764" s="26"/>
      <c r="AW1764" s="11"/>
      <c r="AX1764" s="11"/>
      <c r="AY1764" s="11"/>
      <c r="AZ1764" s="11"/>
      <c r="BA1764" s="11"/>
      <c r="BB1764" s="11"/>
      <c r="BC1764" s="11"/>
    </row>
    <row r="1765" spans="1:55" x14ac:dyDescent="0.3">
      <c r="A1765" s="11"/>
      <c r="B1765" s="11"/>
      <c r="C1765" s="11"/>
      <c r="D1765" s="11"/>
      <c r="E1765" s="38"/>
      <c r="F1765" s="11"/>
      <c r="G1765" s="40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1"/>
      <c r="AL1765" s="11"/>
      <c r="AM1765" s="11"/>
      <c r="AN1765" s="11"/>
      <c r="AO1765" s="11"/>
      <c r="AP1765" s="11"/>
      <c r="AQ1765" s="26"/>
      <c r="AR1765" s="26"/>
      <c r="AS1765" s="26"/>
      <c r="AT1765" s="26"/>
      <c r="AU1765" s="26"/>
      <c r="AV1765" s="26"/>
      <c r="AW1765" s="11"/>
      <c r="AX1765" s="11"/>
      <c r="AY1765" s="11"/>
      <c r="AZ1765" s="11"/>
      <c r="BA1765" s="11"/>
      <c r="BB1765" s="11"/>
      <c r="BC1765" s="11"/>
    </row>
    <row r="1766" spans="1:55" x14ac:dyDescent="0.3">
      <c r="A1766" s="11"/>
      <c r="B1766" s="11"/>
      <c r="C1766" s="11"/>
      <c r="D1766" s="11"/>
      <c r="E1766" s="38"/>
      <c r="F1766" s="11"/>
      <c r="G1766" s="40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1"/>
      <c r="AL1766" s="11"/>
      <c r="AM1766" s="11"/>
      <c r="AN1766" s="11"/>
      <c r="AO1766" s="11"/>
      <c r="AP1766" s="11"/>
      <c r="AQ1766" s="26"/>
      <c r="AR1766" s="26"/>
      <c r="AS1766" s="26"/>
      <c r="AT1766" s="26"/>
      <c r="AU1766" s="26"/>
      <c r="AV1766" s="26"/>
      <c r="AW1766" s="11"/>
      <c r="AX1766" s="11"/>
      <c r="AY1766" s="11"/>
      <c r="AZ1766" s="11"/>
      <c r="BA1766" s="11"/>
      <c r="BB1766" s="11"/>
      <c r="BC1766" s="11"/>
    </row>
    <row r="1767" spans="1:55" x14ac:dyDescent="0.3">
      <c r="A1767" s="11"/>
      <c r="B1767" s="11"/>
      <c r="C1767" s="11"/>
      <c r="D1767" s="11"/>
      <c r="E1767" s="38"/>
      <c r="F1767" s="11"/>
      <c r="G1767" s="40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26"/>
      <c r="AR1767" s="26"/>
      <c r="AS1767" s="26"/>
      <c r="AT1767" s="26"/>
      <c r="AU1767" s="26"/>
      <c r="AV1767" s="26"/>
      <c r="AW1767" s="11"/>
      <c r="AX1767" s="11"/>
      <c r="AY1767" s="11"/>
      <c r="AZ1767" s="11"/>
      <c r="BA1767" s="11"/>
      <c r="BB1767" s="11"/>
      <c r="BC1767" s="11"/>
    </row>
    <row r="1768" spans="1:55" x14ac:dyDescent="0.3">
      <c r="A1768" s="11"/>
      <c r="B1768" s="11"/>
      <c r="C1768" s="11"/>
      <c r="D1768" s="11"/>
      <c r="E1768" s="38"/>
      <c r="F1768" s="11"/>
      <c r="G1768" s="40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26"/>
      <c r="AR1768" s="26"/>
      <c r="AS1768" s="26"/>
      <c r="AT1768" s="26"/>
      <c r="AU1768" s="26"/>
      <c r="AV1768" s="26"/>
      <c r="AW1768" s="11"/>
      <c r="AX1768" s="11"/>
      <c r="AY1768" s="11"/>
      <c r="AZ1768" s="11"/>
      <c r="BA1768" s="11"/>
      <c r="BB1768" s="11"/>
      <c r="BC1768" s="11"/>
    </row>
    <row r="1769" spans="1:55" x14ac:dyDescent="0.3">
      <c r="A1769" s="11"/>
      <c r="B1769" s="11"/>
      <c r="C1769" s="11"/>
      <c r="D1769" s="11"/>
      <c r="E1769" s="38"/>
      <c r="F1769" s="11"/>
      <c r="G1769" s="40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26"/>
      <c r="AR1769" s="26"/>
      <c r="AS1769" s="26"/>
      <c r="AT1769" s="26"/>
      <c r="AU1769" s="26"/>
      <c r="AV1769" s="26"/>
      <c r="AW1769" s="11"/>
      <c r="AX1769" s="11"/>
      <c r="AY1769" s="11"/>
      <c r="AZ1769" s="11"/>
      <c r="BA1769" s="11"/>
      <c r="BB1769" s="11"/>
      <c r="BC1769" s="11"/>
    </row>
    <row r="1770" spans="1:55" x14ac:dyDescent="0.3">
      <c r="A1770" s="11"/>
      <c r="B1770" s="11"/>
      <c r="C1770" s="11"/>
      <c r="D1770" s="11"/>
      <c r="E1770" s="38"/>
      <c r="F1770" s="11"/>
      <c r="G1770" s="40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26"/>
      <c r="AR1770" s="26"/>
      <c r="AS1770" s="26"/>
      <c r="AT1770" s="26"/>
      <c r="AU1770" s="26"/>
      <c r="AV1770" s="26"/>
      <c r="AW1770" s="11"/>
      <c r="AX1770" s="11"/>
      <c r="AY1770" s="11"/>
      <c r="AZ1770" s="11"/>
      <c r="BA1770" s="11"/>
      <c r="BB1770" s="11"/>
      <c r="BC1770" s="11"/>
    </row>
    <row r="1771" spans="1:55" x14ac:dyDescent="0.3">
      <c r="A1771" s="11"/>
      <c r="B1771" s="11"/>
      <c r="C1771" s="11"/>
      <c r="D1771" s="11"/>
      <c r="E1771" s="38"/>
      <c r="F1771" s="11"/>
      <c r="G1771" s="40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1"/>
      <c r="AL1771" s="11"/>
      <c r="AM1771" s="11"/>
      <c r="AN1771" s="11"/>
      <c r="AO1771" s="11"/>
      <c r="AP1771" s="11"/>
      <c r="AQ1771" s="26"/>
      <c r="AR1771" s="26"/>
      <c r="AS1771" s="26"/>
      <c r="AT1771" s="26"/>
      <c r="AU1771" s="26"/>
      <c r="AV1771" s="26"/>
      <c r="AW1771" s="11"/>
      <c r="AX1771" s="11"/>
      <c r="AY1771" s="11"/>
      <c r="AZ1771" s="11"/>
      <c r="BA1771" s="11"/>
      <c r="BB1771" s="11"/>
      <c r="BC1771" s="11"/>
    </row>
    <row r="1772" spans="1:55" x14ac:dyDescent="0.3">
      <c r="A1772" s="11"/>
      <c r="B1772" s="11"/>
      <c r="C1772" s="11"/>
      <c r="D1772" s="11"/>
      <c r="E1772" s="38"/>
      <c r="F1772" s="11"/>
      <c r="G1772" s="40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26"/>
      <c r="AR1772" s="26"/>
      <c r="AS1772" s="26"/>
      <c r="AT1772" s="26"/>
      <c r="AU1772" s="26"/>
      <c r="AV1772" s="26"/>
      <c r="AW1772" s="11"/>
      <c r="AX1772" s="11"/>
      <c r="AY1772" s="11"/>
      <c r="AZ1772" s="11"/>
      <c r="BA1772" s="11"/>
      <c r="BB1772" s="11"/>
      <c r="BC1772" s="11"/>
    </row>
    <row r="1773" spans="1:55" x14ac:dyDescent="0.3">
      <c r="A1773" s="11"/>
      <c r="B1773" s="11"/>
      <c r="C1773" s="11"/>
      <c r="D1773" s="11"/>
      <c r="E1773" s="38"/>
      <c r="F1773" s="11"/>
      <c r="G1773" s="40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26"/>
      <c r="AR1773" s="26"/>
      <c r="AS1773" s="26"/>
      <c r="AT1773" s="26"/>
      <c r="AU1773" s="26"/>
      <c r="AV1773" s="26"/>
      <c r="AW1773" s="11"/>
      <c r="AX1773" s="11"/>
      <c r="AY1773" s="11"/>
      <c r="AZ1773" s="11"/>
      <c r="BA1773" s="11"/>
      <c r="BB1773" s="11"/>
      <c r="BC1773" s="11"/>
    </row>
    <row r="1774" spans="1:55" x14ac:dyDescent="0.3">
      <c r="A1774" s="11"/>
      <c r="B1774" s="11"/>
      <c r="C1774" s="11"/>
      <c r="D1774" s="11"/>
      <c r="E1774" s="38"/>
      <c r="F1774" s="11"/>
      <c r="G1774" s="40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26"/>
      <c r="AR1774" s="26"/>
      <c r="AS1774" s="26"/>
      <c r="AT1774" s="26"/>
      <c r="AU1774" s="26"/>
      <c r="AV1774" s="26"/>
      <c r="AW1774" s="11"/>
      <c r="AX1774" s="11"/>
      <c r="AY1774" s="11"/>
      <c r="AZ1774" s="11"/>
      <c r="BA1774" s="11"/>
      <c r="BB1774" s="11"/>
      <c r="BC1774" s="11"/>
    </row>
    <row r="1775" spans="1:55" x14ac:dyDescent="0.3">
      <c r="A1775" s="11"/>
      <c r="B1775" s="11"/>
      <c r="C1775" s="11"/>
      <c r="D1775" s="11"/>
      <c r="E1775" s="38"/>
      <c r="F1775" s="11"/>
      <c r="G1775" s="40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1"/>
      <c r="AL1775" s="11"/>
      <c r="AM1775" s="11"/>
      <c r="AN1775" s="11"/>
      <c r="AO1775" s="11"/>
      <c r="AP1775" s="11"/>
      <c r="AQ1775" s="26"/>
      <c r="AR1775" s="26"/>
      <c r="AS1775" s="26"/>
      <c r="AT1775" s="26"/>
      <c r="AU1775" s="26"/>
      <c r="AV1775" s="26"/>
      <c r="AW1775" s="11"/>
      <c r="AX1775" s="11"/>
      <c r="AY1775" s="11"/>
      <c r="AZ1775" s="11"/>
      <c r="BA1775" s="11"/>
      <c r="BB1775" s="11"/>
      <c r="BC1775" s="11"/>
    </row>
    <row r="1776" spans="1:55" x14ac:dyDescent="0.3">
      <c r="A1776" s="11"/>
      <c r="B1776" s="11"/>
      <c r="C1776" s="11"/>
      <c r="D1776" s="11"/>
      <c r="E1776" s="38"/>
      <c r="F1776" s="11"/>
      <c r="G1776" s="40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26"/>
      <c r="AR1776" s="26"/>
      <c r="AS1776" s="26"/>
      <c r="AT1776" s="26"/>
      <c r="AU1776" s="26"/>
      <c r="AV1776" s="26"/>
      <c r="AW1776" s="11"/>
      <c r="AX1776" s="11"/>
      <c r="AY1776" s="11"/>
      <c r="AZ1776" s="11"/>
      <c r="BA1776" s="11"/>
      <c r="BB1776" s="11"/>
      <c r="BC1776" s="11"/>
    </row>
    <row r="1777" spans="1:55" x14ac:dyDescent="0.3">
      <c r="A1777" s="11"/>
      <c r="B1777" s="11"/>
      <c r="C1777" s="11"/>
      <c r="D1777" s="11"/>
      <c r="E1777" s="38"/>
      <c r="F1777" s="11"/>
      <c r="G1777" s="40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26"/>
      <c r="AR1777" s="26"/>
      <c r="AS1777" s="26"/>
      <c r="AT1777" s="26"/>
      <c r="AU1777" s="26"/>
      <c r="AV1777" s="26"/>
      <c r="AW1777" s="11"/>
      <c r="AX1777" s="11"/>
      <c r="AY1777" s="11"/>
      <c r="AZ1777" s="11"/>
      <c r="BA1777" s="11"/>
      <c r="BB1777" s="11"/>
      <c r="BC1777" s="11"/>
    </row>
    <row r="1778" spans="1:55" x14ac:dyDescent="0.3">
      <c r="A1778" s="11"/>
      <c r="B1778" s="11"/>
      <c r="C1778" s="11"/>
      <c r="D1778" s="11"/>
      <c r="E1778" s="38"/>
      <c r="F1778" s="11"/>
      <c r="G1778" s="40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26"/>
      <c r="AR1778" s="26"/>
      <c r="AS1778" s="26"/>
      <c r="AT1778" s="26"/>
      <c r="AU1778" s="26"/>
      <c r="AV1778" s="26"/>
      <c r="AW1778" s="11"/>
      <c r="AX1778" s="11"/>
      <c r="AY1778" s="11"/>
      <c r="AZ1778" s="11"/>
      <c r="BA1778" s="11"/>
      <c r="BB1778" s="11"/>
      <c r="BC1778" s="11"/>
    </row>
    <row r="1779" spans="1:55" x14ac:dyDescent="0.3">
      <c r="A1779" s="11"/>
      <c r="B1779" s="11"/>
      <c r="C1779" s="11"/>
      <c r="D1779" s="11"/>
      <c r="E1779" s="38"/>
      <c r="F1779" s="11"/>
      <c r="G1779" s="40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26"/>
      <c r="AR1779" s="26"/>
      <c r="AS1779" s="26"/>
      <c r="AT1779" s="26"/>
      <c r="AU1779" s="26"/>
      <c r="AV1779" s="26"/>
      <c r="AW1779" s="11"/>
      <c r="AX1779" s="11"/>
      <c r="AY1779" s="11"/>
      <c r="AZ1779" s="11"/>
      <c r="BA1779" s="11"/>
      <c r="BB1779" s="11"/>
      <c r="BC1779" s="11"/>
    </row>
    <row r="1780" spans="1:55" x14ac:dyDescent="0.3">
      <c r="A1780" s="11"/>
      <c r="B1780" s="11"/>
      <c r="C1780" s="11"/>
      <c r="D1780" s="11"/>
      <c r="E1780" s="38"/>
      <c r="F1780" s="11"/>
      <c r="G1780" s="40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26"/>
      <c r="AR1780" s="26"/>
      <c r="AS1780" s="26"/>
      <c r="AT1780" s="26"/>
      <c r="AU1780" s="26"/>
      <c r="AV1780" s="26"/>
      <c r="AW1780" s="11"/>
      <c r="AX1780" s="11"/>
      <c r="AY1780" s="11"/>
      <c r="AZ1780" s="11"/>
      <c r="BA1780" s="11"/>
      <c r="BB1780" s="11"/>
      <c r="BC1780" s="11"/>
    </row>
    <row r="1781" spans="1:55" x14ac:dyDescent="0.3">
      <c r="A1781" s="11"/>
      <c r="B1781" s="11"/>
      <c r="C1781" s="11"/>
      <c r="D1781" s="11"/>
      <c r="E1781" s="38"/>
      <c r="F1781" s="11"/>
      <c r="G1781" s="40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26"/>
      <c r="AR1781" s="26"/>
      <c r="AS1781" s="26"/>
      <c r="AT1781" s="26"/>
      <c r="AU1781" s="26"/>
      <c r="AV1781" s="26"/>
      <c r="AW1781" s="11"/>
      <c r="AX1781" s="11"/>
      <c r="AY1781" s="11"/>
      <c r="AZ1781" s="11"/>
      <c r="BA1781" s="11"/>
      <c r="BB1781" s="11"/>
      <c r="BC1781" s="11"/>
    </row>
    <row r="1782" spans="1:55" x14ac:dyDescent="0.3">
      <c r="A1782" s="11"/>
      <c r="B1782" s="11"/>
      <c r="C1782" s="11"/>
      <c r="D1782" s="11"/>
      <c r="E1782" s="38"/>
      <c r="F1782" s="11"/>
      <c r="G1782" s="40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26"/>
      <c r="AR1782" s="26"/>
      <c r="AS1782" s="26"/>
      <c r="AT1782" s="26"/>
      <c r="AU1782" s="26"/>
      <c r="AV1782" s="26"/>
      <c r="AW1782" s="11"/>
      <c r="AX1782" s="11"/>
      <c r="AY1782" s="11"/>
      <c r="AZ1782" s="11"/>
      <c r="BA1782" s="11"/>
      <c r="BB1782" s="11"/>
      <c r="BC1782" s="11"/>
    </row>
    <row r="1783" spans="1:55" x14ac:dyDescent="0.3">
      <c r="A1783" s="11"/>
      <c r="B1783" s="11"/>
      <c r="C1783" s="11"/>
      <c r="D1783" s="11"/>
      <c r="E1783" s="38"/>
      <c r="F1783" s="11"/>
      <c r="G1783" s="40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26"/>
      <c r="AR1783" s="26"/>
      <c r="AS1783" s="26"/>
      <c r="AT1783" s="26"/>
      <c r="AU1783" s="26"/>
      <c r="AV1783" s="26"/>
      <c r="AW1783" s="11"/>
      <c r="AX1783" s="11"/>
      <c r="AY1783" s="11"/>
      <c r="AZ1783" s="11"/>
      <c r="BA1783" s="11"/>
      <c r="BB1783" s="11"/>
      <c r="BC1783" s="11"/>
    </row>
    <row r="1784" spans="1:55" x14ac:dyDescent="0.3">
      <c r="A1784" s="11"/>
      <c r="B1784" s="11"/>
      <c r="C1784" s="11"/>
      <c r="D1784" s="11"/>
      <c r="E1784" s="38"/>
      <c r="F1784" s="11"/>
      <c r="G1784" s="40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26"/>
      <c r="AR1784" s="26"/>
      <c r="AS1784" s="26"/>
      <c r="AT1784" s="26"/>
      <c r="AU1784" s="26"/>
      <c r="AV1784" s="26"/>
      <c r="AW1784" s="11"/>
      <c r="AX1784" s="11"/>
      <c r="AY1784" s="11"/>
      <c r="AZ1784" s="11"/>
      <c r="BA1784" s="11"/>
      <c r="BB1784" s="11"/>
      <c r="BC1784" s="11"/>
    </row>
    <row r="1785" spans="1:55" x14ac:dyDescent="0.3">
      <c r="A1785" s="11"/>
      <c r="B1785" s="11"/>
      <c r="C1785" s="11"/>
      <c r="D1785" s="11"/>
      <c r="E1785" s="38"/>
      <c r="F1785" s="11"/>
      <c r="G1785" s="40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26"/>
      <c r="AR1785" s="26"/>
      <c r="AS1785" s="26"/>
      <c r="AT1785" s="26"/>
      <c r="AU1785" s="26"/>
      <c r="AV1785" s="26"/>
      <c r="AW1785" s="11"/>
      <c r="AX1785" s="11"/>
      <c r="AY1785" s="11"/>
      <c r="AZ1785" s="11"/>
      <c r="BA1785" s="11"/>
      <c r="BB1785" s="11"/>
      <c r="BC1785" s="11"/>
    </row>
    <row r="1786" spans="1:55" x14ac:dyDescent="0.3">
      <c r="A1786" s="11"/>
      <c r="B1786" s="11"/>
      <c r="C1786" s="11"/>
      <c r="D1786" s="11"/>
      <c r="E1786" s="38"/>
      <c r="F1786" s="11"/>
      <c r="G1786" s="40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26"/>
      <c r="AR1786" s="26"/>
      <c r="AS1786" s="26"/>
      <c r="AT1786" s="26"/>
      <c r="AU1786" s="26"/>
      <c r="AV1786" s="26"/>
      <c r="AW1786" s="11"/>
      <c r="AX1786" s="11"/>
      <c r="AY1786" s="11"/>
      <c r="AZ1786" s="11"/>
      <c r="BA1786" s="11"/>
      <c r="BB1786" s="11"/>
      <c r="BC1786" s="11"/>
    </row>
    <row r="1787" spans="1:55" x14ac:dyDescent="0.3">
      <c r="A1787" s="11"/>
      <c r="B1787" s="11"/>
      <c r="C1787" s="11"/>
      <c r="D1787" s="11"/>
      <c r="E1787" s="38"/>
      <c r="F1787" s="11"/>
      <c r="G1787" s="40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26"/>
      <c r="AR1787" s="26"/>
      <c r="AS1787" s="26"/>
      <c r="AT1787" s="26"/>
      <c r="AU1787" s="26"/>
      <c r="AV1787" s="26"/>
      <c r="AW1787" s="11"/>
      <c r="AX1787" s="11"/>
      <c r="AY1787" s="11"/>
      <c r="AZ1787" s="11"/>
      <c r="BA1787" s="11"/>
      <c r="BB1787" s="11"/>
      <c r="BC1787" s="11"/>
    </row>
    <row r="1788" spans="1:55" x14ac:dyDescent="0.3">
      <c r="A1788" s="11"/>
      <c r="B1788" s="11"/>
      <c r="C1788" s="11"/>
      <c r="D1788" s="11"/>
      <c r="E1788" s="38"/>
      <c r="F1788" s="11"/>
      <c r="G1788" s="40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26"/>
      <c r="AR1788" s="26"/>
      <c r="AS1788" s="26"/>
      <c r="AT1788" s="26"/>
      <c r="AU1788" s="26"/>
      <c r="AV1788" s="26"/>
      <c r="AW1788" s="11"/>
      <c r="AX1788" s="11"/>
      <c r="AY1788" s="11"/>
      <c r="AZ1788" s="11"/>
      <c r="BA1788" s="11"/>
      <c r="BB1788" s="11"/>
      <c r="BC1788" s="11"/>
    </row>
    <row r="1789" spans="1:55" x14ac:dyDescent="0.3">
      <c r="A1789" s="11"/>
      <c r="B1789" s="11"/>
      <c r="C1789" s="11"/>
      <c r="D1789" s="11"/>
      <c r="E1789" s="38"/>
      <c r="F1789" s="11"/>
      <c r="G1789" s="40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26"/>
      <c r="AR1789" s="26"/>
      <c r="AS1789" s="26"/>
      <c r="AT1789" s="26"/>
      <c r="AU1789" s="26"/>
      <c r="AV1789" s="26"/>
      <c r="AW1789" s="11"/>
      <c r="AX1789" s="11"/>
      <c r="AY1789" s="11"/>
      <c r="AZ1789" s="11"/>
      <c r="BA1789" s="11"/>
      <c r="BB1789" s="11"/>
      <c r="BC1789" s="11"/>
    </row>
    <row r="1790" spans="1:55" x14ac:dyDescent="0.3">
      <c r="A1790" s="11"/>
      <c r="B1790" s="11"/>
      <c r="C1790" s="11"/>
      <c r="D1790" s="11"/>
      <c r="E1790" s="38"/>
      <c r="F1790" s="11"/>
      <c r="G1790" s="40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26"/>
      <c r="AR1790" s="26"/>
      <c r="AS1790" s="26"/>
      <c r="AT1790" s="26"/>
      <c r="AU1790" s="26"/>
      <c r="AV1790" s="26"/>
      <c r="AW1790" s="11"/>
      <c r="AX1790" s="11"/>
      <c r="AY1790" s="11"/>
      <c r="AZ1790" s="11"/>
      <c r="BA1790" s="11"/>
      <c r="BB1790" s="11"/>
      <c r="BC1790" s="11"/>
    </row>
    <row r="1791" spans="1:55" x14ac:dyDescent="0.3">
      <c r="A1791" s="11"/>
      <c r="B1791" s="11"/>
      <c r="C1791" s="11"/>
      <c r="D1791" s="11"/>
      <c r="E1791" s="38"/>
      <c r="F1791" s="11"/>
      <c r="G1791" s="40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1"/>
      <c r="AN1791" s="11"/>
      <c r="AO1791" s="11"/>
      <c r="AP1791" s="11"/>
      <c r="AQ1791" s="26"/>
      <c r="AR1791" s="26"/>
      <c r="AS1791" s="26"/>
      <c r="AT1791" s="26"/>
      <c r="AU1791" s="26"/>
      <c r="AV1791" s="26"/>
      <c r="AW1791" s="11"/>
      <c r="AX1791" s="11"/>
      <c r="AY1791" s="11"/>
      <c r="AZ1791" s="11"/>
      <c r="BA1791" s="11"/>
      <c r="BB1791" s="11"/>
      <c r="BC1791" s="11"/>
    </row>
    <row r="1792" spans="1:55" x14ac:dyDescent="0.3">
      <c r="A1792" s="11"/>
      <c r="B1792" s="11"/>
      <c r="C1792" s="11"/>
      <c r="D1792" s="11"/>
      <c r="E1792" s="38"/>
      <c r="F1792" s="11"/>
      <c r="G1792" s="40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26"/>
      <c r="AR1792" s="26"/>
      <c r="AS1792" s="26"/>
      <c r="AT1792" s="26"/>
      <c r="AU1792" s="26"/>
      <c r="AV1792" s="26"/>
      <c r="AW1792" s="11"/>
      <c r="AX1792" s="11"/>
      <c r="AY1792" s="11"/>
      <c r="AZ1792" s="11"/>
      <c r="BA1792" s="11"/>
      <c r="BB1792" s="11"/>
      <c r="BC1792" s="11"/>
    </row>
    <row r="1793" spans="1:55" x14ac:dyDescent="0.3">
      <c r="A1793" s="11"/>
      <c r="B1793" s="11"/>
      <c r="C1793" s="11"/>
      <c r="D1793" s="11"/>
      <c r="E1793" s="38"/>
      <c r="F1793" s="11"/>
      <c r="G1793" s="40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26"/>
      <c r="AR1793" s="26"/>
      <c r="AS1793" s="26"/>
      <c r="AT1793" s="26"/>
      <c r="AU1793" s="26"/>
      <c r="AV1793" s="26"/>
      <c r="AW1793" s="11"/>
      <c r="AX1793" s="11"/>
      <c r="AY1793" s="11"/>
      <c r="AZ1793" s="11"/>
      <c r="BA1793" s="11"/>
      <c r="BB1793" s="11"/>
      <c r="BC1793" s="11"/>
    </row>
    <row r="1794" spans="1:55" x14ac:dyDescent="0.3">
      <c r="A1794" s="11"/>
      <c r="B1794" s="11"/>
      <c r="C1794" s="11"/>
      <c r="D1794" s="11"/>
      <c r="E1794" s="38"/>
      <c r="F1794" s="11"/>
      <c r="G1794" s="40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26"/>
      <c r="AR1794" s="26"/>
      <c r="AS1794" s="26"/>
      <c r="AT1794" s="26"/>
      <c r="AU1794" s="26"/>
      <c r="AV1794" s="26"/>
      <c r="AW1794" s="11"/>
      <c r="AX1794" s="11"/>
      <c r="AY1794" s="11"/>
      <c r="AZ1794" s="11"/>
      <c r="BA1794" s="11"/>
      <c r="BB1794" s="11"/>
      <c r="BC1794" s="11"/>
    </row>
    <row r="1795" spans="1:55" x14ac:dyDescent="0.3">
      <c r="A1795" s="11"/>
      <c r="B1795" s="11"/>
      <c r="C1795" s="11"/>
      <c r="D1795" s="11"/>
      <c r="E1795" s="38"/>
      <c r="F1795" s="11"/>
      <c r="G1795" s="40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1"/>
      <c r="AL1795" s="11"/>
      <c r="AM1795" s="11"/>
      <c r="AN1795" s="11"/>
      <c r="AO1795" s="11"/>
      <c r="AP1795" s="11"/>
      <c r="AQ1795" s="26"/>
      <c r="AR1795" s="26"/>
      <c r="AS1795" s="26"/>
      <c r="AT1795" s="26"/>
      <c r="AU1795" s="26"/>
      <c r="AV1795" s="26"/>
      <c r="AW1795" s="11"/>
      <c r="AX1795" s="11"/>
      <c r="AY1795" s="11"/>
      <c r="AZ1795" s="11"/>
      <c r="BA1795" s="11"/>
      <c r="BB1795" s="11"/>
      <c r="BC1795" s="11"/>
    </row>
    <row r="1796" spans="1:55" x14ac:dyDescent="0.3">
      <c r="A1796" s="11"/>
      <c r="B1796" s="11"/>
      <c r="C1796" s="11"/>
      <c r="D1796" s="11"/>
      <c r="E1796" s="38"/>
      <c r="F1796" s="11"/>
      <c r="G1796" s="40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1"/>
      <c r="AL1796" s="11"/>
      <c r="AM1796" s="11"/>
      <c r="AN1796" s="11"/>
      <c r="AO1796" s="11"/>
      <c r="AP1796" s="11"/>
      <c r="AQ1796" s="26"/>
      <c r="AR1796" s="26"/>
      <c r="AS1796" s="26"/>
      <c r="AT1796" s="26"/>
      <c r="AU1796" s="26"/>
      <c r="AV1796" s="26"/>
      <c r="AW1796" s="11"/>
      <c r="AX1796" s="11"/>
      <c r="AY1796" s="11"/>
      <c r="AZ1796" s="11"/>
      <c r="BA1796" s="11"/>
      <c r="BB1796" s="11"/>
      <c r="BC1796" s="11"/>
    </row>
    <row r="1797" spans="1:55" x14ac:dyDescent="0.3">
      <c r="A1797" s="11"/>
      <c r="B1797" s="11"/>
      <c r="C1797" s="11"/>
      <c r="D1797" s="11"/>
      <c r="E1797" s="38"/>
      <c r="F1797" s="11"/>
      <c r="G1797" s="40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26"/>
      <c r="AR1797" s="26"/>
      <c r="AS1797" s="26"/>
      <c r="AT1797" s="26"/>
      <c r="AU1797" s="26"/>
      <c r="AV1797" s="26"/>
      <c r="AW1797" s="11"/>
      <c r="AX1797" s="11"/>
      <c r="AY1797" s="11"/>
      <c r="AZ1797" s="11"/>
      <c r="BA1797" s="11"/>
      <c r="BB1797" s="11"/>
      <c r="BC1797" s="11"/>
    </row>
    <row r="1798" spans="1:55" x14ac:dyDescent="0.3">
      <c r="A1798" s="11"/>
      <c r="B1798" s="11"/>
      <c r="C1798" s="11"/>
      <c r="D1798" s="11"/>
      <c r="E1798" s="38"/>
      <c r="F1798" s="11"/>
      <c r="G1798" s="40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26"/>
      <c r="AR1798" s="26"/>
      <c r="AS1798" s="26"/>
      <c r="AT1798" s="26"/>
      <c r="AU1798" s="26"/>
      <c r="AV1798" s="26"/>
      <c r="AW1798" s="11"/>
      <c r="AX1798" s="11"/>
      <c r="AY1798" s="11"/>
      <c r="AZ1798" s="11"/>
      <c r="BA1798" s="11"/>
      <c r="BB1798" s="11"/>
      <c r="BC1798" s="11"/>
    </row>
    <row r="1799" spans="1:55" x14ac:dyDescent="0.3">
      <c r="A1799" s="11"/>
      <c r="B1799" s="11"/>
      <c r="C1799" s="11"/>
      <c r="D1799" s="11"/>
      <c r="E1799" s="38"/>
      <c r="F1799" s="11"/>
      <c r="G1799" s="40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26"/>
      <c r="AR1799" s="26"/>
      <c r="AS1799" s="26"/>
      <c r="AT1799" s="26"/>
      <c r="AU1799" s="26"/>
      <c r="AV1799" s="26"/>
      <c r="AW1799" s="11"/>
      <c r="AX1799" s="11"/>
      <c r="AY1799" s="11"/>
      <c r="AZ1799" s="11"/>
      <c r="BA1799" s="11"/>
      <c r="BB1799" s="11"/>
      <c r="BC1799" s="11"/>
    </row>
    <row r="1800" spans="1:55" x14ac:dyDescent="0.3">
      <c r="A1800" s="11"/>
      <c r="B1800" s="11"/>
      <c r="C1800" s="11"/>
      <c r="D1800" s="11"/>
      <c r="E1800" s="38"/>
      <c r="F1800" s="11"/>
      <c r="G1800" s="40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1"/>
      <c r="AL1800" s="11"/>
      <c r="AM1800" s="11"/>
      <c r="AN1800" s="11"/>
      <c r="AO1800" s="11"/>
      <c r="AP1800" s="11"/>
      <c r="AQ1800" s="26"/>
      <c r="AR1800" s="26"/>
      <c r="AS1800" s="26"/>
      <c r="AT1800" s="26"/>
      <c r="AU1800" s="26"/>
      <c r="AV1800" s="26"/>
      <c r="AW1800" s="11"/>
      <c r="AX1800" s="11"/>
      <c r="AY1800" s="11"/>
      <c r="AZ1800" s="11"/>
      <c r="BA1800" s="11"/>
      <c r="BB1800" s="11"/>
      <c r="BC1800" s="11"/>
    </row>
    <row r="1801" spans="1:55" x14ac:dyDescent="0.3">
      <c r="A1801" s="11"/>
      <c r="B1801" s="11"/>
      <c r="C1801" s="11"/>
      <c r="D1801" s="11"/>
      <c r="E1801" s="38"/>
      <c r="F1801" s="11"/>
      <c r="G1801" s="40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26"/>
      <c r="AR1801" s="26"/>
      <c r="AS1801" s="26"/>
      <c r="AT1801" s="26"/>
      <c r="AU1801" s="26"/>
      <c r="AV1801" s="26"/>
      <c r="AW1801" s="11"/>
      <c r="AX1801" s="11"/>
      <c r="AY1801" s="11"/>
      <c r="AZ1801" s="11"/>
      <c r="BA1801" s="11"/>
      <c r="BB1801" s="11"/>
      <c r="BC1801" s="11"/>
    </row>
    <row r="1802" spans="1:55" x14ac:dyDescent="0.3">
      <c r="A1802" s="11"/>
      <c r="B1802" s="11"/>
      <c r="C1802" s="11"/>
      <c r="D1802" s="11"/>
      <c r="E1802" s="38"/>
      <c r="F1802" s="11"/>
      <c r="G1802" s="40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26"/>
      <c r="AR1802" s="26"/>
      <c r="AS1802" s="26"/>
      <c r="AT1802" s="26"/>
      <c r="AU1802" s="26"/>
      <c r="AV1802" s="26"/>
      <c r="AW1802" s="11"/>
      <c r="AX1802" s="11"/>
      <c r="AY1802" s="11"/>
      <c r="AZ1802" s="11"/>
      <c r="BA1802" s="11"/>
      <c r="BB1802" s="11"/>
      <c r="BC1802" s="11"/>
    </row>
    <row r="1803" spans="1:55" x14ac:dyDescent="0.3">
      <c r="A1803" s="11"/>
      <c r="B1803" s="11"/>
      <c r="C1803" s="11"/>
      <c r="D1803" s="11"/>
      <c r="E1803" s="38"/>
      <c r="F1803" s="11"/>
      <c r="G1803" s="40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26"/>
      <c r="AR1803" s="26"/>
      <c r="AS1803" s="26"/>
      <c r="AT1803" s="26"/>
      <c r="AU1803" s="26"/>
      <c r="AV1803" s="26"/>
      <c r="AW1803" s="11"/>
      <c r="AX1803" s="11"/>
      <c r="AY1803" s="11"/>
      <c r="AZ1803" s="11"/>
      <c r="BA1803" s="11"/>
      <c r="BB1803" s="11"/>
      <c r="BC1803" s="11"/>
    </row>
    <row r="1804" spans="1:55" x14ac:dyDescent="0.3">
      <c r="A1804" s="11"/>
      <c r="B1804" s="11"/>
      <c r="C1804" s="11"/>
      <c r="D1804" s="11"/>
      <c r="E1804" s="38"/>
      <c r="F1804" s="11"/>
      <c r="G1804" s="40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26"/>
      <c r="AR1804" s="26"/>
      <c r="AS1804" s="26"/>
      <c r="AT1804" s="26"/>
      <c r="AU1804" s="26"/>
      <c r="AV1804" s="26"/>
      <c r="AW1804" s="11"/>
      <c r="AX1804" s="11"/>
      <c r="AY1804" s="11"/>
      <c r="AZ1804" s="11"/>
      <c r="BA1804" s="11"/>
      <c r="BB1804" s="11"/>
      <c r="BC1804" s="11"/>
    </row>
    <row r="1805" spans="1:55" x14ac:dyDescent="0.3">
      <c r="A1805" s="11"/>
      <c r="B1805" s="11"/>
      <c r="C1805" s="11"/>
      <c r="D1805" s="11"/>
      <c r="E1805" s="38"/>
      <c r="F1805" s="11"/>
      <c r="G1805" s="40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26"/>
      <c r="AR1805" s="26"/>
      <c r="AS1805" s="26"/>
      <c r="AT1805" s="26"/>
      <c r="AU1805" s="26"/>
      <c r="AV1805" s="26"/>
      <c r="AW1805" s="11"/>
      <c r="AX1805" s="11"/>
      <c r="AY1805" s="11"/>
      <c r="AZ1805" s="11"/>
      <c r="BA1805" s="11"/>
      <c r="BB1805" s="11"/>
      <c r="BC1805" s="11"/>
    </row>
    <row r="1806" spans="1:55" x14ac:dyDescent="0.3">
      <c r="A1806" s="11"/>
      <c r="B1806" s="11"/>
      <c r="C1806" s="11"/>
      <c r="D1806" s="11"/>
      <c r="E1806" s="38"/>
      <c r="F1806" s="11"/>
      <c r="G1806" s="40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26"/>
      <c r="AR1806" s="26"/>
      <c r="AS1806" s="26"/>
      <c r="AT1806" s="26"/>
      <c r="AU1806" s="26"/>
      <c r="AV1806" s="26"/>
      <c r="AW1806" s="11"/>
      <c r="AX1806" s="11"/>
      <c r="AY1806" s="11"/>
      <c r="AZ1806" s="11"/>
      <c r="BA1806" s="11"/>
      <c r="BB1806" s="11"/>
      <c r="BC1806" s="11"/>
    </row>
    <row r="1807" spans="1:55" x14ac:dyDescent="0.3">
      <c r="A1807" s="11"/>
      <c r="B1807" s="11"/>
      <c r="C1807" s="11"/>
      <c r="D1807" s="11"/>
      <c r="E1807" s="38"/>
      <c r="F1807" s="11"/>
      <c r="G1807" s="40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26"/>
      <c r="AR1807" s="26"/>
      <c r="AS1807" s="26"/>
      <c r="AT1807" s="26"/>
      <c r="AU1807" s="26"/>
      <c r="AV1807" s="26"/>
      <c r="AW1807" s="11"/>
      <c r="AX1807" s="11"/>
      <c r="AY1807" s="11"/>
      <c r="AZ1807" s="11"/>
      <c r="BA1807" s="11"/>
      <c r="BB1807" s="11"/>
      <c r="BC1807" s="11"/>
    </row>
    <row r="1808" spans="1:55" x14ac:dyDescent="0.3">
      <c r="A1808" s="11"/>
      <c r="B1808" s="11"/>
      <c r="C1808" s="11"/>
      <c r="D1808" s="11"/>
      <c r="E1808" s="38"/>
      <c r="F1808" s="11"/>
      <c r="G1808" s="40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26"/>
      <c r="AR1808" s="26"/>
      <c r="AS1808" s="26"/>
      <c r="AT1808" s="26"/>
      <c r="AU1808" s="26"/>
      <c r="AV1808" s="26"/>
      <c r="AW1808" s="11"/>
      <c r="AX1808" s="11"/>
      <c r="AY1808" s="11"/>
      <c r="AZ1808" s="11"/>
      <c r="BA1808" s="11"/>
      <c r="BB1808" s="11"/>
      <c r="BC1808" s="11"/>
    </row>
    <row r="1809" spans="1:55" x14ac:dyDescent="0.3">
      <c r="A1809" s="11"/>
      <c r="B1809" s="11"/>
      <c r="C1809" s="11"/>
      <c r="D1809" s="11"/>
      <c r="E1809" s="38"/>
      <c r="F1809" s="11"/>
      <c r="G1809" s="40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26"/>
      <c r="AR1809" s="26"/>
      <c r="AS1809" s="26"/>
      <c r="AT1809" s="26"/>
      <c r="AU1809" s="26"/>
      <c r="AV1809" s="26"/>
      <c r="AW1809" s="11"/>
      <c r="AX1809" s="11"/>
      <c r="AY1809" s="11"/>
      <c r="AZ1809" s="11"/>
      <c r="BA1809" s="11"/>
      <c r="BB1809" s="11"/>
      <c r="BC1809" s="11"/>
    </row>
    <row r="1810" spans="1:55" x14ac:dyDescent="0.3">
      <c r="A1810" s="11"/>
      <c r="B1810" s="11"/>
      <c r="C1810" s="11"/>
      <c r="D1810" s="11"/>
      <c r="E1810" s="38"/>
      <c r="F1810" s="11"/>
      <c r="G1810" s="40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26"/>
      <c r="AR1810" s="26"/>
      <c r="AS1810" s="26"/>
      <c r="AT1810" s="26"/>
      <c r="AU1810" s="26"/>
      <c r="AV1810" s="26"/>
      <c r="AW1810" s="11"/>
      <c r="AX1810" s="11"/>
      <c r="AY1810" s="11"/>
      <c r="AZ1810" s="11"/>
      <c r="BA1810" s="11"/>
      <c r="BB1810" s="11"/>
      <c r="BC1810" s="11"/>
    </row>
    <row r="1811" spans="1:55" x14ac:dyDescent="0.3">
      <c r="A1811" s="11"/>
      <c r="B1811" s="11"/>
      <c r="C1811" s="11"/>
      <c r="D1811" s="11"/>
      <c r="E1811" s="38"/>
      <c r="F1811" s="11"/>
      <c r="G1811" s="40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26"/>
      <c r="AR1811" s="26"/>
      <c r="AS1811" s="26"/>
      <c r="AT1811" s="26"/>
      <c r="AU1811" s="26"/>
      <c r="AV1811" s="26"/>
      <c r="AW1811" s="11"/>
      <c r="AX1811" s="11"/>
      <c r="AY1811" s="11"/>
      <c r="AZ1811" s="11"/>
      <c r="BA1811" s="11"/>
      <c r="BB1811" s="11"/>
      <c r="BC1811" s="11"/>
    </row>
    <row r="1812" spans="1:55" x14ac:dyDescent="0.3">
      <c r="A1812" s="11"/>
      <c r="B1812" s="11"/>
      <c r="C1812" s="11"/>
      <c r="D1812" s="11"/>
      <c r="E1812" s="38"/>
      <c r="F1812" s="11"/>
      <c r="G1812" s="40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26"/>
      <c r="AR1812" s="26"/>
      <c r="AS1812" s="26"/>
      <c r="AT1812" s="26"/>
      <c r="AU1812" s="26"/>
      <c r="AV1812" s="26"/>
      <c r="AW1812" s="11"/>
      <c r="AX1812" s="11"/>
      <c r="AY1812" s="11"/>
      <c r="AZ1812" s="11"/>
      <c r="BA1812" s="11"/>
      <c r="BB1812" s="11"/>
      <c r="BC1812" s="11"/>
    </row>
    <row r="1813" spans="1:55" x14ac:dyDescent="0.3">
      <c r="A1813" s="11"/>
      <c r="B1813" s="11"/>
      <c r="C1813" s="11"/>
      <c r="D1813" s="11"/>
      <c r="E1813" s="38"/>
      <c r="F1813" s="11"/>
      <c r="G1813" s="40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26"/>
      <c r="AR1813" s="26"/>
      <c r="AS1813" s="26"/>
      <c r="AT1813" s="26"/>
      <c r="AU1813" s="26"/>
      <c r="AV1813" s="26"/>
      <c r="AW1813" s="11"/>
      <c r="AX1813" s="11"/>
      <c r="AY1813" s="11"/>
      <c r="AZ1813" s="11"/>
      <c r="BA1813" s="11"/>
      <c r="BB1813" s="11"/>
      <c r="BC1813" s="11"/>
    </row>
    <row r="1814" spans="1:55" x14ac:dyDescent="0.3">
      <c r="A1814" s="11"/>
      <c r="B1814" s="11"/>
      <c r="C1814" s="11"/>
      <c r="D1814" s="11"/>
      <c r="E1814" s="38"/>
      <c r="F1814" s="11"/>
      <c r="G1814" s="40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26"/>
      <c r="AR1814" s="26"/>
      <c r="AS1814" s="26"/>
      <c r="AT1814" s="26"/>
      <c r="AU1814" s="26"/>
      <c r="AV1814" s="26"/>
      <c r="AW1814" s="11"/>
      <c r="AX1814" s="11"/>
      <c r="AY1814" s="11"/>
      <c r="AZ1814" s="11"/>
      <c r="BA1814" s="11"/>
      <c r="BB1814" s="11"/>
      <c r="BC1814" s="11"/>
    </row>
    <row r="1815" spans="1:55" x14ac:dyDescent="0.3">
      <c r="A1815" s="11"/>
      <c r="B1815" s="11"/>
      <c r="C1815" s="11"/>
      <c r="D1815" s="11"/>
      <c r="E1815" s="38"/>
      <c r="F1815" s="11"/>
      <c r="G1815" s="40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26"/>
      <c r="AR1815" s="26"/>
      <c r="AS1815" s="26"/>
      <c r="AT1815" s="26"/>
      <c r="AU1815" s="26"/>
      <c r="AV1815" s="26"/>
      <c r="AW1815" s="11"/>
      <c r="AX1815" s="11"/>
      <c r="AY1815" s="11"/>
      <c r="AZ1815" s="11"/>
      <c r="BA1815" s="11"/>
      <c r="BB1815" s="11"/>
      <c r="BC1815" s="11"/>
    </row>
    <row r="1816" spans="1:55" x14ac:dyDescent="0.3">
      <c r="A1816" s="11"/>
      <c r="B1816" s="11"/>
      <c r="C1816" s="11"/>
      <c r="D1816" s="11"/>
      <c r="E1816" s="38"/>
      <c r="F1816" s="11"/>
      <c r="G1816" s="40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26"/>
      <c r="AR1816" s="26"/>
      <c r="AS1816" s="26"/>
      <c r="AT1816" s="26"/>
      <c r="AU1816" s="26"/>
      <c r="AV1816" s="26"/>
      <c r="AW1816" s="11"/>
      <c r="AX1816" s="11"/>
      <c r="AY1816" s="11"/>
      <c r="AZ1816" s="11"/>
      <c r="BA1816" s="11"/>
      <c r="BB1816" s="11"/>
      <c r="BC1816" s="11"/>
    </row>
    <row r="1817" spans="1:55" x14ac:dyDescent="0.3">
      <c r="A1817" s="11"/>
      <c r="B1817" s="11"/>
      <c r="C1817" s="11"/>
      <c r="D1817" s="11"/>
      <c r="E1817" s="38"/>
      <c r="F1817" s="11"/>
      <c r="G1817" s="40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26"/>
      <c r="AR1817" s="26"/>
      <c r="AS1817" s="26"/>
      <c r="AT1817" s="26"/>
      <c r="AU1817" s="26"/>
      <c r="AV1817" s="26"/>
      <c r="AW1817" s="11"/>
      <c r="AX1817" s="11"/>
      <c r="AY1817" s="11"/>
      <c r="AZ1817" s="11"/>
      <c r="BA1817" s="11"/>
      <c r="BB1817" s="11"/>
      <c r="BC1817" s="11"/>
    </row>
    <row r="1818" spans="1:55" x14ac:dyDescent="0.3">
      <c r="A1818" s="11"/>
      <c r="B1818" s="11"/>
      <c r="C1818" s="11"/>
      <c r="D1818" s="11"/>
      <c r="E1818" s="38"/>
      <c r="F1818" s="11"/>
      <c r="G1818" s="40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26"/>
      <c r="AR1818" s="26"/>
      <c r="AS1818" s="26"/>
      <c r="AT1818" s="26"/>
      <c r="AU1818" s="26"/>
      <c r="AV1818" s="26"/>
      <c r="AW1818" s="11"/>
      <c r="AX1818" s="11"/>
      <c r="AY1818" s="11"/>
      <c r="AZ1818" s="11"/>
      <c r="BA1818" s="11"/>
      <c r="BB1818" s="11"/>
      <c r="BC1818" s="11"/>
    </row>
    <row r="1819" spans="1:55" x14ac:dyDescent="0.3">
      <c r="A1819" s="11"/>
      <c r="B1819" s="11"/>
      <c r="C1819" s="11"/>
      <c r="D1819" s="11"/>
      <c r="E1819" s="38"/>
      <c r="F1819" s="11"/>
      <c r="G1819" s="40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26"/>
      <c r="AR1819" s="26"/>
      <c r="AS1819" s="26"/>
      <c r="AT1819" s="26"/>
      <c r="AU1819" s="26"/>
      <c r="AV1819" s="26"/>
      <c r="AW1819" s="11"/>
      <c r="AX1819" s="11"/>
      <c r="AY1819" s="11"/>
      <c r="AZ1819" s="11"/>
      <c r="BA1819" s="11"/>
      <c r="BB1819" s="11"/>
      <c r="BC1819" s="11"/>
    </row>
    <row r="1820" spans="1:55" x14ac:dyDescent="0.3">
      <c r="A1820" s="11"/>
      <c r="B1820" s="11"/>
      <c r="C1820" s="11"/>
      <c r="D1820" s="11"/>
      <c r="E1820" s="38"/>
      <c r="F1820" s="11"/>
      <c r="G1820" s="40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26"/>
      <c r="AR1820" s="26"/>
      <c r="AS1820" s="26"/>
      <c r="AT1820" s="26"/>
      <c r="AU1820" s="26"/>
      <c r="AV1820" s="26"/>
      <c r="AW1820" s="11"/>
      <c r="AX1820" s="11"/>
      <c r="AY1820" s="11"/>
      <c r="AZ1820" s="11"/>
      <c r="BA1820" s="11"/>
      <c r="BB1820" s="11"/>
      <c r="BC1820" s="11"/>
    </row>
    <row r="1821" spans="1:55" x14ac:dyDescent="0.3">
      <c r="A1821" s="11"/>
      <c r="B1821" s="11"/>
      <c r="C1821" s="11"/>
      <c r="D1821" s="11"/>
      <c r="E1821" s="38"/>
      <c r="F1821" s="11"/>
      <c r="G1821" s="40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26"/>
      <c r="AR1821" s="26"/>
      <c r="AS1821" s="26"/>
      <c r="AT1821" s="26"/>
      <c r="AU1821" s="26"/>
      <c r="AV1821" s="26"/>
      <c r="AW1821" s="11"/>
      <c r="AX1821" s="11"/>
      <c r="AY1821" s="11"/>
      <c r="AZ1821" s="11"/>
      <c r="BA1821" s="11"/>
      <c r="BB1821" s="11"/>
      <c r="BC1821" s="11"/>
    </row>
    <row r="1822" spans="1:55" x14ac:dyDescent="0.3">
      <c r="A1822" s="11"/>
      <c r="B1822" s="11"/>
      <c r="C1822" s="11"/>
      <c r="D1822" s="11"/>
      <c r="E1822" s="38"/>
      <c r="F1822" s="11"/>
      <c r="G1822" s="40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26"/>
      <c r="AR1822" s="26"/>
      <c r="AS1822" s="26"/>
      <c r="AT1822" s="26"/>
      <c r="AU1822" s="26"/>
      <c r="AV1822" s="26"/>
      <c r="AW1822" s="11"/>
      <c r="AX1822" s="11"/>
      <c r="AY1822" s="11"/>
      <c r="AZ1822" s="11"/>
      <c r="BA1822" s="11"/>
      <c r="BB1822" s="11"/>
      <c r="BC1822" s="11"/>
    </row>
    <row r="1823" spans="1:55" x14ac:dyDescent="0.3">
      <c r="A1823" s="11"/>
      <c r="B1823" s="11"/>
      <c r="C1823" s="11"/>
      <c r="D1823" s="11"/>
      <c r="E1823" s="38"/>
      <c r="F1823" s="11"/>
      <c r="G1823" s="40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26"/>
      <c r="AR1823" s="26"/>
      <c r="AS1823" s="26"/>
      <c r="AT1823" s="26"/>
      <c r="AU1823" s="26"/>
      <c r="AV1823" s="26"/>
      <c r="AW1823" s="11"/>
      <c r="AX1823" s="11"/>
      <c r="AY1823" s="11"/>
      <c r="AZ1823" s="11"/>
      <c r="BA1823" s="11"/>
      <c r="BB1823" s="11"/>
      <c r="BC1823" s="11"/>
    </row>
    <row r="1824" spans="1:55" x14ac:dyDescent="0.3">
      <c r="A1824" s="11"/>
      <c r="B1824" s="11"/>
      <c r="C1824" s="11"/>
      <c r="D1824" s="11"/>
      <c r="E1824" s="38"/>
      <c r="F1824" s="11"/>
      <c r="G1824" s="40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26"/>
      <c r="AR1824" s="26"/>
      <c r="AS1824" s="26"/>
      <c r="AT1824" s="26"/>
      <c r="AU1824" s="26"/>
      <c r="AV1824" s="26"/>
      <c r="AW1824" s="11"/>
      <c r="AX1824" s="11"/>
      <c r="AY1824" s="11"/>
      <c r="AZ1824" s="11"/>
      <c r="BA1824" s="11"/>
      <c r="BB1824" s="11"/>
      <c r="BC1824" s="11"/>
    </row>
    <row r="1825" spans="1:55" x14ac:dyDescent="0.3">
      <c r="A1825" s="11"/>
      <c r="B1825" s="11"/>
      <c r="C1825" s="11"/>
      <c r="D1825" s="11"/>
      <c r="E1825" s="38"/>
      <c r="F1825" s="11"/>
      <c r="G1825" s="40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1"/>
      <c r="AL1825" s="11"/>
      <c r="AM1825" s="11"/>
      <c r="AN1825" s="11"/>
      <c r="AO1825" s="11"/>
      <c r="AP1825" s="11"/>
      <c r="AQ1825" s="26"/>
      <c r="AR1825" s="26"/>
      <c r="AS1825" s="26"/>
      <c r="AT1825" s="26"/>
      <c r="AU1825" s="26"/>
      <c r="AV1825" s="26"/>
      <c r="AW1825" s="11"/>
      <c r="AX1825" s="11"/>
      <c r="AY1825" s="11"/>
      <c r="AZ1825" s="11"/>
      <c r="BA1825" s="11"/>
      <c r="BB1825" s="11"/>
      <c r="BC1825" s="11"/>
    </row>
    <row r="1826" spans="1:55" x14ac:dyDescent="0.3">
      <c r="A1826" s="11"/>
      <c r="B1826" s="11"/>
      <c r="C1826" s="11"/>
      <c r="D1826" s="11"/>
      <c r="E1826" s="38"/>
      <c r="F1826" s="11"/>
      <c r="G1826" s="40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1"/>
      <c r="AL1826" s="11"/>
      <c r="AM1826" s="11"/>
      <c r="AN1826" s="11"/>
      <c r="AO1826" s="11"/>
      <c r="AP1826" s="11"/>
      <c r="AQ1826" s="26"/>
      <c r="AR1826" s="26"/>
      <c r="AS1826" s="26"/>
      <c r="AT1826" s="26"/>
      <c r="AU1826" s="26"/>
      <c r="AV1826" s="26"/>
      <c r="AW1826" s="11"/>
      <c r="AX1826" s="11"/>
      <c r="AY1826" s="11"/>
      <c r="AZ1826" s="11"/>
      <c r="BA1826" s="11"/>
      <c r="BB1826" s="11"/>
      <c r="BC1826" s="11"/>
    </row>
    <row r="1827" spans="1:55" x14ac:dyDescent="0.3">
      <c r="A1827" s="11"/>
      <c r="B1827" s="11"/>
      <c r="C1827" s="11"/>
      <c r="D1827" s="11"/>
      <c r="E1827" s="38"/>
      <c r="F1827" s="11"/>
      <c r="G1827" s="40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26"/>
      <c r="AR1827" s="26"/>
      <c r="AS1827" s="26"/>
      <c r="AT1827" s="26"/>
      <c r="AU1827" s="26"/>
      <c r="AV1827" s="26"/>
      <c r="AW1827" s="11"/>
      <c r="AX1827" s="11"/>
      <c r="AY1827" s="11"/>
      <c r="AZ1827" s="11"/>
      <c r="BA1827" s="11"/>
      <c r="BB1827" s="11"/>
      <c r="BC1827" s="11"/>
    </row>
    <row r="1828" spans="1:55" x14ac:dyDescent="0.3">
      <c r="A1828" s="11"/>
      <c r="B1828" s="11"/>
      <c r="C1828" s="11"/>
      <c r="D1828" s="11"/>
      <c r="E1828" s="38"/>
      <c r="F1828" s="11"/>
      <c r="G1828" s="40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1"/>
      <c r="AL1828" s="11"/>
      <c r="AM1828" s="11"/>
      <c r="AN1828" s="11"/>
      <c r="AO1828" s="11"/>
      <c r="AP1828" s="11"/>
      <c r="AQ1828" s="26"/>
      <c r="AR1828" s="26"/>
      <c r="AS1828" s="26"/>
      <c r="AT1828" s="26"/>
      <c r="AU1828" s="26"/>
      <c r="AV1828" s="26"/>
      <c r="AW1828" s="11"/>
      <c r="AX1828" s="11"/>
      <c r="AY1828" s="11"/>
      <c r="AZ1828" s="11"/>
      <c r="BA1828" s="11"/>
      <c r="BB1828" s="11"/>
      <c r="BC1828" s="11"/>
    </row>
    <row r="1829" spans="1:55" x14ac:dyDescent="0.3">
      <c r="A1829" s="11"/>
      <c r="B1829" s="11"/>
      <c r="C1829" s="11"/>
      <c r="D1829" s="11"/>
      <c r="E1829" s="38"/>
      <c r="F1829" s="11"/>
      <c r="G1829" s="40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26"/>
      <c r="AR1829" s="26"/>
      <c r="AS1829" s="26"/>
      <c r="AT1829" s="26"/>
      <c r="AU1829" s="26"/>
      <c r="AV1829" s="26"/>
      <c r="AW1829" s="11"/>
      <c r="AX1829" s="11"/>
      <c r="AY1829" s="11"/>
      <c r="AZ1829" s="11"/>
      <c r="BA1829" s="11"/>
      <c r="BB1829" s="11"/>
      <c r="BC1829" s="11"/>
    </row>
    <row r="1830" spans="1:55" x14ac:dyDescent="0.3">
      <c r="A1830" s="11"/>
      <c r="B1830" s="11"/>
      <c r="C1830" s="11"/>
      <c r="D1830" s="11"/>
      <c r="E1830" s="38"/>
      <c r="F1830" s="11"/>
      <c r="G1830" s="40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1"/>
      <c r="AL1830" s="11"/>
      <c r="AM1830" s="11"/>
      <c r="AN1830" s="11"/>
      <c r="AO1830" s="11"/>
      <c r="AP1830" s="11"/>
      <c r="AQ1830" s="26"/>
      <c r="AR1830" s="26"/>
      <c r="AS1830" s="26"/>
      <c r="AT1830" s="26"/>
      <c r="AU1830" s="26"/>
      <c r="AV1830" s="26"/>
      <c r="AW1830" s="11"/>
      <c r="AX1830" s="11"/>
      <c r="AY1830" s="11"/>
      <c r="AZ1830" s="11"/>
      <c r="BA1830" s="11"/>
      <c r="BB1830" s="11"/>
      <c r="BC1830" s="11"/>
    </row>
    <row r="1831" spans="1:55" x14ac:dyDescent="0.3">
      <c r="A1831" s="11"/>
      <c r="B1831" s="11"/>
      <c r="C1831" s="11"/>
      <c r="D1831" s="11"/>
      <c r="E1831" s="38"/>
      <c r="F1831" s="11"/>
      <c r="G1831" s="40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26"/>
      <c r="AR1831" s="26"/>
      <c r="AS1831" s="26"/>
      <c r="AT1831" s="26"/>
      <c r="AU1831" s="26"/>
      <c r="AV1831" s="26"/>
      <c r="AW1831" s="11"/>
      <c r="AX1831" s="11"/>
      <c r="AY1831" s="11"/>
      <c r="AZ1831" s="11"/>
      <c r="BA1831" s="11"/>
      <c r="BB1831" s="11"/>
      <c r="BC1831" s="11"/>
    </row>
    <row r="1832" spans="1:55" x14ac:dyDescent="0.3">
      <c r="A1832" s="11"/>
      <c r="B1832" s="11"/>
      <c r="C1832" s="11"/>
      <c r="D1832" s="11"/>
      <c r="E1832" s="38"/>
      <c r="F1832" s="11"/>
      <c r="G1832" s="40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1"/>
      <c r="AL1832" s="11"/>
      <c r="AM1832" s="11"/>
      <c r="AN1832" s="11"/>
      <c r="AO1832" s="11"/>
      <c r="AP1832" s="11"/>
      <c r="AQ1832" s="26"/>
      <c r="AR1832" s="26"/>
      <c r="AS1832" s="26"/>
      <c r="AT1832" s="26"/>
      <c r="AU1832" s="26"/>
      <c r="AV1832" s="26"/>
      <c r="AW1832" s="11"/>
      <c r="AX1832" s="11"/>
      <c r="AY1832" s="11"/>
      <c r="AZ1832" s="11"/>
      <c r="BA1832" s="11"/>
      <c r="BB1832" s="11"/>
      <c r="BC1832" s="11"/>
    </row>
    <row r="1833" spans="1:55" x14ac:dyDescent="0.3">
      <c r="A1833" s="11"/>
      <c r="B1833" s="11"/>
      <c r="C1833" s="11"/>
      <c r="D1833" s="11"/>
      <c r="E1833" s="38"/>
      <c r="F1833" s="11"/>
      <c r="G1833" s="40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26"/>
      <c r="AR1833" s="26"/>
      <c r="AS1833" s="26"/>
      <c r="AT1833" s="26"/>
      <c r="AU1833" s="26"/>
      <c r="AV1833" s="26"/>
      <c r="AW1833" s="11"/>
      <c r="AX1833" s="11"/>
      <c r="AY1833" s="11"/>
      <c r="AZ1833" s="11"/>
      <c r="BA1833" s="11"/>
      <c r="BB1833" s="11"/>
      <c r="BC1833" s="11"/>
    </row>
    <row r="1834" spans="1:55" x14ac:dyDescent="0.3">
      <c r="A1834" s="11"/>
      <c r="B1834" s="11"/>
      <c r="C1834" s="11"/>
      <c r="D1834" s="11"/>
      <c r="E1834" s="38"/>
      <c r="F1834" s="11"/>
      <c r="G1834" s="40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26"/>
      <c r="AR1834" s="26"/>
      <c r="AS1834" s="26"/>
      <c r="AT1834" s="26"/>
      <c r="AU1834" s="26"/>
      <c r="AV1834" s="26"/>
      <c r="AW1834" s="11"/>
      <c r="AX1834" s="11"/>
      <c r="AY1834" s="11"/>
      <c r="AZ1834" s="11"/>
      <c r="BA1834" s="11"/>
      <c r="BB1834" s="11"/>
      <c r="BC1834" s="11"/>
    </row>
    <row r="1835" spans="1:55" x14ac:dyDescent="0.3">
      <c r="A1835" s="11"/>
      <c r="B1835" s="11"/>
      <c r="C1835" s="11"/>
      <c r="D1835" s="11"/>
      <c r="E1835" s="38"/>
      <c r="F1835" s="11"/>
      <c r="G1835" s="40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26"/>
      <c r="AR1835" s="26"/>
      <c r="AS1835" s="26"/>
      <c r="AT1835" s="26"/>
      <c r="AU1835" s="26"/>
      <c r="AV1835" s="26"/>
      <c r="AW1835" s="11"/>
      <c r="AX1835" s="11"/>
      <c r="AY1835" s="11"/>
      <c r="AZ1835" s="11"/>
      <c r="BA1835" s="11"/>
      <c r="BB1835" s="11"/>
      <c r="BC1835" s="11"/>
    </row>
    <row r="1836" spans="1:55" x14ac:dyDescent="0.3">
      <c r="A1836" s="11"/>
      <c r="B1836" s="11"/>
      <c r="C1836" s="11"/>
      <c r="D1836" s="11"/>
      <c r="E1836" s="38"/>
      <c r="F1836" s="11"/>
      <c r="G1836" s="40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1"/>
      <c r="AL1836" s="11"/>
      <c r="AM1836" s="11"/>
      <c r="AN1836" s="11"/>
      <c r="AO1836" s="11"/>
      <c r="AP1836" s="11"/>
      <c r="AQ1836" s="26"/>
      <c r="AR1836" s="26"/>
      <c r="AS1836" s="26"/>
      <c r="AT1836" s="26"/>
      <c r="AU1836" s="26"/>
      <c r="AV1836" s="26"/>
      <c r="AW1836" s="11"/>
      <c r="AX1836" s="11"/>
      <c r="AY1836" s="11"/>
      <c r="AZ1836" s="11"/>
      <c r="BA1836" s="11"/>
      <c r="BB1836" s="11"/>
      <c r="BC1836" s="11"/>
    </row>
    <row r="1837" spans="1:55" x14ac:dyDescent="0.3">
      <c r="A1837" s="11"/>
      <c r="B1837" s="11"/>
      <c r="C1837" s="11"/>
      <c r="D1837" s="11"/>
      <c r="E1837" s="38"/>
      <c r="F1837" s="11"/>
      <c r="G1837" s="40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1"/>
      <c r="AL1837" s="11"/>
      <c r="AM1837" s="11"/>
      <c r="AN1837" s="11"/>
      <c r="AO1837" s="11"/>
      <c r="AP1837" s="11"/>
      <c r="AQ1837" s="26"/>
      <c r="AR1837" s="26"/>
      <c r="AS1837" s="26"/>
      <c r="AT1837" s="26"/>
      <c r="AU1837" s="26"/>
      <c r="AV1837" s="26"/>
      <c r="AW1837" s="11"/>
      <c r="AX1837" s="11"/>
      <c r="AY1837" s="11"/>
      <c r="AZ1837" s="11"/>
      <c r="BA1837" s="11"/>
      <c r="BB1837" s="11"/>
      <c r="BC1837" s="11"/>
    </row>
    <row r="1838" spans="1:55" x14ac:dyDescent="0.3">
      <c r="A1838" s="11"/>
      <c r="B1838" s="11"/>
      <c r="C1838" s="11"/>
      <c r="D1838" s="11"/>
      <c r="E1838" s="38"/>
      <c r="F1838" s="11"/>
      <c r="G1838" s="40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1"/>
      <c r="AL1838" s="11"/>
      <c r="AM1838" s="11"/>
      <c r="AN1838" s="11"/>
      <c r="AO1838" s="11"/>
      <c r="AP1838" s="11"/>
      <c r="AQ1838" s="26"/>
      <c r="AR1838" s="26"/>
      <c r="AS1838" s="26"/>
      <c r="AT1838" s="26"/>
      <c r="AU1838" s="26"/>
      <c r="AV1838" s="26"/>
      <c r="AW1838" s="11"/>
      <c r="AX1838" s="11"/>
      <c r="AY1838" s="11"/>
      <c r="AZ1838" s="11"/>
      <c r="BA1838" s="11"/>
      <c r="BB1838" s="11"/>
      <c r="BC1838" s="11"/>
    </row>
    <row r="1839" spans="1:55" x14ac:dyDescent="0.3">
      <c r="A1839" s="11"/>
      <c r="B1839" s="11"/>
      <c r="C1839" s="11"/>
      <c r="D1839" s="11"/>
      <c r="E1839" s="38"/>
      <c r="F1839" s="11"/>
      <c r="G1839" s="40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1"/>
      <c r="AL1839" s="11"/>
      <c r="AM1839" s="11"/>
      <c r="AN1839" s="11"/>
      <c r="AO1839" s="11"/>
      <c r="AP1839" s="11"/>
      <c r="AQ1839" s="26"/>
      <c r="AR1839" s="26"/>
      <c r="AS1839" s="26"/>
      <c r="AT1839" s="26"/>
      <c r="AU1839" s="26"/>
      <c r="AV1839" s="26"/>
      <c r="AW1839" s="11"/>
      <c r="AX1839" s="11"/>
      <c r="AY1839" s="11"/>
      <c r="AZ1839" s="11"/>
      <c r="BA1839" s="11"/>
      <c r="BB1839" s="11"/>
      <c r="BC1839" s="11"/>
    </row>
    <row r="1840" spans="1:55" x14ac:dyDescent="0.3">
      <c r="A1840" s="11"/>
      <c r="B1840" s="11"/>
      <c r="C1840" s="11"/>
      <c r="D1840" s="11"/>
      <c r="E1840" s="38"/>
      <c r="F1840" s="11"/>
      <c r="G1840" s="40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26"/>
      <c r="AR1840" s="26"/>
      <c r="AS1840" s="26"/>
      <c r="AT1840" s="26"/>
      <c r="AU1840" s="26"/>
      <c r="AV1840" s="26"/>
      <c r="AW1840" s="11"/>
      <c r="AX1840" s="11"/>
      <c r="AY1840" s="11"/>
      <c r="AZ1840" s="11"/>
      <c r="BA1840" s="11"/>
      <c r="BB1840" s="11"/>
      <c r="BC1840" s="11"/>
    </row>
    <row r="1841" spans="1:55" x14ac:dyDescent="0.3">
      <c r="A1841" s="11"/>
      <c r="B1841" s="11"/>
      <c r="C1841" s="11"/>
      <c r="D1841" s="11"/>
      <c r="E1841" s="38"/>
      <c r="F1841" s="11"/>
      <c r="G1841" s="40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26"/>
      <c r="AR1841" s="26"/>
      <c r="AS1841" s="26"/>
      <c r="AT1841" s="26"/>
      <c r="AU1841" s="26"/>
      <c r="AV1841" s="26"/>
      <c r="AW1841" s="11"/>
      <c r="AX1841" s="11"/>
      <c r="AY1841" s="11"/>
      <c r="AZ1841" s="11"/>
      <c r="BA1841" s="11"/>
      <c r="BB1841" s="11"/>
      <c r="BC1841" s="11"/>
    </row>
    <row r="1842" spans="1:55" x14ac:dyDescent="0.3">
      <c r="A1842" s="11"/>
      <c r="B1842" s="11"/>
      <c r="C1842" s="11"/>
      <c r="D1842" s="11"/>
      <c r="E1842" s="38"/>
      <c r="F1842" s="11"/>
      <c r="G1842" s="40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26"/>
      <c r="AR1842" s="26"/>
      <c r="AS1842" s="26"/>
      <c r="AT1842" s="26"/>
      <c r="AU1842" s="26"/>
      <c r="AV1842" s="26"/>
      <c r="AW1842" s="11"/>
      <c r="AX1842" s="11"/>
      <c r="AY1842" s="11"/>
      <c r="AZ1842" s="11"/>
      <c r="BA1842" s="11"/>
      <c r="BB1842" s="11"/>
      <c r="BC1842" s="11"/>
    </row>
    <row r="1843" spans="1:55" x14ac:dyDescent="0.3">
      <c r="A1843" s="11"/>
      <c r="B1843" s="11"/>
      <c r="C1843" s="11"/>
      <c r="D1843" s="11"/>
      <c r="E1843" s="38"/>
      <c r="F1843" s="11"/>
      <c r="G1843" s="40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1"/>
      <c r="AN1843" s="11"/>
      <c r="AO1843" s="11"/>
      <c r="AP1843" s="11"/>
      <c r="AQ1843" s="26"/>
      <c r="AR1843" s="26"/>
      <c r="AS1843" s="26"/>
      <c r="AT1843" s="26"/>
      <c r="AU1843" s="26"/>
      <c r="AV1843" s="26"/>
      <c r="AW1843" s="11"/>
      <c r="AX1843" s="11"/>
      <c r="AY1843" s="11"/>
      <c r="AZ1843" s="11"/>
      <c r="BA1843" s="11"/>
      <c r="BB1843" s="11"/>
      <c r="BC1843" s="11"/>
    </row>
    <row r="1844" spans="1:55" x14ac:dyDescent="0.3">
      <c r="A1844" s="11"/>
      <c r="B1844" s="11"/>
      <c r="C1844" s="11"/>
      <c r="D1844" s="11"/>
      <c r="E1844" s="38"/>
      <c r="F1844" s="11"/>
      <c r="G1844" s="40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26"/>
      <c r="AR1844" s="26"/>
      <c r="AS1844" s="26"/>
      <c r="AT1844" s="26"/>
      <c r="AU1844" s="26"/>
      <c r="AV1844" s="26"/>
      <c r="AW1844" s="11"/>
      <c r="AX1844" s="11"/>
      <c r="AY1844" s="11"/>
      <c r="AZ1844" s="11"/>
      <c r="BA1844" s="11"/>
      <c r="BB1844" s="11"/>
      <c r="BC1844" s="11"/>
    </row>
    <row r="1845" spans="1:55" x14ac:dyDescent="0.3">
      <c r="A1845" s="11"/>
      <c r="B1845" s="11"/>
      <c r="C1845" s="11"/>
      <c r="D1845" s="11"/>
      <c r="E1845" s="38"/>
      <c r="F1845" s="11"/>
      <c r="G1845" s="40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26"/>
      <c r="AR1845" s="26"/>
      <c r="AS1845" s="26"/>
      <c r="AT1845" s="26"/>
      <c r="AU1845" s="26"/>
      <c r="AV1845" s="26"/>
      <c r="AW1845" s="11"/>
      <c r="AX1845" s="11"/>
      <c r="AY1845" s="11"/>
      <c r="AZ1845" s="11"/>
      <c r="BA1845" s="11"/>
      <c r="BB1845" s="11"/>
      <c r="BC1845" s="11"/>
    </row>
    <row r="1846" spans="1:55" x14ac:dyDescent="0.3">
      <c r="A1846" s="11"/>
      <c r="B1846" s="11"/>
      <c r="C1846" s="11"/>
      <c r="D1846" s="11"/>
      <c r="E1846" s="38"/>
      <c r="F1846" s="11"/>
      <c r="G1846" s="40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1"/>
      <c r="AL1846" s="11"/>
      <c r="AM1846" s="11"/>
      <c r="AN1846" s="11"/>
      <c r="AO1846" s="11"/>
      <c r="AP1846" s="11"/>
      <c r="AQ1846" s="26"/>
      <c r="AR1846" s="26"/>
      <c r="AS1846" s="26"/>
      <c r="AT1846" s="26"/>
      <c r="AU1846" s="26"/>
      <c r="AV1846" s="26"/>
      <c r="AW1846" s="11"/>
      <c r="AX1846" s="11"/>
      <c r="AY1846" s="11"/>
      <c r="AZ1846" s="11"/>
      <c r="BA1846" s="11"/>
      <c r="BB1846" s="11"/>
      <c r="BC1846" s="11"/>
    </row>
    <row r="1847" spans="1:55" x14ac:dyDescent="0.3">
      <c r="A1847" s="11"/>
      <c r="B1847" s="11"/>
      <c r="C1847" s="11"/>
      <c r="D1847" s="11"/>
      <c r="E1847" s="38"/>
      <c r="F1847" s="11"/>
      <c r="G1847" s="40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1"/>
      <c r="AL1847" s="11"/>
      <c r="AM1847" s="11"/>
      <c r="AN1847" s="11"/>
      <c r="AO1847" s="11"/>
      <c r="AP1847" s="11"/>
      <c r="AQ1847" s="26"/>
      <c r="AR1847" s="26"/>
      <c r="AS1847" s="26"/>
      <c r="AT1847" s="26"/>
      <c r="AU1847" s="26"/>
      <c r="AV1847" s="26"/>
      <c r="AW1847" s="11"/>
      <c r="AX1847" s="11"/>
      <c r="AY1847" s="11"/>
      <c r="AZ1847" s="11"/>
      <c r="BA1847" s="11"/>
      <c r="BB1847" s="11"/>
      <c r="BC1847" s="11"/>
    </row>
    <row r="1848" spans="1:55" x14ac:dyDescent="0.3">
      <c r="A1848" s="11"/>
      <c r="B1848" s="11"/>
      <c r="C1848" s="11"/>
      <c r="D1848" s="11"/>
      <c r="E1848" s="38"/>
      <c r="F1848" s="11"/>
      <c r="G1848" s="40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1"/>
      <c r="AN1848" s="11"/>
      <c r="AO1848" s="11"/>
      <c r="AP1848" s="11"/>
      <c r="AQ1848" s="26"/>
      <c r="AR1848" s="26"/>
      <c r="AS1848" s="26"/>
      <c r="AT1848" s="26"/>
      <c r="AU1848" s="26"/>
      <c r="AV1848" s="26"/>
      <c r="AW1848" s="11"/>
      <c r="AX1848" s="11"/>
      <c r="AY1848" s="11"/>
      <c r="AZ1848" s="11"/>
      <c r="BA1848" s="11"/>
      <c r="BB1848" s="11"/>
      <c r="BC1848" s="11"/>
    </row>
    <row r="1849" spans="1:55" x14ac:dyDescent="0.3">
      <c r="A1849" s="11"/>
      <c r="B1849" s="11"/>
      <c r="C1849" s="11"/>
      <c r="D1849" s="11"/>
      <c r="E1849" s="38"/>
      <c r="F1849" s="11"/>
      <c r="G1849" s="40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1"/>
      <c r="AL1849" s="11"/>
      <c r="AM1849" s="11"/>
      <c r="AN1849" s="11"/>
      <c r="AO1849" s="11"/>
      <c r="AP1849" s="11"/>
      <c r="AQ1849" s="26"/>
      <c r="AR1849" s="26"/>
      <c r="AS1849" s="26"/>
      <c r="AT1849" s="26"/>
      <c r="AU1849" s="26"/>
      <c r="AV1849" s="26"/>
      <c r="AW1849" s="11"/>
      <c r="AX1849" s="11"/>
      <c r="AY1849" s="11"/>
      <c r="AZ1849" s="11"/>
      <c r="BA1849" s="11"/>
      <c r="BB1849" s="11"/>
      <c r="BC1849" s="11"/>
    </row>
    <row r="1850" spans="1:55" x14ac:dyDescent="0.3">
      <c r="A1850" s="11"/>
      <c r="B1850" s="11"/>
      <c r="C1850" s="11"/>
      <c r="D1850" s="11"/>
      <c r="E1850" s="38"/>
      <c r="F1850" s="11"/>
      <c r="G1850" s="40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1"/>
      <c r="AN1850" s="11"/>
      <c r="AO1850" s="11"/>
      <c r="AP1850" s="11"/>
      <c r="AQ1850" s="26"/>
      <c r="AR1850" s="26"/>
      <c r="AS1850" s="26"/>
      <c r="AT1850" s="26"/>
      <c r="AU1850" s="26"/>
      <c r="AV1850" s="26"/>
      <c r="AW1850" s="11"/>
      <c r="AX1850" s="11"/>
      <c r="AY1850" s="11"/>
      <c r="AZ1850" s="11"/>
      <c r="BA1850" s="11"/>
      <c r="BB1850" s="11"/>
      <c r="BC1850" s="11"/>
    </row>
    <row r="1851" spans="1:55" x14ac:dyDescent="0.3">
      <c r="A1851" s="11"/>
      <c r="B1851" s="11"/>
      <c r="C1851" s="11"/>
      <c r="D1851" s="11"/>
      <c r="E1851" s="38"/>
      <c r="F1851" s="11"/>
      <c r="G1851" s="40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1"/>
      <c r="AL1851" s="11"/>
      <c r="AM1851" s="11"/>
      <c r="AN1851" s="11"/>
      <c r="AO1851" s="11"/>
      <c r="AP1851" s="11"/>
      <c r="AQ1851" s="26"/>
      <c r="AR1851" s="26"/>
      <c r="AS1851" s="26"/>
      <c r="AT1851" s="26"/>
      <c r="AU1851" s="26"/>
      <c r="AV1851" s="26"/>
      <c r="AW1851" s="11"/>
      <c r="AX1851" s="11"/>
      <c r="AY1851" s="11"/>
      <c r="AZ1851" s="11"/>
      <c r="BA1851" s="11"/>
      <c r="BB1851" s="11"/>
      <c r="BC1851" s="11"/>
    </row>
    <row r="1852" spans="1:55" x14ac:dyDescent="0.3">
      <c r="A1852" s="11"/>
      <c r="B1852" s="11"/>
      <c r="C1852" s="11"/>
      <c r="D1852" s="11"/>
      <c r="E1852" s="38"/>
      <c r="F1852" s="11"/>
      <c r="G1852" s="40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1"/>
      <c r="AL1852" s="11"/>
      <c r="AM1852" s="11"/>
      <c r="AN1852" s="11"/>
      <c r="AO1852" s="11"/>
      <c r="AP1852" s="11"/>
      <c r="AQ1852" s="26"/>
      <c r="AR1852" s="26"/>
      <c r="AS1852" s="26"/>
      <c r="AT1852" s="26"/>
      <c r="AU1852" s="26"/>
      <c r="AV1852" s="26"/>
      <c r="AW1852" s="11"/>
      <c r="AX1852" s="11"/>
      <c r="AY1852" s="11"/>
      <c r="AZ1852" s="11"/>
      <c r="BA1852" s="11"/>
      <c r="BB1852" s="11"/>
      <c r="BC1852" s="11"/>
    </row>
    <row r="1853" spans="1:55" x14ac:dyDescent="0.3">
      <c r="A1853" s="11"/>
      <c r="B1853" s="11"/>
      <c r="C1853" s="11"/>
      <c r="D1853" s="11"/>
      <c r="E1853" s="38"/>
      <c r="F1853" s="11"/>
      <c r="G1853" s="40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1"/>
      <c r="AL1853" s="11"/>
      <c r="AM1853" s="11"/>
      <c r="AN1853" s="11"/>
      <c r="AO1853" s="11"/>
      <c r="AP1853" s="11"/>
      <c r="AQ1853" s="26"/>
      <c r="AR1853" s="26"/>
      <c r="AS1853" s="26"/>
      <c r="AT1853" s="26"/>
      <c r="AU1853" s="26"/>
      <c r="AV1853" s="26"/>
      <c r="AW1853" s="11"/>
      <c r="AX1853" s="11"/>
      <c r="AY1853" s="11"/>
      <c r="AZ1853" s="11"/>
      <c r="BA1853" s="11"/>
      <c r="BB1853" s="11"/>
      <c r="BC1853" s="11"/>
    </row>
    <row r="1854" spans="1:55" x14ac:dyDescent="0.3">
      <c r="A1854" s="11"/>
      <c r="B1854" s="11"/>
      <c r="C1854" s="11"/>
      <c r="D1854" s="11"/>
      <c r="E1854" s="38"/>
      <c r="F1854" s="11"/>
      <c r="G1854" s="40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1"/>
      <c r="AL1854" s="11"/>
      <c r="AM1854" s="11"/>
      <c r="AN1854" s="11"/>
      <c r="AO1854" s="11"/>
      <c r="AP1854" s="11"/>
      <c r="AQ1854" s="26"/>
      <c r="AR1854" s="26"/>
      <c r="AS1854" s="26"/>
      <c r="AT1854" s="26"/>
      <c r="AU1854" s="26"/>
      <c r="AV1854" s="26"/>
      <c r="AW1854" s="11"/>
      <c r="AX1854" s="11"/>
      <c r="AY1854" s="11"/>
      <c r="AZ1854" s="11"/>
      <c r="BA1854" s="11"/>
      <c r="BB1854" s="11"/>
      <c r="BC1854" s="11"/>
    </row>
    <row r="1855" spans="1:55" x14ac:dyDescent="0.3">
      <c r="A1855" s="11"/>
      <c r="B1855" s="11"/>
      <c r="C1855" s="11"/>
      <c r="D1855" s="11"/>
      <c r="E1855" s="38"/>
      <c r="F1855" s="11"/>
      <c r="G1855" s="40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1"/>
      <c r="AL1855" s="11"/>
      <c r="AM1855" s="11"/>
      <c r="AN1855" s="11"/>
      <c r="AO1855" s="11"/>
      <c r="AP1855" s="11"/>
      <c r="AQ1855" s="26"/>
      <c r="AR1855" s="26"/>
      <c r="AS1855" s="26"/>
      <c r="AT1855" s="26"/>
      <c r="AU1855" s="26"/>
      <c r="AV1855" s="26"/>
      <c r="AW1855" s="11"/>
      <c r="AX1855" s="11"/>
      <c r="AY1855" s="11"/>
      <c r="AZ1855" s="11"/>
      <c r="BA1855" s="11"/>
      <c r="BB1855" s="11"/>
      <c r="BC1855" s="11"/>
    </row>
    <row r="1856" spans="1:55" x14ac:dyDescent="0.3">
      <c r="A1856" s="11"/>
      <c r="B1856" s="11"/>
      <c r="C1856" s="11"/>
      <c r="D1856" s="11"/>
      <c r="E1856" s="38"/>
      <c r="F1856" s="11"/>
      <c r="G1856" s="40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1"/>
      <c r="AL1856" s="11"/>
      <c r="AM1856" s="11"/>
      <c r="AN1856" s="11"/>
      <c r="AO1856" s="11"/>
      <c r="AP1856" s="11"/>
      <c r="AQ1856" s="26"/>
      <c r="AR1856" s="26"/>
      <c r="AS1856" s="26"/>
      <c r="AT1856" s="26"/>
      <c r="AU1856" s="26"/>
      <c r="AV1856" s="26"/>
      <c r="AW1856" s="11"/>
      <c r="AX1856" s="11"/>
      <c r="AY1856" s="11"/>
      <c r="AZ1856" s="11"/>
      <c r="BA1856" s="11"/>
      <c r="BB1856" s="11"/>
      <c r="BC1856" s="11"/>
    </row>
    <row r="1857" spans="1:55" x14ac:dyDescent="0.3">
      <c r="A1857" s="11"/>
      <c r="B1857" s="11"/>
      <c r="C1857" s="11"/>
      <c r="D1857" s="11"/>
      <c r="E1857" s="38"/>
      <c r="F1857" s="11"/>
      <c r="G1857" s="40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1"/>
      <c r="AL1857" s="11"/>
      <c r="AM1857" s="11"/>
      <c r="AN1857" s="11"/>
      <c r="AO1857" s="11"/>
      <c r="AP1857" s="11"/>
      <c r="AQ1857" s="26"/>
      <c r="AR1857" s="26"/>
      <c r="AS1857" s="26"/>
      <c r="AT1857" s="26"/>
      <c r="AU1857" s="26"/>
      <c r="AV1857" s="26"/>
      <c r="AW1857" s="11"/>
      <c r="AX1857" s="11"/>
      <c r="AY1857" s="11"/>
      <c r="AZ1857" s="11"/>
      <c r="BA1857" s="11"/>
      <c r="BB1857" s="11"/>
      <c r="BC1857" s="11"/>
    </row>
    <row r="1858" spans="1:55" x14ac:dyDescent="0.3">
      <c r="A1858" s="11"/>
      <c r="B1858" s="11"/>
      <c r="C1858" s="11"/>
      <c r="D1858" s="11"/>
      <c r="E1858" s="38"/>
      <c r="F1858" s="11"/>
      <c r="G1858" s="40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1"/>
      <c r="AL1858" s="11"/>
      <c r="AM1858" s="11"/>
      <c r="AN1858" s="11"/>
      <c r="AO1858" s="11"/>
      <c r="AP1858" s="11"/>
      <c r="AQ1858" s="26"/>
      <c r="AR1858" s="26"/>
      <c r="AS1858" s="26"/>
      <c r="AT1858" s="26"/>
      <c r="AU1858" s="26"/>
      <c r="AV1858" s="26"/>
      <c r="AW1858" s="11"/>
      <c r="AX1858" s="11"/>
      <c r="AY1858" s="11"/>
      <c r="AZ1858" s="11"/>
      <c r="BA1858" s="11"/>
      <c r="BB1858" s="11"/>
      <c r="BC1858" s="11"/>
    </row>
    <row r="1859" spans="1:55" x14ac:dyDescent="0.3">
      <c r="A1859" s="11"/>
      <c r="B1859" s="11"/>
      <c r="C1859" s="11"/>
      <c r="D1859" s="11"/>
      <c r="E1859" s="38"/>
      <c r="F1859" s="11"/>
      <c r="G1859" s="40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26"/>
      <c r="AR1859" s="26"/>
      <c r="AS1859" s="26"/>
      <c r="AT1859" s="26"/>
      <c r="AU1859" s="26"/>
      <c r="AV1859" s="26"/>
      <c r="AW1859" s="11"/>
      <c r="AX1859" s="11"/>
      <c r="AY1859" s="11"/>
      <c r="AZ1859" s="11"/>
      <c r="BA1859" s="11"/>
      <c r="BB1859" s="11"/>
      <c r="BC1859" s="11"/>
    </row>
    <row r="1860" spans="1:55" x14ac:dyDescent="0.3">
      <c r="A1860" s="11"/>
      <c r="B1860" s="11"/>
      <c r="C1860" s="11"/>
      <c r="D1860" s="11"/>
      <c r="E1860" s="38"/>
      <c r="F1860" s="11"/>
      <c r="G1860" s="40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1"/>
      <c r="AL1860" s="11"/>
      <c r="AM1860" s="11"/>
      <c r="AN1860" s="11"/>
      <c r="AO1860" s="11"/>
      <c r="AP1860" s="11"/>
      <c r="AQ1860" s="26"/>
      <c r="AR1860" s="26"/>
      <c r="AS1860" s="26"/>
      <c r="AT1860" s="26"/>
      <c r="AU1860" s="26"/>
      <c r="AV1860" s="26"/>
      <c r="AW1860" s="11"/>
      <c r="AX1860" s="11"/>
      <c r="AY1860" s="11"/>
      <c r="AZ1860" s="11"/>
      <c r="BA1860" s="11"/>
      <c r="BB1860" s="11"/>
      <c r="BC1860" s="11"/>
    </row>
    <row r="1861" spans="1:55" x14ac:dyDescent="0.3">
      <c r="A1861" s="11"/>
      <c r="B1861" s="11"/>
      <c r="C1861" s="11"/>
      <c r="D1861" s="11"/>
      <c r="E1861" s="38"/>
      <c r="F1861" s="11"/>
      <c r="G1861" s="40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26"/>
      <c r="AR1861" s="26"/>
      <c r="AS1861" s="26"/>
      <c r="AT1861" s="26"/>
      <c r="AU1861" s="26"/>
      <c r="AV1861" s="26"/>
      <c r="AW1861" s="11"/>
      <c r="AX1861" s="11"/>
      <c r="AY1861" s="11"/>
      <c r="AZ1861" s="11"/>
      <c r="BA1861" s="11"/>
      <c r="BB1861" s="11"/>
      <c r="BC1861" s="11"/>
    </row>
    <row r="1862" spans="1:55" x14ac:dyDescent="0.3">
      <c r="A1862" s="11"/>
      <c r="B1862" s="11"/>
      <c r="C1862" s="11"/>
      <c r="D1862" s="11"/>
      <c r="E1862" s="38"/>
      <c r="F1862" s="11"/>
      <c r="G1862" s="40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1"/>
      <c r="AL1862" s="11"/>
      <c r="AM1862" s="11"/>
      <c r="AN1862" s="11"/>
      <c r="AO1862" s="11"/>
      <c r="AP1862" s="11"/>
      <c r="AQ1862" s="26"/>
      <c r="AR1862" s="26"/>
      <c r="AS1862" s="26"/>
      <c r="AT1862" s="26"/>
      <c r="AU1862" s="26"/>
      <c r="AV1862" s="26"/>
      <c r="AW1862" s="11"/>
      <c r="AX1862" s="11"/>
      <c r="AY1862" s="11"/>
      <c r="AZ1862" s="11"/>
      <c r="BA1862" s="11"/>
      <c r="BB1862" s="11"/>
      <c r="BC1862" s="11"/>
    </row>
    <row r="1863" spans="1:55" x14ac:dyDescent="0.3">
      <c r="A1863" s="11"/>
      <c r="B1863" s="11"/>
      <c r="C1863" s="11"/>
      <c r="D1863" s="11"/>
      <c r="E1863" s="38"/>
      <c r="F1863" s="11"/>
      <c r="G1863" s="40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26"/>
      <c r="AR1863" s="26"/>
      <c r="AS1863" s="26"/>
      <c r="AT1863" s="26"/>
      <c r="AU1863" s="26"/>
      <c r="AV1863" s="26"/>
      <c r="AW1863" s="11"/>
      <c r="AX1863" s="11"/>
      <c r="AY1863" s="11"/>
      <c r="AZ1863" s="11"/>
      <c r="BA1863" s="11"/>
      <c r="BB1863" s="11"/>
      <c r="BC1863" s="11"/>
    </row>
    <row r="1864" spans="1:55" x14ac:dyDescent="0.3">
      <c r="A1864" s="11"/>
      <c r="B1864" s="11"/>
      <c r="C1864" s="11"/>
      <c r="D1864" s="11"/>
      <c r="E1864" s="38"/>
      <c r="F1864" s="11"/>
      <c r="G1864" s="40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1"/>
      <c r="AL1864" s="11"/>
      <c r="AM1864" s="11"/>
      <c r="AN1864" s="11"/>
      <c r="AO1864" s="11"/>
      <c r="AP1864" s="11"/>
      <c r="AQ1864" s="26"/>
      <c r="AR1864" s="26"/>
      <c r="AS1864" s="26"/>
      <c r="AT1864" s="26"/>
      <c r="AU1864" s="26"/>
      <c r="AV1864" s="26"/>
      <c r="AW1864" s="11"/>
      <c r="AX1864" s="11"/>
      <c r="AY1864" s="11"/>
      <c r="AZ1864" s="11"/>
      <c r="BA1864" s="11"/>
      <c r="BB1864" s="11"/>
      <c r="BC1864" s="11"/>
    </row>
    <row r="1865" spans="1:55" x14ac:dyDescent="0.3">
      <c r="A1865" s="11"/>
      <c r="B1865" s="11"/>
      <c r="C1865" s="11"/>
      <c r="D1865" s="11"/>
      <c r="E1865" s="38"/>
      <c r="F1865" s="11"/>
      <c r="G1865" s="40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1"/>
      <c r="AL1865" s="11"/>
      <c r="AM1865" s="11"/>
      <c r="AN1865" s="11"/>
      <c r="AO1865" s="11"/>
      <c r="AP1865" s="11"/>
      <c r="AQ1865" s="26"/>
      <c r="AR1865" s="26"/>
      <c r="AS1865" s="26"/>
      <c r="AT1865" s="26"/>
      <c r="AU1865" s="26"/>
      <c r="AV1865" s="26"/>
      <c r="AW1865" s="11"/>
      <c r="AX1865" s="11"/>
      <c r="AY1865" s="11"/>
      <c r="AZ1865" s="11"/>
      <c r="BA1865" s="11"/>
      <c r="BB1865" s="11"/>
      <c r="BC1865" s="11"/>
    </row>
    <row r="1866" spans="1:55" x14ac:dyDescent="0.3">
      <c r="A1866" s="11"/>
      <c r="B1866" s="11"/>
      <c r="C1866" s="11"/>
      <c r="D1866" s="11"/>
      <c r="E1866" s="38"/>
      <c r="F1866" s="11"/>
      <c r="G1866" s="40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26"/>
      <c r="AR1866" s="26"/>
      <c r="AS1866" s="26"/>
      <c r="AT1866" s="26"/>
      <c r="AU1866" s="26"/>
      <c r="AV1866" s="26"/>
      <c r="AW1866" s="11"/>
      <c r="AX1866" s="11"/>
      <c r="AY1866" s="11"/>
      <c r="AZ1866" s="11"/>
      <c r="BA1866" s="11"/>
      <c r="BB1866" s="11"/>
      <c r="BC1866" s="11"/>
    </row>
    <row r="1867" spans="1:55" x14ac:dyDescent="0.3">
      <c r="A1867" s="11"/>
      <c r="B1867" s="11"/>
      <c r="C1867" s="11"/>
      <c r="D1867" s="11"/>
      <c r="E1867" s="38"/>
      <c r="F1867" s="11"/>
      <c r="G1867" s="40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26"/>
      <c r="AR1867" s="26"/>
      <c r="AS1867" s="26"/>
      <c r="AT1867" s="26"/>
      <c r="AU1867" s="26"/>
      <c r="AV1867" s="26"/>
      <c r="AW1867" s="11"/>
      <c r="AX1867" s="11"/>
      <c r="AY1867" s="11"/>
      <c r="AZ1867" s="11"/>
      <c r="BA1867" s="11"/>
      <c r="BB1867" s="11"/>
      <c r="BC1867" s="11"/>
    </row>
    <row r="1868" spans="1:55" x14ac:dyDescent="0.3">
      <c r="A1868" s="11"/>
      <c r="B1868" s="11"/>
      <c r="C1868" s="11"/>
      <c r="D1868" s="11"/>
      <c r="E1868" s="38"/>
      <c r="F1868" s="11"/>
      <c r="G1868" s="40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26"/>
      <c r="AR1868" s="26"/>
      <c r="AS1868" s="26"/>
      <c r="AT1868" s="26"/>
      <c r="AU1868" s="26"/>
      <c r="AV1868" s="26"/>
      <c r="AW1868" s="11"/>
      <c r="AX1868" s="11"/>
      <c r="AY1868" s="11"/>
      <c r="AZ1868" s="11"/>
      <c r="BA1868" s="11"/>
      <c r="BB1868" s="11"/>
      <c r="BC1868" s="11"/>
    </row>
    <row r="1869" spans="1:55" x14ac:dyDescent="0.3">
      <c r="A1869" s="11"/>
      <c r="B1869" s="11"/>
      <c r="C1869" s="11"/>
      <c r="D1869" s="11"/>
      <c r="E1869" s="38"/>
      <c r="F1869" s="11"/>
      <c r="G1869" s="40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1"/>
      <c r="AL1869" s="11"/>
      <c r="AM1869" s="11"/>
      <c r="AN1869" s="11"/>
      <c r="AO1869" s="11"/>
      <c r="AP1869" s="11"/>
      <c r="AQ1869" s="26"/>
      <c r="AR1869" s="26"/>
      <c r="AS1869" s="26"/>
      <c r="AT1869" s="26"/>
      <c r="AU1869" s="26"/>
      <c r="AV1869" s="26"/>
      <c r="AW1869" s="11"/>
      <c r="AX1869" s="11"/>
      <c r="AY1869" s="11"/>
      <c r="AZ1869" s="11"/>
      <c r="BA1869" s="11"/>
      <c r="BB1869" s="11"/>
      <c r="BC1869" s="11"/>
    </row>
    <row r="1870" spans="1:55" x14ac:dyDescent="0.3">
      <c r="A1870" s="11"/>
      <c r="B1870" s="11"/>
      <c r="C1870" s="11"/>
      <c r="D1870" s="11"/>
      <c r="E1870" s="38"/>
      <c r="F1870" s="11"/>
      <c r="G1870" s="40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1"/>
      <c r="AL1870" s="11"/>
      <c r="AM1870" s="11"/>
      <c r="AN1870" s="11"/>
      <c r="AO1870" s="11"/>
      <c r="AP1870" s="11"/>
      <c r="AQ1870" s="26"/>
      <c r="AR1870" s="26"/>
      <c r="AS1870" s="26"/>
      <c r="AT1870" s="26"/>
      <c r="AU1870" s="26"/>
      <c r="AV1870" s="26"/>
      <c r="AW1870" s="11"/>
      <c r="AX1870" s="11"/>
      <c r="AY1870" s="11"/>
      <c r="AZ1870" s="11"/>
      <c r="BA1870" s="11"/>
      <c r="BB1870" s="11"/>
      <c r="BC1870" s="11"/>
    </row>
    <row r="1871" spans="1:55" x14ac:dyDescent="0.3">
      <c r="A1871" s="11"/>
      <c r="B1871" s="11"/>
      <c r="C1871" s="11"/>
      <c r="D1871" s="11"/>
      <c r="E1871" s="38"/>
      <c r="F1871" s="11"/>
      <c r="G1871" s="40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1"/>
      <c r="AL1871" s="11"/>
      <c r="AM1871" s="11"/>
      <c r="AN1871" s="11"/>
      <c r="AO1871" s="11"/>
      <c r="AP1871" s="11"/>
      <c r="AQ1871" s="26"/>
      <c r="AR1871" s="26"/>
      <c r="AS1871" s="26"/>
      <c r="AT1871" s="26"/>
      <c r="AU1871" s="26"/>
      <c r="AV1871" s="26"/>
      <c r="AW1871" s="11"/>
      <c r="AX1871" s="11"/>
      <c r="AY1871" s="11"/>
      <c r="AZ1871" s="11"/>
      <c r="BA1871" s="11"/>
      <c r="BB1871" s="11"/>
      <c r="BC1871" s="11"/>
    </row>
    <row r="1872" spans="1:55" x14ac:dyDescent="0.3">
      <c r="A1872" s="11"/>
      <c r="B1872" s="11"/>
      <c r="C1872" s="11"/>
      <c r="D1872" s="11"/>
      <c r="E1872" s="38"/>
      <c r="F1872" s="11"/>
      <c r="G1872" s="40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1"/>
      <c r="AL1872" s="11"/>
      <c r="AM1872" s="11"/>
      <c r="AN1872" s="11"/>
      <c r="AO1872" s="11"/>
      <c r="AP1872" s="11"/>
      <c r="AQ1872" s="26"/>
      <c r="AR1872" s="26"/>
      <c r="AS1872" s="26"/>
      <c r="AT1872" s="26"/>
      <c r="AU1872" s="26"/>
      <c r="AV1872" s="26"/>
      <c r="AW1872" s="11"/>
      <c r="AX1872" s="11"/>
      <c r="AY1872" s="11"/>
      <c r="AZ1872" s="11"/>
      <c r="BA1872" s="11"/>
      <c r="BB1872" s="11"/>
      <c r="BC1872" s="11"/>
    </row>
    <row r="1873" spans="1:55" x14ac:dyDescent="0.3">
      <c r="A1873" s="11"/>
      <c r="B1873" s="11"/>
      <c r="C1873" s="11"/>
      <c r="D1873" s="11"/>
      <c r="E1873" s="38"/>
      <c r="F1873" s="11"/>
      <c r="G1873" s="40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1"/>
      <c r="AN1873" s="11"/>
      <c r="AO1873" s="11"/>
      <c r="AP1873" s="11"/>
      <c r="AQ1873" s="26"/>
      <c r="AR1873" s="26"/>
      <c r="AS1873" s="26"/>
      <c r="AT1873" s="26"/>
      <c r="AU1873" s="26"/>
      <c r="AV1873" s="26"/>
      <c r="AW1873" s="11"/>
      <c r="AX1873" s="11"/>
      <c r="AY1873" s="11"/>
      <c r="AZ1873" s="11"/>
      <c r="BA1873" s="11"/>
      <c r="BB1873" s="11"/>
      <c r="BC1873" s="11"/>
    </row>
    <row r="1874" spans="1:55" x14ac:dyDescent="0.3">
      <c r="A1874" s="11"/>
      <c r="B1874" s="11"/>
      <c r="C1874" s="11"/>
      <c r="D1874" s="11"/>
      <c r="E1874" s="38"/>
      <c r="F1874" s="11"/>
      <c r="G1874" s="40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1"/>
      <c r="AN1874" s="11"/>
      <c r="AO1874" s="11"/>
      <c r="AP1874" s="11"/>
      <c r="AQ1874" s="26"/>
      <c r="AR1874" s="26"/>
      <c r="AS1874" s="26"/>
      <c r="AT1874" s="26"/>
      <c r="AU1874" s="26"/>
      <c r="AV1874" s="26"/>
      <c r="AW1874" s="11"/>
      <c r="AX1874" s="11"/>
      <c r="AY1874" s="11"/>
      <c r="AZ1874" s="11"/>
      <c r="BA1874" s="11"/>
      <c r="BB1874" s="11"/>
      <c r="BC1874" s="11"/>
    </row>
    <row r="1875" spans="1:55" x14ac:dyDescent="0.3">
      <c r="A1875" s="11"/>
      <c r="B1875" s="11"/>
      <c r="C1875" s="11"/>
      <c r="D1875" s="11"/>
      <c r="E1875" s="38"/>
      <c r="F1875" s="11"/>
      <c r="G1875" s="40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1"/>
      <c r="AL1875" s="11"/>
      <c r="AM1875" s="11"/>
      <c r="AN1875" s="11"/>
      <c r="AO1875" s="11"/>
      <c r="AP1875" s="11"/>
      <c r="AQ1875" s="26"/>
      <c r="AR1875" s="26"/>
      <c r="AS1875" s="26"/>
      <c r="AT1875" s="26"/>
      <c r="AU1875" s="26"/>
      <c r="AV1875" s="26"/>
      <c r="AW1875" s="11"/>
      <c r="AX1875" s="11"/>
      <c r="AY1875" s="11"/>
      <c r="AZ1875" s="11"/>
      <c r="BA1875" s="11"/>
      <c r="BB1875" s="11"/>
      <c r="BC1875" s="11"/>
    </row>
    <row r="1876" spans="1:55" x14ac:dyDescent="0.3">
      <c r="A1876" s="11"/>
      <c r="B1876" s="11"/>
      <c r="C1876" s="11"/>
      <c r="D1876" s="11"/>
      <c r="E1876" s="38"/>
      <c r="F1876" s="11"/>
      <c r="G1876" s="40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26"/>
      <c r="AR1876" s="26"/>
      <c r="AS1876" s="26"/>
      <c r="AT1876" s="26"/>
      <c r="AU1876" s="26"/>
      <c r="AV1876" s="26"/>
      <c r="AW1876" s="11"/>
      <c r="AX1876" s="11"/>
      <c r="AY1876" s="11"/>
      <c r="AZ1876" s="11"/>
      <c r="BA1876" s="11"/>
      <c r="BB1876" s="11"/>
      <c r="BC1876" s="11"/>
    </row>
    <row r="1877" spans="1:55" x14ac:dyDescent="0.3">
      <c r="A1877" s="11"/>
      <c r="B1877" s="11"/>
      <c r="C1877" s="11"/>
      <c r="D1877" s="11"/>
      <c r="E1877" s="38"/>
      <c r="F1877" s="11"/>
      <c r="G1877" s="40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1"/>
      <c r="AL1877" s="11"/>
      <c r="AM1877" s="11"/>
      <c r="AN1877" s="11"/>
      <c r="AO1877" s="11"/>
      <c r="AP1877" s="11"/>
      <c r="AQ1877" s="26"/>
      <c r="AR1877" s="26"/>
      <c r="AS1877" s="26"/>
      <c r="AT1877" s="26"/>
      <c r="AU1877" s="26"/>
      <c r="AV1877" s="26"/>
      <c r="AW1877" s="11"/>
      <c r="AX1877" s="11"/>
      <c r="AY1877" s="11"/>
      <c r="AZ1877" s="11"/>
      <c r="BA1877" s="11"/>
      <c r="BB1877" s="11"/>
      <c r="BC1877" s="11"/>
    </row>
    <row r="1878" spans="1:55" x14ac:dyDescent="0.3">
      <c r="A1878" s="11"/>
      <c r="B1878" s="11"/>
      <c r="C1878" s="11"/>
      <c r="D1878" s="11"/>
      <c r="E1878" s="38"/>
      <c r="F1878" s="11"/>
      <c r="G1878" s="40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1"/>
      <c r="AL1878" s="11"/>
      <c r="AM1878" s="11"/>
      <c r="AN1878" s="11"/>
      <c r="AO1878" s="11"/>
      <c r="AP1878" s="11"/>
      <c r="AQ1878" s="26"/>
      <c r="AR1878" s="26"/>
      <c r="AS1878" s="26"/>
      <c r="AT1878" s="26"/>
      <c r="AU1878" s="26"/>
      <c r="AV1878" s="26"/>
      <c r="AW1878" s="11"/>
      <c r="AX1878" s="11"/>
      <c r="AY1878" s="11"/>
      <c r="AZ1878" s="11"/>
      <c r="BA1878" s="11"/>
      <c r="BB1878" s="11"/>
      <c r="BC1878" s="11"/>
    </row>
    <row r="1879" spans="1:55" x14ac:dyDescent="0.3">
      <c r="A1879" s="11"/>
      <c r="B1879" s="11"/>
      <c r="C1879" s="11"/>
      <c r="D1879" s="11"/>
      <c r="E1879" s="38"/>
      <c r="F1879" s="11"/>
      <c r="G1879" s="40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1"/>
      <c r="AL1879" s="11"/>
      <c r="AM1879" s="11"/>
      <c r="AN1879" s="11"/>
      <c r="AO1879" s="11"/>
      <c r="AP1879" s="11"/>
      <c r="AQ1879" s="26"/>
      <c r="AR1879" s="26"/>
      <c r="AS1879" s="26"/>
      <c r="AT1879" s="26"/>
      <c r="AU1879" s="26"/>
      <c r="AV1879" s="26"/>
      <c r="AW1879" s="11"/>
      <c r="AX1879" s="11"/>
      <c r="AY1879" s="11"/>
      <c r="AZ1879" s="11"/>
      <c r="BA1879" s="11"/>
      <c r="BB1879" s="11"/>
      <c r="BC1879" s="11"/>
    </row>
    <row r="1880" spans="1:55" x14ac:dyDescent="0.3">
      <c r="A1880" s="11"/>
      <c r="B1880" s="11"/>
      <c r="C1880" s="11"/>
      <c r="D1880" s="11"/>
      <c r="E1880" s="38"/>
      <c r="F1880" s="11"/>
      <c r="G1880" s="40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26"/>
      <c r="AR1880" s="26"/>
      <c r="AS1880" s="26"/>
      <c r="AT1880" s="26"/>
      <c r="AU1880" s="26"/>
      <c r="AV1880" s="26"/>
      <c r="AW1880" s="11"/>
      <c r="AX1880" s="11"/>
      <c r="AY1880" s="11"/>
      <c r="AZ1880" s="11"/>
      <c r="BA1880" s="11"/>
      <c r="BB1880" s="11"/>
      <c r="BC1880" s="11"/>
    </row>
    <row r="1881" spans="1:55" x14ac:dyDescent="0.3">
      <c r="A1881" s="11"/>
      <c r="B1881" s="11"/>
      <c r="C1881" s="11"/>
      <c r="D1881" s="11"/>
      <c r="E1881" s="38"/>
      <c r="F1881" s="11"/>
      <c r="G1881" s="40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1"/>
      <c r="AL1881" s="11"/>
      <c r="AM1881" s="11"/>
      <c r="AN1881" s="11"/>
      <c r="AO1881" s="11"/>
      <c r="AP1881" s="11"/>
      <c r="AQ1881" s="26"/>
      <c r="AR1881" s="26"/>
      <c r="AS1881" s="26"/>
      <c r="AT1881" s="26"/>
      <c r="AU1881" s="26"/>
      <c r="AV1881" s="26"/>
      <c r="AW1881" s="11"/>
      <c r="AX1881" s="11"/>
      <c r="AY1881" s="11"/>
      <c r="AZ1881" s="11"/>
      <c r="BA1881" s="11"/>
      <c r="BB1881" s="11"/>
      <c r="BC1881" s="11"/>
    </row>
    <row r="1882" spans="1:55" x14ac:dyDescent="0.3">
      <c r="A1882" s="11"/>
      <c r="B1882" s="11"/>
      <c r="C1882" s="11"/>
      <c r="D1882" s="11"/>
      <c r="E1882" s="38"/>
      <c r="F1882" s="11"/>
      <c r="G1882" s="40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1"/>
      <c r="AL1882" s="11"/>
      <c r="AM1882" s="11"/>
      <c r="AN1882" s="11"/>
      <c r="AO1882" s="11"/>
      <c r="AP1882" s="11"/>
      <c r="AQ1882" s="26"/>
      <c r="AR1882" s="26"/>
      <c r="AS1882" s="26"/>
      <c r="AT1882" s="26"/>
      <c r="AU1882" s="26"/>
      <c r="AV1882" s="26"/>
      <c r="AW1882" s="11"/>
      <c r="AX1882" s="11"/>
      <c r="AY1882" s="11"/>
      <c r="AZ1882" s="11"/>
      <c r="BA1882" s="11"/>
      <c r="BB1882" s="11"/>
      <c r="BC1882" s="11"/>
    </row>
    <row r="1883" spans="1:55" x14ac:dyDescent="0.3">
      <c r="A1883" s="11"/>
      <c r="B1883" s="11"/>
      <c r="C1883" s="11"/>
      <c r="D1883" s="11"/>
      <c r="E1883" s="38"/>
      <c r="F1883" s="11"/>
      <c r="G1883" s="40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1"/>
      <c r="AL1883" s="11"/>
      <c r="AM1883" s="11"/>
      <c r="AN1883" s="11"/>
      <c r="AO1883" s="11"/>
      <c r="AP1883" s="11"/>
      <c r="AQ1883" s="26"/>
      <c r="AR1883" s="26"/>
      <c r="AS1883" s="26"/>
      <c r="AT1883" s="26"/>
      <c r="AU1883" s="26"/>
      <c r="AV1883" s="26"/>
      <c r="AW1883" s="11"/>
      <c r="AX1883" s="11"/>
      <c r="AY1883" s="11"/>
      <c r="AZ1883" s="11"/>
      <c r="BA1883" s="11"/>
      <c r="BB1883" s="11"/>
      <c r="BC1883" s="11"/>
    </row>
    <row r="1884" spans="1:55" x14ac:dyDescent="0.3">
      <c r="A1884" s="11"/>
      <c r="B1884" s="11"/>
      <c r="C1884" s="11"/>
      <c r="D1884" s="11"/>
      <c r="E1884" s="38"/>
      <c r="F1884" s="11"/>
      <c r="G1884" s="40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1"/>
      <c r="AL1884" s="11"/>
      <c r="AM1884" s="11"/>
      <c r="AN1884" s="11"/>
      <c r="AO1884" s="11"/>
      <c r="AP1884" s="11"/>
      <c r="AQ1884" s="26"/>
      <c r="AR1884" s="26"/>
      <c r="AS1884" s="26"/>
      <c r="AT1884" s="26"/>
      <c r="AU1884" s="26"/>
      <c r="AV1884" s="26"/>
      <c r="AW1884" s="11"/>
      <c r="AX1884" s="11"/>
      <c r="AY1884" s="11"/>
      <c r="AZ1884" s="11"/>
      <c r="BA1884" s="11"/>
      <c r="BB1884" s="11"/>
      <c r="BC1884" s="11"/>
    </row>
    <row r="1885" spans="1:55" x14ac:dyDescent="0.3">
      <c r="A1885" s="11"/>
      <c r="B1885" s="11"/>
      <c r="C1885" s="11"/>
      <c r="D1885" s="11"/>
      <c r="E1885" s="38"/>
      <c r="F1885" s="11"/>
      <c r="G1885" s="40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1"/>
      <c r="AL1885" s="11"/>
      <c r="AM1885" s="11"/>
      <c r="AN1885" s="11"/>
      <c r="AO1885" s="11"/>
      <c r="AP1885" s="11"/>
      <c r="AQ1885" s="26"/>
      <c r="AR1885" s="26"/>
      <c r="AS1885" s="26"/>
      <c r="AT1885" s="26"/>
      <c r="AU1885" s="26"/>
      <c r="AV1885" s="26"/>
      <c r="AW1885" s="11"/>
      <c r="AX1885" s="11"/>
      <c r="AY1885" s="11"/>
      <c r="AZ1885" s="11"/>
      <c r="BA1885" s="11"/>
      <c r="BB1885" s="11"/>
      <c r="BC1885" s="11"/>
    </row>
    <row r="1886" spans="1:55" x14ac:dyDescent="0.3">
      <c r="A1886" s="11"/>
      <c r="B1886" s="11"/>
      <c r="C1886" s="11"/>
      <c r="D1886" s="11"/>
      <c r="E1886" s="38"/>
      <c r="F1886" s="11"/>
      <c r="G1886" s="40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1"/>
      <c r="AL1886" s="11"/>
      <c r="AM1886" s="11"/>
      <c r="AN1886" s="11"/>
      <c r="AO1886" s="11"/>
      <c r="AP1886" s="11"/>
      <c r="AQ1886" s="26"/>
      <c r="AR1886" s="26"/>
      <c r="AS1886" s="26"/>
      <c r="AT1886" s="26"/>
      <c r="AU1886" s="26"/>
      <c r="AV1886" s="26"/>
      <c r="AW1886" s="11"/>
      <c r="AX1886" s="11"/>
      <c r="AY1886" s="11"/>
      <c r="AZ1886" s="11"/>
      <c r="BA1886" s="11"/>
      <c r="BB1886" s="11"/>
      <c r="BC1886" s="11"/>
    </row>
    <row r="1887" spans="1:55" x14ac:dyDescent="0.3">
      <c r="A1887" s="11"/>
      <c r="B1887" s="11"/>
      <c r="C1887" s="11"/>
      <c r="D1887" s="11"/>
      <c r="E1887" s="38"/>
      <c r="F1887" s="11"/>
      <c r="G1887" s="40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26"/>
      <c r="AR1887" s="26"/>
      <c r="AS1887" s="26"/>
      <c r="AT1887" s="26"/>
      <c r="AU1887" s="26"/>
      <c r="AV1887" s="26"/>
      <c r="AW1887" s="11"/>
      <c r="AX1887" s="11"/>
      <c r="AY1887" s="11"/>
      <c r="AZ1887" s="11"/>
      <c r="BA1887" s="11"/>
      <c r="BB1887" s="11"/>
      <c r="BC1887" s="11"/>
    </row>
    <row r="1888" spans="1:55" x14ac:dyDescent="0.3">
      <c r="A1888" s="11"/>
      <c r="B1888" s="11"/>
      <c r="C1888" s="11"/>
      <c r="D1888" s="11"/>
      <c r="E1888" s="38"/>
      <c r="F1888" s="11"/>
      <c r="G1888" s="40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1"/>
      <c r="AL1888" s="11"/>
      <c r="AM1888" s="11"/>
      <c r="AN1888" s="11"/>
      <c r="AO1888" s="11"/>
      <c r="AP1888" s="11"/>
      <c r="AQ1888" s="26"/>
      <c r="AR1888" s="26"/>
      <c r="AS1888" s="26"/>
      <c r="AT1888" s="26"/>
      <c r="AU1888" s="26"/>
      <c r="AV1888" s="26"/>
      <c r="AW1888" s="11"/>
      <c r="AX1888" s="11"/>
      <c r="AY1888" s="11"/>
      <c r="AZ1888" s="11"/>
      <c r="BA1888" s="11"/>
      <c r="BB1888" s="11"/>
      <c r="BC1888" s="11"/>
    </row>
    <row r="1889" spans="1:55" x14ac:dyDescent="0.3">
      <c r="A1889" s="11"/>
      <c r="B1889" s="11"/>
      <c r="C1889" s="11"/>
      <c r="D1889" s="11"/>
      <c r="E1889" s="38"/>
      <c r="F1889" s="11"/>
      <c r="G1889" s="40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26"/>
      <c r="AR1889" s="26"/>
      <c r="AS1889" s="26"/>
      <c r="AT1889" s="26"/>
      <c r="AU1889" s="26"/>
      <c r="AV1889" s="26"/>
      <c r="AW1889" s="11"/>
      <c r="AX1889" s="11"/>
      <c r="AY1889" s="11"/>
      <c r="AZ1889" s="11"/>
      <c r="BA1889" s="11"/>
      <c r="BB1889" s="11"/>
      <c r="BC1889" s="11"/>
    </row>
    <row r="1890" spans="1:55" x14ac:dyDescent="0.3">
      <c r="A1890" s="11"/>
      <c r="B1890" s="11"/>
      <c r="C1890" s="11"/>
      <c r="D1890" s="11"/>
      <c r="E1890" s="38"/>
      <c r="F1890" s="11"/>
      <c r="G1890" s="40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26"/>
      <c r="AR1890" s="26"/>
      <c r="AS1890" s="26"/>
      <c r="AT1890" s="26"/>
      <c r="AU1890" s="26"/>
      <c r="AV1890" s="26"/>
      <c r="AW1890" s="11"/>
      <c r="AX1890" s="11"/>
      <c r="AY1890" s="11"/>
      <c r="AZ1890" s="11"/>
      <c r="BA1890" s="11"/>
      <c r="BB1890" s="11"/>
      <c r="BC1890" s="11"/>
    </row>
    <row r="1891" spans="1:55" x14ac:dyDescent="0.3">
      <c r="A1891" s="11"/>
      <c r="B1891" s="11"/>
      <c r="C1891" s="11"/>
      <c r="D1891" s="11"/>
      <c r="E1891" s="38"/>
      <c r="F1891" s="11"/>
      <c r="G1891" s="40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26"/>
      <c r="AR1891" s="26"/>
      <c r="AS1891" s="26"/>
      <c r="AT1891" s="26"/>
      <c r="AU1891" s="26"/>
      <c r="AV1891" s="26"/>
      <c r="AW1891" s="11"/>
      <c r="AX1891" s="11"/>
      <c r="AY1891" s="11"/>
      <c r="AZ1891" s="11"/>
      <c r="BA1891" s="11"/>
      <c r="BB1891" s="11"/>
      <c r="BC1891" s="11"/>
    </row>
    <row r="1892" spans="1:55" x14ac:dyDescent="0.3">
      <c r="A1892" s="11"/>
      <c r="B1892" s="11"/>
      <c r="C1892" s="11"/>
      <c r="D1892" s="11"/>
      <c r="E1892" s="38"/>
      <c r="F1892" s="11"/>
      <c r="G1892" s="40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1"/>
      <c r="AL1892" s="11"/>
      <c r="AM1892" s="11"/>
      <c r="AN1892" s="11"/>
      <c r="AO1892" s="11"/>
      <c r="AP1892" s="11"/>
      <c r="AQ1892" s="26"/>
      <c r="AR1892" s="26"/>
      <c r="AS1892" s="26"/>
      <c r="AT1892" s="26"/>
      <c r="AU1892" s="26"/>
      <c r="AV1892" s="26"/>
      <c r="AW1892" s="11"/>
      <c r="AX1892" s="11"/>
      <c r="AY1892" s="11"/>
      <c r="AZ1892" s="11"/>
      <c r="BA1892" s="11"/>
      <c r="BB1892" s="11"/>
      <c r="BC1892" s="11"/>
    </row>
    <row r="1893" spans="1:55" x14ac:dyDescent="0.3">
      <c r="A1893" s="11"/>
      <c r="B1893" s="11"/>
      <c r="C1893" s="11"/>
      <c r="D1893" s="11"/>
      <c r="E1893" s="38"/>
      <c r="F1893" s="11"/>
      <c r="G1893" s="40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26"/>
      <c r="AR1893" s="26"/>
      <c r="AS1893" s="26"/>
      <c r="AT1893" s="26"/>
      <c r="AU1893" s="26"/>
      <c r="AV1893" s="26"/>
      <c r="AW1893" s="11"/>
      <c r="AX1893" s="11"/>
      <c r="AY1893" s="11"/>
      <c r="AZ1893" s="11"/>
      <c r="BA1893" s="11"/>
      <c r="BB1893" s="11"/>
      <c r="BC1893" s="11"/>
    </row>
    <row r="1894" spans="1:55" x14ac:dyDescent="0.3">
      <c r="A1894" s="11"/>
      <c r="B1894" s="11"/>
      <c r="C1894" s="11"/>
      <c r="D1894" s="11"/>
      <c r="E1894" s="38"/>
      <c r="F1894" s="11"/>
      <c r="G1894" s="40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26"/>
      <c r="AR1894" s="26"/>
      <c r="AS1894" s="26"/>
      <c r="AT1894" s="26"/>
      <c r="AU1894" s="26"/>
      <c r="AV1894" s="26"/>
      <c r="AW1894" s="11"/>
      <c r="AX1894" s="11"/>
      <c r="AY1894" s="11"/>
      <c r="AZ1894" s="11"/>
      <c r="BA1894" s="11"/>
      <c r="BB1894" s="11"/>
      <c r="BC1894" s="11"/>
    </row>
    <row r="1895" spans="1:55" x14ac:dyDescent="0.3">
      <c r="A1895" s="11"/>
      <c r="B1895" s="11"/>
      <c r="C1895" s="11"/>
      <c r="D1895" s="11"/>
      <c r="E1895" s="38"/>
      <c r="F1895" s="11"/>
      <c r="G1895" s="40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1"/>
      <c r="AL1895" s="11"/>
      <c r="AM1895" s="11"/>
      <c r="AN1895" s="11"/>
      <c r="AO1895" s="11"/>
      <c r="AP1895" s="11"/>
      <c r="AQ1895" s="26"/>
      <c r="AR1895" s="26"/>
      <c r="AS1895" s="26"/>
      <c r="AT1895" s="26"/>
      <c r="AU1895" s="26"/>
      <c r="AV1895" s="26"/>
      <c r="AW1895" s="11"/>
      <c r="AX1895" s="11"/>
      <c r="AY1895" s="11"/>
      <c r="AZ1895" s="11"/>
      <c r="BA1895" s="11"/>
      <c r="BB1895" s="11"/>
      <c r="BC1895" s="11"/>
    </row>
    <row r="1896" spans="1:55" x14ac:dyDescent="0.3">
      <c r="A1896" s="11"/>
      <c r="B1896" s="11"/>
      <c r="C1896" s="11"/>
      <c r="D1896" s="11"/>
      <c r="E1896" s="38"/>
      <c r="F1896" s="11"/>
      <c r="G1896" s="40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1"/>
      <c r="AN1896" s="11"/>
      <c r="AO1896" s="11"/>
      <c r="AP1896" s="11"/>
      <c r="AQ1896" s="26"/>
      <c r="AR1896" s="26"/>
      <c r="AS1896" s="26"/>
      <c r="AT1896" s="26"/>
      <c r="AU1896" s="26"/>
      <c r="AV1896" s="26"/>
      <c r="AW1896" s="11"/>
      <c r="AX1896" s="11"/>
      <c r="AY1896" s="11"/>
      <c r="AZ1896" s="11"/>
      <c r="BA1896" s="11"/>
      <c r="BB1896" s="11"/>
      <c r="BC1896" s="11"/>
    </row>
    <row r="1897" spans="1:55" x14ac:dyDescent="0.3">
      <c r="A1897" s="11"/>
      <c r="B1897" s="11"/>
      <c r="C1897" s="11"/>
      <c r="D1897" s="11"/>
      <c r="E1897" s="38"/>
      <c r="F1897" s="11"/>
      <c r="G1897" s="40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1"/>
      <c r="AL1897" s="11"/>
      <c r="AM1897" s="11"/>
      <c r="AN1897" s="11"/>
      <c r="AO1897" s="11"/>
      <c r="AP1897" s="11"/>
      <c r="AQ1897" s="26"/>
      <c r="AR1897" s="26"/>
      <c r="AS1897" s="26"/>
      <c r="AT1897" s="26"/>
      <c r="AU1897" s="26"/>
      <c r="AV1897" s="26"/>
      <c r="AW1897" s="11"/>
      <c r="AX1897" s="11"/>
      <c r="AY1897" s="11"/>
      <c r="AZ1897" s="11"/>
      <c r="BA1897" s="11"/>
      <c r="BB1897" s="11"/>
      <c r="BC1897" s="11"/>
    </row>
    <row r="1898" spans="1:55" x14ac:dyDescent="0.3">
      <c r="A1898" s="11"/>
      <c r="B1898" s="11"/>
      <c r="C1898" s="11"/>
      <c r="D1898" s="11"/>
      <c r="E1898" s="38"/>
      <c r="F1898" s="11"/>
      <c r="G1898" s="40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1"/>
      <c r="AL1898" s="11"/>
      <c r="AM1898" s="11"/>
      <c r="AN1898" s="11"/>
      <c r="AO1898" s="11"/>
      <c r="AP1898" s="11"/>
      <c r="AQ1898" s="26"/>
      <c r="AR1898" s="26"/>
      <c r="AS1898" s="26"/>
      <c r="AT1898" s="26"/>
      <c r="AU1898" s="26"/>
      <c r="AV1898" s="26"/>
      <c r="AW1898" s="11"/>
      <c r="AX1898" s="11"/>
      <c r="AY1898" s="11"/>
      <c r="AZ1898" s="11"/>
      <c r="BA1898" s="11"/>
      <c r="BB1898" s="11"/>
      <c r="BC1898" s="11"/>
    </row>
    <row r="1899" spans="1:55" x14ac:dyDescent="0.3">
      <c r="A1899" s="11"/>
      <c r="B1899" s="11"/>
      <c r="C1899" s="11"/>
      <c r="D1899" s="11"/>
      <c r="E1899" s="38"/>
      <c r="F1899" s="11"/>
      <c r="G1899" s="40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1"/>
      <c r="AL1899" s="11"/>
      <c r="AM1899" s="11"/>
      <c r="AN1899" s="11"/>
      <c r="AO1899" s="11"/>
      <c r="AP1899" s="11"/>
      <c r="AQ1899" s="26"/>
      <c r="AR1899" s="26"/>
      <c r="AS1899" s="26"/>
      <c r="AT1899" s="26"/>
      <c r="AU1899" s="26"/>
      <c r="AV1899" s="26"/>
      <c r="AW1899" s="11"/>
      <c r="AX1899" s="11"/>
      <c r="AY1899" s="11"/>
      <c r="AZ1899" s="11"/>
      <c r="BA1899" s="11"/>
      <c r="BB1899" s="11"/>
      <c r="BC1899" s="11"/>
    </row>
    <row r="1900" spans="1:55" x14ac:dyDescent="0.3">
      <c r="A1900" s="11"/>
      <c r="B1900" s="11"/>
      <c r="C1900" s="11"/>
      <c r="D1900" s="11"/>
      <c r="E1900" s="38"/>
      <c r="F1900" s="11"/>
      <c r="G1900" s="40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1"/>
      <c r="AL1900" s="11"/>
      <c r="AM1900" s="11"/>
      <c r="AN1900" s="11"/>
      <c r="AO1900" s="11"/>
      <c r="AP1900" s="11"/>
      <c r="AQ1900" s="26"/>
      <c r="AR1900" s="26"/>
      <c r="AS1900" s="26"/>
      <c r="AT1900" s="26"/>
      <c r="AU1900" s="26"/>
      <c r="AV1900" s="26"/>
      <c r="AW1900" s="11"/>
      <c r="AX1900" s="11"/>
      <c r="AY1900" s="11"/>
      <c r="AZ1900" s="11"/>
      <c r="BA1900" s="11"/>
      <c r="BB1900" s="11"/>
      <c r="BC1900" s="11"/>
    </row>
    <row r="1901" spans="1:55" x14ac:dyDescent="0.3">
      <c r="A1901" s="11"/>
      <c r="B1901" s="11"/>
      <c r="C1901" s="11"/>
      <c r="D1901" s="11"/>
      <c r="E1901" s="38"/>
      <c r="F1901" s="11"/>
      <c r="G1901" s="40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1"/>
      <c r="AL1901" s="11"/>
      <c r="AM1901" s="11"/>
      <c r="AN1901" s="11"/>
      <c r="AO1901" s="11"/>
      <c r="AP1901" s="11"/>
      <c r="AQ1901" s="26"/>
      <c r="AR1901" s="26"/>
      <c r="AS1901" s="26"/>
      <c r="AT1901" s="26"/>
      <c r="AU1901" s="26"/>
      <c r="AV1901" s="26"/>
      <c r="AW1901" s="11"/>
      <c r="AX1901" s="11"/>
      <c r="AY1901" s="11"/>
      <c r="AZ1901" s="11"/>
      <c r="BA1901" s="11"/>
      <c r="BB1901" s="11"/>
      <c r="BC1901" s="11"/>
    </row>
    <row r="1902" spans="1:55" x14ac:dyDescent="0.3">
      <c r="A1902" s="11"/>
      <c r="B1902" s="11"/>
      <c r="C1902" s="11"/>
      <c r="D1902" s="11"/>
      <c r="E1902" s="38"/>
      <c r="F1902" s="11"/>
      <c r="G1902" s="40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1"/>
      <c r="AN1902" s="11"/>
      <c r="AO1902" s="11"/>
      <c r="AP1902" s="11"/>
      <c r="AQ1902" s="26"/>
      <c r="AR1902" s="26"/>
      <c r="AS1902" s="26"/>
      <c r="AT1902" s="26"/>
      <c r="AU1902" s="26"/>
      <c r="AV1902" s="26"/>
      <c r="AW1902" s="11"/>
      <c r="AX1902" s="11"/>
      <c r="AY1902" s="11"/>
      <c r="AZ1902" s="11"/>
      <c r="BA1902" s="11"/>
      <c r="BB1902" s="11"/>
      <c r="BC1902" s="11"/>
    </row>
    <row r="1903" spans="1:55" x14ac:dyDescent="0.3">
      <c r="A1903" s="11"/>
      <c r="B1903" s="11"/>
      <c r="C1903" s="11"/>
      <c r="D1903" s="11"/>
      <c r="E1903" s="38"/>
      <c r="F1903" s="11"/>
      <c r="G1903" s="40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1"/>
      <c r="AN1903" s="11"/>
      <c r="AO1903" s="11"/>
      <c r="AP1903" s="11"/>
      <c r="AQ1903" s="26"/>
      <c r="AR1903" s="26"/>
      <c r="AS1903" s="26"/>
      <c r="AT1903" s="26"/>
      <c r="AU1903" s="26"/>
      <c r="AV1903" s="26"/>
      <c r="AW1903" s="11"/>
      <c r="AX1903" s="11"/>
      <c r="AY1903" s="11"/>
      <c r="AZ1903" s="11"/>
      <c r="BA1903" s="11"/>
      <c r="BB1903" s="11"/>
      <c r="BC1903" s="11"/>
    </row>
    <row r="1904" spans="1:55" x14ac:dyDescent="0.3">
      <c r="A1904" s="11"/>
      <c r="B1904" s="11"/>
      <c r="C1904" s="11"/>
      <c r="D1904" s="11"/>
      <c r="E1904" s="38"/>
      <c r="F1904" s="11"/>
      <c r="G1904" s="40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1"/>
      <c r="AN1904" s="11"/>
      <c r="AO1904" s="11"/>
      <c r="AP1904" s="11"/>
      <c r="AQ1904" s="26"/>
      <c r="AR1904" s="26"/>
      <c r="AS1904" s="26"/>
      <c r="AT1904" s="26"/>
      <c r="AU1904" s="26"/>
      <c r="AV1904" s="26"/>
      <c r="AW1904" s="11"/>
      <c r="AX1904" s="11"/>
      <c r="AY1904" s="11"/>
      <c r="AZ1904" s="11"/>
      <c r="BA1904" s="11"/>
      <c r="BB1904" s="11"/>
      <c r="BC1904" s="11"/>
    </row>
    <row r="1905" spans="1:55" x14ac:dyDescent="0.3">
      <c r="A1905" s="11"/>
      <c r="B1905" s="11"/>
      <c r="C1905" s="11"/>
      <c r="D1905" s="11"/>
      <c r="E1905" s="38"/>
      <c r="F1905" s="11"/>
      <c r="G1905" s="40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1"/>
      <c r="AL1905" s="11"/>
      <c r="AM1905" s="11"/>
      <c r="AN1905" s="11"/>
      <c r="AO1905" s="11"/>
      <c r="AP1905" s="11"/>
      <c r="AQ1905" s="26"/>
      <c r="AR1905" s="26"/>
      <c r="AS1905" s="26"/>
      <c r="AT1905" s="26"/>
      <c r="AU1905" s="26"/>
      <c r="AV1905" s="26"/>
      <c r="AW1905" s="11"/>
      <c r="AX1905" s="11"/>
      <c r="AY1905" s="11"/>
      <c r="AZ1905" s="11"/>
      <c r="BA1905" s="11"/>
      <c r="BB1905" s="11"/>
      <c r="BC1905" s="11"/>
    </row>
    <row r="1906" spans="1:55" x14ac:dyDescent="0.3">
      <c r="A1906" s="11"/>
      <c r="B1906" s="11"/>
      <c r="C1906" s="11"/>
      <c r="D1906" s="11"/>
      <c r="E1906" s="38"/>
      <c r="F1906" s="11"/>
      <c r="G1906" s="40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1"/>
      <c r="AN1906" s="11"/>
      <c r="AO1906" s="11"/>
      <c r="AP1906" s="11"/>
      <c r="AQ1906" s="26"/>
      <c r="AR1906" s="26"/>
      <c r="AS1906" s="26"/>
      <c r="AT1906" s="26"/>
      <c r="AU1906" s="26"/>
      <c r="AV1906" s="26"/>
      <c r="AW1906" s="11"/>
      <c r="AX1906" s="11"/>
      <c r="AY1906" s="11"/>
      <c r="AZ1906" s="11"/>
      <c r="BA1906" s="11"/>
      <c r="BB1906" s="11"/>
      <c r="BC1906" s="11"/>
    </row>
    <row r="1907" spans="1:55" x14ac:dyDescent="0.3">
      <c r="A1907" s="11"/>
      <c r="B1907" s="11"/>
      <c r="C1907" s="11"/>
      <c r="D1907" s="11"/>
      <c r="E1907" s="38"/>
      <c r="F1907" s="11"/>
      <c r="G1907" s="40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1"/>
      <c r="AN1907" s="11"/>
      <c r="AO1907" s="11"/>
      <c r="AP1907" s="11"/>
      <c r="AQ1907" s="26"/>
      <c r="AR1907" s="26"/>
      <c r="AS1907" s="26"/>
      <c r="AT1907" s="26"/>
      <c r="AU1907" s="26"/>
      <c r="AV1907" s="26"/>
      <c r="AW1907" s="11"/>
      <c r="AX1907" s="11"/>
      <c r="AY1907" s="11"/>
      <c r="AZ1907" s="11"/>
      <c r="BA1907" s="11"/>
      <c r="BB1907" s="11"/>
      <c r="BC1907" s="11"/>
    </row>
    <row r="1908" spans="1:55" x14ac:dyDescent="0.3">
      <c r="A1908" s="11"/>
      <c r="B1908" s="11"/>
      <c r="C1908" s="11"/>
      <c r="D1908" s="11"/>
      <c r="E1908" s="38"/>
      <c r="F1908" s="11"/>
      <c r="G1908" s="40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1"/>
      <c r="AL1908" s="11"/>
      <c r="AM1908" s="11"/>
      <c r="AN1908" s="11"/>
      <c r="AO1908" s="11"/>
      <c r="AP1908" s="11"/>
      <c r="AQ1908" s="26"/>
      <c r="AR1908" s="26"/>
      <c r="AS1908" s="26"/>
      <c r="AT1908" s="26"/>
      <c r="AU1908" s="26"/>
      <c r="AV1908" s="26"/>
      <c r="AW1908" s="11"/>
      <c r="AX1908" s="11"/>
      <c r="AY1908" s="11"/>
      <c r="AZ1908" s="11"/>
      <c r="BA1908" s="11"/>
      <c r="BB1908" s="11"/>
      <c r="BC1908" s="11"/>
    </row>
    <row r="1909" spans="1:55" x14ac:dyDescent="0.3">
      <c r="A1909" s="11"/>
      <c r="B1909" s="11"/>
      <c r="C1909" s="11"/>
      <c r="D1909" s="11"/>
      <c r="E1909" s="38"/>
      <c r="F1909" s="11"/>
      <c r="G1909" s="40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1"/>
      <c r="AN1909" s="11"/>
      <c r="AO1909" s="11"/>
      <c r="AP1909" s="11"/>
      <c r="AQ1909" s="26"/>
      <c r="AR1909" s="26"/>
      <c r="AS1909" s="26"/>
      <c r="AT1909" s="26"/>
      <c r="AU1909" s="26"/>
      <c r="AV1909" s="26"/>
      <c r="AW1909" s="11"/>
      <c r="AX1909" s="11"/>
      <c r="AY1909" s="11"/>
      <c r="AZ1909" s="11"/>
      <c r="BA1909" s="11"/>
      <c r="BB1909" s="11"/>
      <c r="BC1909" s="11"/>
    </row>
    <row r="1910" spans="1:55" x14ac:dyDescent="0.3">
      <c r="A1910" s="11"/>
      <c r="B1910" s="11"/>
      <c r="C1910" s="11"/>
      <c r="D1910" s="11"/>
      <c r="E1910" s="38"/>
      <c r="F1910" s="11"/>
      <c r="G1910" s="40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1"/>
      <c r="AL1910" s="11"/>
      <c r="AM1910" s="11"/>
      <c r="AN1910" s="11"/>
      <c r="AO1910" s="11"/>
      <c r="AP1910" s="11"/>
      <c r="AQ1910" s="26"/>
      <c r="AR1910" s="26"/>
      <c r="AS1910" s="26"/>
      <c r="AT1910" s="26"/>
      <c r="AU1910" s="26"/>
      <c r="AV1910" s="26"/>
      <c r="AW1910" s="11"/>
      <c r="AX1910" s="11"/>
      <c r="AY1910" s="11"/>
      <c r="AZ1910" s="11"/>
      <c r="BA1910" s="11"/>
      <c r="BB1910" s="11"/>
      <c r="BC1910" s="11"/>
    </row>
    <row r="1911" spans="1:55" x14ac:dyDescent="0.3">
      <c r="A1911" s="11"/>
      <c r="B1911" s="11"/>
      <c r="C1911" s="11"/>
      <c r="D1911" s="11"/>
      <c r="E1911" s="38"/>
      <c r="F1911" s="11"/>
      <c r="G1911" s="40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1"/>
      <c r="AL1911" s="11"/>
      <c r="AM1911" s="11"/>
      <c r="AN1911" s="11"/>
      <c r="AO1911" s="11"/>
      <c r="AP1911" s="11"/>
      <c r="AQ1911" s="26"/>
      <c r="AR1911" s="26"/>
      <c r="AS1911" s="26"/>
      <c r="AT1911" s="26"/>
      <c r="AU1911" s="26"/>
      <c r="AV1911" s="26"/>
      <c r="AW1911" s="11"/>
      <c r="AX1911" s="11"/>
      <c r="AY1911" s="11"/>
      <c r="AZ1911" s="11"/>
      <c r="BA1911" s="11"/>
      <c r="BB1911" s="11"/>
      <c r="BC1911" s="11"/>
    </row>
    <row r="1912" spans="1:55" x14ac:dyDescent="0.3">
      <c r="A1912" s="11"/>
      <c r="B1912" s="11"/>
      <c r="C1912" s="11"/>
      <c r="D1912" s="11"/>
      <c r="E1912" s="38"/>
      <c r="F1912" s="11"/>
      <c r="G1912" s="40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1"/>
      <c r="AL1912" s="11"/>
      <c r="AM1912" s="11"/>
      <c r="AN1912" s="11"/>
      <c r="AO1912" s="11"/>
      <c r="AP1912" s="11"/>
      <c r="AQ1912" s="26"/>
      <c r="AR1912" s="26"/>
      <c r="AS1912" s="26"/>
      <c r="AT1912" s="26"/>
      <c r="AU1912" s="26"/>
      <c r="AV1912" s="26"/>
      <c r="AW1912" s="11"/>
      <c r="AX1912" s="11"/>
      <c r="AY1912" s="11"/>
      <c r="AZ1912" s="11"/>
      <c r="BA1912" s="11"/>
      <c r="BB1912" s="11"/>
      <c r="BC1912" s="11"/>
    </row>
    <row r="1913" spans="1:55" x14ac:dyDescent="0.3">
      <c r="A1913" s="11"/>
      <c r="B1913" s="11"/>
      <c r="C1913" s="11"/>
      <c r="D1913" s="11"/>
      <c r="E1913" s="38"/>
      <c r="F1913" s="11"/>
      <c r="G1913" s="40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1"/>
      <c r="AL1913" s="11"/>
      <c r="AM1913" s="11"/>
      <c r="AN1913" s="11"/>
      <c r="AO1913" s="11"/>
      <c r="AP1913" s="11"/>
      <c r="AQ1913" s="26"/>
      <c r="AR1913" s="26"/>
      <c r="AS1913" s="26"/>
      <c r="AT1913" s="26"/>
      <c r="AU1913" s="26"/>
      <c r="AV1913" s="26"/>
      <c r="AW1913" s="11"/>
      <c r="AX1913" s="11"/>
      <c r="AY1913" s="11"/>
      <c r="AZ1913" s="11"/>
      <c r="BA1913" s="11"/>
      <c r="BB1913" s="11"/>
      <c r="BC1913" s="11"/>
    </row>
    <row r="1914" spans="1:55" x14ac:dyDescent="0.3">
      <c r="A1914" s="11"/>
      <c r="B1914" s="11"/>
      <c r="C1914" s="11"/>
      <c r="D1914" s="11"/>
      <c r="E1914" s="38"/>
      <c r="F1914" s="11"/>
      <c r="G1914" s="40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1"/>
      <c r="AL1914" s="11"/>
      <c r="AM1914" s="11"/>
      <c r="AN1914" s="11"/>
      <c r="AO1914" s="11"/>
      <c r="AP1914" s="11"/>
      <c r="AQ1914" s="26"/>
      <c r="AR1914" s="26"/>
      <c r="AS1914" s="26"/>
      <c r="AT1914" s="26"/>
      <c r="AU1914" s="26"/>
      <c r="AV1914" s="26"/>
      <c r="AW1914" s="11"/>
      <c r="AX1914" s="11"/>
      <c r="AY1914" s="11"/>
      <c r="AZ1914" s="11"/>
      <c r="BA1914" s="11"/>
      <c r="BB1914" s="11"/>
      <c r="BC1914" s="11"/>
    </row>
    <row r="1915" spans="1:55" x14ac:dyDescent="0.3">
      <c r="A1915" s="11"/>
      <c r="B1915" s="11"/>
      <c r="C1915" s="11"/>
      <c r="D1915" s="11"/>
      <c r="E1915" s="38"/>
      <c r="F1915" s="11"/>
      <c r="G1915" s="40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1"/>
      <c r="AN1915" s="11"/>
      <c r="AO1915" s="11"/>
      <c r="AP1915" s="11"/>
      <c r="AQ1915" s="26"/>
      <c r="AR1915" s="26"/>
      <c r="AS1915" s="26"/>
      <c r="AT1915" s="26"/>
      <c r="AU1915" s="26"/>
      <c r="AV1915" s="26"/>
      <c r="AW1915" s="11"/>
      <c r="AX1915" s="11"/>
      <c r="AY1915" s="11"/>
      <c r="AZ1915" s="11"/>
      <c r="BA1915" s="11"/>
      <c r="BB1915" s="11"/>
      <c r="BC1915" s="11"/>
    </row>
    <row r="1916" spans="1:55" x14ac:dyDescent="0.3">
      <c r="A1916" s="11"/>
      <c r="B1916" s="11"/>
      <c r="C1916" s="11"/>
      <c r="D1916" s="11"/>
      <c r="E1916" s="38"/>
      <c r="F1916" s="11"/>
      <c r="G1916" s="40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1"/>
      <c r="AN1916" s="11"/>
      <c r="AO1916" s="11"/>
      <c r="AP1916" s="11"/>
      <c r="AQ1916" s="26"/>
      <c r="AR1916" s="26"/>
      <c r="AS1916" s="26"/>
      <c r="AT1916" s="26"/>
      <c r="AU1916" s="26"/>
      <c r="AV1916" s="26"/>
      <c r="AW1916" s="11"/>
      <c r="AX1916" s="11"/>
      <c r="AY1916" s="11"/>
      <c r="AZ1916" s="11"/>
      <c r="BA1916" s="11"/>
      <c r="BB1916" s="11"/>
      <c r="BC1916" s="11"/>
    </row>
    <row r="1917" spans="1:55" x14ac:dyDescent="0.3">
      <c r="A1917" s="11"/>
      <c r="B1917" s="11"/>
      <c r="C1917" s="11"/>
      <c r="D1917" s="11"/>
      <c r="E1917" s="38"/>
      <c r="F1917" s="11"/>
      <c r="G1917" s="40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26"/>
      <c r="AR1917" s="26"/>
      <c r="AS1917" s="26"/>
      <c r="AT1917" s="26"/>
      <c r="AU1917" s="26"/>
      <c r="AV1917" s="26"/>
      <c r="AW1917" s="11"/>
      <c r="AX1917" s="11"/>
      <c r="AY1917" s="11"/>
      <c r="AZ1917" s="11"/>
      <c r="BA1917" s="11"/>
      <c r="BB1917" s="11"/>
      <c r="BC1917" s="11"/>
    </row>
    <row r="1918" spans="1:55" x14ac:dyDescent="0.3">
      <c r="A1918" s="11"/>
      <c r="B1918" s="11"/>
      <c r="C1918" s="11"/>
      <c r="D1918" s="11"/>
      <c r="E1918" s="38"/>
      <c r="F1918" s="11"/>
      <c r="G1918" s="40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1"/>
      <c r="AL1918" s="11"/>
      <c r="AM1918" s="11"/>
      <c r="AN1918" s="11"/>
      <c r="AO1918" s="11"/>
      <c r="AP1918" s="11"/>
      <c r="AQ1918" s="26"/>
      <c r="AR1918" s="26"/>
      <c r="AS1918" s="26"/>
      <c r="AT1918" s="26"/>
      <c r="AU1918" s="26"/>
      <c r="AV1918" s="26"/>
      <c r="AW1918" s="11"/>
      <c r="AX1918" s="11"/>
      <c r="AY1918" s="11"/>
      <c r="AZ1918" s="11"/>
      <c r="BA1918" s="11"/>
      <c r="BB1918" s="11"/>
      <c r="BC1918" s="11"/>
    </row>
    <row r="1919" spans="1:55" x14ac:dyDescent="0.3">
      <c r="A1919" s="11"/>
      <c r="B1919" s="11"/>
      <c r="C1919" s="11"/>
      <c r="D1919" s="11"/>
      <c r="E1919" s="38"/>
      <c r="F1919" s="11"/>
      <c r="G1919" s="40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26"/>
      <c r="AR1919" s="26"/>
      <c r="AS1919" s="26"/>
      <c r="AT1919" s="26"/>
      <c r="AU1919" s="26"/>
      <c r="AV1919" s="26"/>
      <c r="AW1919" s="11"/>
      <c r="AX1919" s="11"/>
      <c r="AY1919" s="11"/>
      <c r="AZ1919" s="11"/>
      <c r="BA1919" s="11"/>
      <c r="BB1919" s="11"/>
      <c r="BC1919" s="11"/>
    </row>
    <row r="1920" spans="1:55" x14ac:dyDescent="0.3">
      <c r="A1920" s="11"/>
      <c r="B1920" s="11"/>
      <c r="C1920" s="11"/>
      <c r="D1920" s="11"/>
      <c r="E1920" s="38"/>
      <c r="F1920" s="11"/>
      <c r="G1920" s="40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1"/>
      <c r="AN1920" s="11"/>
      <c r="AO1920" s="11"/>
      <c r="AP1920" s="11"/>
      <c r="AQ1920" s="26"/>
      <c r="AR1920" s="26"/>
      <c r="AS1920" s="26"/>
      <c r="AT1920" s="26"/>
      <c r="AU1920" s="26"/>
      <c r="AV1920" s="26"/>
      <c r="AW1920" s="11"/>
      <c r="AX1920" s="11"/>
      <c r="AY1920" s="11"/>
      <c r="AZ1920" s="11"/>
      <c r="BA1920" s="11"/>
      <c r="BB1920" s="11"/>
      <c r="BC1920" s="11"/>
    </row>
    <row r="1921" spans="1:55" x14ac:dyDescent="0.3">
      <c r="A1921" s="11"/>
      <c r="B1921" s="11"/>
      <c r="C1921" s="11"/>
      <c r="D1921" s="11"/>
      <c r="E1921" s="38"/>
      <c r="F1921" s="11"/>
      <c r="G1921" s="40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26"/>
      <c r="AR1921" s="26"/>
      <c r="AS1921" s="26"/>
      <c r="AT1921" s="26"/>
      <c r="AU1921" s="26"/>
      <c r="AV1921" s="26"/>
      <c r="AW1921" s="11"/>
      <c r="AX1921" s="11"/>
      <c r="AY1921" s="11"/>
      <c r="AZ1921" s="11"/>
      <c r="BA1921" s="11"/>
      <c r="BB1921" s="11"/>
      <c r="BC1921" s="11"/>
    </row>
    <row r="1922" spans="1:55" x14ac:dyDescent="0.3">
      <c r="A1922" s="11"/>
      <c r="B1922" s="11"/>
      <c r="C1922" s="11"/>
      <c r="D1922" s="11"/>
      <c r="E1922" s="38"/>
      <c r="F1922" s="11"/>
      <c r="G1922" s="40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1"/>
      <c r="AL1922" s="11"/>
      <c r="AM1922" s="11"/>
      <c r="AN1922" s="11"/>
      <c r="AO1922" s="11"/>
      <c r="AP1922" s="11"/>
      <c r="AQ1922" s="26"/>
      <c r="AR1922" s="26"/>
      <c r="AS1922" s="26"/>
      <c r="AT1922" s="26"/>
      <c r="AU1922" s="26"/>
      <c r="AV1922" s="26"/>
      <c r="AW1922" s="11"/>
      <c r="AX1922" s="11"/>
      <c r="AY1922" s="11"/>
      <c r="AZ1922" s="11"/>
      <c r="BA1922" s="11"/>
      <c r="BB1922" s="11"/>
      <c r="BC1922" s="11"/>
    </row>
    <row r="1923" spans="1:55" x14ac:dyDescent="0.3">
      <c r="A1923" s="11"/>
      <c r="B1923" s="11"/>
      <c r="C1923" s="11"/>
      <c r="D1923" s="11"/>
      <c r="E1923" s="38"/>
      <c r="F1923" s="11"/>
      <c r="G1923" s="40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1"/>
      <c r="AL1923" s="11"/>
      <c r="AM1923" s="11"/>
      <c r="AN1923" s="11"/>
      <c r="AO1923" s="11"/>
      <c r="AP1923" s="11"/>
      <c r="AQ1923" s="26"/>
      <c r="AR1923" s="26"/>
      <c r="AS1923" s="26"/>
      <c r="AT1923" s="26"/>
      <c r="AU1923" s="26"/>
      <c r="AV1923" s="26"/>
      <c r="AW1923" s="11"/>
      <c r="AX1923" s="11"/>
      <c r="AY1923" s="11"/>
      <c r="AZ1923" s="11"/>
      <c r="BA1923" s="11"/>
      <c r="BB1923" s="11"/>
      <c r="BC1923" s="11"/>
    </row>
    <row r="1924" spans="1:55" x14ac:dyDescent="0.3">
      <c r="A1924" s="11"/>
      <c r="B1924" s="11"/>
      <c r="C1924" s="11"/>
      <c r="D1924" s="11"/>
      <c r="E1924" s="38"/>
      <c r="F1924" s="11"/>
      <c r="G1924" s="40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26"/>
      <c r="AR1924" s="26"/>
      <c r="AS1924" s="26"/>
      <c r="AT1924" s="26"/>
      <c r="AU1924" s="26"/>
      <c r="AV1924" s="26"/>
      <c r="AW1924" s="11"/>
      <c r="AX1924" s="11"/>
      <c r="AY1924" s="11"/>
      <c r="AZ1924" s="11"/>
      <c r="BA1924" s="11"/>
      <c r="BB1924" s="11"/>
      <c r="BC1924" s="11"/>
    </row>
    <row r="1925" spans="1:55" x14ac:dyDescent="0.3">
      <c r="A1925" s="11"/>
      <c r="B1925" s="11"/>
      <c r="C1925" s="11"/>
      <c r="D1925" s="11"/>
      <c r="E1925" s="38"/>
      <c r="F1925" s="11"/>
      <c r="G1925" s="40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1"/>
      <c r="AL1925" s="11"/>
      <c r="AM1925" s="11"/>
      <c r="AN1925" s="11"/>
      <c r="AO1925" s="11"/>
      <c r="AP1925" s="11"/>
      <c r="AQ1925" s="26"/>
      <c r="AR1925" s="26"/>
      <c r="AS1925" s="26"/>
      <c r="AT1925" s="26"/>
      <c r="AU1925" s="26"/>
      <c r="AV1925" s="26"/>
      <c r="AW1925" s="11"/>
      <c r="AX1925" s="11"/>
      <c r="AY1925" s="11"/>
      <c r="AZ1925" s="11"/>
      <c r="BA1925" s="11"/>
      <c r="BB1925" s="11"/>
      <c r="BC1925" s="11"/>
    </row>
    <row r="1926" spans="1:55" x14ac:dyDescent="0.3">
      <c r="A1926" s="11"/>
      <c r="B1926" s="11"/>
      <c r="C1926" s="11"/>
      <c r="D1926" s="11"/>
      <c r="E1926" s="38"/>
      <c r="F1926" s="11"/>
      <c r="G1926" s="40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1"/>
      <c r="AL1926" s="11"/>
      <c r="AM1926" s="11"/>
      <c r="AN1926" s="11"/>
      <c r="AO1926" s="11"/>
      <c r="AP1926" s="11"/>
      <c r="AQ1926" s="26"/>
      <c r="AR1926" s="26"/>
      <c r="AS1926" s="26"/>
      <c r="AT1926" s="26"/>
      <c r="AU1926" s="26"/>
      <c r="AV1926" s="26"/>
      <c r="AW1926" s="11"/>
      <c r="AX1926" s="11"/>
      <c r="AY1926" s="11"/>
      <c r="AZ1926" s="11"/>
      <c r="BA1926" s="11"/>
      <c r="BB1926" s="11"/>
      <c r="BC1926" s="11"/>
    </row>
    <row r="1927" spans="1:55" x14ac:dyDescent="0.3">
      <c r="A1927" s="11"/>
      <c r="B1927" s="11"/>
      <c r="C1927" s="11"/>
      <c r="D1927" s="11"/>
      <c r="E1927" s="38"/>
      <c r="F1927" s="11"/>
      <c r="G1927" s="40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1"/>
      <c r="AN1927" s="11"/>
      <c r="AO1927" s="11"/>
      <c r="AP1927" s="11"/>
      <c r="AQ1927" s="26"/>
      <c r="AR1927" s="26"/>
      <c r="AS1927" s="26"/>
      <c r="AT1927" s="26"/>
      <c r="AU1927" s="26"/>
      <c r="AV1927" s="26"/>
      <c r="AW1927" s="11"/>
      <c r="AX1927" s="11"/>
      <c r="AY1927" s="11"/>
      <c r="AZ1927" s="11"/>
      <c r="BA1927" s="11"/>
      <c r="BB1927" s="11"/>
      <c r="BC1927" s="11"/>
    </row>
    <row r="1928" spans="1:55" x14ac:dyDescent="0.3">
      <c r="A1928" s="11"/>
      <c r="B1928" s="11"/>
      <c r="C1928" s="11"/>
      <c r="D1928" s="11"/>
      <c r="E1928" s="38"/>
      <c r="F1928" s="11"/>
      <c r="G1928" s="40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26"/>
      <c r="AR1928" s="26"/>
      <c r="AS1928" s="26"/>
      <c r="AT1928" s="26"/>
      <c r="AU1928" s="26"/>
      <c r="AV1928" s="26"/>
      <c r="AW1928" s="11"/>
      <c r="AX1928" s="11"/>
      <c r="AY1928" s="11"/>
      <c r="AZ1928" s="11"/>
      <c r="BA1928" s="11"/>
      <c r="BB1928" s="11"/>
      <c r="BC1928" s="11"/>
    </row>
    <row r="1929" spans="1:55" x14ac:dyDescent="0.3">
      <c r="A1929" s="11"/>
      <c r="B1929" s="11"/>
      <c r="C1929" s="11"/>
      <c r="D1929" s="11"/>
      <c r="E1929" s="38"/>
      <c r="F1929" s="11"/>
      <c r="G1929" s="40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26"/>
      <c r="AR1929" s="26"/>
      <c r="AS1929" s="26"/>
      <c r="AT1929" s="26"/>
      <c r="AU1929" s="26"/>
      <c r="AV1929" s="26"/>
      <c r="AW1929" s="11"/>
      <c r="AX1929" s="11"/>
      <c r="AY1929" s="11"/>
      <c r="AZ1929" s="11"/>
      <c r="BA1929" s="11"/>
      <c r="BB1929" s="11"/>
      <c r="BC1929" s="11"/>
    </row>
    <row r="1930" spans="1:55" x14ac:dyDescent="0.3">
      <c r="A1930" s="11"/>
      <c r="B1930" s="11"/>
      <c r="C1930" s="11"/>
      <c r="D1930" s="11"/>
      <c r="E1930" s="38"/>
      <c r="F1930" s="11"/>
      <c r="G1930" s="40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26"/>
      <c r="AR1930" s="26"/>
      <c r="AS1930" s="26"/>
      <c r="AT1930" s="26"/>
      <c r="AU1930" s="26"/>
      <c r="AV1930" s="26"/>
      <c r="AW1930" s="11"/>
      <c r="AX1930" s="11"/>
      <c r="AY1930" s="11"/>
      <c r="AZ1930" s="11"/>
      <c r="BA1930" s="11"/>
      <c r="BB1930" s="11"/>
      <c r="BC1930" s="11"/>
    </row>
    <row r="1931" spans="1:55" x14ac:dyDescent="0.3">
      <c r="A1931" s="11"/>
      <c r="B1931" s="11"/>
      <c r="C1931" s="11"/>
      <c r="D1931" s="11"/>
      <c r="E1931" s="38"/>
      <c r="F1931" s="11"/>
      <c r="G1931" s="40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1"/>
      <c r="AL1931" s="11"/>
      <c r="AM1931" s="11"/>
      <c r="AN1931" s="11"/>
      <c r="AO1931" s="11"/>
      <c r="AP1931" s="11"/>
      <c r="AQ1931" s="26"/>
      <c r="AR1931" s="26"/>
      <c r="AS1931" s="26"/>
      <c r="AT1931" s="26"/>
      <c r="AU1931" s="26"/>
      <c r="AV1931" s="26"/>
      <c r="AW1931" s="11"/>
      <c r="AX1931" s="11"/>
      <c r="AY1931" s="11"/>
      <c r="AZ1931" s="11"/>
      <c r="BA1931" s="11"/>
      <c r="BB1931" s="11"/>
      <c r="BC1931" s="11"/>
    </row>
    <row r="1932" spans="1:55" x14ac:dyDescent="0.3">
      <c r="A1932" s="11"/>
      <c r="B1932" s="11"/>
      <c r="C1932" s="11"/>
      <c r="D1932" s="11"/>
      <c r="E1932" s="38"/>
      <c r="F1932" s="11"/>
      <c r="G1932" s="40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26"/>
      <c r="AR1932" s="26"/>
      <c r="AS1932" s="26"/>
      <c r="AT1932" s="26"/>
      <c r="AU1932" s="26"/>
      <c r="AV1932" s="26"/>
      <c r="AW1932" s="11"/>
      <c r="AX1932" s="11"/>
      <c r="AY1932" s="11"/>
      <c r="AZ1932" s="11"/>
      <c r="BA1932" s="11"/>
      <c r="BB1932" s="11"/>
      <c r="BC1932" s="11"/>
    </row>
    <row r="1933" spans="1:55" x14ac:dyDescent="0.3">
      <c r="A1933" s="11"/>
      <c r="B1933" s="11"/>
      <c r="C1933" s="11"/>
      <c r="D1933" s="11"/>
      <c r="E1933" s="38"/>
      <c r="F1933" s="11"/>
      <c r="G1933" s="40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26"/>
      <c r="AR1933" s="26"/>
      <c r="AS1933" s="26"/>
      <c r="AT1933" s="26"/>
      <c r="AU1933" s="26"/>
      <c r="AV1933" s="26"/>
      <c r="AW1933" s="11"/>
      <c r="AX1933" s="11"/>
      <c r="AY1933" s="11"/>
      <c r="AZ1933" s="11"/>
      <c r="BA1933" s="11"/>
      <c r="BB1933" s="11"/>
      <c r="BC1933" s="11"/>
    </row>
    <row r="1934" spans="1:55" x14ac:dyDescent="0.3">
      <c r="A1934" s="11"/>
      <c r="B1934" s="11"/>
      <c r="C1934" s="11"/>
      <c r="D1934" s="11"/>
      <c r="E1934" s="38"/>
      <c r="F1934" s="11"/>
      <c r="G1934" s="40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26"/>
      <c r="AR1934" s="26"/>
      <c r="AS1934" s="26"/>
      <c r="AT1934" s="26"/>
      <c r="AU1934" s="26"/>
      <c r="AV1934" s="26"/>
      <c r="AW1934" s="11"/>
      <c r="AX1934" s="11"/>
      <c r="AY1934" s="11"/>
      <c r="AZ1934" s="11"/>
      <c r="BA1934" s="11"/>
      <c r="BB1934" s="11"/>
      <c r="BC1934" s="11"/>
    </row>
    <row r="1935" spans="1:55" x14ac:dyDescent="0.3">
      <c r="A1935" s="11"/>
      <c r="B1935" s="11"/>
      <c r="C1935" s="11"/>
      <c r="D1935" s="11"/>
      <c r="E1935" s="38"/>
      <c r="F1935" s="11"/>
      <c r="G1935" s="40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1"/>
      <c r="AL1935" s="11"/>
      <c r="AM1935" s="11"/>
      <c r="AN1935" s="11"/>
      <c r="AO1935" s="11"/>
      <c r="AP1935" s="11"/>
      <c r="AQ1935" s="26"/>
      <c r="AR1935" s="26"/>
      <c r="AS1935" s="26"/>
      <c r="AT1935" s="26"/>
      <c r="AU1935" s="26"/>
      <c r="AV1935" s="26"/>
      <c r="AW1935" s="11"/>
      <c r="AX1935" s="11"/>
      <c r="AY1935" s="11"/>
      <c r="AZ1935" s="11"/>
      <c r="BA1935" s="11"/>
      <c r="BB1935" s="11"/>
      <c r="BC1935" s="11"/>
    </row>
    <row r="1936" spans="1:55" x14ac:dyDescent="0.3">
      <c r="A1936" s="11"/>
      <c r="B1936" s="11"/>
      <c r="C1936" s="11"/>
      <c r="D1936" s="11"/>
      <c r="E1936" s="38"/>
      <c r="F1936" s="11"/>
      <c r="G1936" s="40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26"/>
      <c r="AR1936" s="26"/>
      <c r="AS1936" s="26"/>
      <c r="AT1936" s="26"/>
      <c r="AU1936" s="26"/>
      <c r="AV1936" s="26"/>
      <c r="AW1936" s="11"/>
      <c r="AX1936" s="11"/>
      <c r="AY1936" s="11"/>
      <c r="AZ1936" s="11"/>
      <c r="BA1936" s="11"/>
      <c r="BB1936" s="11"/>
      <c r="BC1936" s="11"/>
    </row>
    <row r="1937" spans="1:55" x14ac:dyDescent="0.3">
      <c r="A1937" s="11"/>
      <c r="B1937" s="11"/>
      <c r="C1937" s="11"/>
      <c r="D1937" s="11"/>
      <c r="E1937" s="38"/>
      <c r="F1937" s="11"/>
      <c r="G1937" s="40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1"/>
      <c r="AL1937" s="11"/>
      <c r="AM1937" s="11"/>
      <c r="AN1937" s="11"/>
      <c r="AO1937" s="11"/>
      <c r="AP1937" s="11"/>
      <c r="AQ1937" s="26"/>
      <c r="AR1937" s="26"/>
      <c r="AS1937" s="26"/>
      <c r="AT1937" s="26"/>
      <c r="AU1937" s="26"/>
      <c r="AV1937" s="26"/>
      <c r="AW1937" s="11"/>
      <c r="AX1937" s="11"/>
      <c r="AY1937" s="11"/>
      <c r="AZ1937" s="11"/>
      <c r="BA1937" s="11"/>
      <c r="BB1937" s="11"/>
      <c r="BC1937" s="11"/>
    </row>
    <row r="1938" spans="1:55" x14ac:dyDescent="0.3">
      <c r="A1938" s="11"/>
      <c r="B1938" s="11"/>
      <c r="C1938" s="11"/>
      <c r="D1938" s="11"/>
      <c r="E1938" s="38"/>
      <c r="F1938" s="11"/>
      <c r="G1938" s="40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26"/>
      <c r="AR1938" s="26"/>
      <c r="AS1938" s="26"/>
      <c r="AT1938" s="26"/>
      <c r="AU1938" s="26"/>
      <c r="AV1938" s="26"/>
      <c r="AW1938" s="11"/>
      <c r="AX1938" s="11"/>
      <c r="AY1938" s="11"/>
      <c r="AZ1938" s="11"/>
      <c r="BA1938" s="11"/>
      <c r="BB1938" s="11"/>
      <c r="BC1938" s="11"/>
    </row>
    <row r="1939" spans="1:55" x14ac:dyDescent="0.3">
      <c r="A1939" s="11"/>
      <c r="B1939" s="11"/>
      <c r="C1939" s="11"/>
      <c r="D1939" s="11"/>
      <c r="E1939" s="38"/>
      <c r="F1939" s="11"/>
      <c r="G1939" s="40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1"/>
      <c r="AL1939" s="11"/>
      <c r="AM1939" s="11"/>
      <c r="AN1939" s="11"/>
      <c r="AO1939" s="11"/>
      <c r="AP1939" s="11"/>
      <c r="AQ1939" s="26"/>
      <c r="AR1939" s="26"/>
      <c r="AS1939" s="26"/>
      <c r="AT1939" s="26"/>
      <c r="AU1939" s="26"/>
      <c r="AV1939" s="26"/>
      <c r="AW1939" s="11"/>
      <c r="AX1939" s="11"/>
      <c r="AY1939" s="11"/>
      <c r="AZ1939" s="11"/>
      <c r="BA1939" s="11"/>
      <c r="BB1939" s="11"/>
      <c r="BC1939" s="11"/>
    </row>
    <row r="1940" spans="1:55" x14ac:dyDescent="0.3">
      <c r="A1940" s="11"/>
      <c r="B1940" s="11"/>
      <c r="C1940" s="11"/>
      <c r="D1940" s="11"/>
      <c r="E1940" s="38"/>
      <c r="F1940" s="11"/>
      <c r="G1940" s="40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26"/>
      <c r="AR1940" s="26"/>
      <c r="AS1940" s="26"/>
      <c r="AT1940" s="26"/>
      <c r="AU1940" s="26"/>
      <c r="AV1940" s="26"/>
      <c r="AW1940" s="11"/>
      <c r="AX1940" s="11"/>
      <c r="AY1940" s="11"/>
      <c r="AZ1940" s="11"/>
      <c r="BA1940" s="11"/>
      <c r="BB1940" s="11"/>
      <c r="BC1940" s="11"/>
    </row>
    <row r="1941" spans="1:55" x14ac:dyDescent="0.3">
      <c r="A1941" s="11"/>
      <c r="B1941" s="11"/>
      <c r="C1941" s="11"/>
      <c r="D1941" s="11"/>
      <c r="E1941" s="38"/>
      <c r="F1941" s="11"/>
      <c r="G1941" s="40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1"/>
      <c r="AL1941" s="11"/>
      <c r="AM1941" s="11"/>
      <c r="AN1941" s="11"/>
      <c r="AO1941" s="11"/>
      <c r="AP1941" s="11"/>
      <c r="AQ1941" s="26"/>
      <c r="AR1941" s="26"/>
      <c r="AS1941" s="26"/>
      <c r="AT1941" s="26"/>
      <c r="AU1941" s="26"/>
      <c r="AV1941" s="26"/>
      <c r="AW1941" s="11"/>
      <c r="AX1941" s="11"/>
      <c r="AY1941" s="11"/>
      <c r="AZ1941" s="11"/>
      <c r="BA1941" s="11"/>
      <c r="BB1941" s="11"/>
      <c r="BC1941" s="11"/>
    </row>
    <row r="1942" spans="1:55" x14ac:dyDescent="0.3">
      <c r="A1942" s="11"/>
      <c r="B1942" s="11"/>
      <c r="C1942" s="11"/>
      <c r="D1942" s="11"/>
      <c r="E1942" s="38"/>
      <c r="F1942" s="11"/>
      <c r="G1942" s="40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1"/>
      <c r="AL1942" s="11"/>
      <c r="AM1942" s="11"/>
      <c r="AN1942" s="11"/>
      <c r="AO1942" s="11"/>
      <c r="AP1942" s="11"/>
      <c r="AQ1942" s="26"/>
      <c r="AR1942" s="26"/>
      <c r="AS1942" s="26"/>
      <c r="AT1942" s="26"/>
      <c r="AU1942" s="26"/>
      <c r="AV1942" s="26"/>
      <c r="AW1942" s="11"/>
      <c r="AX1942" s="11"/>
      <c r="AY1942" s="11"/>
      <c r="AZ1942" s="11"/>
      <c r="BA1942" s="11"/>
      <c r="BB1942" s="11"/>
      <c r="BC1942" s="11"/>
    </row>
    <row r="1943" spans="1:55" x14ac:dyDescent="0.3">
      <c r="A1943" s="11"/>
      <c r="B1943" s="11"/>
      <c r="C1943" s="11"/>
      <c r="D1943" s="11"/>
      <c r="E1943" s="38"/>
      <c r="F1943" s="11"/>
      <c r="G1943" s="40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26"/>
      <c r="AR1943" s="26"/>
      <c r="AS1943" s="26"/>
      <c r="AT1943" s="26"/>
      <c r="AU1943" s="26"/>
      <c r="AV1943" s="26"/>
      <c r="AW1943" s="11"/>
      <c r="AX1943" s="11"/>
      <c r="AY1943" s="11"/>
      <c r="AZ1943" s="11"/>
      <c r="BA1943" s="11"/>
      <c r="BB1943" s="11"/>
      <c r="BC1943" s="11"/>
    </row>
    <row r="1944" spans="1:55" x14ac:dyDescent="0.3">
      <c r="A1944" s="11"/>
      <c r="B1944" s="11"/>
      <c r="C1944" s="11"/>
      <c r="D1944" s="11"/>
      <c r="E1944" s="38"/>
      <c r="F1944" s="11"/>
      <c r="G1944" s="40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26"/>
      <c r="AR1944" s="26"/>
      <c r="AS1944" s="26"/>
      <c r="AT1944" s="26"/>
      <c r="AU1944" s="26"/>
      <c r="AV1944" s="26"/>
      <c r="AW1944" s="11"/>
      <c r="AX1944" s="11"/>
      <c r="AY1944" s="11"/>
      <c r="AZ1944" s="11"/>
      <c r="BA1944" s="11"/>
      <c r="BB1944" s="11"/>
      <c r="BC1944" s="11"/>
    </row>
    <row r="1945" spans="1:55" x14ac:dyDescent="0.3">
      <c r="A1945" s="11"/>
      <c r="B1945" s="11"/>
      <c r="C1945" s="11"/>
      <c r="D1945" s="11"/>
      <c r="E1945" s="38"/>
      <c r="F1945" s="11"/>
      <c r="G1945" s="40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26"/>
      <c r="AR1945" s="26"/>
      <c r="AS1945" s="26"/>
      <c r="AT1945" s="26"/>
      <c r="AU1945" s="26"/>
      <c r="AV1945" s="26"/>
      <c r="AW1945" s="11"/>
      <c r="AX1945" s="11"/>
      <c r="AY1945" s="11"/>
      <c r="AZ1945" s="11"/>
      <c r="BA1945" s="11"/>
      <c r="BB1945" s="11"/>
      <c r="BC1945" s="11"/>
    </row>
    <row r="1946" spans="1:55" x14ac:dyDescent="0.3">
      <c r="A1946" s="11"/>
      <c r="B1946" s="11"/>
      <c r="C1946" s="11"/>
      <c r="D1946" s="11"/>
      <c r="E1946" s="38"/>
      <c r="F1946" s="11"/>
      <c r="G1946" s="40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1"/>
      <c r="AL1946" s="11"/>
      <c r="AM1946" s="11"/>
      <c r="AN1946" s="11"/>
      <c r="AO1946" s="11"/>
      <c r="AP1946" s="11"/>
      <c r="AQ1946" s="26"/>
      <c r="AR1946" s="26"/>
      <c r="AS1946" s="26"/>
      <c r="AT1946" s="26"/>
      <c r="AU1946" s="26"/>
      <c r="AV1946" s="26"/>
      <c r="AW1946" s="11"/>
      <c r="AX1946" s="11"/>
      <c r="AY1946" s="11"/>
      <c r="AZ1946" s="11"/>
      <c r="BA1946" s="11"/>
      <c r="BB1946" s="11"/>
      <c r="BC1946" s="11"/>
    </row>
    <row r="1947" spans="1:55" x14ac:dyDescent="0.3">
      <c r="A1947" s="11"/>
      <c r="B1947" s="11"/>
      <c r="C1947" s="11"/>
      <c r="D1947" s="11"/>
      <c r="E1947" s="38"/>
      <c r="F1947" s="11"/>
      <c r="G1947" s="40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26"/>
      <c r="AR1947" s="26"/>
      <c r="AS1947" s="26"/>
      <c r="AT1947" s="26"/>
      <c r="AU1947" s="26"/>
      <c r="AV1947" s="26"/>
      <c r="AW1947" s="11"/>
      <c r="AX1947" s="11"/>
      <c r="AY1947" s="11"/>
      <c r="AZ1947" s="11"/>
      <c r="BA1947" s="11"/>
      <c r="BB1947" s="11"/>
      <c r="BC1947" s="11"/>
    </row>
    <row r="1948" spans="1:55" x14ac:dyDescent="0.3">
      <c r="A1948" s="11"/>
      <c r="B1948" s="11"/>
      <c r="C1948" s="11"/>
      <c r="D1948" s="11"/>
      <c r="E1948" s="38"/>
      <c r="F1948" s="11"/>
      <c r="G1948" s="40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26"/>
      <c r="AR1948" s="26"/>
      <c r="AS1948" s="26"/>
      <c r="AT1948" s="26"/>
      <c r="AU1948" s="26"/>
      <c r="AV1948" s="26"/>
      <c r="AW1948" s="11"/>
      <c r="AX1948" s="11"/>
      <c r="AY1948" s="11"/>
      <c r="AZ1948" s="11"/>
      <c r="BA1948" s="11"/>
      <c r="BB1948" s="11"/>
      <c r="BC1948" s="11"/>
    </row>
    <row r="1949" spans="1:55" x14ac:dyDescent="0.3">
      <c r="A1949" s="11"/>
      <c r="B1949" s="11"/>
      <c r="C1949" s="11"/>
      <c r="D1949" s="11"/>
      <c r="E1949" s="38"/>
      <c r="F1949" s="11"/>
      <c r="G1949" s="40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1"/>
      <c r="AL1949" s="11"/>
      <c r="AM1949" s="11"/>
      <c r="AN1949" s="11"/>
      <c r="AO1949" s="11"/>
      <c r="AP1949" s="11"/>
      <c r="AQ1949" s="26"/>
      <c r="AR1949" s="26"/>
      <c r="AS1949" s="26"/>
      <c r="AT1949" s="26"/>
      <c r="AU1949" s="26"/>
      <c r="AV1949" s="26"/>
      <c r="AW1949" s="11"/>
      <c r="AX1949" s="11"/>
      <c r="AY1949" s="11"/>
      <c r="AZ1949" s="11"/>
      <c r="BA1949" s="11"/>
      <c r="BB1949" s="11"/>
      <c r="BC1949" s="11"/>
    </row>
    <row r="1950" spans="1:55" x14ac:dyDescent="0.3">
      <c r="A1950" s="11"/>
      <c r="B1950" s="11"/>
      <c r="C1950" s="11"/>
      <c r="D1950" s="11"/>
      <c r="E1950" s="38"/>
      <c r="F1950" s="11"/>
      <c r="G1950" s="40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1"/>
      <c r="AN1950" s="11"/>
      <c r="AO1950" s="11"/>
      <c r="AP1950" s="11"/>
      <c r="AQ1950" s="26"/>
      <c r="AR1950" s="26"/>
      <c r="AS1950" s="26"/>
      <c r="AT1950" s="26"/>
      <c r="AU1950" s="26"/>
      <c r="AV1950" s="26"/>
      <c r="AW1950" s="11"/>
      <c r="AX1950" s="11"/>
      <c r="AY1950" s="11"/>
      <c r="AZ1950" s="11"/>
      <c r="BA1950" s="11"/>
      <c r="BB1950" s="11"/>
      <c r="BC1950" s="11"/>
    </row>
    <row r="1951" spans="1:55" x14ac:dyDescent="0.3">
      <c r="A1951" s="11"/>
      <c r="B1951" s="11"/>
      <c r="C1951" s="11"/>
      <c r="D1951" s="11"/>
      <c r="E1951" s="38"/>
      <c r="F1951" s="11"/>
      <c r="G1951" s="40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1"/>
      <c r="AL1951" s="11"/>
      <c r="AM1951" s="11"/>
      <c r="AN1951" s="11"/>
      <c r="AO1951" s="11"/>
      <c r="AP1951" s="11"/>
      <c r="AQ1951" s="26"/>
      <c r="AR1951" s="26"/>
      <c r="AS1951" s="26"/>
      <c r="AT1951" s="26"/>
      <c r="AU1951" s="26"/>
      <c r="AV1951" s="26"/>
      <c r="AW1951" s="11"/>
      <c r="AX1951" s="11"/>
      <c r="AY1951" s="11"/>
      <c r="AZ1951" s="11"/>
      <c r="BA1951" s="11"/>
      <c r="BB1951" s="11"/>
      <c r="BC1951" s="11"/>
    </row>
    <row r="1952" spans="1:55" x14ac:dyDescent="0.3">
      <c r="A1952" s="11"/>
      <c r="B1952" s="11"/>
      <c r="C1952" s="11"/>
      <c r="D1952" s="11"/>
      <c r="E1952" s="38"/>
      <c r="F1952" s="11"/>
      <c r="G1952" s="40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1"/>
      <c r="AL1952" s="11"/>
      <c r="AM1952" s="11"/>
      <c r="AN1952" s="11"/>
      <c r="AO1952" s="11"/>
      <c r="AP1952" s="11"/>
      <c r="AQ1952" s="26"/>
      <c r="AR1952" s="26"/>
      <c r="AS1952" s="26"/>
      <c r="AT1952" s="26"/>
      <c r="AU1952" s="26"/>
      <c r="AV1952" s="26"/>
      <c r="AW1952" s="11"/>
      <c r="AX1952" s="11"/>
      <c r="AY1952" s="11"/>
      <c r="AZ1952" s="11"/>
      <c r="BA1952" s="11"/>
      <c r="BB1952" s="11"/>
      <c r="BC1952" s="11"/>
    </row>
    <row r="1953" spans="1:55" x14ac:dyDescent="0.3">
      <c r="A1953" s="11"/>
      <c r="B1953" s="11"/>
      <c r="C1953" s="11"/>
      <c r="D1953" s="11"/>
      <c r="E1953" s="38"/>
      <c r="F1953" s="11"/>
      <c r="G1953" s="40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1"/>
      <c r="AL1953" s="11"/>
      <c r="AM1953" s="11"/>
      <c r="AN1953" s="11"/>
      <c r="AO1953" s="11"/>
      <c r="AP1953" s="11"/>
      <c r="AQ1953" s="26"/>
      <c r="AR1953" s="26"/>
      <c r="AS1953" s="26"/>
      <c r="AT1953" s="26"/>
      <c r="AU1953" s="26"/>
      <c r="AV1953" s="26"/>
      <c r="AW1953" s="11"/>
      <c r="AX1953" s="11"/>
      <c r="AY1953" s="11"/>
      <c r="AZ1953" s="11"/>
      <c r="BA1953" s="11"/>
      <c r="BB1953" s="11"/>
      <c r="BC1953" s="11"/>
    </row>
    <row r="1954" spans="1:55" x14ac:dyDescent="0.3">
      <c r="A1954" s="11"/>
      <c r="B1954" s="11"/>
      <c r="C1954" s="11"/>
      <c r="D1954" s="11"/>
      <c r="E1954" s="38"/>
      <c r="F1954" s="11"/>
      <c r="G1954" s="40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1"/>
      <c r="AL1954" s="11"/>
      <c r="AM1954" s="11"/>
      <c r="AN1954" s="11"/>
      <c r="AO1954" s="11"/>
      <c r="AP1954" s="11"/>
      <c r="AQ1954" s="26"/>
      <c r="AR1954" s="26"/>
      <c r="AS1954" s="26"/>
      <c r="AT1954" s="26"/>
      <c r="AU1954" s="26"/>
      <c r="AV1954" s="26"/>
      <c r="AW1954" s="11"/>
      <c r="AX1954" s="11"/>
      <c r="AY1954" s="11"/>
      <c r="AZ1954" s="11"/>
      <c r="BA1954" s="11"/>
      <c r="BB1954" s="11"/>
      <c r="BC1954" s="11"/>
    </row>
    <row r="1955" spans="1:55" x14ac:dyDescent="0.3">
      <c r="A1955" s="11"/>
      <c r="B1955" s="11"/>
      <c r="C1955" s="11"/>
      <c r="D1955" s="11"/>
      <c r="E1955" s="38"/>
      <c r="F1955" s="11"/>
      <c r="G1955" s="40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1"/>
      <c r="AL1955" s="11"/>
      <c r="AM1955" s="11"/>
      <c r="AN1955" s="11"/>
      <c r="AO1955" s="11"/>
      <c r="AP1955" s="11"/>
      <c r="AQ1955" s="26"/>
      <c r="AR1955" s="26"/>
      <c r="AS1955" s="26"/>
      <c r="AT1955" s="26"/>
      <c r="AU1955" s="26"/>
      <c r="AV1955" s="26"/>
      <c r="AW1955" s="11"/>
      <c r="AX1955" s="11"/>
      <c r="AY1955" s="11"/>
      <c r="AZ1955" s="11"/>
      <c r="BA1955" s="11"/>
      <c r="BB1955" s="11"/>
      <c r="BC1955" s="11"/>
    </row>
    <row r="1956" spans="1:55" x14ac:dyDescent="0.3">
      <c r="A1956" s="11"/>
      <c r="B1956" s="11"/>
      <c r="C1956" s="11"/>
      <c r="D1956" s="11"/>
      <c r="E1956" s="38"/>
      <c r="F1956" s="11"/>
      <c r="G1956" s="40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1"/>
      <c r="AL1956" s="11"/>
      <c r="AM1956" s="11"/>
      <c r="AN1956" s="11"/>
      <c r="AO1956" s="11"/>
      <c r="AP1956" s="11"/>
      <c r="AQ1956" s="26"/>
      <c r="AR1956" s="26"/>
      <c r="AS1956" s="26"/>
      <c r="AT1956" s="26"/>
      <c r="AU1956" s="26"/>
      <c r="AV1956" s="26"/>
      <c r="AW1956" s="11"/>
      <c r="AX1956" s="11"/>
      <c r="AY1956" s="11"/>
      <c r="AZ1956" s="11"/>
      <c r="BA1956" s="11"/>
      <c r="BB1956" s="11"/>
      <c r="BC1956" s="11"/>
    </row>
    <row r="1957" spans="1:55" x14ac:dyDescent="0.3">
      <c r="A1957" s="11"/>
      <c r="B1957" s="11"/>
      <c r="C1957" s="11"/>
      <c r="D1957" s="11"/>
      <c r="E1957" s="38"/>
      <c r="F1957" s="11"/>
      <c r="G1957" s="40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26"/>
      <c r="AR1957" s="26"/>
      <c r="AS1957" s="26"/>
      <c r="AT1957" s="26"/>
      <c r="AU1957" s="26"/>
      <c r="AV1957" s="26"/>
      <c r="AW1957" s="11"/>
      <c r="AX1957" s="11"/>
      <c r="AY1957" s="11"/>
      <c r="AZ1957" s="11"/>
      <c r="BA1957" s="11"/>
      <c r="BB1957" s="11"/>
      <c r="BC1957" s="11"/>
    </row>
    <row r="1958" spans="1:55" x14ac:dyDescent="0.3">
      <c r="A1958" s="11"/>
      <c r="B1958" s="11"/>
      <c r="C1958" s="11"/>
      <c r="D1958" s="11"/>
      <c r="E1958" s="38"/>
      <c r="F1958" s="11"/>
      <c r="G1958" s="40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1"/>
      <c r="AL1958" s="11"/>
      <c r="AM1958" s="11"/>
      <c r="AN1958" s="11"/>
      <c r="AO1958" s="11"/>
      <c r="AP1958" s="11"/>
      <c r="AQ1958" s="26"/>
      <c r="AR1958" s="26"/>
      <c r="AS1958" s="26"/>
      <c r="AT1958" s="26"/>
      <c r="AU1958" s="26"/>
      <c r="AV1958" s="26"/>
      <c r="AW1958" s="11"/>
      <c r="AX1958" s="11"/>
      <c r="AY1958" s="11"/>
      <c r="AZ1958" s="11"/>
      <c r="BA1958" s="11"/>
      <c r="BB1958" s="11"/>
      <c r="BC1958" s="11"/>
    </row>
    <row r="1959" spans="1:55" x14ac:dyDescent="0.3">
      <c r="A1959" s="11"/>
      <c r="B1959" s="11"/>
      <c r="C1959" s="11"/>
      <c r="D1959" s="11"/>
      <c r="E1959" s="38"/>
      <c r="F1959" s="11"/>
      <c r="G1959" s="40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1"/>
      <c r="AL1959" s="11"/>
      <c r="AM1959" s="11"/>
      <c r="AN1959" s="11"/>
      <c r="AO1959" s="11"/>
      <c r="AP1959" s="11"/>
      <c r="AQ1959" s="26"/>
      <c r="AR1959" s="26"/>
      <c r="AS1959" s="26"/>
      <c r="AT1959" s="26"/>
      <c r="AU1959" s="26"/>
      <c r="AV1959" s="26"/>
      <c r="AW1959" s="11"/>
      <c r="AX1959" s="11"/>
      <c r="AY1959" s="11"/>
      <c r="AZ1959" s="11"/>
      <c r="BA1959" s="11"/>
      <c r="BB1959" s="11"/>
      <c r="BC1959" s="11"/>
    </row>
    <row r="1960" spans="1:55" x14ac:dyDescent="0.3">
      <c r="A1960" s="11"/>
      <c r="B1960" s="11"/>
      <c r="C1960" s="11"/>
      <c r="D1960" s="11"/>
      <c r="E1960" s="38"/>
      <c r="F1960" s="11"/>
      <c r="G1960" s="40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1"/>
      <c r="AL1960" s="11"/>
      <c r="AM1960" s="11"/>
      <c r="AN1960" s="11"/>
      <c r="AO1960" s="11"/>
      <c r="AP1960" s="11"/>
      <c r="AQ1960" s="26"/>
      <c r="AR1960" s="26"/>
      <c r="AS1960" s="26"/>
      <c r="AT1960" s="26"/>
      <c r="AU1960" s="26"/>
      <c r="AV1960" s="26"/>
      <c r="AW1960" s="11"/>
      <c r="AX1960" s="11"/>
      <c r="AY1960" s="11"/>
      <c r="AZ1960" s="11"/>
      <c r="BA1960" s="11"/>
      <c r="BB1960" s="11"/>
      <c r="BC1960" s="11"/>
    </row>
    <row r="1961" spans="1:55" x14ac:dyDescent="0.3">
      <c r="A1961" s="11"/>
      <c r="B1961" s="11"/>
      <c r="C1961" s="11"/>
      <c r="D1961" s="11"/>
      <c r="E1961" s="38"/>
      <c r="F1961" s="11"/>
      <c r="G1961" s="40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1"/>
      <c r="AN1961" s="11"/>
      <c r="AO1961" s="11"/>
      <c r="AP1961" s="11"/>
      <c r="AQ1961" s="26"/>
      <c r="AR1961" s="26"/>
      <c r="AS1961" s="26"/>
      <c r="AT1961" s="26"/>
      <c r="AU1961" s="26"/>
      <c r="AV1961" s="26"/>
      <c r="AW1961" s="11"/>
      <c r="AX1961" s="11"/>
      <c r="AY1961" s="11"/>
      <c r="AZ1961" s="11"/>
      <c r="BA1961" s="11"/>
      <c r="BB1961" s="11"/>
      <c r="BC1961" s="11"/>
    </row>
    <row r="1962" spans="1:55" x14ac:dyDescent="0.3">
      <c r="A1962" s="11"/>
      <c r="B1962" s="11"/>
      <c r="C1962" s="11"/>
      <c r="D1962" s="11"/>
      <c r="E1962" s="38"/>
      <c r="F1962" s="11"/>
      <c r="G1962" s="40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1"/>
      <c r="AN1962" s="11"/>
      <c r="AO1962" s="11"/>
      <c r="AP1962" s="11"/>
      <c r="AQ1962" s="26"/>
      <c r="AR1962" s="26"/>
      <c r="AS1962" s="26"/>
      <c r="AT1962" s="26"/>
      <c r="AU1962" s="26"/>
      <c r="AV1962" s="26"/>
      <c r="AW1962" s="11"/>
      <c r="AX1962" s="11"/>
      <c r="AY1962" s="11"/>
      <c r="AZ1962" s="11"/>
      <c r="BA1962" s="11"/>
      <c r="BB1962" s="11"/>
      <c r="BC1962" s="11"/>
    </row>
    <row r="1963" spans="1:55" x14ac:dyDescent="0.3">
      <c r="A1963" s="11"/>
      <c r="B1963" s="11"/>
      <c r="C1963" s="11"/>
      <c r="D1963" s="11"/>
      <c r="E1963" s="38"/>
      <c r="F1963" s="11"/>
      <c r="G1963" s="40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1"/>
      <c r="AN1963" s="11"/>
      <c r="AO1963" s="11"/>
      <c r="AP1963" s="11"/>
      <c r="AQ1963" s="26"/>
      <c r="AR1963" s="26"/>
      <c r="AS1963" s="26"/>
      <c r="AT1963" s="26"/>
      <c r="AU1963" s="26"/>
      <c r="AV1963" s="26"/>
      <c r="AW1963" s="11"/>
      <c r="AX1963" s="11"/>
      <c r="AY1963" s="11"/>
      <c r="AZ1963" s="11"/>
      <c r="BA1963" s="11"/>
      <c r="BB1963" s="11"/>
      <c r="BC1963" s="11"/>
    </row>
    <row r="1964" spans="1:55" x14ac:dyDescent="0.3">
      <c r="A1964" s="11"/>
      <c r="B1964" s="11"/>
      <c r="C1964" s="11"/>
      <c r="D1964" s="11"/>
      <c r="E1964" s="38"/>
      <c r="F1964" s="11"/>
      <c r="G1964" s="40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1"/>
      <c r="AN1964" s="11"/>
      <c r="AO1964" s="11"/>
      <c r="AP1964" s="11"/>
      <c r="AQ1964" s="26"/>
      <c r="AR1964" s="26"/>
      <c r="AS1964" s="26"/>
      <c r="AT1964" s="26"/>
      <c r="AU1964" s="26"/>
      <c r="AV1964" s="26"/>
      <c r="AW1964" s="11"/>
      <c r="AX1964" s="11"/>
      <c r="AY1964" s="11"/>
      <c r="AZ1964" s="11"/>
      <c r="BA1964" s="11"/>
      <c r="BB1964" s="11"/>
      <c r="BC1964" s="11"/>
    </row>
    <row r="1965" spans="1:55" x14ac:dyDescent="0.3">
      <c r="A1965" s="11"/>
      <c r="B1965" s="11"/>
      <c r="C1965" s="11"/>
      <c r="D1965" s="11"/>
      <c r="E1965" s="38"/>
      <c r="F1965" s="11"/>
      <c r="G1965" s="40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1"/>
      <c r="AN1965" s="11"/>
      <c r="AO1965" s="11"/>
      <c r="AP1965" s="11"/>
      <c r="AQ1965" s="26"/>
      <c r="AR1965" s="26"/>
      <c r="AS1965" s="26"/>
      <c r="AT1965" s="26"/>
      <c r="AU1965" s="26"/>
      <c r="AV1965" s="26"/>
      <c r="AW1965" s="11"/>
      <c r="AX1965" s="11"/>
      <c r="AY1965" s="11"/>
      <c r="AZ1965" s="11"/>
      <c r="BA1965" s="11"/>
      <c r="BB1965" s="11"/>
      <c r="BC1965" s="11"/>
    </row>
    <row r="1966" spans="1:55" x14ac:dyDescent="0.3">
      <c r="A1966" s="11"/>
      <c r="B1966" s="11"/>
      <c r="C1966" s="11"/>
      <c r="D1966" s="11"/>
      <c r="E1966" s="38"/>
      <c r="F1966" s="11"/>
      <c r="G1966" s="40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1"/>
      <c r="AN1966" s="11"/>
      <c r="AO1966" s="11"/>
      <c r="AP1966" s="11"/>
      <c r="AQ1966" s="26"/>
      <c r="AR1966" s="26"/>
      <c r="AS1966" s="26"/>
      <c r="AT1966" s="26"/>
      <c r="AU1966" s="26"/>
      <c r="AV1966" s="26"/>
      <c r="AW1966" s="11"/>
      <c r="AX1966" s="11"/>
      <c r="AY1966" s="11"/>
      <c r="AZ1966" s="11"/>
      <c r="BA1966" s="11"/>
      <c r="BB1966" s="11"/>
      <c r="BC1966" s="11"/>
    </row>
    <row r="1967" spans="1:55" x14ac:dyDescent="0.3">
      <c r="A1967" s="11"/>
      <c r="B1967" s="11"/>
      <c r="C1967" s="11"/>
      <c r="D1967" s="11"/>
      <c r="E1967" s="38"/>
      <c r="F1967" s="11"/>
      <c r="G1967" s="40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1"/>
      <c r="AL1967" s="11"/>
      <c r="AM1967" s="11"/>
      <c r="AN1967" s="11"/>
      <c r="AO1967" s="11"/>
      <c r="AP1967" s="11"/>
      <c r="AQ1967" s="26"/>
      <c r="AR1967" s="26"/>
      <c r="AS1967" s="26"/>
      <c r="AT1967" s="26"/>
      <c r="AU1967" s="26"/>
      <c r="AV1967" s="26"/>
      <c r="AW1967" s="11"/>
      <c r="AX1967" s="11"/>
      <c r="AY1967" s="11"/>
      <c r="AZ1967" s="11"/>
      <c r="BA1967" s="11"/>
      <c r="BB1967" s="11"/>
      <c r="BC1967" s="11"/>
    </row>
    <row r="1968" spans="1:55" x14ac:dyDescent="0.3">
      <c r="A1968" s="11"/>
      <c r="B1968" s="11"/>
      <c r="C1968" s="11"/>
      <c r="D1968" s="11"/>
      <c r="E1968" s="38"/>
      <c r="F1968" s="11"/>
      <c r="G1968" s="40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1"/>
      <c r="AN1968" s="11"/>
      <c r="AO1968" s="11"/>
      <c r="AP1968" s="11"/>
      <c r="AQ1968" s="26"/>
      <c r="AR1968" s="26"/>
      <c r="AS1968" s="26"/>
      <c r="AT1968" s="26"/>
      <c r="AU1968" s="26"/>
      <c r="AV1968" s="26"/>
      <c r="AW1968" s="11"/>
      <c r="AX1968" s="11"/>
      <c r="AY1968" s="11"/>
      <c r="AZ1968" s="11"/>
      <c r="BA1968" s="11"/>
      <c r="BB1968" s="11"/>
      <c r="BC1968" s="11"/>
    </row>
    <row r="1969" spans="1:55" x14ac:dyDescent="0.3">
      <c r="A1969" s="11"/>
      <c r="B1969" s="11"/>
      <c r="C1969" s="11"/>
      <c r="D1969" s="11"/>
      <c r="E1969" s="38"/>
      <c r="F1969" s="11"/>
      <c r="G1969" s="40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1"/>
      <c r="AN1969" s="11"/>
      <c r="AO1969" s="11"/>
      <c r="AP1969" s="11"/>
      <c r="AQ1969" s="26"/>
      <c r="AR1969" s="26"/>
      <c r="AS1969" s="26"/>
      <c r="AT1969" s="26"/>
      <c r="AU1969" s="26"/>
      <c r="AV1969" s="26"/>
      <c r="AW1969" s="11"/>
      <c r="AX1969" s="11"/>
      <c r="AY1969" s="11"/>
      <c r="AZ1969" s="11"/>
      <c r="BA1969" s="11"/>
      <c r="BB1969" s="11"/>
      <c r="BC1969" s="11"/>
    </row>
    <row r="1970" spans="1:55" x14ac:dyDescent="0.3">
      <c r="A1970" s="11"/>
      <c r="B1970" s="11"/>
      <c r="C1970" s="11"/>
      <c r="D1970" s="11"/>
      <c r="E1970" s="38"/>
      <c r="F1970" s="11"/>
      <c r="G1970" s="40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1"/>
      <c r="AL1970" s="11"/>
      <c r="AM1970" s="11"/>
      <c r="AN1970" s="11"/>
      <c r="AO1970" s="11"/>
      <c r="AP1970" s="11"/>
      <c r="AQ1970" s="26"/>
      <c r="AR1970" s="26"/>
      <c r="AS1970" s="26"/>
      <c r="AT1970" s="26"/>
      <c r="AU1970" s="26"/>
      <c r="AV1970" s="26"/>
      <c r="AW1970" s="11"/>
      <c r="AX1970" s="11"/>
      <c r="AY1970" s="11"/>
      <c r="AZ1970" s="11"/>
      <c r="BA1970" s="11"/>
      <c r="BB1970" s="11"/>
      <c r="BC1970" s="11"/>
    </row>
    <row r="1971" spans="1:55" x14ac:dyDescent="0.3">
      <c r="A1971" s="11"/>
      <c r="B1971" s="11"/>
      <c r="C1971" s="11"/>
      <c r="D1971" s="11"/>
      <c r="E1971" s="38"/>
      <c r="F1971" s="11"/>
      <c r="G1971" s="40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1"/>
      <c r="AL1971" s="11"/>
      <c r="AM1971" s="11"/>
      <c r="AN1971" s="11"/>
      <c r="AO1971" s="11"/>
      <c r="AP1971" s="11"/>
      <c r="AQ1971" s="26"/>
      <c r="AR1971" s="26"/>
      <c r="AS1971" s="26"/>
      <c r="AT1971" s="26"/>
      <c r="AU1971" s="26"/>
      <c r="AV1971" s="26"/>
      <c r="AW1971" s="11"/>
      <c r="AX1971" s="11"/>
      <c r="AY1971" s="11"/>
      <c r="AZ1971" s="11"/>
      <c r="BA1971" s="11"/>
      <c r="BB1971" s="11"/>
      <c r="BC1971" s="11"/>
    </row>
    <row r="1972" spans="1:55" x14ac:dyDescent="0.3">
      <c r="A1972" s="11"/>
      <c r="B1972" s="11"/>
      <c r="C1972" s="11"/>
      <c r="D1972" s="11"/>
      <c r="E1972" s="38"/>
      <c r="F1972" s="11"/>
      <c r="G1972" s="40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26"/>
      <c r="AR1972" s="26"/>
      <c r="AS1972" s="26"/>
      <c r="AT1972" s="26"/>
      <c r="AU1972" s="26"/>
      <c r="AV1972" s="26"/>
      <c r="AW1972" s="11"/>
      <c r="AX1972" s="11"/>
      <c r="AY1972" s="11"/>
      <c r="AZ1972" s="11"/>
      <c r="BA1972" s="11"/>
      <c r="BB1972" s="11"/>
      <c r="BC1972" s="11"/>
    </row>
    <row r="1973" spans="1:55" x14ac:dyDescent="0.3">
      <c r="A1973" s="11"/>
      <c r="B1973" s="11"/>
      <c r="C1973" s="11"/>
      <c r="D1973" s="11"/>
      <c r="E1973" s="38"/>
      <c r="F1973" s="11"/>
      <c r="G1973" s="40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1"/>
      <c r="AL1973" s="11"/>
      <c r="AM1973" s="11"/>
      <c r="AN1973" s="11"/>
      <c r="AO1973" s="11"/>
      <c r="AP1973" s="11"/>
      <c r="AQ1973" s="26"/>
      <c r="AR1973" s="26"/>
      <c r="AS1973" s="26"/>
      <c r="AT1973" s="26"/>
      <c r="AU1973" s="26"/>
      <c r="AV1973" s="26"/>
      <c r="AW1973" s="11"/>
      <c r="AX1973" s="11"/>
      <c r="AY1973" s="11"/>
      <c r="AZ1973" s="11"/>
      <c r="BA1973" s="11"/>
      <c r="BB1973" s="11"/>
      <c r="BC1973" s="11"/>
    </row>
    <row r="1974" spans="1:55" x14ac:dyDescent="0.3">
      <c r="A1974" s="11"/>
      <c r="B1974" s="11"/>
      <c r="C1974" s="11"/>
      <c r="D1974" s="11"/>
      <c r="E1974" s="38"/>
      <c r="F1974" s="11"/>
      <c r="G1974" s="40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1"/>
      <c r="AL1974" s="11"/>
      <c r="AM1974" s="11"/>
      <c r="AN1974" s="11"/>
      <c r="AO1974" s="11"/>
      <c r="AP1974" s="11"/>
      <c r="AQ1974" s="26"/>
      <c r="AR1974" s="26"/>
      <c r="AS1974" s="26"/>
      <c r="AT1974" s="26"/>
      <c r="AU1974" s="26"/>
      <c r="AV1974" s="26"/>
      <c r="AW1974" s="11"/>
      <c r="AX1974" s="11"/>
      <c r="AY1974" s="11"/>
      <c r="AZ1974" s="11"/>
      <c r="BA1974" s="11"/>
      <c r="BB1974" s="11"/>
      <c r="BC1974" s="11"/>
    </row>
    <row r="1975" spans="1:55" x14ac:dyDescent="0.3">
      <c r="A1975" s="11"/>
      <c r="B1975" s="11"/>
      <c r="C1975" s="11"/>
      <c r="D1975" s="11"/>
      <c r="E1975" s="38"/>
      <c r="F1975" s="11"/>
      <c r="G1975" s="40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26"/>
      <c r="AR1975" s="26"/>
      <c r="AS1975" s="26"/>
      <c r="AT1975" s="26"/>
      <c r="AU1975" s="26"/>
      <c r="AV1975" s="26"/>
      <c r="AW1975" s="11"/>
      <c r="AX1975" s="11"/>
      <c r="AY1975" s="11"/>
      <c r="AZ1975" s="11"/>
      <c r="BA1975" s="11"/>
      <c r="BB1975" s="11"/>
      <c r="BC1975" s="11"/>
    </row>
    <row r="1976" spans="1:55" x14ac:dyDescent="0.3">
      <c r="A1976" s="11"/>
      <c r="B1976" s="11"/>
      <c r="C1976" s="11"/>
      <c r="D1976" s="11"/>
      <c r="E1976" s="38"/>
      <c r="F1976" s="11"/>
      <c r="G1976" s="40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1"/>
      <c r="AL1976" s="11"/>
      <c r="AM1976" s="11"/>
      <c r="AN1976" s="11"/>
      <c r="AO1976" s="11"/>
      <c r="AP1976" s="11"/>
      <c r="AQ1976" s="26"/>
      <c r="AR1976" s="26"/>
      <c r="AS1976" s="26"/>
      <c r="AT1976" s="26"/>
      <c r="AU1976" s="26"/>
      <c r="AV1976" s="26"/>
      <c r="AW1976" s="11"/>
      <c r="AX1976" s="11"/>
      <c r="AY1976" s="11"/>
      <c r="AZ1976" s="11"/>
      <c r="BA1976" s="11"/>
      <c r="BB1976" s="11"/>
      <c r="BC1976" s="11"/>
    </row>
    <row r="1977" spans="1:55" x14ac:dyDescent="0.3">
      <c r="A1977" s="11"/>
      <c r="B1977" s="11"/>
      <c r="C1977" s="11"/>
      <c r="D1977" s="11"/>
      <c r="E1977" s="38"/>
      <c r="F1977" s="11"/>
      <c r="G1977" s="40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1"/>
      <c r="AL1977" s="11"/>
      <c r="AM1977" s="11"/>
      <c r="AN1977" s="11"/>
      <c r="AO1977" s="11"/>
      <c r="AP1977" s="11"/>
      <c r="AQ1977" s="26"/>
      <c r="AR1977" s="26"/>
      <c r="AS1977" s="26"/>
      <c r="AT1977" s="26"/>
      <c r="AU1977" s="26"/>
      <c r="AV1977" s="26"/>
      <c r="AW1977" s="11"/>
      <c r="AX1977" s="11"/>
      <c r="AY1977" s="11"/>
      <c r="AZ1977" s="11"/>
      <c r="BA1977" s="11"/>
      <c r="BB1977" s="11"/>
      <c r="BC1977" s="11"/>
    </row>
    <row r="1978" spans="1:55" x14ac:dyDescent="0.3">
      <c r="A1978" s="11"/>
      <c r="B1978" s="11"/>
      <c r="C1978" s="11"/>
      <c r="D1978" s="11"/>
      <c r="E1978" s="38"/>
      <c r="F1978" s="11"/>
      <c r="G1978" s="40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1"/>
      <c r="AL1978" s="11"/>
      <c r="AM1978" s="11"/>
      <c r="AN1978" s="11"/>
      <c r="AO1978" s="11"/>
      <c r="AP1978" s="11"/>
      <c r="AQ1978" s="26"/>
      <c r="AR1978" s="26"/>
      <c r="AS1978" s="26"/>
      <c r="AT1978" s="26"/>
      <c r="AU1978" s="26"/>
      <c r="AV1978" s="26"/>
      <c r="AW1978" s="11"/>
      <c r="AX1978" s="11"/>
      <c r="AY1978" s="11"/>
      <c r="AZ1978" s="11"/>
      <c r="BA1978" s="11"/>
      <c r="BB1978" s="11"/>
      <c r="BC1978" s="11"/>
    </row>
    <row r="1979" spans="1:55" x14ac:dyDescent="0.3">
      <c r="A1979" s="11"/>
      <c r="B1979" s="11"/>
      <c r="C1979" s="11"/>
      <c r="D1979" s="11"/>
      <c r="E1979" s="38"/>
      <c r="F1979" s="11"/>
      <c r="G1979" s="40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1"/>
      <c r="AL1979" s="11"/>
      <c r="AM1979" s="11"/>
      <c r="AN1979" s="11"/>
      <c r="AO1979" s="11"/>
      <c r="AP1979" s="11"/>
      <c r="AQ1979" s="26"/>
      <c r="AR1979" s="26"/>
      <c r="AS1979" s="26"/>
      <c r="AT1979" s="26"/>
      <c r="AU1979" s="26"/>
      <c r="AV1979" s="26"/>
      <c r="AW1979" s="11"/>
      <c r="AX1979" s="11"/>
      <c r="AY1979" s="11"/>
      <c r="AZ1979" s="11"/>
      <c r="BA1979" s="11"/>
      <c r="BB1979" s="11"/>
      <c r="BC1979" s="11"/>
    </row>
    <row r="1980" spans="1:55" x14ac:dyDescent="0.3">
      <c r="A1980" s="11"/>
      <c r="B1980" s="11"/>
      <c r="C1980" s="11"/>
      <c r="D1980" s="11"/>
      <c r="E1980" s="38"/>
      <c r="F1980" s="11"/>
      <c r="G1980" s="40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1"/>
      <c r="AL1980" s="11"/>
      <c r="AM1980" s="11"/>
      <c r="AN1980" s="11"/>
      <c r="AO1980" s="11"/>
      <c r="AP1980" s="11"/>
      <c r="AQ1980" s="26"/>
      <c r="AR1980" s="26"/>
      <c r="AS1980" s="26"/>
      <c r="AT1980" s="26"/>
      <c r="AU1980" s="26"/>
      <c r="AV1980" s="26"/>
      <c r="AW1980" s="11"/>
      <c r="AX1980" s="11"/>
      <c r="AY1980" s="11"/>
      <c r="AZ1980" s="11"/>
      <c r="BA1980" s="11"/>
      <c r="BB1980" s="11"/>
      <c r="BC1980" s="11"/>
    </row>
    <row r="1981" spans="1:55" x14ac:dyDescent="0.3">
      <c r="A1981" s="11"/>
      <c r="B1981" s="11"/>
      <c r="C1981" s="11"/>
      <c r="D1981" s="11"/>
      <c r="E1981" s="38"/>
      <c r="F1981" s="11"/>
      <c r="G1981" s="40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1"/>
      <c r="AL1981" s="11"/>
      <c r="AM1981" s="11"/>
      <c r="AN1981" s="11"/>
      <c r="AO1981" s="11"/>
      <c r="AP1981" s="11"/>
      <c r="AQ1981" s="26"/>
      <c r="AR1981" s="26"/>
      <c r="AS1981" s="26"/>
      <c r="AT1981" s="26"/>
      <c r="AU1981" s="26"/>
      <c r="AV1981" s="26"/>
      <c r="AW1981" s="11"/>
      <c r="AX1981" s="11"/>
      <c r="AY1981" s="11"/>
      <c r="AZ1981" s="11"/>
      <c r="BA1981" s="11"/>
      <c r="BB1981" s="11"/>
      <c r="BC1981" s="11"/>
    </row>
    <row r="1982" spans="1:55" x14ac:dyDescent="0.3">
      <c r="A1982" s="11"/>
      <c r="B1982" s="11"/>
      <c r="C1982" s="11"/>
      <c r="D1982" s="11"/>
      <c r="E1982" s="38"/>
      <c r="F1982" s="11"/>
      <c r="G1982" s="40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1"/>
      <c r="AL1982" s="11"/>
      <c r="AM1982" s="11"/>
      <c r="AN1982" s="11"/>
      <c r="AO1982" s="11"/>
      <c r="AP1982" s="11"/>
      <c r="AQ1982" s="26"/>
      <c r="AR1982" s="26"/>
      <c r="AS1982" s="26"/>
      <c r="AT1982" s="26"/>
      <c r="AU1982" s="26"/>
      <c r="AV1982" s="26"/>
      <c r="AW1982" s="11"/>
      <c r="AX1982" s="11"/>
      <c r="AY1982" s="11"/>
      <c r="AZ1982" s="11"/>
      <c r="BA1982" s="11"/>
      <c r="BB1982" s="11"/>
      <c r="BC1982" s="11"/>
    </row>
    <row r="1983" spans="1:55" x14ac:dyDescent="0.3">
      <c r="A1983" s="11"/>
      <c r="B1983" s="11"/>
      <c r="C1983" s="11"/>
      <c r="D1983" s="11"/>
      <c r="E1983" s="38"/>
      <c r="F1983" s="11"/>
      <c r="G1983" s="40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1"/>
      <c r="AL1983" s="11"/>
      <c r="AM1983" s="11"/>
      <c r="AN1983" s="11"/>
      <c r="AO1983" s="11"/>
      <c r="AP1983" s="11"/>
      <c r="AQ1983" s="26"/>
      <c r="AR1983" s="26"/>
      <c r="AS1983" s="26"/>
      <c r="AT1983" s="26"/>
      <c r="AU1983" s="26"/>
      <c r="AV1983" s="26"/>
      <c r="AW1983" s="11"/>
      <c r="AX1983" s="11"/>
      <c r="AY1983" s="11"/>
      <c r="AZ1983" s="11"/>
      <c r="BA1983" s="11"/>
      <c r="BB1983" s="11"/>
      <c r="BC1983" s="11"/>
    </row>
    <row r="1984" spans="1:55" x14ac:dyDescent="0.3">
      <c r="A1984" s="11"/>
      <c r="B1984" s="11"/>
      <c r="C1984" s="11"/>
      <c r="D1984" s="11"/>
      <c r="E1984" s="38"/>
      <c r="F1984" s="11"/>
      <c r="G1984" s="40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1"/>
      <c r="AN1984" s="11"/>
      <c r="AO1984" s="11"/>
      <c r="AP1984" s="11"/>
      <c r="AQ1984" s="26"/>
      <c r="AR1984" s="26"/>
      <c r="AS1984" s="26"/>
      <c r="AT1984" s="26"/>
      <c r="AU1984" s="26"/>
      <c r="AV1984" s="26"/>
      <c r="AW1984" s="11"/>
      <c r="AX1984" s="11"/>
      <c r="AY1984" s="11"/>
      <c r="AZ1984" s="11"/>
      <c r="BA1984" s="11"/>
      <c r="BB1984" s="11"/>
      <c r="BC1984" s="11"/>
    </row>
    <row r="1985" spans="1:55" x14ac:dyDescent="0.3">
      <c r="A1985" s="11"/>
      <c r="B1985" s="11"/>
      <c r="C1985" s="11"/>
      <c r="D1985" s="11"/>
      <c r="E1985" s="38"/>
      <c r="F1985" s="11"/>
      <c r="G1985" s="40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1"/>
      <c r="AL1985" s="11"/>
      <c r="AM1985" s="11"/>
      <c r="AN1985" s="11"/>
      <c r="AO1985" s="11"/>
      <c r="AP1985" s="11"/>
      <c r="AQ1985" s="26"/>
      <c r="AR1985" s="26"/>
      <c r="AS1985" s="26"/>
      <c r="AT1985" s="26"/>
      <c r="AU1985" s="26"/>
      <c r="AV1985" s="26"/>
      <c r="AW1985" s="11"/>
      <c r="AX1985" s="11"/>
      <c r="AY1985" s="11"/>
      <c r="AZ1985" s="11"/>
      <c r="BA1985" s="11"/>
      <c r="BB1985" s="11"/>
      <c r="BC1985" s="11"/>
    </row>
    <row r="1986" spans="1:55" x14ac:dyDescent="0.3">
      <c r="A1986" s="11"/>
      <c r="B1986" s="11"/>
      <c r="C1986" s="11"/>
      <c r="D1986" s="11"/>
      <c r="E1986" s="38"/>
      <c r="F1986" s="11"/>
      <c r="G1986" s="40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1"/>
      <c r="AL1986" s="11"/>
      <c r="AM1986" s="11"/>
      <c r="AN1986" s="11"/>
      <c r="AO1986" s="11"/>
      <c r="AP1986" s="11"/>
      <c r="AQ1986" s="26"/>
      <c r="AR1986" s="26"/>
      <c r="AS1986" s="26"/>
      <c r="AT1986" s="26"/>
      <c r="AU1986" s="26"/>
      <c r="AV1986" s="26"/>
      <c r="AW1986" s="11"/>
      <c r="AX1986" s="11"/>
      <c r="AY1986" s="11"/>
      <c r="AZ1986" s="11"/>
      <c r="BA1986" s="11"/>
      <c r="BB1986" s="11"/>
      <c r="BC1986" s="11"/>
    </row>
    <row r="1987" spans="1:55" x14ac:dyDescent="0.3">
      <c r="A1987" s="11"/>
      <c r="B1987" s="11"/>
      <c r="C1987" s="11"/>
      <c r="D1987" s="11"/>
      <c r="E1987" s="38"/>
      <c r="F1987" s="11"/>
      <c r="G1987" s="40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1"/>
      <c r="AL1987" s="11"/>
      <c r="AM1987" s="11"/>
      <c r="AN1987" s="11"/>
      <c r="AO1987" s="11"/>
      <c r="AP1987" s="11"/>
      <c r="AQ1987" s="26"/>
      <c r="AR1987" s="26"/>
      <c r="AS1987" s="26"/>
      <c r="AT1987" s="26"/>
      <c r="AU1987" s="26"/>
      <c r="AV1987" s="26"/>
      <c r="AW1987" s="11"/>
      <c r="AX1987" s="11"/>
      <c r="AY1987" s="11"/>
      <c r="AZ1987" s="11"/>
      <c r="BA1987" s="11"/>
      <c r="BB1987" s="11"/>
      <c r="BC1987" s="11"/>
    </row>
    <row r="1988" spans="1:55" x14ac:dyDescent="0.3">
      <c r="A1988" s="11"/>
      <c r="B1988" s="11"/>
      <c r="C1988" s="11"/>
      <c r="D1988" s="11"/>
      <c r="E1988" s="38"/>
      <c r="F1988" s="11"/>
      <c r="G1988" s="40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1"/>
      <c r="AL1988" s="11"/>
      <c r="AM1988" s="11"/>
      <c r="AN1988" s="11"/>
      <c r="AO1988" s="11"/>
      <c r="AP1988" s="11"/>
      <c r="AQ1988" s="26"/>
      <c r="AR1988" s="26"/>
      <c r="AS1988" s="26"/>
      <c r="AT1988" s="26"/>
      <c r="AU1988" s="26"/>
      <c r="AV1988" s="26"/>
      <c r="AW1988" s="11"/>
      <c r="AX1988" s="11"/>
      <c r="AY1988" s="11"/>
      <c r="AZ1988" s="11"/>
      <c r="BA1988" s="11"/>
      <c r="BB1988" s="11"/>
      <c r="BC1988" s="11"/>
    </row>
    <row r="1989" spans="1:55" x14ac:dyDescent="0.3">
      <c r="A1989" s="11"/>
      <c r="B1989" s="11"/>
      <c r="C1989" s="11"/>
      <c r="D1989" s="11"/>
      <c r="E1989" s="38"/>
      <c r="F1989" s="11"/>
      <c r="G1989" s="40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1"/>
      <c r="AL1989" s="11"/>
      <c r="AM1989" s="11"/>
      <c r="AN1989" s="11"/>
      <c r="AO1989" s="11"/>
      <c r="AP1989" s="11"/>
      <c r="AQ1989" s="26"/>
      <c r="AR1989" s="26"/>
      <c r="AS1989" s="26"/>
      <c r="AT1989" s="26"/>
      <c r="AU1989" s="26"/>
      <c r="AV1989" s="26"/>
      <c r="AW1989" s="11"/>
      <c r="AX1989" s="11"/>
      <c r="AY1989" s="11"/>
      <c r="AZ1989" s="11"/>
      <c r="BA1989" s="11"/>
      <c r="BB1989" s="11"/>
      <c r="BC1989" s="11"/>
    </row>
    <row r="1990" spans="1:55" x14ac:dyDescent="0.3">
      <c r="A1990" s="11"/>
      <c r="B1990" s="11"/>
      <c r="C1990" s="11"/>
      <c r="D1990" s="11"/>
      <c r="E1990" s="38"/>
      <c r="F1990" s="11"/>
      <c r="G1990" s="40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1"/>
      <c r="AN1990" s="11"/>
      <c r="AO1990" s="11"/>
      <c r="AP1990" s="11"/>
      <c r="AQ1990" s="26"/>
      <c r="AR1990" s="26"/>
      <c r="AS1990" s="26"/>
      <c r="AT1990" s="26"/>
      <c r="AU1990" s="26"/>
      <c r="AV1990" s="26"/>
      <c r="AW1990" s="11"/>
      <c r="AX1990" s="11"/>
      <c r="AY1990" s="11"/>
      <c r="AZ1990" s="11"/>
      <c r="BA1990" s="11"/>
      <c r="BB1990" s="11"/>
      <c r="BC1990" s="11"/>
    </row>
    <row r="1991" spans="1:55" x14ac:dyDescent="0.3">
      <c r="A1991" s="11"/>
      <c r="B1991" s="11"/>
      <c r="C1991" s="11"/>
      <c r="D1991" s="11"/>
      <c r="E1991" s="38"/>
      <c r="F1991" s="11"/>
      <c r="G1991" s="40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1"/>
      <c r="AL1991" s="11"/>
      <c r="AM1991" s="11"/>
      <c r="AN1991" s="11"/>
      <c r="AO1991" s="11"/>
      <c r="AP1991" s="11"/>
      <c r="AQ1991" s="26"/>
      <c r="AR1991" s="26"/>
      <c r="AS1991" s="26"/>
      <c r="AT1991" s="26"/>
      <c r="AU1991" s="26"/>
      <c r="AV1991" s="26"/>
      <c r="AW1991" s="11"/>
      <c r="AX1991" s="11"/>
      <c r="AY1991" s="11"/>
      <c r="AZ1991" s="11"/>
      <c r="BA1991" s="11"/>
      <c r="BB1991" s="11"/>
      <c r="BC1991" s="11"/>
    </row>
    <row r="1992" spans="1:55" x14ac:dyDescent="0.3">
      <c r="A1992" s="11"/>
      <c r="B1992" s="11"/>
      <c r="C1992" s="11"/>
      <c r="D1992" s="11"/>
      <c r="E1992" s="38"/>
      <c r="F1992" s="11"/>
      <c r="G1992" s="40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1"/>
      <c r="AN1992" s="11"/>
      <c r="AO1992" s="11"/>
      <c r="AP1992" s="11"/>
      <c r="AQ1992" s="26"/>
      <c r="AR1992" s="26"/>
      <c r="AS1992" s="26"/>
      <c r="AT1992" s="26"/>
      <c r="AU1992" s="26"/>
      <c r="AV1992" s="26"/>
      <c r="AW1992" s="11"/>
      <c r="AX1992" s="11"/>
      <c r="AY1992" s="11"/>
      <c r="AZ1992" s="11"/>
      <c r="BA1992" s="11"/>
      <c r="BB1992" s="11"/>
      <c r="BC1992" s="11"/>
    </row>
    <row r="1993" spans="1:55" x14ac:dyDescent="0.3">
      <c r="A1993" s="11"/>
      <c r="B1993" s="11"/>
      <c r="C1993" s="11"/>
      <c r="D1993" s="11"/>
      <c r="E1993" s="38"/>
      <c r="F1993" s="11"/>
      <c r="G1993" s="40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1"/>
      <c r="AL1993" s="11"/>
      <c r="AM1993" s="11"/>
      <c r="AN1993" s="11"/>
      <c r="AO1993" s="11"/>
      <c r="AP1993" s="11"/>
      <c r="AQ1993" s="26"/>
      <c r="AR1993" s="26"/>
      <c r="AS1993" s="26"/>
      <c r="AT1993" s="26"/>
      <c r="AU1993" s="26"/>
      <c r="AV1993" s="26"/>
      <c r="AW1993" s="11"/>
      <c r="AX1993" s="11"/>
      <c r="AY1993" s="11"/>
      <c r="AZ1993" s="11"/>
      <c r="BA1993" s="11"/>
      <c r="BB1993" s="11"/>
      <c r="BC1993" s="11"/>
    </row>
    <row r="1994" spans="1:55" x14ac:dyDescent="0.3">
      <c r="A1994" s="11"/>
      <c r="B1994" s="11"/>
      <c r="C1994" s="11"/>
      <c r="D1994" s="11"/>
      <c r="E1994" s="38"/>
      <c r="F1994" s="11"/>
      <c r="G1994" s="40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1"/>
      <c r="AL1994" s="11"/>
      <c r="AM1994" s="11"/>
      <c r="AN1994" s="11"/>
      <c r="AO1994" s="11"/>
      <c r="AP1994" s="11"/>
      <c r="AQ1994" s="26"/>
      <c r="AR1994" s="26"/>
      <c r="AS1994" s="26"/>
      <c r="AT1994" s="26"/>
      <c r="AU1994" s="26"/>
      <c r="AV1994" s="26"/>
      <c r="AW1994" s="11"/>
      <c r="AX1994" s="11"/>
      <c r="AY1994" s="11"/>
      <c r="AZ1994" s="11"/>
      <c r="BA1994" s="11"/>
      <c r="BB1994" s="11"/>
      <c r="BC1994" s="11"/>
    </row>
    <row r="1995" spans="1:55" x14ac:dyDescent="0.3">
      <c r="A1995" s="11"/>
      <c r="B1995" s="11"/>
      <c r="C1995" s="11"/>
      <c r="D1995" s="11"/>
      <c r="E1995" s="38"/>
      <c r="F1995" s="11"/>
      <c r="G1995" s="40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1"/>
      <c r="AL1995" s="11"/>
      <c r="AM1995" s="11"/>
      <c r="AN1995" s="11"/>
      <c r="AO1995" s="11"/>
      <c r="AP1995" s="11"/>
      <c r="AQ1995" s="26"/>
      <c r="AR1995" s="26"/>
      <c r="AS1995" s="26"/>
      <c r="AT1995" s="26"/>
      <c r="AU1995" s="26"/>
      <c r="AV1995" s="26"/>
      <c r="AW1995" s="11"/>
      <c r="AX1995" s="11"/>
      <c r="AY1995" s="11"/>
      <c r="AZ1995" s="11"/>
      <c r="BA1995" s="11"/>
      <c r="BB1995" s="11"/>
      <c r="BC1995" s="11"/>
    </row>
    <row r="1996" spans="1:55" x14ac:dyDescent="0.3">
      <c r="A1996" s="11"/>
      <c r="B1996" s="11"/>
      <c r="C1996" s="11"/>
      <c r="D1996" s="11"/>
      <c r="E1996" s="38"/>
      <c r="F1996" s="11"/>
      <c r="G1996" s="40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1"/>
      <c r="AL1996" s="11"/>
      <c r="AM1996" s="11"/>
      <c r="AN1996" s="11"/>
      <c r="AO1996" s="11"/>
      <c r="AP1996" s="11"/>
      <c r="AQ1996" s="26"/>
      <c r="AR1996" s="26"/>
      <c r="AS1996" s="26"/>
      <c r="AT1996" s="26"/>
      <c r="AU1996" s="26"/>
      <c r="AV1996" s="26"/>
      <c r="AW1996" s="11"/>
      <c r="AX1996" s="11"/>
      <c r="AY1996" s="11"/>
      <c r="AZ1996" s="11"/>
      <c r="BA1996" s="11"/>
      <c r="BB1996" s="11"/>
      <c r="BC1996" s="11"/>
    </row>
    <row r="1997" spans="1:55" x14ac:dyDescent="0.3">
      <c r="A1997" s="11"/>
      <c r="B1997" s="11"/>
      <c r="C1997" s="11"/>
      <c r="D1997" s="11"/>
      <c r="E1997" s="38"/>
      <c r="F1997" s="11"/>
      <c r="G1997" s="40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1"/>
      <c r="AL1997" s="11"/>
      <c r="AM1997" s="11"/>
      <c r="AN1997" s="11"/>
      <c r="AO1997" s="11"/>
      <c r="AP1997" s="11"/>
      <c r="AQ1997" s="26"/>
      <c r="AR1997" s="26"/>
      <c r="AS1997" s="26"/>
      <c r="AT1997" s="26"/>
      <c r="AU1997" s="26"/>
      <c r="AV1997" s="26"/>
      <c r="AW1997" s="11"/>
      <c r="AX1997" s="11"/>
      <c r="AY1997" s="11"/>
      <c r="AZ1997" s="11"/>
      <c r="BA1997" s="11"/>
      <c r="BB1997" s="11"/>
      <c r="BC1997" s="11"/>
    </row>
    <row r="1998" spans="1:55" x14ac:dyDescent="0.3">
      <c r="A1998" s="11"/>
      <c r="B1998" s="11"/>
      <c r="C1998" s="11"/>
      <c r="D1998" s="11"/>
      <c r="E1998" s="38"/>
      <c r="F1998" s="11"/>
      <c r="G1998" s="40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1"/>
      <c r="AL1998" s="11"/>
      <c r="AM1998" s="11"/>
      <c r="AN1998" s="11"/>
      <c r="AO1998" s="11"/>
      <c r="AP1998" s="11"/>
      <c r="AQ1998" s="26"/>
      <c r="AR1998" s="26"/>
      <c r="AS1998" s="26"/>
      <c r="AT1998" s="26"/>
      <c r="AU1998" s="26"/>
      <c r="AV1998" s="26"/>
      <c r="AW1998" s="11"/>
      <c r="AX1998" s="11"/>
      <c r="AY1998" s="11"/>
      <c r="AZ1998" s="11"/>
      <c r="BA1998" s="11"/>
      <c r="BB1998" s="11"/>
      <c r="BC1998" s="11"/>
    </row>
    <row r="1999" spans="1:55" x14ac:dyDescent="0.3">
      <c r="A1999" s="11"/>
      <c r="B1999" s="11"/>
      <c r="C1999" s="11"/>
      <c r="D1999" s="11"/>
      <c r="E1999" s="38"/>
      <c r="F1999" s="11"/>
      <c r="G1999" s="40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26"/>
      <c r="AR1999" s="26"/>
      <c r="AS1999" s="26"/>
      <c r="AT1999" s="26"/>
      <c r="AU1999" s="26"/>
      <c r="AV1999" s="26"/>
      <c r="AW1999" s="11"/>
      <c r="AX1999" s="11"/>
      <c r="AY1999" s="11"/>
      <c r="AZ1999" s="11"/>
      <c r="BA1999" s="11"/>
      <c r="BB1999" s="11"/>
      <c r="BC1999" s="11"/>
    </row>
    <row r="2000" spans="1:55" x14ac:dyDescent="0.3">
      <c r="A2000" s="11"/>
      <c r="B2000" s="11"/>
      <c r="C2000" s="11"/>
      <c r="D2000" s="11"/>
      <c r="E2000" s="38"/>
      <c r="F2000" s="11"/>
      <c r="G2000" s="40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26"/>
      <c r="AR2000" s="26"/>
      <c r="AS2000" s="26"/>
      <c r="AT2000" s="26"/>
      <c r="AU2000" s="26"/>
      <c r="AV2000" s="26"/>
      <c r="AW2000" s="11"/>
      <c r="AX2000" s="11"/>
      <c r="AY2000" s="11"/>
      <c r="AZ2000" s="11"/>
      <c r="BA2000" s="11"/>
      <c r="BB2000" s="11"/>
      <c r="BC2000" s="11"/>
    </row>
    <row r="2001" spans="1:55" x14ac:dyDescent="0.3">
      <c r="A2001" s="11"/>
      <c r="B2001" s="11"/>
      <c r="C2001" s="11"/>
      <c r="D2001" s="11"/>
      <c r="E2001" s="38"/>
      <c r="F2001" s="11"/>
      <c r="G2001" s="40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26"/>
      <c r="AR2001" s="26"/>
      <c r="AS2001" s="26"/>
      <c r="AT2001" s="26"/>
      <c r="AU2001" s="26"/>
      <c r="AV2001" s="26"/>
      <c r="AW2001" s="11"/>
      <c r="AX2001" s="11"/>
      <c r="AY2001" s="11"/>
      <c r="AZ2001" s="11"/>
      <c r="BA2001" s="11"/>
      <c r="BB2001" s="11"/>
      <c r="BC2001" s="11"/>
    </row>
    <row r="2002" spans="1:55" x14ac:dyDescent="0.3">
      <c r="A2002" s="11"/>
      <c r="B2002" s="11"/>
      <c r="C2002" s="11"/>
      <c r="D2002" s="11"/>
      <c r="E2002" s="38"/>
      <c r="F2002" s="11"/>
      <c r="G2002" s="40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26"/>
      <c r="AR2002" s="26"/>
      <c r="AS2002" s="26"/>
      <c r="AT2002" s="26"/>
      <c r="AU2002" s="26"/>
      <c r="AV2002" s="26"/>
      <c r="AW2002" s="11"/>
      <c r="AX2002" s="11"/>
      <c r="AY2002" s="11"/>
      <c r="AZ2002" s="11"/>
      <c r="BA2002" s="11"/>
      <c r="BB2002" s="11"/>
      <c r="BC2002" s="11"/>
    </row>
    <row r="2003" spans="1:55" x14ac:dyDescent="0.3">
      <c r="A2003" s="11"/>
      <c r="B2003" s="11"/>
      <c r="C2003" s="11"/>
      <c r="D2003" s="11"/>
      <c r="E2003" s="38"/>
      <c r="F2003" s="11"/>
      <c r="G2003" s="40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26"/>
      <c r="AR2003" s="26"/>
      <c r="AS2003" s="26"/>
      <c r="AT2003" s="26"/>
      <c r="AU2003" s="26"/>
      <c r="AV2003" s="26"/>
      <c r="AW2003" s="11"/>
      <c r="AX2003" s="11"/>
      <c r="AY2003" s="11"/>
      <c r="AZ2003" s="11"/>
      <c r="BA2003" s="11"/>
      <c r="BB2003" s="11"/>
      <c r="BC2003" s="11"/>
    </row>
    <row r="2004" spans="1:55" x14ac:dyDescent="0.3">
      <c r="A2004" s="11"/>
      <c r="B2004" s="11"/>
      <c r="C2004" s="11"/>
      <c r="D2004" s="11"/>
      <c r="E2004" s="38"/>
      <c r="F2004" s="11"/>
      <c r="G2004" s="40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26"/>
      <c r="AR2004" s="26"/>
      <c r="AS2004" s="26"/>
      <c r="AT2004" s="26"/>
      <c r="AU2004" s="26"/>
      <c r="AV2004" s="26"/>
      <c r="AW2004" s="11"/>
      <c r="AX2004" s="11"/>
      <c r="AY2004" s="11"/>
      <c r="AZ2004" s="11"/>
      <c r="BA2004" s="11"/>
      <c r="BB2004" s="11"/>
      <c r="BC2004" s="11"/>
    </row>
    <row r="2005" spans="1:55" x14ac:dyDescent="0.3">
      <c r="A2005" s="11"/>
      <c r="B2005" s="11"/>
      <c r="C2005" s="11"/>
      <c r="D2005" s="11"/>
      <c r="E2005" s="38"/>
      <c r="F2005" s="11"/>
      <c r="G2005" s="40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26"/>
      <c r="AR2005" s="26"/>
      <c r="AS2005" s="26"/>
      <c r="AT2005" s="26"/>
      <c r="AU2005" s="26"/>
      <c r="AV2005" s="26"/>
      <c r="AW2005" s="11"/>
      <c r="AX2005" s="11"/>
      <c r="AY2005" s="11"/>
      <c r="AZ2005" s="11"/>
      <c r="BA2005" s="11"/>
      <c r="BB2005" s="11"/>
      <c r="BC2005" s="11"/>
    </row>
    <row r="2006" spans="1:55" x14ac:dyDescent="0.3">
      <c r="A2006" s="11"/>
      <c r="B2006" s="11"/>
      <c r="C2006" s="11"/>
      <c r="D2006" s="11"/>
      <c r="E2006" s="38"/>
      <c r="F2006" s="11"/>
      <c r="G2006" s="40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26"/>
      <c r="AR2006" s="26"/>
      <c r="AS2006" s="26"/>
      <c r="AT2006" s="26"/>
      <c r="AU2006" s="26"/>
      <c r="AV2006" s="26"/>
      <c r="AW2006" s="11"/>
      <c r="AX2006" s="11"/>
      <c r="AY2006" s="11"/>
      <c r="AZ2006" s="11"/>
      <c r="BA2006" s="11"/>
      <c r="BB2006" s="11"/>
      <c r="BC2006" s="11"/>
    </row>
    <row r="2007" spans="1:55" x14ac:dyDescent="0.3">
      <c r="A2007" s="11"/>
      <c r="B2007" s="11"/>
      <c r="C2007" s="11"/>
      <c r="D2007" s="11"/>
      <c r="E2007" s="38"/>
      <c r="F2007" s="11"/>
      <c r="G2007" s="40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26"/>
      <c r="AR2007" s="26"/>
      <c r="AS2007" s="26"/>
      <c r="AT2007" s="26"/>
      <c r="AU2007" s="26"/>
      <c r="AV2007" s="26"/>
      <c r="AW2007" s="11"/>
      <c r="AX2007" s="11"/>
      <c r="AY2007" s="11"/>
      <c r="AZ2007" s="11"/>
      <c r="BA2007" s="11"/>
      <c r="BB2007" s="11"/>
      <c r="BC2007" s="11"/>
    </row>
    <row r="2008" spans="1:55" x14ac:dyDescent="0.3">
      <c r="A2008" s="11"/>
      <c r="B2008" s="11"/>
      <c r="C2008" s="11"/>
      <c r="D2008" s="11"/>
      <c r="E2008" s="38"/>
      <c r="F2008" s="11"/>
      <c r="G2008" s="40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26"/>
      <c r="AR2008" s="26"/>
      <c r="AS2008" s="26"/>
      <c r="AT2008" s="26"/>
      <c r="AU2008" s="26"/>
      <c r="AV2008" s="26"/>
      <c r="AW2008" s="11"/>
      <c r="AX2008" s="11"/>
      <c r="AY2008" s="11"/>
      <c r="AZ2008" s="11"/>
      <c r="BA2008" s="11"/>
      <c r="BB2008" s="11"/>
      <c r="BC2008" s="11"/>
    </row>
    <row r="2009" spans="1:55" x14ac:dyDescent="0.3">
      <c r="A2009" s="11"/>
      <c r="B2009" s="11"/>
      <c r="C2009" s="11"/>
      <c r="D2009" s="11"/>
      <c r="E2009" s="38"/>
      <c r="F2009" s="11"/>
      <c r="G2009" s="40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26"/>
      <c r="AR2009" s="26"/>
      <c r="AS2009" s="26"/>
      <c r="AT2009" s="26"/>
      <c r="AU2009" s="26"/>
      <c r="AV2009" s="26"/>
      <c r="AW2009" s="11"/>
      <c r="AX2009" s="11"/>
      <c r="AY2009" s="11"/>
      <c r="AZ2009" s="11"/>
      <c r="BA2009" s="11"/>
      <c r="BB2009" s="11"/>
      <c r="BC2009" s="11"/>
    </row>
    <row r="2010" spans="1:55" x14ac:dyDescent="0.3">
      <c r="A2010" s="11"/>
      <c r="B2010" s="11"/>
      <c r="C2010" s="11"/>
      <c r="D2010" s="11"/>
      <c r="E2010" s="38"/>
      <c r="F2010" s="11"/>
      <c r="G2010" s="40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26"/>
      <c r="AR2010" s="26"/>
      <c r="AS2010" s="26"/>
      <c r="AT2010" s="26"/>
      <c r="AU2010" s="26"/>
      <c r="AV2010" s="26"/>
      <c r="AW2010" s="11"/>
      <c r="AX2010" s="11"/>
      <c r="AY2010" s="11"/>
      <c r="AZ2010" s="11"/>
      <c r="BA2010" s="11"/>
      <c r="BB2010" s="11"/>
      <c r="BC2010" s="11"/>
    </row>
    <row r="2011" spans="1:55" x14ac:dyDescent="0.3">
      <c r="A2011" s="11"/>
      <c r="B2011" s="11"/>
      <c r="C2011" s="11"/>
      <c r="D2011" s="11"/>
      <c r="E2011" s="38"/>
      <c r="F2011" s="11"/>
      <c r="G2011" s="40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26"/>
      <c r="AR2011" s="26"/>
      <c r="AS2011" s="26"/>
      <c r="AT2011" s="26"/>
      <c r="AU2011" s="26"/>
      <c r="AV2011" s="26"/>
      <c r="AW2011" s="11"/>
      <c r="AX2011" s="11"/>
      <c r="AY2011" s="11"/>
      <c r="AZ2011" s="11"/>
      <c r="BA2011" s="11"/>
      <c r="BB2011" s="11"/>
      <c r="BC2011" s="11"/>
    </row>
    <row r="2012" spans="1:55" x14ac:dyDescent="0.3">
      <c r="A2012" s="11"/>
      <c r="B2012" s="11"/>
      <c r="C2012" s="11"/>
      <c r="D2012" s="11"/>
      <c r="E2012" s="38"/>
      <c r="F2012" s="11"/>
      <c r="G2012" s="40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26"/>
      <c r="AR2012" s="26"/>
      <c r="AS2012" s="26"/>
      <c r="AT2012" s="26"/>
      <c r="AU2012" s="26"/>
      <c r="AV2012" s="26"/>
      <c r="AW2012" s="11"/>
      <c r="AX2012" s="11"/>
      <c r="AY2012" s="11"/>
      <c r="AZ2012" s="11"/>
      <c r="BA2012" s="11"/>
      <c r="BB2012" s="11"/>
      <c r="BC2012" s="11"/>
    </row>
    <row r="2013" spans="1:55" x14ac:dyDescent="0.3">
      <c r="A2013" s="11"/>
      <c r="B2013" s="11"/>
      <c r="C2013" s="11"/>
      <c r="D2013" s="11"/>
      <c r="E2013" s="38"/>
      <c r="F2013" s="11"/>
      <c r="G2013" s="40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26"/>
      <c r="AR2013" s="26"/>
      <c r="AS2013" s="26"/>
      <c r="AT2013" s="26"/>
      <c r="AU2013" s="26"/>
      <c r="AV2013" s="26"/>
      <c r="AW2013" s="11"/>
      <c r="AX2013" s="11"/>
      <c r="AY2013" s="11"/>
      <c r="AZ2013" s="11"/>
      <c r="BA2013" s="11"/>
      <c r="BB2013" s="11"/>
      <c r="BC2013" s="11"/>
    </row>
    <row r="2014" spans="1:55" x14ac:dyDescent="0.3">
      <c r="A2014" s="11"/>
      <c r="B2014" s="11"/>
      <c r="C2014" s="11"/>
      <c r="D2014" s="11"/>
      <c r="E2014" s="38"/>
      <c r="F2014" s="11"/>
      <c r="G2014" s="40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26"/>
      <c r="AR2014" s="26"/>
      <c r="AS2014" s="26"/>
      <c r="AT2014" s="26"/>
      <c r="AU2014" s="26"/>
      <c r="AV2014" s="26"/>
      <c r="AW2014" s="11"/>
      <c r="AX2014" s="11"/>
      <c r="AY2014" s="11"/>
      <c r="AZ2014" s="11"/>
      <c r="BA2014" s="11"/>
      <c r="BB2014" s="11"/>
      <c r="BC2014" s="11"/>
    </row>
    <row r="2015" spans="1:55" x14ac:dyDescent="0.3">
      <c r="A2015" s="11"/>
      <c r="B2015" s="11"/>
      <c r="C2015" s="11"/>
      <c r="D2015" s="11"/>
      <c r="E2015" s="38"/>
      <c r="F2015" s="11"/>
      <c r="G2015" s="40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26"/>
      <c r="AR2015" s="26"/>
      <c r="AS2015" s="26"/>
      <c r="AT2015" s="26"/>
      <c r="AU2015" s="26"/>
      <c r="AV2015" s="26"/>
      <c r="AW2015" s="11"/>
      <c r="AX2015" s="11"/>
      <c r="AY2015" s="11"/>
      <c r="AZ2015" s="11"/>
      <c r="BA2015" s="11"/>
      <c r="BB2015" s="11"/>
      <c r="BC2015" s="11"/>
    </row>
    <row r="2016" spans="1:55" x14ac:dyDescent="0.3">
      <c r="A2016" s="11"/>
      <c r="B2016" s="11"/>
      <c r="C2016" s="11"/>
      <c r="D2016" s="11"/>
      <c r="E2016" s="38"/>
      <c r="F2016" s="11"/>
      <c r="G2016" s="40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26"/>
      <c r="AR2016" s="26"/>
      <c r="AS2016" s="26"/>
      <c r="AT2016" s="26"/>
      <c r="AU2016" s="26"/>
      <c r="AV2016" s="26"/>
      <c r="AW2016" s="11"/>
      <c r="AX2016" s="11"/>
      <c r="AY2016" s="11"/>
      <c r="AZ2016" s="11"/>
      <c r="BA2016" s="11"/>
      <c r="BB2016" s="11"/>
      <c r="BC2016" s="11"/>
    </row>
    <row r="2017" spans="1:55" x14ac:dyDescent="0.3">
      <c r="A2017" s="11"/>
      <c r="B2017" s="11"/>
      <c r="C2017" s="11"/>
      <c r="D2017" s="11"/>
      <c r="E2017" s="38"/>
      <c r="F2017" s="11"/>
      <c r="G2017" s="40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26"/>
      <c r="AR2017" s="26"/>
      <c r="AS2017" s="26"/>
      <c r="AT2017" s="26"/>
      <c r="AU2017" s="26"/>
      <c r="AV2017" s="26"/>
      <c r="AW2017" s="11"/>
      <c r="AX2017" s="11"/>
      <c r="AY2017" s="11"/>
      <c r="AZ2017" s="11"/>
      <c r="BA2017" s="11"/>
      <c r="BB2017" s="11"/>
      <c r="BC2017" s="11"/>
    </row>
    <row r="2018" spans="1:55" x14ac:dyDescent="0.3">
      <c r="A2018" s="11"/>
      <c r="B2018" s="11"/>
      <c r="C2018" s="11"/>
      <c r="D2018" s="11"/>
      <c r="E2018" s="38"/>
      <c r="F2018" s="11"/>
      <c r="G2018" s="40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26"/>
      <c r="AR2018" s="26"/>
      <c r="AS2018" s="26"/>
      <c r="AT2018" s="26"/>
      <c r="AU2018" s="26"/>
      <c r="AV2018" s="26"/>
      <c r="AW2018" s="11"/>
      <c r="AX2018" s="11"/>
      <c r="AY2018" s="11"/>
      <c r="AZ2018" s="11"/>
      <c r="BA2018" s="11"/>
      <c r="BB2018" s="11"/>
      <c r="BC2018" s="11"/>
    </row>
    <row r="2019" spans="1:55" x14ac:dyDescent="0.3">
      <c r="A2019" s="11"/>
      <c r="B2019" s="11"/>
      <c r="C2019" s="11"/>
      <c r="D2019" s="11"/>
      <c r="E2019" s="38"/>
      <c r="F2019" s="11"/>
      <c r="G2019" s="40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26"/>
      <c r="AR2019" s="26"/>
      <c r="AS2019" s="26"/>
      <c r="AT2019" s="26"/>
      <c r="AU2019" s="26"/>
      <c r="AV2019" s="26"/>
      <c r="AW2019" s="11"/>
      <c r="AX2019" s="11"/>
      <c r="AY2019" s="11"/>
      <c r="AZ2019" s="11"/>
      <c r="BA2019" s="11"/>
      <c r="BB2019" s="11"/>
      <c r="BC2019" s="11"/>
    </row>
    <row r="2020" spans="1:55" x14ac:dyDescent="0.3">
      <c r="A2020" s="11"/>
      <c r="B2020" s="11"/>
      <c r="C2020" s="11"/>
      <c r="D2020" s="11"/>
      <c r="E2020" s="38"/>
      <c r="F2020" s="11"/>
      <c r="G2020" s="40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26"/>
      <c r="AR2020" s="26"/>
      <c r="AS2020" s="26"/>
      <c r="AT2020" s="26"/>
      <c r="AU2020" s="26"/>
      <c r="AV2020" s="26"/>
      <c r="AW2020" s="11"/>
      <c r="AX2020" s="11"/>
      <c r="AY2020" s="11"/>
      <c r="AZ2020" s="11"/>
      <c r="BA2020" s="11"/>
      <c r="BB2020" s="11"/>
      <c r="BC2020" s="11"/>
    </row>
    <row r="2021" spans="1:55" x14ac:dyDescent="0.3">
      <c r="A2021" s="11"/>
      <c r="B2021" s="11"/>
      <c r="C2021" s="11"/>
      <c r="D2021" s="11"/>
      <c r="E2021" s="38"/>
      <c r="F2021" s="11"/>
      <c r="G2021" s="40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26"/>
      <c r="AR2021" s="26"/>
      <c r="AS2021" s="26"/>
      <c r="AT2021" s="26"/>
      <c r="AU2021" s="26"/>
      <c r="AV2021" s="26"/>
      <c r="AW2021" s="11"/>
      <c r="AX2021" s="11"/>
      <c r="AY2021" s="11"/>
      <c r="AZ2021" s="11"/>
      <c r="BA2021" s="11"/>
      <c r="BB2021" s="11"/>
      <c r="BC2021" s="11"/>
    </row>
    <row r="2022" spans="1:55" x14ac:dyDescent="0.3">
      <c r="A2022" s="11"/>
      <c r="B2022" s="11"/>
      <c r="C2022" s="11"/>
      <c r="D2022" s="11"/>
      <c r="E2022" s="38"/>
      <c r="F2022" s="11"/>
      <c r="G2022" s="40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26"/>
      <c r="AR2022" s="26"/>
      <c r="AS2022" s="26"/>
      <c r="AT2022" s="26"/>
      <c r="AU2022" s="26"/>
      <c r="AV2022" s="26"/>
      <c r="AW2022" s="11"/>
      <c r="AX2022" s="11"/>
      <c r="AY2022" s="11"/>
      <c r="AZ2022" s="11"/>
      <c r="BA2022" s="11"/>
      <c r="BB2022" s="11"/>
      <c r="BC2022" s="11"/>
    </row>
    <row r="2023" spans="1:55" x14ac:dyDescent="0.3">
      <c r="A2023" s="11"/>
      <c r="B2023" s="11"/>
      <c r="C2023" s="11"/>
      <c r="D2023" s="11"/>
      <c r="E2023" s="38"/>
      <c r="F2023" s="11"/>
      <c r="G2023" s="40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26"/>
      <c r="AR2023" s="26"/>
      <c r="AS2023" s="26"/>
      <c r="AT2023" s="26"/>
      <c r="AU2023" s="26"/>
      <c r="AV2023" s="26"/>
      <c r="AW2023" s="11"/>
      <c r="AX2023" s="11"/>
      <c r="AY2023" s="11"/>
      <c r="AZ2023" s="11"/>
      <c r="BA2023" s="11"/>
      <c r="BB2023" s="11"/>
      <c r="BC2023" s="11"/>
    </row>
    <row r="2024" spans="1:55" x14ac:dyDescent="0.3">
      <c r="A2024" s="11"/>
      <c r="B2024" s="11"/>
      <c r="C2024" s="11"/>
      <c r="D2024" s="11"/>
      <c r="E2024" s="38"/>
      <c r="F2024" s="11"/>
      <c r="G2024" s="40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26"/>
      <c r="AR2024" s="26"/>
      <c r="AS2024" s="26"/>
      <c r="AT2024" s="26"/>
      <c r="AU2024" s="26"/>
      <c r="AV2024" s="26"/>
      <c r="AW2024" s="11"/>
      <c r="AX2024" s="11"/>
      <c r="AY2024" s="11"/>
      <c r="AZ2024" s="11"/>
      <c r="BA2024" s="11"/>
      <c r="BB2024" s="11"/>
      <c r="BC2024" s="11"/>
    </row>
    <row r="2025" spans="1:55" x14ac:dyDescent="0.3">
      <c r="A2025" s="11"/>
      <c r="B2025" s="11"/>
      <c r="C2025" s="11"/>
      <c r="D2025" s="11"/>
      <c r="E2025" s="38"/>
      <c r="F2025" s="11"/>
      <c r="G2025" s="40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26"/>
      <c r="AR2025" s="26"/>
      <c r="AS2025" s="26"/>
      <c r="AT2025" s="26"/>
      <c r="AU2025" s="26"/>
      <c r="AV2025" s="26"/>
      <c r="AW2025" s="11"/>
      <c r="AX2025" s="11"/>
      <c r="AY2025" s="11"/>
      <c r="AZ2025" s="11"/>
      <c r="BA2025" s="11"/>
      <c r="BB2025" s="11"/>
      <c r="BC2025" s="11"/>
    </row>
    <row r="2026" spans="1:55" x14ac:dyDescent="0.3">
      <c r="A2026" s="11"/>
      <c r="B2026" s="11"/>
      <c r="C2026" s="11"/>
      <c r="D2026" s="11"/>
      <c r="E2026" s="38"/>
      <c r="F2026" s="11"/>
      <c r="G2026" s="40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26"/>
      <c r="AR2026" s="26"/>
      <c r="AS2026" s="26"/>
      <c r="AT2026" s="26"/>
      <c r="AU2026" s="26"/>
      <c r="AV2026" s="26"/>
      <c r="AW2026" s="11"/>
      <c r="AX2026" s="11"/>
      <c r="AY2026" s="11"/>
      <c r="AZ2026" s="11"/>
      <c r="BA2026" s="11"/>
      <c r="BB2026" s="11"/>
      <c r="BC2026" s="11"/>
    </row>
    <row r="2027" spans="1:55" x14ac:dyDescent="0.3">
      <c r="A2027" s="11"/>
      <c r="B2027" s="11"/>
      <c r="C2027" s="11"/>
      <c r="D2027" s="11"/>
      <c r="E2027" s="38"/>
      <c r="F2027" s="11"/>
      <c r="G2027" s="40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26"/>
      <c r="AR2027" s="26"/>
      <c r="AS2027" s="26"/>
      <c r="AT2027" s="26"/>
      <c r="AU2027" s="26"/>
      <c r="AV2027" s="26"/>
      <c r="AW2027" s="11"/>
      <c r="AX2027" s="11"/>
      <c r="AY2027" s="11"/>
      <c r="AZ2027" s="11"/>
      <c r="BA2027" s="11"/>
      <c r="BB2027" s="11"/>
      <c r="BC2027" s="11"/>
    </row>
    <row r="2028" spans="1:55" x14ac:dyDescent="0.3">
      <c r="A2028" s="11"/>
      <c r="B2028" s="11"/>
      <c r="C2028" s="11"/>
      <c r="D2028" s="11"/>
      <c r="E2028" s="38"/>
      <c r="F2028" s="11"/>
      <c r="G2028" s="40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26"/>
      <c r="AR2028" s="26"/>
      <c r="AS2028" s="26"/>
      <c r="AT2028" s="26"/>
      <c r="AU2028" s="26"/>
      <c r="AV2028" s="26"/>
      <c r="AW2028" s="11"/>
      <c r="AX2028" s="11"/>
      <c r="AY2028" s="11"/>
      <c r="AZ2028" s="11"/>
      <c r="BA2028" s="11"/>
      <c r="BB2028" s="11"/>
      <c r="BC2028" s="11"/>
    </row>
    <row r="2029" spans="1:55" x14ac:dyDescent="0.3">
      <c r="A2029" s="11"/>
      <c r="B2029" s="11"/>
      <c r="C2029" s="11"/>
      <c r="D2029" s="11"/>
      <c r="E2029" s="38"/>
      <c r="F2029" s="11"/>
      <c r="G2029" s="40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26"/>
      <c r="AR2029" s="26"/>
      <c r="AS2029" s="26"/>
      <c r="AT2029" s="26"/>
      <c r="AU2029" s="26"/>
      <c r="AV2029" s="26"/>
      <c r="AW2029" s="11"/>
      <c r="AX2029" s="11"/>
      <c r="AY2029" s="11"/>
      <c r="AZ2029" s="11"/>
      <c r="BA2029" s="11"/>
      <c r="BB2029" s="11"/>
      <c r="BC2029" s="11"/>
    </row>
    <row r="2030" spans="1:55" x14ac:dyDescent="0.3">
      <c r="A2030" s="11"/>
      <c r="B2030" s="11"/>
      <c r="C2030" s="11"/>
      <c r="D2030" s="11"/>
      <c r="E2030" s="38"/>
      <c r="F2030" s="11"/>
      <c r="G2030" s="40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26"/>
      <c r="AR2030" s="26"/>
      <c r="AS2030" s="26"/>
      <c r="AT2030" s="26"/>
      <c r="AU2030" s="26"/>
      <c r="AV2030" s="26"/>
      <c r="AW2030" s="11"/>
      <c r="AX2030" s="11"/>
      <c r="AY2030" s="11"/>
      <c r="AZ2030" s="11"/>
      <c r="BA2030" s="11"/>
      <c r="BB2030" s="11"/>
      <c r="BC2030" s="11"/>
    </row>
    <row r="2031" spans="1:55" x14ac:dyDescent="0.3">
      <c r="A2031" s="11"/>
      <c r="B2031" s="11"/>
      <c r="C2031" s="11"/>
      <c r="D2031" s="11"/>
      <c r="E2031" s="38"/>
      <c r="F2031" s="11"/>
      <c r="G2031" s="40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26"/>
      <c r="AR2031" s="26"/>
      <c r="AS2031" s="26"/>
      <c r="AT2031" s="26"/>
      <c r="AU2031" s="26"/>
      <c r="AV2031" s="26"/>
      <c r="AW2031" s="11"/>
      <c r="AX2031" s="11"/>
      <c r="AY2031" s="11"/>
      <c r="AZ2031" s="11"/>
      <c r="BA2031" s="11"/>
      <c r="BB2031" s="11"/>
      <c r="BC2031" s="11"/>
    </row>
    <row r="2032" spans="1:55" x14ac:dyDescent="0.3">
      <c r="A2032" s="11"/>
      <c r="B2032" s="11"/>
      <c r="C2032" s="11"/>
      <c r="D2032" s="11"/>
      <c r="E2032" s="38"/>
      <c r="F2032" s="11"/>
      <c r="G2032" s="40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26"/>
      <c r="AR2032" s="26"/>
      <c r="AS2032" s="26"/>
      <c r="AT2032" s="26"/>
      <c r="AU2032" s="26"/>
      <c r="AV2032" s="26"/>
      <c r="AW2032" s="11"/>
      <c r="AX2032" s="11"/>
      <c r="AY2032" s="11"/>
      <c r="AZ2032" s="11"/>
      <c r="BA2032" s="11"/>
      <c r="BB2032" s="11"/>
      <c r="BC2032" s="11"/>
    </row>
    <row r="2033" spans="1:55" x14ac:dyDescent="0.3">
      <c r="A2033" s="11"/>
      <c r="B2033" s="11"/>
      <c r="C2033" s="11"/>
      <c r="D2033" s="11"/>
      <c r="E2033" s="38"/>
      <c r="F2033" s="11"/>
      <c r="G2033" s="40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26"/>
      <c r="AR2033" s="26"/>
      <c r="AS2033" s="26"/>
      <c r="AT2033" s="26"/>
      <c r="AU2033" s="26"/>
      <c r="AV2033" s="26"/>
      <c r="AW2033" s="11"/>
      <c r="AX2033" s="11"/>
      <c r="AY2033" s="11"/>
      <c r="AZ2033" s="11"/>
      <c r="BA2033" s="11"/>
      <c r="BB2033" s="11"/>
      <c r="BC2033" s="11"/>
    </row>
    <row r="2034" spans="1:55" x14ac:dyDescent="0.3">
      <c r="A2034" s="11"/>
      <c r="B2034" s="11"/>
      <c r="C2034" s="11"/>
      <c r="D2034" s="11"/>
      <c r="E2034" s="38"/>
      <c r="F2034" s="11"/>
      <c r="G2034" s="40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26"/>
      <c r="AR2034" s="26"/>
      <c r="AS2034" s="26"/>
      <c r="AT2034" s="26"/>
      <c r="AU2034" s="26"/>
      <c r="AV2034" s="26"/>
      <c r="AW2034" s="11"/>
      <c r="AX2034" s="11"/>
      <c r="AY2034" s="11"/>
      <c r="AZ2034" s="11"/>
      <c r="BA2034" s="11"/>
      <c r="BB2034" s="11"/>
      <c r="BC2034" s="11"/>
    </row>
    <row r="2035" spans="1:55" x14ac:dyDescent="0.3">
      <c r="A2035" s="11"/>
      <c r="B2035" s="11"/>
      <c r="C2035" s="11"/>
      <c r="D2035" s="11"/>
      <c r="E2035" s="38"/>
      <c r="F2035" s="11"/>
      <c r="G2035" s="40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26"/>
      <c r="AR2035" s="26"/>
      <c r="AS2035" s="26"/>
      <c r="AT2035" s="26"/>
      <c r="AU2035" s="26"/>
      <c r="AV2035" s="26"/>
      <c r="AW2035" s="11"/>
      <c r="AX2035" s="11"/>
      <c r="AY2035" s="11"/>
      <c r="AZ2035" s="11"/>
      <c r="BA2035" s="11"/>
      <c r="BB2035" s="11"/>
      <c r="BC2035" s="11"/>
    </row>
    <row r="2036" spans="1:55" x14ac:dyDescent="0.3">
      <c r="A2036" s="11"/>
      <c r="B2036" s="11"/>
      <c r="C2036" s="11"/>
      <c r="D2036" s="11"/>
      <c r="E2036" s="38"/>
      <c r="F2036" s="11"/>
      <c r="G2036" s="40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26"/>
      <c r="AR2036" s="26"/>
      <c r="AS2036" s="26"/>
      <c r="AT2036" s="26"/>
      <c r="AU2036" s="26"/>
      <c r="AV2036" s="26"/>
      <c r="AW2036" s="11"/>
      <c r="AX2036" s="11"/>
      <c r="AY2036" s="11"/>
      <c r="AZ2036" s="11"/>
      <c r="BA2036" s="11"/>
      <c r="BB2036" s="11"/>
      <c r="BC2036" s="11"/>
    </row>
    <row r="2037" spans="1:55" x14ac:dyDescent="0.3">
      <c r="A2037" s="11"/>
      <c r="B2037" s="11"/>
      <c r="C2037" s="11"/>
      <c r="D2037" s="11"/>
      <c r="E2037" s="38"/>
      <c r="F2037" s="11"/>
      <c r="G2037" s="40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26"/>
      <c r="AR2037" s="26"/>
      <c r="AS2037" s="26"/>
      <c r="AT2037" s="26"/>
      <c r="AU2037" s="26"/>
      <c r="AV2037" s="26"/>
      <c r="AW2037" s="11"/>
      <c r="AX2037" s="11"/>
      <c r="AY2037" s="11"/>
      <c r="AZ2037" s="11"/>
      <c r="BA2037" s="11"/>
      <c r="BB2037" s="11"/>
      <c r="BC2037" s="11"/>
    </row>
    <row r="2038" spans="1:55" x14ac:dyDescent="0.3">
      <c r="A2038" s="11"/>
      <c r="B2038" s="11"/>
      <c r="C2038" s="11"/>
      <c r="D2038" s="11"/>
      <c r="E2038" s="38"/>
      <c r="F2038" s="11"/>
      <c r="G2038" s="40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26"/>
      <c r="AR2038" s="26"/>
      <c r="AS2038" s="26"/>
      <c r="AT2038" s="26"/>
      <c r="AU2038" s="26"/>
      <c r="AV2038" s="26"/>
      <c r="AW2038" s="11"/>
      <c r="AX2038" s="11"/>
      <c r="AY2038" s="11"/>
      <c r="AZ2038" s="11"/>
      <c r="BA2038" s="11"/>
      <c r="BB2038" s="11"/>
      <c r="BC2038" s="11"/>
    </row>
    <row r="2039" spans="1:55" x14ac:dyDescent="0.3">
      <c r="A2039" s="11"/>
      <c r="B2039" s="11"/>
      <c r="C2039" s="11"/>
      <c r="D2039" s="11"/>
      <c r="E2039" s="38"/>
      <c r="F2039" s="11"/>
      <c r="G2039" s="40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26"/>
      <c r="AR2039" s="26"/>
      <c r="AS2039" s="26"/>
      <c r="AT2039" s="26"/>
      <c r="AU2039" s="26"/>
      <c r="AV2039" s="26"/>
      <c r="AW2039" s="11"/>
      <c r="AX2039" s="11"/>
      <c r="AY2039" s="11"/>
      <c r="AZ2039" s="11"/>
      <c r="BA2039" s="11"/>
      <c r="BB2039" s="11"/>
      <c r="BC2039" s="11"/>
    </row>
    <row r="2040" spans="1:55" x14ac:dyDescent="0.3">
      <c r="A2040" s="11"/>
      <c r="B2040" s="11"/>
      <c r="C2040" s="11"/>
      <c r="D2040" s="11"/>
      <c r="E2040" s="38"/>
      <c r="F2040" s="11"/>
      <c r="G2040" s="40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26"/>
      <c r="AR2040" s="26"/>
      <c r="AS2040" s="26"/>
      <c r="AT2040" s="26"/>
      <c r="AU2040" s="26"/>
      <c r="AV2040" s="26"/>
      <c r="AW2040" s="11"/>
      <c r="AX2040" s="11"/>
      <c r="AY2040" s="11"/>
      <c r="AZ2040" s="11"/>
      <c r="BA2040" s="11"/>
      <c r="BB2040" s="11"/>
      <c r="BC2040" s="11"/>
    </row>
    <row r="2041" spans="1:55" x14ac:dyDescent="0.3">
      <c r="A2041" s="11"/>
      <c r="B2041" s="11"/>
      <c r="C2041" s="11"/>
      <c r="D2041" s="11"/>
      <c r="E2041" s="38"/>
      <c r="F2041" s="11"/>
      <c r="G2041" s="40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26"/>
      <c r="AR2041" s="26"/>
      <c r="AS2041" s="26"/>
      <c r="AT2041" s="26"/>
      <c r="AU2041" s="26"/>
      <c r="AV2041" s="26"/>
      <c r="AW2041" s="11"/>
      <c r="AX2041" s="11"/>
      <c r="AY2041" s="11"/>
      <c r="AZ2041" s="11"/>
      <c r="BA2041" s="11"/>
      <c r="BB2041" s="11"/>
      <c r="BC2041" s="11"/>
    </row>
    <row r="2042" spans="1:55" x14ac:dyDescent="0.3">
      <c r="A2042" s="11"/>
      <c r="B2042" s="11"/>
      <c r="C2042" s="11"/>
      <c r="D2042" s="11"/>
      <c r="E2042" s="38"/>
      <c r="F2042" s="11"/>
      <c r="G2042" s="40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26"/>
      <c r="AR2042" s="26"/>
      <c r="AS2042" s="26"/>
      <c r="AT2042" s="26"/>
      <c r="AU2042" s="26"/>
      <c r="AV2042" s="26"/>
      <c r="AW2042" s="11"/>
      <c r="AX2042" s="11"/>
      <c r="AY2042" s="11"/>
      <c r="AZ2042" s="11"/>
      <c r="BA2042" s="11"/>
      <c r="BB2042" s="11"/>
      <c r="BC2042" s="11"/>
    </row>
    <row r="2043" spans="1:55" x14ac:dyDescent="0.3">
      <c r="A2043" s="11"/>
      <c r="B2043" s="11"/>
      <c r="C2043" s="11"/>
      <c r="D2043" s="11"/>
      <c r="E2043" s="38"/>
      <c r="F2043" s="11"/>
      <c r="G2043" s="40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26"/>
      <c r="AR2043" s="26"/>
      <c r="AS2043" s="26"/>
      <c r="AT2043" s="26"/>
      <c r="AU2043" s="26"/>
      <c r="AV2043" s="26"/>
      <c r="AW2043" s="11"/>
      <c r="AX2043" s="11"/>
      <c r="AY2043" s="11"/>
      <c r="AZ2043" s="11"/>
      <c r="BA2043" s="11"/>
      <c r="BB2043" s="11"/>
      <c r="BC2043" s="11"/>
    </row>
    <row r="2044" spans="1:55" x14ac:dyDescent="0.3">
      <c r="A2044" s="11"/>
      <c r="B2044" s="11"/>
      <c r="C2044" s="11"/>
      <c r="D2044" s="11"/>
      <c r="E2044" s="38"/>
      <c r="F2044" s="11"/>
      <c r="G2044" s="40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26"/>
      <c r="AR2044" s="26"/>
      <c r="AS2044" s="26"/>
      <c r="AT2044" s="26"/>
      <c r="AU2044" s="26"/>
      <c r="AV2044" s="26"/>
      <c r="AW2044" s="11"/>
      <c r="AX2044" s="11"/>
      <c r="AY2044" s="11"/>
      <c r="AZ2044" s="11"/>
      <c r="BA2044" s="11"/>
      <c r="BB2044" s="11"/>
      <c r="BC2044" s="11"/>
    </row>
    <row r="2045" spans="1:55" x14ac:dyDescent="0.3">
      <c r="A2045" s="11"/>
      <c r="B2045" s="11"/>
      <c r="C2045" s="11"/>
      <c r="D2045" s="11"/>
      <c r="E2045" s="38"/>
      <c r="F2045" s="11"/>
      <c r="G2045" s="40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26"/>
      <c r="AR2045" s="26"/>
      <c r="AS2045" s="26"/>
      <c r="AT2045" s="26"/>
      <c r="AU2045" s="26"/>
      <c r="AV2045" s="26"/>
      <c r="AW2045" s="11"/>
      <c r="AX2045" s="11"/>
      <c r="AY2045" s="11"/>
      <c r="AZ2045" s="11"/>
      <c r="BA2045" s="11"/>
      <c r="BB2045" s="11"/>
      <c r="BC2045" s="11"/>
    </row>
    <row r="2046" spans="1:55" x14ac:dyDescent="0.3">
      <c r="A2046" s="11"/>
      <c r="B2046" s="11"/>
      <c r="C2046" s="11"/>
      <c r="D2046" s="11"/>
      <c r="E2046" s="38"/>
      <c r="F2046" s="11"/>
      <c r="G2046" s="40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26"/>
      <c r="AR2046" s="26"/>
      <c r="AS2046" s="26"/>
      <c r="AT2046" s="26"/>
      <c r="AU2046" s="26"/>
      <c r="AV2046" s="26"/>
      <c r="AW2046" s="11"/>
      <c r="AX2046" s="11"/>
      <c r="AY2046" s="11"/>
      <c r="AZ2046" s="11"/>
      <c r="BA2046" s="11"/>
      <c r="BB2046" s="11"/>
      <c r="BC2046" s="11"/>
    </row>
    <row r="2047" spans="1:55" x14ac:dyDescent="0.3">
      <c r="A2047" s="11"/>
      <c r="B2047" s="11"/>
      <c r="C2047" s="11"/>
      <c r="D2047" s="11"/>
      <c r="E2047" s="38"/>
      <c r="F2047" s="11"/>
      <c r="G2047" s="40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26"/>
      <c r="AR2047" s="26"/>
      <c r="AS2047" s="26"/>
      <c r="AT2047" s="26"/>
      <c r="AU2047" s="26"/>
      <c r="AV2047" s="26"/>
      <c r="AW2047" s="11"/>
      <c r="AX2047" s="11"/>
      <c r="AY2047" s="11"/>
      <c r="AZ2047" s="11"/>
      <c r="BA2047" s="11"/>
      <c r="BB2047" s="11"/>
      <c r="BC2047" s="11"/>
    </row>
    <row r="2048" spans="1:55" x14ac:dyDescent="0.3">
      <c r="A2048" s="11"/>
      <c r="B2048" s="11"/>
      <c r="C2048" s="11"/>
      <c r="D2048" s="11"/>
      <c r="E2048" s="38"/>
      <c r="F2048" s="11"/>
      <c r="G2048" s="40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26"/>
      <c r="AR2048" s="26"/>
      <c r="AS2048" s="26"/>
      <c r="AT2048" s="26"/>
      <c r="AU2048" s="26"/>
      <c r="AV2048" s="26"/>
      <c r="AW2048" s="11"/>
      <c r="AX2048" s="11"/>
      <c r="AY2048" s="11"/>
      <c r="AZ2048" s="11"/>
      <c r="BA2048" s="11"/>
      <c r="BB2048" s="11"/>
      <c r="BC2048" s="11"/>
    </row>
    <row r="2049" spans="1:55" x14ac:dyDescent="0.3">
      <c r="A2049" s="11"/>
      <c r="B2049" s="11"/>
      <c r="C2049" s="11"/>
      <c r="D2049" s="11"/>
      <c r="E2049" s="38"/>
      <c r="F2049" s="11"/>
      <c r="G2049" s="40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26"/>
      <c r="AR2049" s="26"/>
      <c r="AS2049" s="26"/>
      <c r="AT2049" s="26"/>
      <c r="AU2049" s="26"/>
      <c r="AV2049" s="26"/>
      <c r="AW2049" s="11"/>
      <c r="AX2049" s="11"/>
      <c r="AY2049" s="11"/>
      <c r="AZ2049" s="11"/>
      <c r="BA2049" s="11"/>
      <c r="BB2049" s="11"/>
      <c r="BC2049" s="11"/>
    </row>
    <row r="2050" spans="1:55" x14ac:dyDescent="0.3">
      <c r="A2050" s="11"/>
      <c r="B2050" s="11"/>
      <c r="C2050" s="11"/>
      <c r="D2050" s="11"/>
      <c r="E2050" s="38"/>
      <c r="F2050" s="11"/>
      <c r="G2050" s="40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26"/>
      <c r="AR2050" s="26"/>
      <c r="AS2050" s="26"/>
      <c r="AT2050" s="26"/>
      <c r="AU2050" s="26"/>
      <c r="AV2050" s="26"/>
      <c r="AW2050" s="11"/>
      <c r="AX2050" s="11"/>
      <c r="AY2050" s="11"/>
      <c r="AZ2050" s="11"/>
      <c r="BA2050" s="11"/>
      <c r="BB2050" s="11"/>
      <c r="BC2050" s="11"/>
    </row>
    <row r="2051" spans="1:55" x14ac:dyDescent="0.3">
      <c r="A2051" s="11"/>
      <c r="B2051" s="11"/>
      <c r="C2051" s="11"/>
      <c r="D2051" s="11"/>
      <c r="E2051" s="38"/>
      <c r="F2051" s="11"/>
      <c r="G2051" s="40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26"/>
      <c r="AR2051" s="26"/>
      <c r="AS2051" s="26"/>
      <c r="AT2051" s="26"/>
      <c r="AU2051" s="26"/>
      <c r="AV2051" s="26"/>
      <c r="AW2051" s="11"/>
      <c r="AX2051" s="11"/>
      <c r="AY2051" s="11"/>
      <c r="AZ2051" s="11"/>
      <c r="BA2051" s="11"/>
      <c r="BB2051" s="11"/>
      <c r="BC2051" s="11"/>
    </row>
    <row r="2052" spans="1:55" x14ac:dyDescent="0.3">
      <c r="A2052" s="11"/>
      <c r="B2052" s="11"/>
      <c r="C2052" s="11"/>
      <c r="D2052" s="11"/>
      <c r="E2052" s="38"/>
      <c r="F2052" s="11"/>
      <c r="G2052" s="40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26"/>
      <c r="AR2052" s="26"/>
      <c r="AS2052" s="26"/>
      <c r="AT2052" s="26"/>
      <c r="AU2052" s="26"/>
      <c r="AV2052" s="26"/>
      <c r="AW2052" s="11"/>
      <c r="AX2052" s="11"/>
      <c r="AY2052" s="11"/>
      <c r="AZ2052" s="11"/>
      <c r="BA2052" s="11"/>
      <c r="BB2052" s="11"/>
      <c r="BC2052" s="11"/>
    </row>
    <row r="2053" spans="1:55" x14ac:dyDescent="0.3">
      <c r="A2053" s="11"/>
      <c r="B2053" s="11"/>
      <c r="C2053" s="11"/>
      <c r="D2053" s="11"/>
      <c r="E2053" s="38"/>
      <c r="F2053" s="11"/>
      <c r="G2053" s="40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26"/>
      <c r="AR2053" s="26"/>
      <c r="AS2053" s="26"/>
      <c r="AT2053" s="26"/>
      <c r="AU2053" s="26"/>
      <c r="AV2053" s="26"/>
      <c r="AW2053" s="11"/>
      <c r="AX2053" s="11"/>
      <c r="AY2053" s="11"/>
      <c r="AZ2053" s="11"/>
      <c r="BA2053" s="11"/>
      <c r="BB2053" s="11"/>
      <c r="BC2053" s="11"/>
    </row>
    <row r="2054" spans="1:55" x14ac:dyDescent="0.3">
      <c r="A2054" s="11"/>
      <c r="B2054" s="11"/>
      <c r="C2054" s="11"/>
      <c r="D2054" s="11"/>
      <c r="E2054" s="38"/>
      <c r="F2054" s="11"/>
      <c r="G2054" s="40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26"/>
      <c r="AR2054" s="26"/>
      <c r="AS2054" s="26"/>
      <c r="AT2054" s="26"/>
      <c r="AU2054" s="26"/>
      <c r="AV2054" s="26"/>
      <c r="AW2054" s="11"/>
      <c r="AX2054" s="11"/>
      <c r="AY2054" s="11"/>
      <c r="AZ2054" s="11"/>
      <c r="BA2054" s="11"/>
      <c r="BB2054" s="11"/>
      <c r="BC2054" s="11"/>
    </row>
    <row r="2055" spans="1:55" x14ac:dyDescent="0.3">
      <c r="A2055" s="11"/>
      <c r="B2055" s="11"/>
      <c r="C2055" s="11"/>
      <c r="D2055" s="11"/>
      <c r="E2055" s="38"/>
      <c r="F2055" s="11"/>
      <c r="G2055" s="40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26"/>
      <c r="AR2055" s="26"/>
      <c r="AS2055" s="26"/>
      <c r="AT2055" s="26"/>
      <c r="AU2055" s="26"/>
      <c r="AV2055" s="26"/>
      <c r="AW2055" s="11"/>
      <c r="AX2055" s="11"/>
      <c r="AY2055" s="11"/>
      <c r="AZ2055" s="11"/>
      <c r="BA2055" s="11"/>
      <c r="BB2055" s="11"/>
      <c r="BC2055" s="11"/>
    </row>
    <row r="2056" spans="1:55" x14ac:dyDescent="0.3">
      <c r="A2056" s="11"/>
      <c r="B2056" s="11"/>
      <c r="C2056" s="11"/>
      <c r="D2056" s="11"/>
      <c r="E2056" s="38"/>
      <c r="F2056" s="11"/>
      <c r="G2056" s="40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26"/>
      <c r="AR2056" s="26"/>
      <c r="AS2056" s="26"/>
      <c r="AT2056" s="26"/>
      <c r="AU2056" s="26"/>
      <c r="AV2056" s="26"/>
      <c r="AW2056" s="11"/>
      <c r="AX2056" s="11"/>
      <c r="AY2056" s="11"/>
      <c r="AZ2056" s="11"/>
      <c r="BA2056" s="11"/>
      <c r="BB2056" s="11"/>
      <c r="BC2056" s="11"/>
    </row>
    <row r="2057" spans="1:55" x14ac:dyDescent="0.3">
      <c r="A2057" s="11"/>
      <c r="B2057" s="11"/>
      <c r="C2057" s="11"/>
      <c r="D2057" s="11"/>
      <c r="E2057" s="38"/>
      <c r="F2057" s="11"/>
      <c r="G2057" s="40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26"/>
      <c r="AR2057" s="26"/>
      <c r="AS2057" s="26"/>
      <c r="AT2057" s="26"/>
      <c r="AU2057" s="26"/>
      <c r="AV2057" s="26"/>
      <c r="AW2057" s="11"/>
      <c r="AX2057" s="11"/>
      <c r="AY2057" s="11"/>
      <c r="AZ2057" s="11"/>
      <c r="BA2057" s="11"/>
      <c r="BB2057" s="11"/>
      <c r="BC2057" s="11"/>
    </row>
    <row r="2058" spans="1:55" x14ac:dyDescent="0.3">
      <c r="A2058" s="11"/>
      <c r="B2058" s="11"/>
      <c r="C2058" s="11"/>
      <c r="D2058" s="11"/>
      <c r="E2058" s="38"/>
      <c r="F2058" s="11"/>
      <c r="G2058" s="40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26"/>
      <c r="AR2058" s="26"/>
      <c r="AS2058" s="26"/>
      <c r="AT2058" s="26"/>
      <c r="AU2058" s="26"/>
      <c r="AV2058" s="26"/>
      <c r="AW2058" s="11"/>
      <c r="AX2058" s="11"/>
      <c r="AY2058" s="11"/>
      <c r="AZ2058" s="11"/>
      <c r="BA2058" s="11"/>
      <c r="BB2058" s="11"/>
      <c r="BC2058" s="11"/>
    </row>
    <row r="2059" spans="1:55" x14ac:dyDescent="0.3">
      <c r="A2059" s="11"/>
      <c r="B2059" s="11"/>
      <c r="C2059" s="11"/>
      <c r="D2059" s="11"/>
      <c r="E2059" s="38"/>
      <c r="F2059" s="11"/>
      <c r="G2059" s="40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26"/>
      <c r="AR2059" s="26"/>
      <c r="AS2059" s="26"/>
      <c r="AT2059" s="26"/>
      <c r="AU2059" s="26"/>
      <c r="AV2059" s="26"/>
      <c r="AW2059" s="11"/>
      <c r="AX2059" s="11"/>
      <c r="AY2059" s="11"/>
      <c r="AZ2059" s="11"/>
      <c r="BA2059" s="11"/>
      <c r="BB2059" s="11"/>
      <c r="BC2059" s="11"/>
    </row>
    <row r="2060" spans="1:55" x14ac:dyDescent="0.3">
      <c r="A2060" s="11"/>
      <c r="B2060" s="11"/>
      <c r="C2060" s="11"/>
      <c r="D2060" s="11"/>
      <c r="E2060" s="38"/>
      <c r="F2060" s="11"/>
      <c r="G2060" s="40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26"/>
      <c r="AR2060" s="26"/>
      <c r="AS2060" s="26"/>
      <c r="AT2060" s="26"/>
      <c r="AU2060" s="26"/>
      <c r="AV2060" s="26"/>
      <c r="AW2060" s="11"/>
      <c r="AX2060" s="11"/>
      <c r="AY2060" s="11"/>
      <c r="AZ2060" s="11"/>
      <c r="BA2060" s="11"/>
      <c r="BB2060" s="11"/>
      <c r="BC2060" s="11"/>
    </row>
    <row r="2061" spans="1:55" x14ac:dyDescent="0.3">
      <c r="A2061" s="11"/>
      <c r="B2061" s="11"/>
      <c r="C2061" s="11"/>
      <c r="D2061" s="11"/>
      <c r="E2061" s="38"/>
      <c r="F2061" s="11"/>
      <c r="G2061" s="40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26"/>
      <c r="AR2061" s="26"/>
      <c r="AS2061" s="26"/>
      <c r="AT2061" s="26"/>
      <c r="AU2061" s="26"/>
      <c r="AV2061" s="26"/>
      <c r="AW2061" s="11"/>
      <c r="AX2061" s="11"/>
      <c r="AY2061" s="11"/>
      <c r="AZ2061" s="11"/>
      <c r="BA2061" s="11"/>
      <c r="BB2061" s="11"/>
      <c r="BC2061" s="11"/>
    </row>
    <row r="2062" spans="1:55" x14ac:dyDescent="0.3">
      <c r="A2062" s="11"/>
      <c r="B2062" s="11"/>
      <c r="C2062" s="11"/>
      <c r="D2062" s="11"/>
      <c r="E2062" s="38"/>
      <c r="F2062" s="11"/>
      <c r="G2062" s="40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26"/>
      <c r="AR2062" s="26"/>
      <c r="AS2062" s="26"/>
      <c r="AT2062" s="26"/>
      <c r="AU2062" s="26"/>
      <c r="AV2062" s="26"/>
      <c r="AW2062" s="11"/>
      <c r="AX2062" s="11"/>
      <c r="AY2062" s="11"/>
      <c r="AZ2062" s="11"/>
      <c r="BA2062" s="11"/>
      <c r="BB2062" s="11"/>
      <c r="BC2062" s="11"/>
    </row>
    <row r="2063" spans="1:55" x14ac:dyDescent="0.3">
      <c r="A2063" s="11"/>
      <c r="B2063" s="11"/>
      <c r="C2063" s="11"/>
      <c r="D2063" s="11"/>
      <c r="E2063" s="38"/>
      <c r="F2063" s="11"/>
      <c r="G2063" s="40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26"/>
      <c r="AR2063" s="26"/>
      <c r="AS2063" s="26"/>
      <c r="AT2063" s="26"/>
      <c r="AU2063" s="26"/>
      <c r="AV2063" s="26"/>
      <c r="AW2063" s="11"/>
      <c r="AX2063" s="11"/>
      <c r="AY2063" s="11"/>
      <c r="AZ2063" s="11"/>
      <c r="BA2063" s="11"/>
      <c r="BB2063" s="11"/>
      <c r="BC2063" s="11"/>
    </row>
    <row r="2064" spans="1:55" x14ac:dyDescent="0.3">
      <c r="A2064" s="11"/>
      <c r="B2064" s="11"/>
      <c r="C2064" s="11"/>
      <c r="D2064" s="11"/>
      <c r="E2064" s="38"/>
      <c r="F2064" s="11"/>
      <c r="G2064" s="40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26"/>
      <c r="AR2064" s="26"/>
      <c r="AS2064" s="26"/>
      <c r="AT2064" s="26"/>
      <c r="AU2064" s="26"/>
      <c r="AV2064" s="26"/>
      <c r="AW2064" s="11"/>
      <c r="AX2064" s="11"/>
      <c r="AY2064" s="11"/>
      <c r="AZ2064" s="11"/>
      <c r="BA2064" s="11"/>
      <c r="BB2064" s="11"/>
      <c r="BC2064" s="11"/>
    </row>
    <row r="2065" spans="1:55" x14ac:dyDescent="0.3">
      <c r="A2065" s="11"/>
      <c r="B2065" s="11"/>
      <c r="C2065" s="11"/>
      <c r="D2065" s="11"/>
      <c r="E2065" s="38"/>
      <c r="F2065" s="11"/>
      <c r="G2065" s="40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26"/>
      <c r="AR2065" s="26"/>
      <c r="AS2065" s="26"/>
      <c r="AT2065" s="26"/>
      <c r="AU2065" s="26"/>
      <c r="AV2065" s="26"/>
      <c r="AW2065" s="11"/>
      <c r="AX2065" s="11"/>
      <c r="AY2065" s="11"/>
      <c r="AZ2065" s="11"/>
      <c r="BA2065" s="11"/>
      <c r="BB2065" s="11"/>
      <c r="BC2065" s="11"/>
    </row>
    <row r="2066" spans="1:55" x14ac:dyDescent="0.3">
      <c r="A2066" s="11"/>
      <c r="B2066" s="11"/>
      <c r="C2066" s="11"/>
      <c r="D2066" s="11"/>
      <c r="E2066" s="38"/>
      <c r="F2066" s="11"/>
      <c r="G2066" s="40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26"/>
      <c r="AR2066" s="26"/>
      <c r="AS2066" s="26"/>
      <c r="AT2066" s="26"/>
      <c r="AU2066" s="26"/>
      <c r="AV2066" s="26"/>
      <c r="AW2066" s="11"/>
      <c r="AX2066" s="11"/>
      <c r="AY2066" s="11"/>
      <c r="AZ2066" s="11"/>
      <c r="BA2066" s="11"/>
      <c r="BB2066" s="11"/>
      <c r="BC2066" s="11"/>
    </row>
    <row r="2067" spans="1:55" x14ac:dyDescent="0.3">
      <c r="A2067" s="11"/>
      <c r="B2067" s="11"/>
      <c r="C2067" s="11"/>
      <c r="D2067" s="11"/>
      <c r="E2067" s="38"/>
      <c r="F2067" s="11"/>
      <c r="G2067" s="40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26"/>
      <c r="AR2067" s="26"/>
      <c r="AS2067" s="26"/>
      <c r="AT2067" s="26"/>
      <c r="AU2067" s="26"/>
      <c r="AV2067" s="26"/>
      <c r="AW2067" s="11"/>
      <c r="AX2067" s="11"/>
      <c r="AY2067" s="11"/>
      <c r="AZ2067" s="11"/>
      <c r="BA2067" s="11"/>
      <c r="BB2067" s="11"/>
      <c r="BC2067" s="11"/>
    </row>
    <row r="2068" spans="1:55" x14ac:dyDescent="0.3">
      <c r="A2068" s="11"/>
      <c r="B2068" s="11"/>
      <c r="C2068" s="11"/>
      <c r="D2068" s="11"/>
      <c r="E2068" s="38"/>
      <c r="F2068" s="11"/>
      <c r="G2068" s="40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26"/>
      <c r="AR2068" s="26"/>
      <c r="AS2068" s="26"/>
      <c r="AT2068" s="26"/>
      <c r="AU2068" s="26"/>
      <c r="AV2068" s="26"/>
      <c r="AW2068" s="11"/>
      <c r="AX2068" s="11"/>
      <c r="AY2068" s="11"/>
      <c r="AZ2068" s="11"/>
      <c r="BA2068" s="11"/>
      <c r="BB2068" s="11"/>
      <c r="BC2068" s="11"/>
    </row>
    <row r="2069" spans="1:55" x14ac:dyDescent="0.3">
      <c r="A2069" s="11"/>
      <c r="B2069" s="11"/>
      <c r="C2069" s="11"/>
      <c r="D2069" s="11"/>
      <c r="E2069" s="38"/>
      <c r="F2069" s="11"/>
      <c r="G2069" s="40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26"/>
      <c r="AR2069" s="26"/>
      <c r="AS2069" s="26"/>
      <c r="AT2069" s="26"/>
      <c r="AU2069" s="26"/>
      <c r="AV2069" s="26"/>
      <c r="AW2069" s="11"/>
      <c r="AX2069" s="11"/>
      <c r="AY2069" s="11"/>
      <c r="AZ2069" s="11"/>
      <c r="BA2069" s="11"/>
      <c r="BB2069" s="11"/>
      <c r="BC2069" s="11"/>
    </row>
    <row r="2070" spans="1:55" x14ac:dyDescent="0.3">
      <c r="A2070" s="11"/>
      <c r="B2070" s="11"/>
      <c r="C2070" s="11"/>
      <c r="D2070" s="11"/>
      <c r="E2070" s="38"/>
      <c r="F2070" s="11"/>
      <c r="G2070" s="40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26"/>
      <c r="AR2070" s="26"/>
      <c r="AS2070" s="26"/>
      <c r="AT2070" s="26"/>
      <c r="AU2070" s="26"/>
      <c r="AV2070" s="26"/>
      <c r="AW2070" s="11"/>
      <c r="AX2070" s="11"/>
      <c r="AY2070" s="11"/>
      <c r="AZ2070" s="11"/>
      <c r="BA2070" s="11"/>
      <c r="BB2070" s="11"/>
      <c r="BC2070" s="11"/>
    </row>
    <row r="2071" spans="1:55" x14ac:dyDescent="0.3">
      <c r="A2071" s="11"/>
      <c r="B2071" s="11"/>
      <c r="C2071" s="11"/>
      <c r="D2071" s="11"/>
      <c r="E2071" s="38"/>
      <c r="F2071" s="11"/>
      <c r="G2071" s="40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26"/>
      <c r="AR2071" s="26"/>
      <c r="AS2071" s="26"/>
      <c r="AT2071" s="26"/>
      <c r="AU2071" s="26"/>
      <c r="AV2071" s="26"/>
      <c r="AW2071" s="11"/>
      <c r="AX2071" s="11"/>
      <c r="AY2071" s="11"/>
      <c r="AZ2071" s="11"/>
      <c r="BA2071" s="11"/>
      <c r="BB2071" s="11"/>
      <c r="BC2071" s="11"/>
    </row>
    <row r="2072" spans="1:55" x14ac:dyDescent="0.3">
      <c r="A2072" s="11"/>
      <c r="B2072" s="11"/>
      <c r="C2072" s="11"/>
      <c r="D2072" s="11"/>
      <c r="E2072" s="38"/>
      <c r="F2072" s="11"/>
      <c r="G2072" s="40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26"/>
      <c r="AR2072" s="26"/>
      <c r="AS2072" s="26"/>
      <c r="AT2072" s="26"/>
      <c r="AU2072" s="26"/>
      <c r="AV2072" s="26"/>
      <c r="AW2072" s="11"/>
      <c r="AX2072" s="11"/>
      <c r="AY2072" s="11"/>
      <c r="AZ2072" s="11"/>
      <c r="BA2072" s="11"/>
      <c r="BB2072" s="11"/>
      <c r="BC2072" s="11"/>
    </row>
    <row r="2073" spans="1:55" x14ac:dyDescent="0.3">
      <c r="A2073" s="11"/>
      <c r="B2073" s="11"/>
      <c r="C2073" s="11"/>
      <c r="D2073" s="11"/>
      <c r="E2073" s="38"/>
      <c r="F2073" s="11"/>
      <c r="G2073" s="40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26"/>
      <c r="AR2073" s="26"/>
      <c r="AS2073" s="26"/>
      <c r="AT2073" s="26"/>
      <c r="AU2073" s="26"/>
      <c r="AV2073" s="26"/>
      <c r="AW2073" s="11"/>
      <c r="AX2073" s="11"/>
      <c r="AY2073" s="11"/>
      <c r="AZ2073" s="11"/>
      <c r="BA2073" s="11"/>
      <c r="BB2073" s="11"/>
      <c r="BC2073" s="11"/>
    </row>
    <row r="2074" spans="1:55" x14ac:dyDescent="0.3">
      <c r="A2074" s="11"/>
      <c r="B2074" s="11"/>
      <c r="C2074" s="11"/>
      <c r="D2074" s="11"/>
      <c r="E2074" s="38"/>
      <c r="F2074" s="11"/>
      <c r="G2074" s="40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26"/>
      <c r="AR2074" s="26"/>
      <c r="AS2074" s="26"/>
      <c r="AT2074" s="26"/>
      <c r="AU2074" s="26"/>
      <c r="AV2074" s="26"/>
      <c r="AW2074" s="11"/>
      <c r="AX2074" s="11"/>
      <c r="AY2074" s="11"/>
      <c r="AZ2074" s="11"/>
      <c r="BA2074" s="11"/>
      <c r="BB2074" s="11"/>
      <c r="BC2074" s="11"/>
    </row>
    <row r="2075" spans="1:55" x14ac:dyDescent="0.3">
      <c r="A2075" s="11"/>
      <c r="B2075" s="11"/>
      <c r="C2075" s="11"/>
      <c r="D2075" s="11"/>
      <c r="E2075" s="38"/>
      <c r="F2075" s="11"/>
      <c r="G2075" s="40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26"/>
      <c r="AR2075" s="26"/>
      <c r="AS2075" s="26"/>
      <c r="AT2075" s="26"/>
      <c r="AU2075" s="26"/>
      <c r="AV2075" s="26"/>
      <c r="AW2075" s="11"/>
      <c r="AX2075" s="11"/>
      <c r="AY2075" s="11"/>
      <c r="AZ2075" s="11"/>
      <c r="BA2075" s="11"/>
      <c r="BB2075" s="11"/>
      <c r="BC2075" s="11"/>
    </row>
    <row r="2076" spans="1:55" x14ac:dyDescent="0.3">
      <c r="A2076" s="11"/>
      <c r="B2076" s="11"/>
      <c r="C2076" s="11"/>
      <c r="D2076" s="11"/>
      <c r="E2076" s="38"/>
      <c r="F2076" s="11"/>
      <c r="G2076" s="40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26"/>
      <c r="AR2076" s="26"/>
      <c r="AS2076" s="26"/>
      <c r="AT2076" s="26"/>
      <c r="AU2076" s="26"/>
      <c r="AV2076" s="26"/>
      <c r="AW2076" s="11"/>
      <c r="AX2076" s="11"/>
      <c r="AY2076" s="11"/>
      <c r="AZ2076" s="11"/>
      <c r="BA2076" s="11"/>
      <c r="BB2076" s="11"/>
      <c r="BC2076" s="11"/>
    </row>
    <row r="2077" spans="1:55" x14ac:dyDescent="0.3">
      <c r="A2077" s="11"/>
      <c r="B2077" s="11"/>
      <c r="C2077" s="11"/>
      <c r="D2077" s="11"/>
      <c r="E2077" s="38"/>
      <c r="F2077" s="11"/>
      <c r="G2077" s="40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26"/>
      <c r="AR2077" s="26"/>
      <c r="AS2077" s="26"/>
      <c r="AT2077" s="26"/>
      <c r="AU2077" s="26"/>
      <c r="AV2077" s="26"/>
      <c r="AW2077" s="11"/>
      <c r="AX2077" s="11"/>
      <c r="AY2077" s="11"/>
      <c r="AZ2077" s="11"/>
      <c r="BA2077" s="11"/>
      <c r="BB2077" s="11"/>
      <c r="BC2077" s="11"/>
    </row>
    <row r="2078" spans="1:55" x14ac:dyDescent="0.3">
      <c r="A2078" s="11"/>
      <c r="B2078" s="11"/>
      <c r="C2078" s="11"/>
      <c r="D2078" s="11"/>
      <c r="E2078" s="38"/>
      <c r="F2078" s="11"/>
      <c r="G2078" s="40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26"/>
      <c r="AR2078" s="26"/>
      <c r="AS2078" s="26"/>
      <c r="AT2078" s="26"/>
      <c r="AU2078" s="26"/>
      <c r="AV2078" s="26"/>
      <c r="AW2078" s="11"/>
      <c r="AX2078" s="11"/>
      <c r="AY2078" s="11"/>
      <c r="AZ2078" s="11"/>
      <c r="BA2078" s="11"/>
      <c r="BB2078" s="11"/>
      <c r="BC2078" s="11"/>
    </row>
    <row r="2079" spans="1:55" x14ac:dyDescent="0.3">
      <c r="A2079" s="11"/>
      <c r="B2079" s="11"/>
      <c r="C2079" s="11"/>
      <c r="D2079" s="11"/>
      <c r="E2079" s="38"/>
      <c r="F2079" s="11"/>
      <c r="G2079" s="40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26"/>
      <c r="AR2079" s="26"/>
      <c r="AS2079" s="26"/>
      <c r="AT2079" s="26"/>
      <c r="AU2079" s="26"/>
      <c r="AV2079" s="26"/>
      <c r="AW2079" s="11"/>
      <c r="AX2079" s="11"/>
      <c r="AY2079" s="11"/>
      <c r="AZ2079" s="11"/>
      <c r="BA2079" s="11"/>
      <c r="BB2079" s="11"/>
      <c r="BC2079" s="11"/>
    </row>
    <row r="2080" spans="1:55" x14ac:dyDescent="0.3">
      <c r="A2080" s="11"/>
      <c r="B2080" s="11"/>
      <c r="C2080" s="11"/>
      <c r="D2080" s="11"/>
      <c r="E2080" s="38"/>
      <c r="F2080" s="11"/>
      <c r="G2080" s="40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26"/>
      <c r="AR2080" s="26"/>
      <c r="AS2080" s="26"/>
      <c r="AT2080" s="26"/>
      <c r="AU2080" s="26"/>
      <c r="AV2080" s="26"/>
      <c r="AW2080" s="11"/>
      <c r="AX2080" s="11"/>
      <c r="AY2080" s="11"/>
      <c r="AZ2080" s="11"/>
      <c r="BA2080" s="11"/>
      <c r="BB2080" s="11"/>
      <c r="BC2080" s="11"/>
    </row>
    <row r="2081" spans="1:55" x14ac:dyDescent="0.3">
      <c r="A2081" s="11"/>
      <c r="B2081" s="11"/>
      <c r="C2081" s="11"/>
      <c r="D2081" s="11"/>
      <c r="E2081" s="38"/>
      <c r="F2081" s="11"/>
      <c r="G2081" s="40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26"/>
      <c r="AR2081" s="26"/>
      <c r="AS2081" s="26"/>
      <c r="AT2081" s="26"/>
      <c r="AU2081" s="26"/>
      <c r="AV2081" s="26"/>
      <c r="AW2081" s="11"/>
      <c r="AX2081" s="11"/>
      <c r="AY2081" s="11"/>
      <c r="AZ2081" s="11"/>
      <c r="BA2081" s="11"/>
      <c r="BB2081" s="11"/>
      <c r="BC2081" s="11"/>
    </row>
    <row r="2082" spans="1:55" x14ac:dyDescent="0.3">
      <c r="A2082" s="11"/>
      <c r="B2082" s="11"/>
      <c r="C2082" s="11"/>
      <c r="D2082" s="11"/>
      <c r="E2082" s="38"/>
      <c r="F2082" s="11"/>
      <c r="G2082" s="40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26"/>
      <c r="AR2082" s="26"/>
      <c r="AS2082" s="26"/>
      <c r="AT2082" s="26"/>
      <c r="AU2082" s="26"/>
      <c r="AV2082" s="26"/>
      <c r="AW2082" s="11"/>
      <c r="AX2082" s="11"/>
      <c r="AY2082" s="11"/>
      <c r="AZ2082" s="11"/>
      <c r="BA2082" s="11"/>
      <c r="BB2082" s="11"/>
      <c r="BC2082" s="11"/>
    </row>
    <row r="2083" spans="1:55" x14ac:dyDescent="0.3">
      <c r="A2083" s="11"/>
      <c r="B2083" s="11"/>
      <c r="C2083" s="11"/>
      <c r="D2083" s="11"/>
      <c r="E2083" s="38"/>
      <c r="F2083" s="11"/>
      <c r="G2083" s="40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26"/>
      <c r="AR2083" s="26"/>
      <c r="AS2083" s="26"/>
      <c r="AT2083" s="26"/>
      <c r="AU2083" s="26"/>
      <c r="AV2083" s="26"/>
      <c r="AW2083" s="11"/>
      <c r="AX2083" s="11"/>
      <c r="AY2083" s="11"/>
      <c r="AZ2083" s="11"/>
      <c r="BA2083" s="11"/>
      <c r="BB2083" s="11"/>
      <c r="BC2083" s="11"/>
    </row>
    <row r="2084" spans="1:55" x14ac:dyDescent="0.3">
      <c r="A2084" s="11"/>
      <c r="B2084" s="11"/>
      <c r="C2084" s="11"/>
      <c r="D2084" s="11"/>
      <c r="E2084" s="38"/>
      <c r="F2084" s="11"/>
      <c r="G2084" s="40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26"/>
      <c r="AR2084" s="26"/>
      <c r="AS2084" s="26"/>
      <c r="AT2084" s="26"/>
      <c r="AU2084" s="26"/>
      <c r="AV2084" s="26"/>
      <c r="AW2084" s="11"/>
      <c r="AX2084" s="11"/>
      <c r="AY2084" s="11"/>
      <c r="AZ2084" s="11"/>
      <c r="BA2084" s="11"/>
      <c r="BB2084" s="11"/>
      <c r="BC2084" s="11"/>
    </row>
    <row r="2085" spans="1:55" x14ac:dyDescent="0.3">
      <c r="A2085" s="11"/>
      <c r="B2085" s="11"/>
      <c r="C2085" s="11"/>
      <c r="D2085" s="11"/>
      <c r="E2085" s="38"/>
      <c r="F2085" s="11"/>
      <c r="G2085" s="40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26"/>
      <c r="AR2085" s="26"/>
      <c r="AS2085" s="26"/>
      <c r="AT2085" s="26"/>
      <c r="AU2085" s="26"/>
      <c r="AV2085" s="26"/>
      <c r="AW2085" s="11"/>
      <c r="AX2085" s="11"/>
      <c r="AY2085" s="11"/>
      <c r="AZ2085" s="11"/>
      <c r="BA2085" s="11"/>
      <c r="BB2085" s="11"/>
      <c r="BC2085" s="11"/>
    </row>
    <row r="2086" spans="1:55" x14ac:dyDescent="0.3">
      <c r="A2086" s="11"/>
      <c r="B2086" s="11"/>
      <c r="C2086" s="11"/>
      <c r="D2086" s="11"/>
      <c r="E2086" s="38"/>
      <c r="F2086" s="11"/>
      <c r="G2086" s="40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26"/>
      <c r="AR2086" s="26"/>
      <c r="AS2086" s="26"/>
      <c r="AT2086" s="26"/>
      <c r="AU2086" s="26"/>
      <c r="AV2086" s="26"/>
      <c r="AW2086" s="11"/>
      <c r="AX2086" s="11"/>
      <c r="AY2086" s="11"/>
      <c r="AZ2086" s="11"/>
      <c r="BA2086" s="11"/>
      <c r="BB2086" s="11"/>
      <c r="BC2086" s="11"/>
    </row>
    <row r="2087" spans="1:55" x14ac:dyDescent="0.3">
      <c r="A2087" s="11"/>
      <c r="B2087" s="11"/>
      <c r="C2087" s="11"/>
      <c r="D2087" s="11"/>
      <c r="E2087" s="38"/>
      <c r="F2087" s="11"/>
      <c r="G2087" s="40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26"/>
      <c r="AR2087" s="26"/>
      <c r="AS2087" s="26"/>
      <c r="AT2087" s="26"/>
      <c r="AU2087" s="26"/>
      <c r="AV2087" s="26"/>
      <c r="AW2087" s="11"/>
      <c r="AX2087" s="11"/>
      <c r="AY2087" s="11"/>
      <c r="AZ2087" s="11"/>
      <c r="BA2087" s="11"/>
      <c r="BB2087" s="11"/>
      <c r="BC2087" s="11"/>
    </row>
    <row r="2088" spans="1:55" x14ac:dyDescent="0.3">
      <c r="A2088" s="11"/>
      <c r="B2088" s="11"/>
      <c r="C2088" s="11"/>
      <c r="D2088" s="11"/>
      <c r="E2088" s="38"/>
      <c r="F2088" s="11"/>
      <c r="G2088" s="40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26"/>
      <c r="AR2088" s="26"/>
      <c r="AS2088" s="26"/>
      <c r="AT2088" s="26"/>
      <c r="AU2088" s="26"/>
      <c r="AV2088" s="26"/>
      <c r="AW2088" s="11"/>
      <c r="AX2088" s="11"/>
      <c r="AY2088" s="11"/>
      <c r="AZ2088" s="11"/>
      <c r="BA2088" s="11"/>
      <c r="BB2088" s="11"/>
      <c r="BC2088" s="11"/>
    </row>
    <row r="2089" spans="1:55" x14ac:dyDescent="0.3">
      <c r="A2089" s="11"/>
      <c r="B2089" s="11"/>
      <c r="C2089" s="11"/>
      <c r="D2089" s="11"/>
      <c r="E2089" s="38"/>
      <c r="F2089" s="11"/>
      <c r="G2089" s="40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26"/>
      <c r="AR2089" s="26"/>
      <c r="AS2089" s="26"/>
      <c r="AT2089" s="26"/>
      <c r="AU2089" s="26"/>
      <c r="AV2089" s="26"/>
      <c r="AW2089" s="11"/>
      <c r="AX2089" s="11"/>
      <c r="AY2089" s="11"/>
      <c r="AZ2089" s="11"/>
      <c r="BA2089" s="11"/>
      <c r="BB2089" s="11"/>
      <c r="BC2089" s="11"/>
    </row>
    <row r="2090" spans="1:55" x14ac:dyDescent="0.3">
      <c r="A2090" s="11"/>
      <c r="B2090" s="11"/>
      <c r="C2090" s="11"/>
      <c r="D2090" s="11"/>
      <c r="E2090" s="38"/>
      <c r="F2090" s="11"/>
      <c r="G2090" s="40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26"/>
      <c r="AR2090" s="26"/>
      <c r="AS2090" s="26"/>
      <c r="AT2090" s="26"/>
      <c r="AU2090" s="26"/>
      <c r="AV2090" s="26"/>
      <c r="AW2090" s="11"/>
      <c r="AX2090" s="11"/>
      <c r="AY2090" s="11"/>
      <c r="AZ2090" s="11"/>
      <c r="BA2090" s="11"/>
      <c r="BB2090" s="11"/>
      <c r="BC2090" s="11"/>
    </row>
    <row r="2091" spans="1:55" x14ac:dyDescent="0.3">
      <c r="A2091" s="11"/>
      <c r="B2091" s="11"/>
      <c r="C2091" s="11"/>
      <c r="D2091" s="11"/>
      <c r="E2091" s="38"/>
      <c r="F2091" s="11"/>
      <c r="G2091" s="40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26"/>
      <c r="AR2091" s="26"/>
      <c r="AS2091" s="26"/>
      <c r="AT2091" s="26"/>
      <c r="AU2091" s="26"/>
      <c r="AV2091" s="26"/>
      <c r="AW2091" s="11"/>
      <c r="AX2091" s="11"/>
      <c r="AY2091" s="11"/>
      <c r="AZ2091" s="11"/>
      <c r="BA2091" s="11"/>
      <c r="BB2091" s="11"/>
      <c r="BC2091" s="11"/>
    </row>
    <row r="2092" spans="1:55" x14ac:dyDescent="0.3">
      <c r="A2092" s="11"/>
      <c r="B2092" s="11"/>
      <c r="C2092" s="11"/>
      <c r="D2092" s="11"/>
      <c r="E2092" s="38"/>
      <c r="F2092" s="11"/>
      <c r="G2092" s="40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26"/>
      <c r="AR2092" s="26"/>
      <c r="AS2092" s="26"/>
      <c r="AT2092" s="26"/>
      <c r="AU2092" s="26"/>
      <c r="AV2092" s="26"/>
      <c r="AW2092" s="11"/>
      <c r="AX2092" s="11"/>
      <c r="AY2092" s="11"/>
      <c r="AZ2092" s="11"/>
      <c r="BA2092" s="11"/>
      <c r="BB2092" s="11"/>
      <c r="BC2092" s="11"/>
    </row>
    <row r="2093" spans="1:55" x14ac:dyDescent="0.3">
      <c r="A2093" s="11"/>
      <c r="B2093" s="11"/>
      <c r="C2093" s="11"/>
      <c r="D2093" s="11"/>
      <c r="E2093" s="38"/>
      <c r="F2093" s="11"/>
      <c r="G2093" s="40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26"/>
      <c r="AR2093" s="26"/>
      <c r="AS2093" s="26"/>
      <c r="AT2093" s="26"/>
      <c r="AU2093" s="26"/>
      <c r="AV2093" s="26"/>
      <c r="AW2093" s="11"/>
      <c r="AX2093" s="11"/>
      <c r="AY2093" s="11"/>
      <c r="AZ2093" s="11"/>
      <c r="BA2093" s="11"/>
      <c r="BB2093" s="11"/>
      <c r="BC2093" s="11"/>
    </row>
    <row r="2094" spans="1:55" x14ac:dyDescent="0.3">
      <c r="A2094" s="11"/>
      <c r="B2094" s="11"/>
      <c r="C2094" s="11"/>
      <c r="D2094" s="11"/>
      <c r="E2094" s="38"/>
      <c r="F2094" s="11"/>
      <c r="G2094" s="40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26"/>
      <c r="AR2094" s="26"/>
      <c r="AS2094" s="26"/>
      <c r="AT2094" s="26"/>
      <c r="AU2094" s="26"/>
      <c r="AV2094" s="26"/>
      <c r="AW2094" s="11"/>
      <c r="AX2094" s="11"/>
      <c r="AY2094" s="11"/>
      <c r="AZ2094" s="11"/>
      <c r="BA2094" s="11"/>
      <c r="BB2094" s="11"/>
      <c r="BC2094" s="11"/>
    </row>
    <row r="2095" spans="1:55" x14ac:dyDescent="0.3">
      <c r="A2095" s="11"/>
      <c r="B2095" s="11"/>
      <c r="C2095" s="11"/>
      <c r="D2095" s="11"/>
      <c r="E2095" s="38"/>
      <c r="F2095" s="11"/>
      <c r="G2095" s="40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26"/>
      <c r="AR2095" s="26"/>
      <c r="AS2095" s="26"/>
      <c r="AT2095" s="26"/>
      <c r="AU2095" s="26"/>
      <c r="AV2095" s="26"/>
      <c r="AW2095" s="11"/>
      <c r="AX2095" s="11"/>
      <c r="AY2095" s="11"/>
      <c r="AZ2095" s="11"/>
      <c r="BA2095" s="11"/>
      <c r="BB2095" s="11"/>
      <c r="BC2095" s="11"/>
    </row>
    <row r="2096" spans="1:55" x14ac:dyDescent="0.3">
      <c r="A2096" s="11"/>
      <c r="B2096" s="11"/>
      <c r="C2096" s="11"/>
      <c r="D2096" s="11"/>
      <c r="E2096" s="38"/>
      <c r="F2096" s="11"/>
      <c r="G2096" s="40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26"/>
      <c r="AR2096" s="26"/>
      <c r="AS2096" s="26"/>
      <c r="AT2096" s="26"/>
      <c r="AU2096" s="26"/>
      <c r="AV2096" s="26"/>
      <c r="AW2096" s="11"/>
      <c r="AX2096" s="11"/>
      <c r="AY2096" s="11"/>
      <c r="AZ2096" s="11"/>
      <c r="BA2096" s="11"/>
      <c r="BB2096" s="11"/>
      <c r="BC2096" s="11"/>
    </row>
    <row r="2097" spans="1:55" x14ac:dyDescent="0.3">
      <c r="A2097" s="11"/>
      <c r="B2097" s="11"/>
      <c r="C2097" s="11"/>
      <c r="D2097" s="11"/>
      <c r="E2097" s="38"/>
      <c r="F2097" s="11"/>
      <c r="G2097" s="40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26"/>
      <c r="AR2097" s="26"/>
      <c r="AS2097" s="26"/>
      <c r="AT2097" s="26"/>
      <c r="AU2097" s="26"/>
      <c r="AV2097" s="26"/>
      <c r="AW2097" s="11"/>
      <c r="AX2097" s="11"/>
      <c r="AY2097" s="11"/>
      <c r="AZ2097" s="11"/>
      <c r="BA2097" s="11"/>
      <c r="BB2097" s="11"/>
      <c r="BC2097" s="11"/>
    </row>
    <row r="2098" spans="1:55" x14ac:dyDescent="0.3">
      <c r="A2098" s="11"/>
      <c r="B2098" s="11"/>
      <c r="C2098" s="11"/>
      <c r="D2098" s="11"/>
      <c r="E2098" s="38"/>
      <c r="F2098" s="11"/>
      <c r="G2098" s="40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26"/>
      <c r="AR2098" s="26"/>
      <c r="AS2098" s="26"/>
      <c r="AT2098" s="26"/>
      <c r="AU2098" s="26"/>
      <c r="AV2098" s="26"/>
      <c r="AW2098" s="11"/>
      <c r="AX2098" s="11"/>
      <c r="AY2098" s="11"/>
      <c r="AZ2098" s="11"/>
      <c r="BA2098" s="11"/>
      <c r="BB2098" s="11"/>
      <c r="BC2098" s="11"/>
    </row>
    <row r="2099" spans="1:55" x14ac:dyDescent="0.3">
      <c r="A2099" s="11"/>
      <c r="B2099" s="11"/>
      <c r="C2099" s="11"/>
      <c r="D2099" s="11"/>
      <c r="E2099" s="38"/>
      <c r="F2099" s="11"/>
      <c r="G2099" s="40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26"/>
      <c r="AR2099" s="26"/>
      <c r="AS2099" s="26"/>
      <c r="AT2099" s="26"/>
      <c r="AU2099" s="26"/>
      <c r="AV2099" s="26"/>
      <c r="AW2099" s="11"/>
      <c r="AX2099" s="11"/>
      <c r="AY2099" s="11"/>
      <c r="AZ2099" s="11"/>
      <c r="BA2099" s="11"/>
      <c r="BB2099" s="11"/>
      <c r="BC2099" s="11"/>
    </row>
    <row r="2100" spans="1:55" x14ac:dyDescent="0.3">
      <c r="A2100" s="11"/>
      <c r="B2100" s="11"/>
      <c r="C2100" s="11"/>
      <c r="D2100" s="11"/>
      <c r="E2100" s="38"/>
      <c r="F2100" s="11"/>
      <c r="G2100" s="40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26"/>
      <c r="AR2100" s="26"/>
      <c r="AS2100" s="26"/>
      <c r="AT2100" s="26"/>
      <c r="AU2100" s="26"/>
      <c r="AV2100" s="26"/>
      <c r="AW2100" s="11"/>
      <c r="AX2100" s="11"/>
      <c r="AY2100" s="11"/>
      <c r="AZ2100" s="11"/>
      <c r="BA2100" s="11"/>
      <c r="BB2100" s="11"/>
      <c r="BC2100" s="11"/>
    </row>
    <row r="2101" spans="1:55" x14ac:dyDescent="0.3">
      <c r="A2101" s="11"/>
      <c r="B2101" s="11"/>
      <c r="C2101" s="11"/>
      <c r="D2101" s="11"/>
      <c r="E2101" s="38"/>
      <c r="F2101" s="11"/>
      <c r="G2101" s="40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26"/>
      <c r="AR2101" s="26"/>
      <c r="AS2101" s="26"/>
      <c r="AT2101" s="26"/>
      <c r="AU2101" s="26"/>
      <c r="AV2101" s="26"/>
      <c r="AW2101" s="11"/>
      <c r="AX2101" s="11"/>
      <c r="AY2101" s="11"/>
      <c r="AZ2101" s="11"/>
      <c r="BA2101" s="11"/>
      <c r="BB2101" s="11"/>
      <c r="BC2101" s="11"/>
    </row>
    <row r="2102" spans="1:55" x14ac:dyDescent="0.3">
      <c r="A2102" s="11"/>
      <c r="B2102" s="11"/>
      <c r="C2102" s="11"/>
      <c r="D2102" s="11"/>
      <c r="E2102" s="38"/>
      <c r="F2102" s="11"/>
      <c r="G2102" s="40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26"/>
      <c r="AR2102" s="26"/>
      <c r="AS2102" s="26"/>
      <c r="AT2102" s="26"/>
      <c r="AU2102" s="26"/>
      <c r="AV2102" s="26"/>
      <c r="AW2102" s="11"/>
      <c r="AX2102" s="11"/>
      <c r="AY2102" s="11"/>
      <c r="AZ2102" s="11"/>
      <c r="BA2102" s="11"/>
      <c r="BB2102" s="11"/>
      <c r="BC2102" s="11"/>
    </row>
    <row r="2103" spans="1:55" x14ac:dyDescent="0.3">
      <c r="A2103" s="11"/>
      <c r="B2103" s="11"/>
      <c r="C2103" s="11"/>
      <c r="D2103" s="11"/>
      <c r="E2103" s="38"/>
      <c r="F2103" s="11"/>
      <c r="G2103" s="40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26"/>
      <c r="AR2103" s="26"/>
      <c r="AS2103" s="26"/>
      <c r="AT2103" s="26"/>
      <c r="AU2103" s="26"/>
      <c r="AV2103" s="26"/>
      <c r="AW2103" s="11"/>
      <c r="AX2103" s="11"/>
      <c r="AY2103" s="11"/>
      <c r="AZ2103" s="11"/>
      <c r="BA2103" s="11"/>
      <c r="BB2103" s="11"/>
      <c r="BC2103" s="11"/>
    </row>
    <row r="2104" spans="1:55" x14ac:dyDescent="0.3">
      <c r="A2104" s="11"/>
      <c r="B2104" s="11"/>
      <c r="C2104" s="11"/>
      <c r="D2104" s="11"/>
      <c r="E2104" s="38"/>
      <c r="F2104" s="11"/>
      <c r="G2104" s="40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26"/>
      <c r="AR2104" s="26"/>
      <c r="AS2104" s="26"/>
      <c r="AT2104" s="26"/>
      <c r="AU2104" s="26"/>
      <c r="AV2104" s="26"/>
      <c r="AW2104" s="11"/>
      <c r="AX2104" s="11"/>
      <c r="AY2104" s="11"/>
      <c r="AZ2104" s="11"/>
      <c r="BA2104" s="11"/>
      <c r="BB2104" s="11"/>
      <c r="BC2104" s="11"/>
    </row>
    <row r="2105" spans="1:55" x14ac:dyDescent="0.3">
      <c r="A2105" s="11"/>
      <c r="B2105" s="11"/>
      <c r="C2105" s="11"/>
      <c r="D2105" s="11"/>
      <c r="E2105" s="38"/>
      <c r="F2105" s="11"/>
      <c r="G2105" s="40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26"/>
      <c r="AR2105" s="26"/>
      <c r="AS2105" s="26"/>
      <c r="AT2105" s="26"/>
      <c r="AU2105" s="26"/>
      <c r="AV2105" s="26"/>
      <c r="AW2105" s="11"/>
      <c r="AX2105" s="11"/>
      <c r="AY2105" s="11"/>
      <c r="AZ2105" s="11"/>
      <c r="BA2105" s="11"/>
      <c r="BB2105" s="11"/>
      <c r="BC2105" s="11"/>
    </row>
    <row r="2106" spans="1:55" x14ac:dyDescent="0.3">
      <c r="A2106" s="11"/>
      <c r="B2106" s="11"/>
      <c r="C2106" s="11"/>
      <c r="D2106" s="11"/>
      <c r="E2106" s="38"/>
      <c r="F2106" s="11"/>
      <c r="G2106" s="40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26"/>
      <c r="AR2106" s="26"/>
      <c r="AS2106" s="26"/>
      <c r="AT2106" s="26"/>
      <c r="AU2106" s="26"/>
      <c r="AV2106" s="26"/>
      <c r="AW2106" s="11"/>
      <c r="AX2106" s="11"/>
      <c r="AY2106" s="11"/>
      <c r="AZ2106" s="11"/>
      <c r="BA2106" s="11"/>
      <c r="BB2106" s="11"/>
      <c r="BC2106" s="11"/>
    </row>
    <row r="2107" spans="1:55" x14ac:dyDescent="0.3">
      <c r="A2107" s="11"/>
      <c r="B2107" s="11"/>
      <c r="C2107" s="11"/>
      <c r="D2107" s="11"/>
      <c r="E2107" s="38"/>
      <c r="F2107" s="11"/>
      <c r="G2107" s="40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26"/>
      <c r="AR2107" s="26"/>
      <c r="AS2107" s="26"/>
      <c r="AT2107" s="26"/>
      <c r="AU2107" s="26"/>
      <c r="AV2107" s="26"/>
      <c r="AW2107" s="11"/>
      <c r="AX2107" s="11"/>
      <c r="AY2107" s="11"/>
      <c r="AZ2107" s="11"/>
      <c r="BA2107" s="11"/>
      <c r="BB2107" s="11"/>
      <c r="BC2107" s="11"/>
    </row>
    <row r="2108" spans="1:55" x14ac:dyDescent="0.3">
      <c r="A2108" s="11"/>
      <c r="B2108" s="11"/>
      <c r="C2108" s="11"/>
      <c r="D2108" s="11"/>
      <c r="E2108" s="38"/>
      <c r="F2108" s="11"/>
      <c r="G2108" s="40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26"/>
      <c r="AR2108" s="26"/>
      <c r="AS2108" s="26"/>
      <c r="AT2108" s="26"/>
      <c r="AU2108" s="26"/>
      <c r="AV2108" s="26"/>
      <c r="AW2108" s="11"/>
      <c r="AX2108" s="11"/>
      <c r="AY2108" s="11"/>
      <c r="AZ2108" s="11"/>
      <c r="BA2108" s="11"/>
      <c r="BB2108" s="11"/>
      <c r="BC2108" s="11"/>
    </row>
    <row r="2109" spans="1:55" x14ac:dyDescent="0.3">
      <c r="A2109" s="11"/>
      <c r="B2109" s="11"/>
      <c r="C2109" s="11"/>
      <c r="D2109" s="11"/>
      <c r="E2109" s="38"/>
      <c r="F2109" s="11"/>
      <c r="G2109" s="40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26"/>
      <c r="AR2109" s="26"/>
      <c r="AS2109" s="26"/>
      <c r="AT2109" s="26"/>
      <c r="AU2109" s="26"/>
      <c r="AV2109" s="26"/>
      <c r="AW2109" s="11"/>
      <c r="AX2109" s="11"/>
      <c r="AY2109" s="11"/>
      <c r="AZ2109" s="11"/>
      <c r="BA2109" s="11"/>
      <c r="BB2109" s="11"/>
      <c r="BC2109" s="11"/>
    </row>
    <row r="2110" spans="1:55" x14ac:dyDescent="0.3">
      <c r="A2110" s="11"/>
      <c r="B2110" s="11"/>
      <c r="C2110" s="11"/>
      <c r="D2110" s="11"/>
      <c r="E2110" s="38"/>
      <c r="F2110" s="11"/>
      <c r="G2110" s="40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26"/>
      <c r="AR2110" s="26"/>
      <c r="AS2110" s="26"/>
      <c r="AT2110" s="26"/>
      <c r="AU2110" s="26"/>
      <c r="AV2110" s="26"/>
      <c r="AW2110" s="11"/>
      <c r="AX2110" s="11"/>
      <c r="AY2110" s="11"/>
      <c r="AZ2110" s="11"/>
      <c r="BA2110" s="11"/>
      <c r="BB2110" s="11"/>
      <c r="BC2110" s="11"/>
    </row>
    <row r="2111" spans="1:55" x14ac:dyDescent="0.3">
      <c r="A2111" s="11"/>
      <c r="B2111" s="11"/>
      <c r="C2111" s="11"/>
      <c r="D2111" s="11"/>
      <c r="E2111" s="38"/>
      <c r="F2111" s="11"/>
      <c r="G2111" s="40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26"/>
      <c r="AR2111" s="26"/>
      <c r="AS2111" s="26"/>
      <c r="AT2111" s="26"/>
      <c r="AU2111" s="26"/>
      <c r="AV2111" s="26"/>
      <c r="AW2111" s="11"/>
      <c r="AX2111" s="11"/>
      <c r="AY2111" s="11"/>
      <c r="AZ2111" s="11"/>
      <c r="BA2111" s="11"/>
      <c r="BB2111" s="11"/>
      <c r="BC2111" s="11"/>
    </row>
    <row r="2112" spans="1:55" x14ac:dyDescent="0.3">
      <c r="A2112" s="11"/>
      <c r="B2112" s="11"/>
      <c r="C2112" s="11"/>
      <c r="D2112" s="11"/>
      <c r="E2112" s="38"/>
      <c r="F2112" s="11"/>
      <c r="G2112" s="40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26"/>
      <c r="AR2112" s="26"/>
      <c r="AS2112" s="26"/>
      <c r="AT2112" s="26"/>
      <c r="AU2112" s="26"/>
      <c r="AV2112" s="26"/>
      <c r="AW2112" s="11"/>
      <c r="AX2112" s="11"/>
      <c r="AY2112" s="11"/>
      <c r="AZ2112" s="11"/>
      <c r="BA2112" s="11"/>
      <c r="BB2112" s="11"/>
      <c r="BC2112" s="11"/>
    </row>
    <row r="2113" spans="1:55" x14ac:dyDescent="0.3">
      <c r="A2113" s="11"/>
      <c r="B2113" s="11"/>
      <c r="C2113" s="11"/>
      <c r="D2113" s="11"/>
      <c r="E2113" s="38"/>
      <c r="F2113" s="11"/>
      <c r="G2113" s="40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26"/>
      <c r="AR2113" s="26"/>
      <c r="AS2113" s="26"/>
      <c r="AT2113" s="26"/>
      <c r="AU2113" s="26"/>
      <c r="AV2113" s="26"/>
      <c r="AW2113" s="11"/>
      <c r="AX2113" s="11"/>
      <c r="AY2113" s="11"/>
      <c r="AZ2113" s="11"/>
      <c r="BA2113" s="11"/>
      <c r="BB2113" s="11"/>
      <c r="BC2113" s="11"/>
    </row>
    <row r="2114" spans="1:55" x14ac:dyDescent="0.3">
      <c r="A2114" s="11"/>
      <c r="B2114" s="11"/>
      <c r="C2114" s="11"/>
      <c r="D2114" s="11"/>
      <c r="E2114" s="38"/>
      <c r="F2114" s="11"/>
      <c r="G2114" s="40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26"/>
      <c r="AR2114" s="26"/>
      <c r="AS2114" s="26"/>
      <c r="AT2114" s="26"/>
      <c r="AU2114" s="26"/>
      <c r="AV2114" s="26"/>
      <c r="AW2114" s="11"/>
      <c r="AX2114" s="11"/>
      <c r="AY2114" s="11"/>
      <c r="AZ2114" s="11"/>
      <c r="BA2114" s="11"/>
      <c r="BB2114" s="11"/>
      <c r="BC2114" s="11"/>
    </row>
    <row r="2115" spans="1:55" x14ac:dyDescent="0.3">
      <c r="A2115" s="11"/>
      <c r="B2115" s="11"/>
      <c r="C2115" s="11"/>
      <c r="D2115" s="11"/>
      <c r="E2115" s="38"/>
      <c r="F2115" s="11"/>
      <c r="G2115" s="40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26"/>
      <c r="AR2115" s="26"/>
      <c r="AS2115" s="26"/>
      <c r="AT2115" s="26"/>
      <c r="AU2115" s="26"/>
      <c r="AV2115" s="26"/>
      <c r="AW2115" s="11"/>
      <c r="AX2115" s="11"/>
      <c r="AY2115" s="11"/>
      <c r="AZ2115" s="11"/>
      <c r="BA2115" s="11"/>
      <c r="BB2115" s="11"/>
      <c r="BC2115" s="11"/>
    </row>
    <row r="2116" spans="1:55" x14ac:dyDescent="0.3">
      <c r="A2116" s="11"/>
      <c r="B2116" s="11"/>
      <c r="C2116" s="11"/>
      <c r="D2116" s="11"/>
      <c r="E2116" s="38"/>
      <c r="F2116" s="11"/>
      <c r="G2116" s="40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26"/>
      <c r="AR2116" s="26"/>
      <c r="AS2116" s="26"/>
      <c r="AT2116" s="26"/>
      <c r="AU2116" s="26"/>
      <c r="AV2116" s="26"/>
      <c r="AW2116" s="11"/>
      <c r="AX2116" s="11"/>
      <c r="AY2116" s="11"/>
      <c r="AZ2116" s="11"/>
      <c r="BA2116" s="11"/>
      <c r="BB2116" s="11"/>
      <c r="BC2116" s="11"/>
    </row>
    <row r="2117" spans="1:55" x14ac:dyDescent="0.3">
      <c r="A2117" s="11"/>
      <c r="B2117" s="11"/>
      <c r="C2117" s="11"/>
      <c r="D2117" s="11"/>
      <c r="E2117" s="38"/>
      <c r="F2117" s="11"/>
      <c r="G2117" s="40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26"/>
      <c r="AR2117" s="26"/>
      <c r="AS2117" s="26"/>
      <c r="AT2117" s="26"/>
      <c r="AU2117" s="26"/>
      <c r="AV2117" s="26"/>
      <c r="AW2117" s="11"/>
      <c r="AX2117" s="11"/>
      <c r="AY2117" s="11"/>
      <c r="AZ2117" s="11"/>
      <c r="BA2117" s="11"/>
      <c r="BB2117" s="11"/>
      <c r="BC2117" s="11"/>
    </row>
    <row r="2118" spans="1:55" x14ac:dyDescent="0.3">
      <c r="A2118" s="11"/>
      <c r="B2118" s="11"/>
      <c r="C2118" s="11"/>
      <c r="D2118" s="11"/>
      <c r="E2118" s="38"/>
      <c r="F2118" s="11"/>
      <c r="G2118" s="40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26"/>
      <c r="AR2118" s="26"/>
      <c r="AS2118" s="26"/>
      <c r="AT2118" s="26"/>
      <c r="AU2118" s="26"/>
      <c r="AV2118" s="26"/>
      <c r="AW2118" s="11"/>
      <c r="AX2118" s="11"/>
      <c r="AY2118" s="11"/>
      <c r="AZ2118" s="11"/>
      <c r="BA2118" s="11"/>
      <c r="BB2118" s="11"/>
      <c r="BC2118" s="11"/>
    </row>
    <row r="2119" spans="1:55" x14ac:dyDescent="0.3">
      <c r="A2119" s="11"/>
      <c r="B2119" s="11"/>
      <c r="C2119" s="11"/>
      <c r="D2119" s="11"/>
      <c r="E2119" s="38"/>
      <c r="F2119" s="11"/>
      <c r="G2119" s="40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26"/>
      <c r="AR2119" s="26"/>
      <c r="AS2119" s="26"/>
      <c r="AT2119" s="26"/>
      <c r="AU2119" s="26"/>
      <c r="AV2119" s="26"/>
      <c r="AW2119" s="11"/>
      <c r="AX2119" s="11"/>
      <c r="AY2119" s="11"/>
      <c r="AZ2119" s="11"/>
      <c r="BA2119" s="11"/>
      <c r="BB2119" s="11"/>
      <c r="BC2119" s="11"/>
    </row>
    <row r="2120" spans="1:55" x14ac:dyDescent="0.3">
      <c r="A2120" s="11"/>
      <c r="B2120" s="11"/>
      <c r="C2120" s="11"/>
      <c r="D2120" s="11"/>
      <c r="E2120" s="38"/>
      <c r="F2120" s="11"/>
      <c r="G2120" s="40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26"/>
      <c r="AR2120" s="26"/>
      <c r="AS2120" s="26"/>
      <c r="AT2120" s="26"/>
      <c r="AU2120" s="26"/>
      <c r="AV2120" s="26"/>
      <c r="AW2120" s="11"/>
      <c r="AX2120" s="11"/>
      <c r="AY2120" s="11"/>
      <c r="AZ2120" s="11"/>
      <c r="BA2120" s="11"/>
      <c r="BB2120" s="11"/>
      <c r="BC2120" s="11"/>
    </row>
    <row r="2121" spans="1:55" x14ac:dyDescent="0.3">
      <c r="A2121" s="11"/>
      <c r="B2121" s="11"/>
      <c r="C2121" s="11"/>
      <c r="D2121" s="11"/>
      <c r="E2121" s="38"/>
      <c r="F2121" s="11"/>
      <c r="G2121" s="40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26"/>
      <c r="AR2121" s="26"/>
      <c r="AS2121" s="26"/>
      <c r="AT2121" s="26"/>
      <c r="AU2121" s="26"/>
      <c r="AV2121" s="26"/>
      <c r="AW2121" s="11"/>
      <c r="AX2121" s="11"/>
      <c r="AY2121" s="11"/>
      <c r="AZ2121" s="11"/>
      <c r="BA2121" s="11"/>
      <c r="BB2121" s="11"/>
      <c r="BC2121" s="11"/>
    </row>
    <row r="2122" spans="1:55" x14ac:dyDescent="0.3">
      <c r="A2122" s="11"/>
      <c r="B2122" s="11"/>
      <c r="C2122" s="11"/>
      <c r="D2122" s="11"/>
      <c r="E2122" s="38"/>
      <c r="F2122" s="11"/>
      <c r="G2122" s="40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26"/>
      <c r="AR2122" s="26"/>
      <c r="AS2122" s="26"/>
      <c r="AT2122" s="26"/>
      <c r="AU2122" s="26"/>
      <c r="AV2122" s="26"/>
      <c r="AW2122" s="11"/>
      <c r="AX2122" s="11"/>
      <c r="AY2122" s="11"/>
      <c r="AZ2122" s="11"/>
      <c r="BA2122" s="11"/>
      <c r="BB2122" s="11"/>
      <c r="BC2122" s="11"/>
    </row>
    <row r="2123" spans="1:55" x14ac:dyDescent="0.3">
      <c r="A2123" s="11"/>
      <c r="B2123" s="11"/>
      <c r="C2123" s="11"/>
      <c r="D2123" s="11"/>
      <c r="E2123" s="38"/>
      <c r="F2123" s="11"/>
      <c r="G2123" s="40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26"/>
      <c r="AR2123" s="26"/>
      <c r="AS2123" s="26"/>
      <c r="AT2123" s="26"/>
      <c r="AU2123" s="26"/>
      <c r="AV2123" s="26"/>
      <c r="AW2123" s="11"/>
      <c r="AX2123" s="11"/>
      <c r="AY2123" s="11"/>
      <c r="AZ2123" s="11"/>
      <c r="BA2123" s="11"/>
      <c r="BB2123" s="11"/>
      <c r="BC2123" s="11"/>
    </row>
    <row r="2124" spans="1:55" x14ac:dyDescent="0.3">
      <c r="A2124" s="11"/>
      <c r="B2124" s="11"/>
      <c r="C2124" s="11"/>
      <c r="D2124" s="11"/>
      <c r="E2124" s="38"/>
      <c r="F2124" s="11"/>
      <c r="G2124" s="40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26"/>
      <c r="AR2124" s="26"/>
      <c r="AS2124" s="26"/>
      <c r="AT2124" s="26"/>
      <c r="AU2124" s="26"/>
      <c r="AV2124" s="26"/>
      <c r="AW2124" s="11"/>
      <c r="AX2124" s="11"/>
      <c r="AY2124" s="11"/>
      <c r="AZ2124" s="11"/>
      <c r="BA2124" s="11"/>
      <c r="BB2124" s="11"/>
      <c r="BC2124" s="11"/>
    </row>
    <row r="2125" spans="1:55" x14ac:dyDescent="0.3">
      <c r="A2125" s="11"/>
      <c r="B2125" s="11"/>
      <c r="C2125" s="11"/>
      <c r="D2125" s="11"/>
      <c r="E2125" s="38"/>
      <c r="F2125" s="11"/>
      <c r="G2125" s="40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26"/>
      <c r="AR2125" s="26"/>
      <c r="AS2125" s="26"/>
      <c r="AT2125" s="26"/>
      <c r="AU2125" s="26"/>
      <c r="AV2125" s="26"/>
      <c r="AW2125" s="11"/>
      <c r="AX2125" s="11"/>
      <c r="AY2125" s="11"/>
      <c r="AZ2125" s="11"/>
      <c r="BA2125" s="11"/>
      <c r="BB2125" s="11"/>
      <c r="BC2125" s="11"/>
    </row>
    <row r="2126" spans="1:55" x14ac:dyDescent="0.3">
      <c r="A2126" s="11"/>
      <c r="B2126" s="11"/>
      <c r="C2126" s="11"/>
      <c r="D2126" s="11"/>
      <c r="E2126" s="38"/>
      <c r="F2126" s="11"/>
      <c r="G2126" s="40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26"/>
      <c r="AR2126" s="26"/>
      <c r="AS2126" s="26"/>
      <c r="AT2126" s="26"/>
      <c r="AU2126" s="26"/>
      <c r="AV2126" s="26"/>
      <c r="AW2126" s="11"/>
      <c r="AX2126" s="11"/>
      <c r="AY2126" s="11"/>
      <c r="AZ2126" s="11"/>
      <c r="BA2126" s="11"/>
      <c r="BB2126" s="11"/>
      <c r="BC2126" s="11"/>
    </row>
    <row r="2127" spans="1:55" x14ac:dyDescent="0.3">
      <c r="A2127" s="11"/>
      <c r="B2127" s="11"/>
      <c r="C2127" s="11"/>
      <c r="D2127" s="11"/>
      <c r="E2127" s="38"/>
      <c r="F2127" s="11"/>
      <c r="G2127" s="40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26"/>
      <c r="AR2127" s="26"/>
      <c r="AS2127" s="26"/>
      <c r="AT2127" s="26"/>
      <c r="AU2127" s="26"/>
      <c r="AV2127" s="26"/>
      <c r="AW2127" s="11"/>
      <c r="AX2127" s="11"/>
      <c r="AY2127" s="11"/>
      <c r="AZ2127" s="11"/>
      <c r="BA2127" s="11"/>
      <c r="BB2127" s="11"/>
      <c r="BC2127" s="11"/>
    </row>
    <row r="2128" spans="1:55" x14ac:dyDescent="0.3">
      <c r="A2128" s="11"/>
      <c r="B2128" s="11"/>
      <c r="C2128" s="11"/>
      <c r="D2128" s="11"/>
      <c r="E2128" s="38"/>
      <c r="F2128" s="11"/>
      <c r="G2128" s="40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26"/>
      <c r="AR2128" s="26"/>
      <c r="AS2128" s="26"/>
      <c r="AT2128" s="26"/>
      <c r="AU2128" s="26"/>
      <c r="AV2128" s="26"/>
      <c r="AW2128" s="11"/>
      <c r="AX2128" s="11"/>
      <c r="AY2128" s="11"/>
      <c r="AZ2128" s="11"/>
      <c r="BA2128" s="11"/>
      <c r="BB2128" s="11"/>
      <c r="BC2128" s="11"/>
    </row>
    <row r="2129" spans="1:55" x14ac:dyDescent="0.3">
      <c r="A2129" s="11"/>
      <c r="B2129" s="11"/>
      <c r="C2129" s="11"/>
      <c r="D2129" s="11"/>
      <c r="E2129" s="38"/>
      <c r="F2129" s="11"/>
      <c r="G2129" s="40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26"/>
      <c r="AR2129" s="26"/>
      <c r="AS2129" s="26"/>
      <c r="AT2129" s="26"/>
      <c r="AU2129" s="26"/>
      <c r="AV2129" s="26"/>
      <c r="AW2129" s="11"/>
      <c r="AX2129" s="11"/>
      <c r="AY2129" s="11"/>
      <c r="AZ2129" s="11"/>
      <c r="BA2129" s="11"/>
      <c r="BB2129" s="11"/>
      <c r="BC2129" s="11"/>
    </row>
    <row r="2130" spans="1:55" x14ac:dyDescent="0.3">
      <c r="A2130" s="11"/>
      <c r="B2130" s="11"/>
      <c r="C2130" s="11"/>
      <c r="D2130" s="11"/>
      <c r="E2130" s="38"/>
      <c r="F2130" s="11"/>
      <c r="G2130" s="40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26"/>
      <c r="AR2130" s="26"/>
      <c r="AS2130" s="26"/>
      <c r="AT2130" s="26"/>
      <c r="AU2130" s="26"/>
      <c r="AV2130" s="26"/>
      <c r="AW2130" s="11"/>
      <c r="AX2130" s="11"/>
      <c r="AY2130" s="11"/>
      <c r="AZ2130" s="11"/>
      <c r="BA2130" s="11"/>
      <c r="BB2130" s="11"/>
      <c r="BC2130" s="11"/>
    </row>
    <row r="2131" spans="1:55" x14ac:dyDescent="0.3">
      <c r="A2131" s="11"/>
      <c r="B2131" s="11"/>
      <c r="C2131" s="11"/>
      <c r="D2131" s="11"/>
      <c r="E2131" s="38"/>
      <c r="F2131" s="11"/>
      <c r="G2131" s="40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26"/>
      <c r="AR2131" s="26"/>
      <c r="AS2131" s="26"/>
      <c r="AT2131" s="26"/>
      <c r="AU2131" s="26"/>
      <c r="AV2131" s="26"/>
      <c r="AW2131" s="11"/>
      <c r="AX2131" s="11"/>
      <c r="AY2131" s="11"/>
      <c r="AZ2131" s="11"/>
      <c r="BA2131" s="11"/>
      <c r="BB2131" s="11"/>
      <c r="BC2131" s="11"/>
    </row>
    <row r="2132" spans="1:55" x14ac:dyDescent="0.3">
      <c r="A2132" s="11"/>
      <c r="B2132" s="11"/>
      <c r="C2132" s="11"/>
      <c r="D2132" s="11"/>
      <c r="E2132" s="38"/>
      <c r="F2132" s="11"/>
      <c r="G2132" s="40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26"/>
      <c r="AR2132" s="26"/>
      <c r="AS2132" s="26"/>
      <c r="AT2132" s="26"/>
      <c r="AU2132" s="26"/>
      <c r="AV2132" s="26"/>
      <c r="AW2132" s="11"/>
      <c r="AX2132" s="11"/>
      <c r="AY2132" s="11"/>
      <c r="AZ2132" s="11"/>
      <c r="BA2132" s="11"/>
      <c r="BB2132" s="11"/>
      <c r="BC2132" s="11"/>
    </row>
    <row r="2133" spans="1:55" x14ac:dyDescent="0.3">
      <c r="A2133" s="11"/>
      <c r="B2133" s="11"/>
      <c r="C2133" s="11"/>
      <c r="D2133" s="11"/>
      <c r="E2133" s="38"/>
      <c r="F2133" s="11"/>
      <c r="G2133" s="40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26"/>
      <c r="AR2133" s="26"/>
      <c r="AS2133" s="26"/>
      <c r="AT2133" s="26"/>
      <c r="AU2133" s="26"/>
      <c r="AV2133" s="26"/>
      <c r="AW2133" s="11"/>
      <c r="AX2133" s="11"/>
      <c r="AY2133" s="11"/>
      <c r="AZ2133" s="11"/>
      <c r="BA2133" s="11"/>
      <c r="BB2133" s="11"/>
      <c r="BC2133" s="11"/>
    </row>
    <row r="2134" spans="1:55" x14ac:dyDescent="0.3">
      <c r="A2134" s="11"/>
      <c r="B2134" s="11"/>
      <c r="C2134" s="11"/>
      <c r="D2134" s="11"/>
      <c r="E2134" s="38"/>
      <c r="F2134" s="11"/>
      <c r="G2134" s="40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26"/>
      <c r="AR2134" s="26"/>
      <c r="AS2134" s="26"/>
      <c r="AT2134" s="26"/>
      <c r="AU2134" s="26"/>
      <c r="AV2134" s="26"/>
      <c r="AW2134" s="11"/>
      <c r="AX2134" s="11"/>
      <c r="AY2134" s="11"/>
      <c r="AZ2134" s="11"/>
      <c r="BA2134" s="11"/>
      <c r="BB2134" s="11"/>
      <c r="BC2134" s="11"/>
    </row>
    <row r="2135" spans="1:55" x14ac:dyDescent="0.3">
      <c r="A2135" s="11"/>
      <c r="B2135" s="11"/>
      <c r="C2135" s="11"/>
      <c r="D2135" s="11"/>
      <c r="E2135" s="38"/>
      <c r="F2135" s="11"/>
      <c r="G2135" s="40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26"/>
      <c r="AR2135" s="26"/>
      <c r="AS2135" s="26"/>
      <c r="AT2135" s="26"/>
      <c r="AU2135" s="26"/>
      <c r="AV2135" s="26"/>
      <c r="AW2135" s="11"/>
      <c r="AX2135" s="11"/>
      <c r="AY2135" s="11"/>
      <c r="AZ2135" s="11"/>
      <c r="BA2135" s="11"/>
      <c r="BB2135" s="11"/>
      <c r="BC2135" s="11"/>
    </row>
    <row r="2136" spans="1:55" x14ac:dyDescent="0.3">
      <c r="A2136" s="11"/>
      <c r="B2136" s="11"/>
      <c r="C2136" s="11"/>
      <c r="D2136" s="11"/>
      <c r="E2136" s="38"/>
      <c r="F2136" s="11"/>
      <c r="G2136" s="40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26"/>
      <c r="AR2136" s="26"/>
      <c r="AS2136" s="26"/>
      <c r="AT2136" s="26"/>
      <c r="AU2136" s="26"/>
      <c r="AV2136" s="26"/>
      <c r="AW2136" s="11"/>
      <c r="AX2136" s="11"/>
      <c r="AY2136" s="11"/>
      <c r="AZ2136" s="11"/>
      <c r="BA2136" s="11"/>
      <c r="BB2136" s="11"/>
      <c r="BC2136" s="11"/>
    </row>
    <row r="2137" spans="1:55" x14ac:dyDescent="0.3">
      <c r="A2137" s="11"/>
      <c r="B2137" s="11"/>
      <c r="C2137" s="11"/>
      <c r="D2137" s="11"/>
      <c r="E2137" s="38"/>
      <c r="F2137" s="11"/>
      <c r="G2137" s="40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26"/>
      <c r="AR2137" s="26"/>
      <c r="AS2137" s="26"/>
      <c r="AT2137" s="26"/>
      <c r="AU2137" s="26"/>
      <c r="AV2137" s="26"/>
      <c r="AW2137" s="11"/>
      <c r="AX2137" s="11"/>
      <c r="AY2137" s="11"/>
      <c r="AZ2137" s="11"/>
      <c r="BA2137" s="11"/>
      <c r="BB2137" s="11"/>
      <c r="BC2137" s="11"/>
    </row>
    <row r="2138" spans="1:55" x14ac:dyDescent="0.3">
      <c r="A2138" s="11"/>
      <c r="B2138" s="11"/>
      <c r="C2138" s="11"/>
      <c r="D2138" s="11"/>
      <c r="E2138" s="38"/>
      <c r="F2138" s="11"/>
      <c r="G2138" s="40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26"/>
      <c r="AR2138" s="26"/>
      <c r="AS2138" s="26"/>
      <c r="AT2138" s="26"/>
      <c r="AU2138" s="26"/>
      <c r="AV2138" s="26"/>
      <c r="AW2138" s="11"/>
      <c r="AX2138" s="11"/>
      <c r="AY2138" s="11"/>
      <c r="AZ2138" s="11"/>
      <c r="BA2138" s="11"/>
      <c r="BB2138" s="11"/>
      <c r="BC2138" s="11"/>
    </row>
    <row r="2139" spans="1:55" x14ac:dyDescent="0.3">
      <c r="A2139" s="11"/>
      <c r="B2139" s="11"/>
      <c r="C2139" s="11"/>
      <c r="D2139" s="11"/>
      <c r="E2139" s="38"/>
      <c r="F2139" s="11"/>
      <c r="G2139" s="40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26"/>
      <c r="AR2139" s="26"/>
      <c r="AS2139" s="26"/>
      <c r="AT2139" s="26"/>
      <c r="AU2139" s="26"/>
      <c r="AV2139" s="26"/>
      <c r="AW2139" s="11"/>
      <c r="AX2139" s="11"/>
      <c r="AY2139" s="11"/>
      <c r="AZ2139" s="11"/>
      <c r="BA2139" s="11"/>
      <c r="BB2139" s="11"/>
      <c r="BC2139" s="11"/>
    </row>
    <row r="2140" spans="1:55" x14ac:dyDescent="0.3">
      <c r="A2140" s="11"/>
      <c r="B2140" s="11"/>
      <c r="C2140" s="11"/>
      <c r="D2140" s="11"/>
      <c r="E2140" s="38"/>
      <c r="F2140" s="11"/>
      <c r="G2140" s="40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26"/>
      <c r="AR2140" s="26"/>
      <c r="AS2140" s="26"/>
      <c r="AT2140" s="26"/>
      <c r="AU2140" s="26"/>
      <c r="AV2140" s="26"/>
      <c r="AW2140" s="11"/>
      <c r="AX2140" s="11"/>
      <c r="AY2140" s="11"/>
      <c r="AZ2140" s="11"/>
      <c r="BA2140" s="11"/>
      <c r="BB2140" s="11"/>
      <c r="BC2140" s="11"/>
    </row>
    <row r="2141" spans="1:55" x14ac:dyDescent="0.3">
      <c r="A2141" s="11"/>
      <c r="B2141" s="11"/>
      <c r="C2141" s="11"/>
      <c r="D2141" s="11"/>
      <c r="E2141" s="38"/>
      <c r="F2141" s="11"/>
      <c r="G2141" s="40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26"/>
      <c r="AR2141" s="26"/>
      <c r="AS2141" s="26"/>
      <c r="AT2141" s="26"/>
      <c r="AU2141" s="26"/>
      <c r="AV2141" s="26"/>
      <c r="AW2141" s="11"/>
      <c r="AX2141" s="11"/>
      <c r="AY2141" s="11"/>
      <c r="AZ2141" s="11"/>
      <c r="BA2141" s="11"/>
      <c r="BB2141" s="11"/>
      <c r="BC2141" s="11"/>
    </row>
    <row r="2142" spans="1:55" x14ac:dyDescent="0.3">
      <c r="A2142" s="11"/>
      <c r="B2142" s="11"/>
      <c r="C2142" s="11"/>
      <c r="D2142" s="11"/>
      <c r="E2142" s="38"/>
      <c r="F2142" s="11"/>
      <c r="G2142" s="40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26"/>
      <c r="AR2142" s="26"/>
      <c r="AS2142" s="26"/>
      <c r="AT2142" s="26"/>
      <c r="AU2142" s="26"/>
      <c r="AV2142" s="26"/>
      <c r="AW2142" s="11"/>
      <c r="AX2142" s="11"/>
      <c r="AY2142" s="11"/>
      <c r="AZ2142" s="11"/>
      <c r="BA2142" s="11"/>
      <c r="BB2142" s="11"/>
      <c r="BC2142" s="11"/>
    </row>
    <row r="2143" spans="1:55" x14ac:dyDescent="0.3">
      <c r="A2143" s="11"/>
      <c r="B2143" s="11"/>
      <c r="C2143" s="11"/>
      <c r="D2143" s="11"/>
      <c r="E2143" s="38"/>
      <c r="F2143" s="11"/>
      <c r="G2143" s="40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26"/>
      <c r="AR2143" s="26"/>
      <c r="AS2143" s="26"/>
      <c r="AT2143" s="26"/>
      <c r="AU2143" s="26"/>
      <c r="AV2143" s="26"/>
      <c r="AW2143" s="11"/>
      <c r="AX2143" s="11"/>
      <c r="AY2143" s="11"/>
      <c r="AZ2143" s="11"/>
      <c r="BA2143" s="11"/>
      <c r="BB2143" s="11"/>
      <c r="BC2143" s="11"/>
    </row>
    <row r="2144" spans="1:55" x14ac:dyDescent="0.3">
      <c r="A2144" s="11"/>
      <c r="B2144" s="11"/>
      <c r="C2144" s="11"/>
      <c r="D2144" s="11"/>
      <c r="E2144" s="38"/>
      <c r="F2144" s="11"/>
      <c r="G2144" s="40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26"/>
      <c r="AR2144" s="26"/>
      <c r="AS2144" s="26"/>
      <c r="AT2144" s="26"/>
      <c r="AU2144" s="26"/>
      <c r="AV2144" s="26"/>
      <c r="AW2144" s="11"/>
      <c r="AX2144" s="11"/>
      <c r="AY2144" s="11"/>
      <c r="AZ2144" s="11"/>
      <c r="BA2144" s="11"/>
      <c r="BB2144" s="11"/>
      <c r="BC2144" s="11"/>
    </row>
    <row r="2145" spans="1:55" x14ac:dyDescent="0.3">
      <c r="A2145" s="11"/>
      <c r="B2145" s="11"/>
      <c r="C2145" s="11"/>
      <c r="D2145" s="11"/>
      <c r="E2145" s="38"/>
      <c r="F2145" s="11"/>
      <c r="G2145" s="40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26"/>
      <c r="AR2145" s="26"/>
      <c r="AS2145" s="26"/>
      <c r="AT2145" s="26"/>
      <c r="AU2145" s="26"/>
      <c r="AV2145" s="26"/>
      <c r="AW2145" s="11"/>
      <c r="AX2145" s="11"/>
      <c r="AY2145" s="11"/>
      <c r="AZ2145" s="11"/>
      <c r="BA2145" s="11"/>
      <c r="BB2145" s="11"/>
      <c r="BC2145" s="11"/>
    </row>
    <row r="2146" spans="1:55" x14ac:dyDescent="0.3">
      <c r="A2146" s="11"/>
      <c r="B2146" s="11"/>
      <c r="C2146" s="11"/>
      <c r="D2146" s="11"/>
      <c r="E2146" s="38"/>
      <c r="F2146" s="11"/>
      <c r="G2146" s="40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26"/>
      <c r="AR2146" s="26"/>
      <c r="AS2146" s="26"/>
      <c r="AT2146" s="26"/>
      <c r="AU2146" s="26"/>
      <c r="AV2146" s="26"/>
      <c r="AW2146" s="11"/>
      <c r="AX2146" s="11"/>
      <c r="AY2146" s="11"/>
      <c r="AZ2146" s="11"/>
      <c r="BA2146" s="11"/>
      <c r="BB2146" s="11"/>
      <c r="BC2146" s="11"/>
    </row>
    <row r="2147" spans="1:55" x14ac:dyDescent="0.3">
      <c r="A2147" s="11"/>
      <c r="B2147" s="11"/>
      <c r="C2147" s="11"/>
      <c r="D2147" s="11"/>
      <c r="E2147" s="38"/>
      <c r="F2147" s="11"/>
      <c r="G2147" s="40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26"/>
      <c r="AR2147" s="26"/>
      <c r="AS2147" s="26"/>
      <c r="AT2147" s="26"/>
      <c r="AU2147" s="26"/>
      <c r="AV2147" s="26"/>
      <c r="AW2147" s="11"/>
      <c r="AX2147" s="11"/>
      <c r="AY2147" s="11"/>
      <c r="AZ2147" s="11"/>
      <c r="BA2147" s="11"/>
      <c r="BB2147" s="11"/>
      <c r="BC2147" s="11"/>
    </row>
    <row r="2148" spans="1:55" x14ac:dyDescent="0.3">
      <c r="A2148" s="11"/>
      <c r="B2148" s="11"/>
      <c r="C2148" s="11"/>
      <c r="D2148" s="11"/>
      <c r="E2148" s="38"/>
      <c r="F2148" s="11"/>
      <c r="G2148" s="40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26"/>
      <c r="AR2148" s="26"/>
      <c r="AS2148" s="26"/>
      <c r="AT2148" s="26"/>
      <c r="AU2148" s="26"/>
      <c r="AV2148" s="26"/>
      <c r="AW2148" s="11"/>
      <c r="AX2148" s="11"/>
      <c r="AY2148" s="11"/>
      <c r="AZ2148" s="11"/>
      <c r="BA2148" s="11"/>
      <c r="BB2148" s="11"/>
      <c r="BC2148" s="11"/>
    </row>
    <row r="2149" spans="1:55" x14ac:dyDescent="0.3">
      <c r="A2149" s="11"/>
      <c r="B2149" s="11"/>
      <c r="C2149" s="11"/>
      <c r="D2149" s="11"/>
      <c r="E2149" s="38"/>
      <c r="F2149" s="11"/>
      <c r="G2149" s="40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26"/>
      <c r="AR2149" s="26"/>
      <c r="AS2149" s="26"/>
      <c r="AT2149" s="26"/>
      <c r="AU2149" s="26"/>
      <c r="AV2149" s="26"/>
      <c r="AW2149" s="11"/>
      <c r="AX2149" s="11"/>
      <c r="AY2149" s="11"/>
      <c r="AZ2149" s="11"/>
      <c r="BA2149" s="11"/>
      <c r="BB2149" s="11"/>
      <c r="BC2149" s="11"/>
    </row>
    <row r="2150" spans="1:55" x14ac:dyDescent="0.3">
      <c r="A2150" s="11"/>
      <c r="B2150" s="11"/>
      <c r="C2150" s="11"/>
      <c r="D2150" s="11"/>
      <c r="E2150" s="38"/>
      <c r="F2150" s="11"/>
      <c r="G2150" s="40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26"/>
      <c r="AR2150" s="26"/>
      <c r="AS2150" s="26"/>
      <c r="AT2150" s="26"/>
      <c r="AU2150" s="26"/>
      <c r="AV2150" s="26"/>
      <c r="AW2150" s="11"/>
      <c r="AX2150" s="11"/>
      <c r="AY2150" s="11"/>
      <c r="AZ2150" s="11"/>
      <c r="BA2150" s="11"/>
      <c r="BB2150" s="11"/>
      <c r="BC2150" s="11"/>
    </row>
    <row r="2151" spans="1:55" x14ac:dyDescent="0.3">
      <c r="A2151" s="11"/>
      <c r="B2151" s="11"/>
      <c r="C2151" s="11"/>
      <c r="D2151" s="11"/>
      <c r="E2151" s="38"/>
      <c r="F2151" s="11"/>
      <c r="G2151" s="40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26"/>
      <c r="AR2151" s="26"/>
      <c r="AS2151" s="26"/>
      <c r="AT2151" s="26"/>
      <c r="AU2151" s="26"/>
      <c r="AV2151" s="26"/>
      <c r="AW2151" s="11"/>
      <c r="AX2151" s="11"/>
      <c r="AY2151" s="11"/>
      <c r="AZ2151" s="11"/>
      <c r="BA2151" s="11"/>
      <c r="BB2151" s="11"/>
      <c r="BC2151" s="11"/>
    </row>
    <row r="2152" spans="1:55" x14ac:dyDescent="0.3">
      <c r="A2152" s="11"/>
      <c r="B2152" s="11"/>
      <c r="C2152" s="11"/>
      <c r="D2152" s="11"/>
      <c r="E2152" s="38"/>
      <c r="F2152" s="11"/>
      <c r="G2152" s="40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26"/>
      <c r="AR2152" s="26"/>
      <c r="AS2152" s="26"/>
      <c r="AT2152" s="26"/>
      <c r="AU2152" s="26"/>
      <c r="AV2152" s="26"/>
      <c r="AW2152" s="11"/>
      <c r="AX2152" s="11"/>
      <c r="AY2152" s="11"/>
      <c r="AZ2152" s="11"/>
      <c r="BA2152" s="11"/>
      <c r="BB2152" s="11"/>
      <c r="BC2152" s="11"/>
    </row>
    <row r="2153" spans="1:55" x14ac:dyDescent="0.3">
      <c r="A2153" s="11"/>
      <c r="B2153" s="11"/>
      <c r="C2153" s="11"/>
      <c r="D2153" s="11"/>
      <c r="E2153" s="38"/>
      <c r="F2153" s="11"/>
      <c r="G2153" s="40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26"/>
      <c r="AR2153" s="26"/>
      <c r="AS2153" s="26"/>
      <c r="AT2153" s="26"/>
      <c r="AU2153" s="26"/>
      <c r="AV2153" s="26"/>
      <c r="AW2153" s="11"/>
      <c r="AX2153" s="11"/>
      <c r="AY2153" s="11"/>
      <c r="AZ2153" s="11"/>
      <c r="BA2153" s="11"/>
      <c r="BB2153" s="11"/>
      <c r="BC2153" s="11"/>
    </row>
    <row r="2154" spans="1:55" x14ac:dyDescent="0.3">
      <c r="A2154" s="11"/>
      <c r="B2154" s="11"/>
      <c r="C2154" s="11"/>
      <c r="D2154" s="11"/>
      <c r="E2154" s="38"/>
      <c r="F2154" s="11"/>
      <c r="G2154" s="40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26"/>
      <c r="AR2154" s="26"/>
      <c r="AS2154" s="26"/>
      <c r="AT2154" s="26"/>
      <c r="AU2154" s="26"/>
      <c r="AV2154" s="26"/>
      <c r="AW2154" s="11"/>
      <c r="AX2154" s="11"/>
      <c r="AY2154" s="11"/>
      <c r="AZ2154" s="11"/>
      <c r="BA2154" s="11"/>
      <c r="BB2154" s="11"/>
      <c r="BC2154" s="11"/>
    </row>
    <row r="2155" spans="1:55" x14ac:dyDescent="0.3">
      <c r="A2155" s="11"/>
      <c r="B2155" s="11"/>
      <c r="C2155" s="11"/>
      <c r="D2155" s="11"/>
      <c r="E2155" s="38"/>
      <c r="F2155" s="11"/>
      <c r="G2155" s="40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26"/>
      <c r="AR2155" s="26"/>
      <c r="AS2155" s="26"/>
      <c r="AT2155" s="26"/>
      <c r="AU2155" s="26"/>
      <c r="AV2155" s="26"/>
      <c r="AW2155" s="11"/>
      <c r="AX2155" s="11"/>
      <c r="AY2155" s="11"/>
      <c r="AZ2155" s="11"/>
      <c r="BA2155" s="11"/>
      <c r="BB2155" s="11"/>
      <c r="BC2155" s="11"/>
    </row>
    <row r="2156" spans="1:55" x14ac:dyDescent="0.3">
      <c r="A2156" s="11"/>
      <c r="B2156" s="11"/>
      <c r="C2156" s="11"/>
      <c r="D2156" s="11"/>
      <c r="E2156" s="38"/>
      <c r="F2156" s="11"/>
      <c r="G2156" s="40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26"/>
      <c r="AR2156" s="26"/>
      <c r="AS2156" s="26"/>
      <c r="AT2156" s="26"/>
      <c r="AU2156" s="26"/>
      <c r="AV2156" s="26"/>
      <c r="AW2156" s="11"/>
      <c r="AX2156" s="11"/>
      <c r="AY2156" s="11"/>
      <c r="AZ2156" s="11"/>
      <c r="BA2156" s="11"/>
      <c r="BB2156" s="11"/>
      <c r="BC2156" s="11"/>
    </row>
    <row r="2157" spans="1:55" x14ac:dyDescent="0.3">
      <c r="A2157" s="11"/>
      <c r="B2157" s="11"/>
      <c r="C2157" s="11"/>
      <c r="D2157" s="11"/>
      <c r="E2157" s="38"/>
      <c r="F2157" s="11"/>
      <c r="G2157" s="40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26"/>
      <c r="AR2157" s="26"/>
      <c r="AS2157" s="26"/>
      <c r="AT2157" s="26"/>
      <c r="AU2157" s="26"/>
      <c r="AV2157" s="26"/>
      <c r="AW2157" s="11"/>
      <c r="AX2157" s="11"/>
      <c r="AY2157" s="11"/>
      <c r="AZ2157" s="11"/>
      <c r="BA2157" s="11"/>
      <c r="BB2157" s="11"/>
      <c r="BC2157" s="11"/>
    </row>
    <row r="2158" spans="1:55" x14ac:dyDescent="0.3">
      <c r="A2158" s="11"/>
      <c r="B2158" s="11"/>
      <c r="C2158" s="11"/>
      <c r="D2158" s="11"/>
      <c r="E2158" s="38"/>
      <c r="F2158" s="11"/>
      <c r="G2158" s="40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26"/>
      <c r="AR2158" s="26"/>
      <c r="AS2158" s="26"/>
      <c r="AT2158" s="26"/>
      <c r="AU2158" s="26"/>
      <c r="AV2158" s="26"/>
      <c r="AW2158" s="11"/>
      <c r="AX2158" s="11"/>
      <c r="AY2158" s="11"/>
      <c r="AZ2158" s="11"/>
      <c r="BA2158" s="11"/>
      <c r="BB2158" s="11"/>
      <c r="BC2158" s="11"/>
    </row>
    <row r="2159" spans="1:55" x14ac:dyDescent="0.3">
      <c r="A2159" s="11"/>
      <c r="B2159" s="11"/>
      <c r="C2159" s="11"/>
      <c r="D2159" s="11"/>
      <c r="E2159" s="38"/>
      <c r="F2159" s="11"/>
      <c r="G2159" s="40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26"/>
      <c r="AR2159" s="26"/>
      <c r="AS2159" s="26"/>
      <c r="AT2159" s="26"/>
      <c r="AU2159" s="26"/>
      <c r="AV2159" s="26"/>
      <c r="AW2159" s="11"/>
      <c r="AX2159" s="11"/>
      <c r="AY2159" s="11"/>
      <c r="AZ2159" s="11"/>
      <c r="BA2159" s="11"/>
      <c r="BB2159" s="11"/>
      <c r="BC2159" s="11"/>
    </row>
    <row r="2160" spans="1:55" x14ac:dyDescent="0.3">
      <c r="A2160" s="11"/>
      <c r="B2160" s="11"/>
      <c r="C2160" s="11"/>
      <c r="D2160" s="11"/>
      <c r="E2160" s="38"/>
      <c r="F2160" s="11"/>
      <c r="G2160" s="40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26"/>
      <c r="AR2160" s="26"/>
      <c r="AS2160" s="26"/>
      <c r="AT2160" s="26"/>
      <c r="AU2160" s="26"/>
      <c r="AV2160" s="26"/>
      <c r="AW2160" s="11"/>
      <c r="AX2160" s="11"/>
      <c r="AY2160" s="11"/>
      <c r="AZ2160" s="11"/>
      <c r="BA2160" s="11"/>
      <c r="BB2160" s="11"/>
      <c r="BC2160" s="11"/>
    </row>
    <row r="2161" spans="1:55" x14ac:dyDescent="0.3">
      <c r="A2161" s="11"/>
      <c r="B2161" s="11"/>
      <c r="C2161" s="11"/>
      <c r="D2161" s="11"/>
      <c r="E2161" s="38"/>
      <c r="F2161" s="11"/>
      <c r="G2161" s="40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26"/>
      <c r="AR2161" s="26"/>
      <c r="AS2161" s="26"/>
      <c r="AT2161" s="26"/>
      <c r="AU2161" s="26"/>
      <c r="AV2161" s="26"/>
      <c r="AW2161" s="11"/>
      <c r="AX2161" s="11"/>
      <c r="AY2161" s="11"/>
      <c r="AZ2161" s="11"/>
      <c r="BA2161" s="11"/>
      <c r="BB2161" s="11"/>
      <c r="BC2161" s="11"/>
    </row>
    <row r="2162" spans="1:55" x14ac:dyDescent="0.3">
      <c r="A2162" s="11"/>
      <c r="B2162" s="11"/>
      <c r="C2162" s="11"/>
      <c r="D2162" s="11"/>
      <c r="E2162" s="38"/>
      <c r="F2162" s="11"/>
      <c r="G2162" s="40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26"/>
      <c r="AR2162" s="26"/>
      <c r="AS2162" s="26"/>
      <c r="AT2162" s="26"/>
      <c r="AU2162" s="26"/>
      <c r="AV2162" s="26"/>
      <c r="AW2162" s="11"/>
      <c r="AX2162" s="11"/>
      <c r="AY2162" s="11"/>
      <c r="AZ2162" s="11"/>
      <c r="BA2162" s="11"/>
      <c r="BB2162" s="11"/>
      <c r="BC2162" s="11"/>
    </row>
    <row r="2163" spans="1:55" x14ac:dyDescent="0.3">
      <c r="A2163" s="11"/>
      <c r="B2163" s="11"/>
      <c r="C2163" s="11"/>
      <c r="D2163" s="11"/>
      <c r="E2163" s="38"/>
      <c r="F2163" s="11"/>
      <c r="G2163" s="40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26"/>
      <c r="AR2163" s="26"/>
      <c r="AS2163" s="26"/>
      <c r="AT2163" s="26"/>
      <c r="AU2163" s="26"/>
      <c r="AV2163" s="26"/>
      <c r="AW2163" s="11"/>
      <c r="AX2163" s="11"/>
      <c r="AY2163" s="11"/>
      <c r="AZ2163" s="11"/>
      <c r="BA2163" s="11"/>
      <c r="BB2163" s="11"/>
      <c r="BC2163" s="11"/>
    </row>
    <row r="2164" spans="1:55" x14ac:dyDescent="0.3">
      <c r="A2164" s="11"/>
      <c r="B2164" s="11"/>
      <c r="C2164" s="11"/>
      <c r="D2164" s="11"/>
      <c r="E2164" s="38"/>
      <c r="F2164" s="11"/>
      <c r="G2164" s="40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26"/>
      <c r="AR2164" s="26"/>
      <c r="AS2164" s="26"/>
      <c r="AT2164" s="26"/>
      <c r="AU2164" s="26"/>
      <c r="AV2164" s="26"/>
      <c r="AW2164" s="11"/>
      <c r="AX2164" s="11"/>
      <c r="AY2164" s="11"/>
      <c r="AZ2164" s="11"/>
      <c r="BA2164" s="11"/>
      <c r="BB2164" s="11"/>
      <c r="BC2164" s="11"/>
    </row>
    <row r="2165" spans="1:55" x14ac:dyDescent="0.3">
      <c r="A2165" s="11"/>
      <c r="B2165" s="11"/>
      <c r="C2165" s="11"/>
      <c r="D2165" s="11"/>
      <c r="E2165" s="38"/>
      <c r="F2165" s="11"/>
      <c r="G2165" s="40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26"/>
      <c r="AR2165" s="26"/>
      <c r="AS2165" s="26"/>
      <c r="AT2165" s="26"/>
      <c r="AU2165" s="26"/>
      <c r="AV2165" s="26"/>
      <c r="AW2165" s="11"/>
      <c r="AX2165" s="11"/>
      <c r="AY2165" s="11"/>
      <c r="AZ2165" s="11"/>
      <c r="BA2165" s="11"/>
      <c r="BB2165" s="11"/>
      <c r="BC2165" s="11"/>
    </row>
    <row r="2166" spans="1:55" x14ac:dyDescent="0.3">
      <c r="A2166" s="11"/>
      <c r="B2166" s="11"/>
      <c r="C2166" s="11"/>
      <c r="D2166" s="11"/>
      <c r="E2166" s="38"/>
      <c r="F2166" s="11"/>
      <c r="G2166" s="40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26"/>
      <c r="AR2166" s="26"/>
      <c r="AS2166" s="26"/>
      <c r="AT2166" s="26"/>
      <c r="AU2166" s="26"/>
      <c r="AV2166" s="26"/>
      <c r="AW2166" s="11"/>
      <c r="AX2166" s="11"/>
      <c r="AY2166" s="11"/>
      <c r="AZ2166" s="11"/>
      <c r="BA2166" s="11"/>
      <c r="BB2166" s="11"/>
      <c r="BC2166" s="11"/>
    </row>
    <row r="2167" spans="1:55" x14ac:dyDescent="0.3">
      <c r="A2167" s="11"/>
      <c r="B2167" s="11"/>
      <c r="C2167" s="11"/>
      <c r="D2167" s="11"/>
      <c r="E2167" s="38"/>
      <c r="F2167" s="11"/>
      <c r="G2167" s="40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26"/>
      <c r="AR2167" s="26"/>
      <c r="AS2167" s="26"/>
      <c r="AT2167" s="26"/>
      <c r="AU2167" s="26"/>
      <c r="AV2167" s="26"/>
      <c r="AW2167" s="11"/>
      <c r="AX2167" s="11"/>
      <c r="AY2167" s="11"/>
      <c r="AZ2167" s="11"/>
      <c r="BA2167" s="11"/>
      <c r="BB2167" s="11"/>
      <c r="BC2167" s="11"/>
    </row>
    <row r="2168" spans="1:55" x14ac:dyDescent="0.3">
      <c r="A2168" s="11"/>
      <c r="B2168" s="11"/>
      <c r="C2168" s="11"/>
      <c r="D2168" s="11"/>
      <c r="E2168" s="38"/>
      <c r="F2168" s="11"/>
      <c r="G2168" s="40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26"/>
      <c r="AR2168" s="26"/>
      <c r="AS2168" s="26"/>
      <c r="AT2168" s="26"/>
      <c r="AU2168" s="26"/>
      <c r="AV2168" s="26"/>
      <c r="AW2168" s="11"/>
      <c r="AX2168" s="11"/>
      <c r="AY2168" s="11"/>
      <c r="AZ2168" s="11"/>
      <c r="BA2168" s="11"/>
      <c r="BB2168" s="11"/>
      <c r="BC2168" s="11"/>
    </row>
    <row r="2169" spans="1:55" x14ac:dyDescent="0.3">
      <c r="A2169" s="11"/>
      <c r="B2169" s="11"/>
      <c r="C2169" s="11"/>
      <c r="D2169" s="11"/>
      <c r="E2169" s="38"/>
      <c r="F2169" s="11"/>
      <c r="G2169" s="40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26"/>
      <c r="AR2169" s="26"/>
      <c r="AS2169" s="26"/>
      <c r="AT2169" s="26"/>
      <c r="AU2169" s="26"/>
      <c r="AV2169" s="26"/>
      <c r="AW2169" s="11"/>
      <c r="AX2169" s="11"/>
      <c r="AY2169" s="11"/>
      <c r="AZ2169" s="11"/>
      <c r="BA2169" s="11"/>
      <c r="BB2169" s="11"/>
      <c r="BC2169" s="11"/>
    </row>
    <row r="2170" spans="1:55" x14ac:dyDescent="0.3">
      <c r="A2170" s="11"/>
      <c r="B2170" s="11"/>
      <c r="C2170" s="11"/>
      <c r="D2170" s="11"/>
      <c r="E2170" s="38"/>
      <c r="F2170" s="11"/>
      <c r="G2170" s="40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26"/>
      <c r="AR2170" s="26"/>
      <c r="AS2170" s="26"/>
      <c r="AT2170" s="26"/>
      <c r="AU2170" s="26"/>
      <c r="AV2170" s="26"/>
      <c r="AW2170" s="11"/>
      <c r="AX2170" s="11"/>
      <c r="AY2170" s="11"/>
      <c r="AZ2170" s="11"/>
      <c r="BA2170" s="11"/>
      <c r="BB2170" s="11"/>
      <c r="BC2170" s="11"/>
    </row>
    <row r="2171" spans="1:55" x14ac:dyDescent="0.3">
      <c r="A2171" s="11"/>
      <c r="B2171" s="11"/>
      <c r="C2171" s="11"/>
      <c r="D2171" s="11"/>
      <c r="E2171" s="38"/>
      <c r="F2171" s="11"/>
      <c r="G2171" s="40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26"/>
      <c r="AR2171" s="26"/>
      <c r="AS2171" s="26"/>
      <c r="AT2171" s="26"/>
      <c r="AU2171" s="26"/>
      <c r="AV2171" s="26"/>
      <c r="AW2171" s="11"/>
      <c r="AX2171" s="11"/>
      <c r="AY2171" s="11"/>
      <c r="AZ2171" s="11"/>
      <c r="BA2171" s="11"/>
      <c r="BB2171" s="11"/>
      <c r="BC2171" s="11"/>
    </row>
    <row r="2172" spans="1:55" x14ac:dyDescent="0.3">
      <c r="A2172" s="11"/>
      <c r="B2172" s="11"/>
      <c r="C2172" s="11"/>
      <c r="D2172" s="11"/>
      <c r="E2172" s="38"/>
      <c r="F2172" s="11"/>
      <c r="G2172" s="40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26"/>
      <c r="AR2172" s="26"/>
      <c r="AS2172" s="26"/>
      <c r="AT2172" s="26"/>
      <c r="AU2172" s="26"/>
      <c r="AV2172" s="26"/>
      <c r="AW2172" s="11"/>
      <c r="AX2172" s="11"/>
      <c r="AY2172" s="11"/>
      <c r="AZ2172" s="11"/>
      <c r="BA2172" s="11"/>
      <c r="BB2172" s="11"/>
      <c r="BC2172" s="11"/>
    </row>
    <row r="2173" spans="1:55" x14ac:dyDescent="0.3">
      <c r="A2173" s="11"/>
      <c r="B2173" s="11"/>
      <c r="C2173" s="11"/>
      <c r="D2173" s="11"/>
      <c r="E2173" s="38"/>
      <c r="F2173" s="11"/>
      <c r="G2173" s="40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26"/>
      <c r="AR2173" s="26"/>
      <c r="AS2173" s="26"/>
      <c r="AT2173" s="26"/>
      <c r="AU2173" s="26"/>
      <c r="AV2173" s="26"/>
      <c r="AW2173" s="11"/>
      <c r="AX2173" s="11"/>
      <c r="AY2173" s="11"/>
      <c r="AZ2173" s="11"/>
      <c r="BA2173" s="11"/>
      <c r="BB2173" s="11"/>
      <c r="BC2173" s="11"/>
    </row>
    <row r="2174" spans="1:55" x14ac:dyDescent="0.3">
      <c r="A2174" s="11"/>
      <c r="B2174" s="11"/>
      <c r="C2174" s="11"/>
      <c r="D2174" s="11"/>
      <c r="E2174" s="38"/>
      <c r="F2174" s="11"/>
      <c r="G2174" s="40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26"/>
      <c r="AR2174" s="26"/>
      <c r="AS2174" s="26"/>
      <c r="AT2174" s="26"/>
      <c r="AU2174" s="26"/>
      <c r="AV2174" s="26"/>
      <c r="AW2174" s="11"/>
      <c r="AX2174" s="11"/>
      <c r="AY2174" s="11"/>
      <c r="AZ2174" s="11"/>
      <c r="BA2174" s="11"/>
      <c r="BB2174" s="11"/>
      <c r="BC2174" s="11"/>
    </row>
    <row r="2175" spans="1:55" x14ac:dyDescent="0.3">
      <c r="A2175" s="11"/>
      <c r="B2175" s="11"/>
      <c r="C2175" s="11"/>
      <c r="D2175" s="11"/>
      <c r="E2175" s="38"/>
      <c r="F2175" s="11"/>
      <c r="G2175" s="40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26"/>
      <c r="AR2175" s="26"/>
      <c r="AS2175" s="26"/>
      <c r="AT2175" s="26"/>
      <c r="AU2175" s="26"/>
      <c r="AV2175" s="26"/>
      <c r="AW2175" s="11"/>
      <c r="AX2175" s="11"/>
      <c r="AY2175" s="11"/>
      <c r="AZ2175" s="11"/>
      <c r="BA2175" s="11"/>
      <c r="BB2175" s="11"/>
      <c r="BC2175" s="11"/>
    </row>
    <row r="2176" spans="1:55" x14ac:dyDescent="0.3">
      <c r="A2176" s="11"/>
      <c r="B2176" s="11"/>
      <c r="C2176" s="11"/>
      <c r="D2176" s="11"/>
      <c r="E2176" s="38"/>
      <c r="F2176" s="11"/>
      <c r="G2176" s="40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26"/>
      <c r="AR2176" s="26"/>
      <c r="AS2176" s="26"/>
      <c r="AT2176" s="26"/>
      <c r="AU2176" s="26"/>
      <c r="AV2176" s="26"/>
      <c r="AW2176" s="11"/>
      <c r="AX2176" s="11"/>
      <c r="AY2176" s="11"/>
      <c r="AZ2176" s="11"/>
      <c r="BA2176" s="11"/>
      <c r="BB2176" s="11"/>
      <c r="BC2176" s="11"/>
    </row>
    <row r="2177" spans="1:55" x14ac:dyDescent="0.3">
      <c r="A2177" s="11"/>
      <c r="B2177" s="11"/>
      <c r="C2177" s="11"/>
      <c r="D2177" s="11"/>
      <c r="E2177" s="38"/>
      <c r="F2177" s="11"/>
      <c r="G2177" s="40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26"/>
      <c r="AR2177" s="26"/>
      <c r="AS2177" s="26"/>
      <c r="AT2177" s="26"/>
      <c r="AU2177" s="26"/>
      <c r="AV2177" s="26"/>
      <c r="AW2177" s="11"/>
      <c r="AX2177" s="11"/>
      <c r="AY2177" s="11"/>
      <c r="AZ2177" s="11"/>
      <c r="BA2177" s="11"/>
      <c r="BB2177" s="11"/>
      <c r="BC2177" s="11"/>
    </row>
    <row r="2178" spans="1:55" x14ac:dyDescent="0.3">
      <c r="A2178" s="11"/>
      <c r="B2178" s="11"/>
      <c r="C2178" s="11"/>
      <c r="D2178" s="11"/>
      <c r="E2178" s="38"/>
      <c r="F2178" s="11"/>
      <c r="G2178" s="40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26"/>
      <c r="AR2178" s="26"/>
      <c r="AS2178" s="26"/>
      <c r="AT2178" s="26"/>
      <c r="AU2178" s="26"/>
      <c r="AV2178" s="26"/>
      <c r="AW2178" s="11"/>
      <c r="AX2178" s="11"/>
      <c r="AY2178" s="11"/>
      <c r="AZ2178" s="11"/>
      <c r="BA2178" s="11"/>
      <c r="BB2178" s="11"/>
      <c r="BC2178" s="11"/>
    </row>
    <row r="2179" spans="1:55" x14ac:dyDescent="0.3">
      <c r="A2179" s="11"/>
      <c r="B2179" s="11"/>
      <c r="C2179" s="11"/>
      <c r="D2179" s="11"/>
      <c r="E2179" s="38"/>
      <c r="F2179" s="11"/>
      <c r="G2179" s="40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26"/>
      <c r="AR2179" s="26"/>
      <c r="AS2179" s="26"/>
      <c r="AT2179" s="26"/>
      <c r="AU2179" s="26"/>
      <c r="AV2179" s="26"/>
      <c r="AW2179" s="11"/>
      <c r="AX2179" s="11"/>
      <c r="AY2179" s="11"/>
      <c r="AZ2179" s="11"/>
      <c r="BA2179" s="11"/>
      <c r="BB2179" s="11"/>
      <c r="BC2179" s="11"/>
    </row>
    <row r="2180" spans="1:55" x14ac:dyDescent="0.3">
      <c r="A2180" s="11"/>
      <c r="B2180" s="11"/>
      <c r="C2180" s="11"/>
      <c r="D2180" s="11"/>
      <c r="E2180" s="38"/>
      <c r="F2180" s="11"/>
      <c r="G2180" s="40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26"/>
      <c r="AR2180" s="26"/>
      <c r="AS2180" s="26"/>
      <c r="AT2180" s="26"/>
      <c r="AU2180" s="26"/>
      <c r="AV2180" s="26"/>
      <c r="AW2180" s="11"/>
      <c r="AX2180" s="11"/>
      <c r="AY2180" s="11"/>
      <c r="AZ2180" s="11"/>
      <c r="BA2180" s="11"/>
      <c r="BB2180" s="11"/>
      <c r="BC2180" s="11"/>
    </row>
    <row r="2181" spans="1:55" x14ac:dyDescent="0.3">
      <c r="A2181" s="11"/>
      <c r="B2181" s="11"/>
      <c r="C2181" s="11"/>
      <c r="D2181" s="11"/>
      <c r="E2181" s="38"/>
      <c r="F2181" s="11"/>
      <c r="G2181" s="40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26"/>
      <c r="AR2181" s="26"/>
      <c r="AS2181" s="26"/>
      <c r="AT2181" s="26"/>
      <c r="AU2181" s="26"/>
      <c r="AV2181" s="26"/>
      <c r="AW2181" s="11"/>
      <c r="AX2181" s="11"/>
      <c r="AY2181" s="11"/>
      <c r="AZ2181" s="11"/>
      <c r="BA2181" s="11"/>
      <c r="BB2181" s="11"/>
      <c r="BC2181" s="11"/>
    </row>
    <row r="2182" spans="1:55" x14ac:dyDescent="0.3">
      <c r="A2182" s="11"/>
      <c r="B2182" s="11"/>
      <c r="C2182" s="11"/>
      <c r="D2182" s="11"/>
      <c r="E2182" s="38"/>
      <c r="F2182" s="11"/>
      <c r="G2182" s="40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26"/>
      <c r="AR2182" s="26"/>
      <c r="AS2182" s="26"/>
      <c r="AT2182" s="26"/>
      <c r="AU2182" s="26"/>
      <c r="AV2182" s="26"/>
      <c r="AW2182" s="11"/>
      <c r="AX2182" s="11"/>
      <c r="AY2182" s="11"/>
      <c r="AZ2182" s="11"/>
      <c r="BA2182" s="11"/>
      <c r="BB2182" s="11"/>
      <c r="BC2182" s="11"/>
    </row>
    <row r="2183" spans="1:55" x14ac:dyDescent="0.3">
      <c r="A2183" s="11"/>
      <c r="B2183" s="11"/>
      <c r="C2183" s="11"/>
      <c r="D2183" s="11"/>
      <c r="E2183" s="38"/>
      <c r="F2183" s="11"/>
      <c r="G2183" s="40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26"/>
      <c r="AR2183" s="26"/>
      <c r="AS2183" s="26"/>
      <c r="AT2183" s="26"/>
      <c r="AU2183" s="26"/>
      <c r="AV2183" s="26"/>
      <c r="AW2183" s="11"/>
      <c r="AX2183" s="11"/>
      <c r="AY2183" s="11"/>
      <c r="AZ2183" s="11"/>
      <c r="BA2183" s="11"/>
      <c r="BB2183" s="11"/>
      <c r="BC2183" s="11"/>
    </row>
    <row r="2184" spans="1:55" x14ac:dyDescent="0.3">
      <c r="A2184" s="11"/>
      <c r="B2184" s="11"/>
      <c r="C2184" s="11"/>
      <c r="D2184" s="11"/>
      <c r="E2184" s="38"/>
      <c r="F2184" s="11"/>
      <c r="G2184" s="40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26"/>
      <c r="AR2184" s="26"/>
      <c r="AS2184" s="26"/>
      <c r="AT2184" s="26"/>
      <c r="AU2184" s="26"/>
      <c r="AV2184" s="26"/>
      <c r="AW2184" s="11"/>
      <c r="AX2184" s="11"/>
      <c r="AY2184" s="11"/>
      <c r="AZ2184" s="11"/>
      <c r="BA2184" s="11"/>
      <c r="BB2184" s="11"/>
      <c r="BC2184" s="11"/>
    </row>
    <row r="2185" spans="1:55" x14ac:dyDescent="0.3">
      <c r="A2185" s="11"/>
      <c r="B2185" s="11"/>
      <c r="C2185" s="11"/>
      <c r="D2185" s="11"/>
      <c r="E2185" s="38"/>
      <c r="F2185" s="11"/>
      <c r="G2185" s="40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26"/>
      <c r="AR2185" s="26"/>
      <c r="AS2185" s="26"/>
      <c r="AT2185" s="26"/>
      <c r="AU2185" s="26"/>
      <c r="AV2185" s="26"/>
      <c r="AW2185" s="11"/>
      <c r="AX2185" s="11"/>
      <c r="AY2185" s="11"/>
      <c r="AZ2185" s="11"/>
      <c r="BA2185" s="11"/>
      <c r="BB2185" s="11"/>
      <c r="BC2185" s="11"/>
    </row>
    <row r="2186" spans="1:55" x14ac:dyDescent="0.3">
      <c r="A2186" s="11"/>
      <c r="B2186" s="11"/>
      <c r="C2186" s="11"/>
      <c r="D2186" s="11"/>
      <c r="E2186" s="38"/>
      <c r="F2186" s="11"/>
      <c r="G2186" s="40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26"/>
      <c r="AR2186" s="26"/>
      <c r="AS2186" s="26"/>
      <c r="AT2186" s="26"/>
      <c r="AU2186" s="26"/>
      <c r="AV2186" s="26"/>
      <c r="AW2186" s="11"/>
      <c r="AX2186" s="11"/>
      <c r="AY2186" s="11"/>
      <c r="AZ2186" s="11"/>
      <c r="BA2186" s="11"/>
      <c r="BB2186" s="11"/>
      <c r="BC2186" s="11"/>
    </row>
    <row r="2187" spans="1:55" x14ac:dyDescent="0.3">
      <c r="A2187" s="11"/>
      <c r="B2187" s="11"/>
      <c r="C2187" s="11"/>
      <c r="D2187" s="11"/>
      <c r="E2187" s="38"/>
      <c r="F2187" s="11"/>
      <c r="G2187" s="40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26"/>
      <c r="AR2187" s="26"/>
      <c r="AS2187" s="26"/>
      <c r="AT2187" s="26"/>
      <c r="AU2187" s="26"/>
      <c r="AV2187" s="26"/>
      <c r="AW2187" s="11"/>
      <c r="AX2187" s="11"/>
      <c r="AY2187" s="11"/>
      <c r="AZ2187" s="11"/>
      <c r="BA2187" s="11"/>
      <c r="BB2187" s="11"/>
      <c r="BC2187" s="11"/>
    </row>
    <row r="2188" spans="1:55" x14ac:dyDescent="0.3">
      <c r="A2188" s="11"/>
      <c r="B2188" s="11"/>
      <c r="C2188" s="11"/>
      <c r="D2188" s="11"/>
      <c r="E2188" s="38"/>
      <c r="F2188" s="11"/>
      <c r="G2188" s="40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26"/>
      <c r="AR2188" s="26"/>
      <c r="AS2188" s="26"/>
      <c r="AT2188" s="26"/>
      <c r="AU2188" s="26"/>
      <c r="AV2188" s="26"/>
      <c r="AW2188" s="11"/>
      <c r="AX2188" s="11"/>
      <c r="AY2188" s="11"/>
      <c r="AZ2188" s="11"/>
      <c r="BA2188" s="11"/>
      <c r="BB2188" s="11"/>
      <c r="BC2188" s="11"/>
    </row>
    <row r="2189" spans="1:55" x14ac:dyDescent="0.3">
      <c r="A2189" s="11"/>
      <c r="B2189" s="11"/>
      <c r="C2189" s="11"/>
      <c r="D2189" s="11"/>
      <c r="E2189" s="38"/>
      <c r="F2189" s="11"/>
      <c r="G2189" s="40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26"/>
      <c r="AR2189" s="26"/>
      <c r="AS2189" s="26"/>
      <c r="AT2189" s="26"/>
      <c r="AU2189" s="26"/>
      <c r="AV2189" s="26"/>
      <c r="AW2189" s="11"/>
      <c r="AX2189" s="11"/>
      <c r="AY2189" s="11"/>
      <c r="AZ2189" s="11"/>
      <c r="BA2189" s="11"/>
      <c r="BB2189" s="11"/>
      <c r="BC2189" s="11"/>
    </row>
    <row r="2190" spans="1:55" x14ac:dyDescent="0.3">
      <c r="A2190" s="11"/>
      <c r="B2190" s="11"/>
      <c r="C2190" s="11"/>
      <c r="D2190" s="11"/>
      <c r="E2190" s="38"/>
      <c r="F2190" s="11"/>
      <c r="G2190" s="40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26"/>
      <c r="AR2190" s="26"/>
      <c r="AS2190" s="26"/>
      <c r="AT2190" s="26"/>
      <c r="AU2190" s="26"/>
      <c r="AV2190" s="26"/>
      <c r="AW2190" s="11"/>
      <c r="AX2190" s="11"/>
      <c r="AY2190" s="11"/>
      <c r="AZ2190" s="11"/>
      <c r="BA2190" s="11"/>
      <c r="BB2190" s="11"/>
      <c r="BC2190" s="11"/>
    </row>
    <row r="2191" spans="1:55" x14ac:dyDescent="0.3">
      <c r="A2191" s="11"/>
      <c r="B2191" s="11"/>
      <c r="C2191" s="11"/>
      <c r="D2191" s="11"/>
      <c r="E2191" s="38"/>
      <c r="F2191" s="11"/>
      <c r="G2191" s="40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26"/>
      <c r="AR2191" s="26"/>
      <c r="AS2191" s="26"/>
      <c r="AT2191" s="26"/>
      <c r="AU2191" s="26"/>
      <c r="AV2191" s="26"/>
      <c r="AW2191" s="11"/>
      <c r="AX2191" s="11"/>
      <c r="AY2191" s="11"/>
      <c r="AZ2191" s="11"/>
      <c r="BA2191" s="11"/>
      <c r="BB2191" s="11"/>
      <c r="BC2191" s="11"/>
    </row>
    <row r="2192" spans="1:55" x14ac:dyDescent="0.3">
      <c r="A2192" s="11"/>
      <c r="B2192" s="11"/>
      <c r="C2192" s="11"/>
      <c r="D2192" s="11"/>
      <c r="E2192" s="38"/>
      <c r="F2192" s="11"/>
      <c r="G2192" s="40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26"/>
      <c r="AR2192" s="26"/>
      <c r="AS2192" s="26"/>
      <c r="AT2192" s="26"/>
      <c r="AU2192" s="26"/>
      <c r="AV2192" s="26"/>
      <c r="AW2192" s="11"/>
      <c r="AX2192" s="11"/>
      <c r="AY2192" s="11"/>
      <c r="AZ2192" s="11"/>
      <c r="BA2192" s="11"/>
      <c r="BB2192" s="11"/>
      <c r="BC2192" s="11"/>
    </row>
    <row r="2193" spans="1:55" x14ac:dyDescent="0.3">
      <c r="A2193" s="11"/>
      <c r="B2193" s="11"/>
      <c r="C2193" s="11"/>
      <c r="D2193" s="11"/>
      <c r="E2193" s="38"/>
      <c r="F2193" s="11"/>
      <c r="G2193" s="40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26"/>
      <c r="AR2193" s="26"/>
      <c r="AS2193" s="26"/>
      <c r="AT2193" s="26"/>
      <c r="AU2193" s="26"/>
      <c r="AV2193" s="26"/>
      <c r="AW2193" s="11"/>
      <c r="AX2193" s="11"/>
      <c r="AY2193" s="11"/>
      <c r="AZ2193" s="11"/>
      <c r="BA2193" s="11"/>
      <c r="BB2193" s="11"/>
      <c r="BC2193" s="11"/>
    </row>
    <row r="2194" spans="1:55" x14ac:dyDescent="0.3">
      <c r="A2194" s="11"/>
      <c r="B2194" s="11"/>
      <c r="C2194" s="11"/>
      <c r="D2194" s="11"/>
      <c r="E2194" s="38"/>
      <c r="F2194" s="11"/>
      <c r="G2194" s="40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26"/>
      <c r="AR2194" s="26"/>
      <c r="AS2194" s="26"/>
      <c r="AT2194" s="26"/>
      <c r="AU2194" s="26"/>
      <c r="AV2194" s="26"/>
      <c r="AW2194" s="11"/>
      <c r="AX2194" s="11"/>
      <c r="AY2194" s="11"/>
      <c r="AZ2194" s="11"/>
      <c r="BA2194" s="11"/>
      <c r="BB2194" s="11"/>
      <c r="BC2194" s="11"/>
    </row>
    <row r="2195" spans="1:55" x14ac:dyDescent="0.3">
      <c r="A2195" s="11"/>
      <c r="B2195" s="11"/>
      <c r="C2195" s="11"/>
      <c r="D2195" s="11"/>
      <c r="E2195" s="38"/>
      <c r="F2195" s="11"/>
      <c r="G2195" s="40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26"/>
      <c r="AR2195" s="26"/>
      <c r="AS2195" s="26"/>
      <c r="AT2195" s="26"/>
      <c r="AU2195" s="26"/>
      <c r="AV2195" s="26"/>
      <c r="AW2195" s="11"/>
      <c r="AX2195" s="11"/>
      <c r="AY2195" s="11"/>
      <c r="AZ2195" s="11"/>
      <c r="BA2195" s="11"/>
      <c r="BB2195" s="11"/>
      <c r="BC2195" s="11"/>
    </row>
    <row r="2196" spans="1:55" x14ac:dyDescent="0.3">
      <c r="A2196" s="11"/>
      <c r="B2196" s="11"/>
      <c r="C2196" s="11"/>
      <c r="D2196" s="11"/>
      <c r="E2196" s="38"/>
      <c r="F2196" s="11"/>
      <c r="G2196" s="40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26"/>
      <c r="AR2196" s="26"/>
      <c r="AS2196" s="26"/>
      <c r="AT2196" s="26"/>
      <c r="AU2196" s="26"/>
      <c r="AV2196" s="26"/>
      <c r="AW2196" s="11"/>
      <c r="AX2196" s="11"/>
      <c r="AY2196" s="11"/>
      <c r="AZ2196" s="11"/>
      <c r="BA2196" s="11"/>
      <c r="BB2196" s="11"/>
      <c r="BC2196" s="11"/>
    </row>
    <row r="2197" spans="1:55" x14ac:dyDescent="0.3">
      <c r="A2197" s="11"/>
      <c r="B2197" s="11"/>
      <c r="C2197" s="11"/>
      <c r="D2197" s="11"/>
      <c r="E2197" s="38"/>
      <c r="F2197" s="11"/>
      <c r="G2197" s="40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26"/>
      <c r="AR2197" s="26"/>
      <c r="AS2197" s="26"/>
      <c r="AT2197" s="26"/>
      <c r="AU2197" s="26"/>
      <c r="AV2197" s="26"/>
      <c r="AW2197" s="11"/>
      <c r="AX2197" s="11"/>
      <c r="AY2197" s="11"/>
      <c r="AZ2197" s="11"/>
      <c r="BA2197" s="11"/>
      <c r="BB2197" s="11"/>
      <c r="BC2197" s="11"/>
    </row>
    <row r="2198" spans="1:55" x14ac:dyDescent="0.3">
      <c r="A2198" s="11"/>
      <c r="B2198" s="11"/>
      <c r="C2198" s="11"/>
      <c r="D2198" s="11"/>
      <c r="E2198" s="38"/>
      <c r="F2198" s="11"/>
      <c r="G2198" s="40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26"/>
      <c r="AR2198" s="26"/>
      <c r="AS2198" s="26"/>
      <c r="AT2198" s="26"/>
      <c r="AU2198" s="26"/>
      <c r="AV2198" s="26"/>
      <c r="AW2198" s="11"/>
      <c r="AX2198" s="11"/>
      <c r="AY2198" s="11"/>
      <c r="AZ2198" s="11"/>
      <c r="BA2198" s="11"/>
      <c r="BB2198" s="11"/>
      <c r="BC2198" s="11"/>
    </row>
    <row r="2199" spans="1:55" x14ac:dyDescent="0.3">
      <c r="A2199" s="11"/>
      <c r="B2199" s="11"/>
      <c r="C2199" s="11"/>
      <c r="D2199" s="11"/>
      <c r="E2199" s="38"/>
      <c r="F2199" s="11"/>
      <c r="G2199" s="40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26"/>
      <c r="AR2199" s="26"/>
      <c r="AS2199" s="26"/>
      <c r="AT2199" s="26"/>
      <c r="AU2199" s="26"/>
      <c r="AV2199" s="26"/>
      <c r="AW2199" s="11"/>
      <c r="AX2199" s="11"/>
      <c r="AY2199" s="11"/>
      <c r="AZ2199" s="11"/>
      <c r="BA2199" s="11"/>
      <c r="BB2199" s="11"/>
      <c r="BC2199" s="11"/>
    </row>
    <row r="2200" spans="1:55" x14ac:dyDescent="0.3">
      <c r="A2200" s="11"/>
      <c r="B2200" s="11"/>
      <c r="C2200" s="11"/>
      <c r="D2200" s="11"/>
      <c r="E2200" s="38"/>
      <c r="F2200" s="11"/>
      <c r="G2200" s="40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26"/>
      <c r="AR2200" s="26"/>
      <c r="AS2200" s="26"/>
      <c r="AT2200" s="26"/>
      <c r="AU2200" s="26"/>
      <c r="AV2200" s="26"/>
      <c r="AW2200" s="11"/>
      <c r="AX2200" s="11"/>
      <c r="AY2200" s="11"/>
      <c r="AZ2200" s="11"/>
      <c r="BA2200" s="11"/>
      <c r="BB2200" s="11"/>
      <c r="BC2200" s="11"/>
    </row>
    <row r="2201" spans="1:55" x14ac:dyDescent="0.3">
      <c r="A2201" s="11"/>
      <c r="B2201" s="11"/>
      <c r="C2201" s="11"/>
      <c r="D2201" s="11"/>
      <c r="E2201" s="38"/>
      <c r="F2201" s="11"/>
      <c r="G2201" s="40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26"/>
      <c r="AR2201" s="26"/>
      <c r="AS2201" s="26"/>
      <c r="AT2201" s="26"/>
      <c r="AU2201" s="26"/>
      <c r="AV2201" s="26"/>
      <c r="AW2201" s="11"/>
      <c r="AX2201" s="11"/>
      <c r="AY2201" s="11"/>
      <c r="AZ2201" s="11"/>
      <c r="BA2201" s="11"/>
      <c r="BB2201" s="11"/>
      <c r="BC2201" s="11"/>
    </row>
    <row r="2202" spans="1:55" x14ac:dyDescent="0.3">
      <c r="A2202" s="11"/>
      <c r="B2202" s="11"/>
      <c r="C2202" s="11"/>
      <c r="D2202" s="11"/>
      <c r="E2202" s="38"/>
      <c r="F2202" s="11"/>
      <c r="G2202" s="40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26"/>
      <c r="AR2202" s="26"/>
      <c r="AS2202" s="26"/>
      <c r="AT2202" s="26"/>
      <c r="AU2202" s="26"/>
      <c r="AV2202" s="26"/>
      <c r="AW2202" s="11"/>
      <c r="AX2202" s="11"/>
      <c r="AY2202" s="11"/>
      <c r="AZ2202" s="11"/>
      <c r="BA2202" s="11"/>
      <c r="BB2202" s="11"/>
      <c r="BC2202" s="11"/>
    </row>
    <row r="2203" spans="1:55" x14ac:dyDescent="0.3">
      <c r="A2203" s="11"/>
      <c r="B2203" s="11"/>
      <c r="C2203" s="11"/>
      <c r="D2203" s="11"/>
      <c r="E2203" s="38"/>
      <c r="F2203" s="11"/>
      <c r="G2203" s="40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26"/>
      <c r="AR2203" s="26"/>
      <c r="AS2203" s="26"/>
      <c r="AT2203" s="26"/>
      <c r="AU2203" s="26"/>
      <c r="AV2203" s="26"/>
      <c r="AW2203" s="11"/>
      <c r="AX2203" s="11"/>
      <c r="AY2203" s="11"/>
      <c r="AZ2203" s="11"/>
      <c r="BA2203" s="11"/>
      <c r="BB2203" s="11"/>
      <c r="BC2203" s="11"/>
    </row>
    <row r="2204" spans="1:55" x14ac:dyDescent="0.3">
      <c r="A2204" s="11"/>
      <c r="B2204" s="11"/>
      <c r="C2204" s="11"/>
      <c r="D2204" s="11"/>
      <c r="E2204" s="38"/>
      <c r="F2204" s="11"/>
      <c r="G2204" s="40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26"/>
      <c r="AR2204" s="26"/>
      <c r="AS2204" s="26"/>
      <c r="AT2204" s="26"/>
      <c r="AU2204" s="26"/>
      <c r="AV2204" s="26"/>
      <c r="AW2204" s="11"/>
      <c r="AX2204" s="11"/>
      <c r="AY2204" s="11"/>
      <c r="AZ2204" s="11"/>
      <c r="BA2204" s="11"/>
      <c r="BB2204" s="11"/>
      <c r="BC2204" s="11"/>
    </row>
    <row r="2205" spans="1:55" x14ac:dyDescent="0.3">
      <c r="A2205" s="11"/>
      <c r="B2205" s="11"/>
      <c r="C2205" s="11"/>
      <c r="D2205" s="11"/>
      <c r="E2205" s="38"/>
      <c r="F2205" s="11"/>
      <c r="G2205" s="40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26"/>
      <c r="AR2205" s="26"/>
      <c r="AS2205" s="26"/>
      <c r="AT2205" s="26"/>
      <c r="AU2205" s="26"/>
      <c r="AV2205" s="26"/>
      <c r="AW2205" s="11"/>
      <c r="AX2205" s="11"/>
      <c r="AY2205" s="11"/>
      <c r="AZ2205" s="11"/>
      <c r="BA2205" s="11"/>
      <c r="BB2205" s="11"/>
      <c r="BC2205" s="11"/>
    </row>
    <row r="2206" spans="1:55" x14ac:dyDescent="0.3">
      <c r="A2206" s="11"/>
      <c r="B2206" s="11"/>
      <c r="C2206" s="11"/>
      <c r="D2206" s="11"/>
      <c r="E2206" s="38"/>
      <c r="F2206" s="11"/>
      <c r="G2206" s="40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26"/>
      <c r="AR2206" s="26"/>
      <c r="AS2206" s="26"/>
      <c r="AT2206" s="26"/>
      <c r="AU2206" s="26"/>
      <c r="AV2206" s="26"/>
      <c r="AW2206" s="11"/>
      <c r="AX2206" s="11"/>
      <c r="AY2206" s="11"/>
      <c r="AZ2206" s="11"/>
      <c r="BA2206" s="11"/>
      <c r="BB2206" s="11"/>
      <c r="BC2206" s="11"/>
    </row>
    <row r="2207" spans="1:55" x14ac:dyDescent="0.3">
      <c r="A2207" s="11"/>
      <c r="B2207" s="11"/>
      <c r="C2207" s="11"/>
      <c r="D2207" s="11"/>
      <c r="E2207" s="38"/>
      <c r="F2207" s="11"/>
      <c r="G2207" s="40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26"/>
      <c r="AR2207" s="26"/>
      <c r="AS2207" s="26"/>
      <c r="AT2207" s="26"/>
      <c r="AU2207" s="26"/>
      <c r="AV2207" s="26"/>
      <c r="AW2207" s="11"/>
      <c r="AX2207" s="11"/>
      <c r="AY2207" s="11"/>
      <c r="AZ2207" s="11"/>
      <c r="BA2207" s="11"/>
      <c r="BB2207" s="11"/>
      <c r="BC2207" s="11"/>
    </row>
    <row r="2208" spans="1:55" x14ac:dyDescent="0.3">
      <c r="A2208" s="11"/>
      <c r="B2208" s="11"/>
      <c r="C2208" s="11"/>
      <c r="D2208" s="11"/>
      <c r="E2208" s="38"/>
      <c r="F2208" s="11"/>
      <c r="G2208" s="40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26"/>
      <c r="AR2208" s="26"/>
      <c r="AS2208" s="26"/>
      <c r="AT2208" s="26"/>
      <c r="AU2208" s="26"/>
      <c r="AV2208" s="26"/>
      <c r="AW2208" s="11"/>
      <c r="AX2208" s="11"/>
      <c r="AY2208" s="11"/>
      <c r="AZ2208" s="11"/>
      <c r="BA2208" s="11"/>
      <c r="BB2208" s="11"/>
      <c r="BC2208" s="11"/>
    </row>
    <row r="2209" spans="1:55" x14ac:dyDescent="0.3">
      <c r="A2209" s="11"/>
      <c r="B2209" s="11"/>
      <c r="C2209" s="11"/>
      <c r="D2209" s="11"/>
      <c r="E2209" s="38"/>
      <c r="F2209" s="11"/>
      <c r="G2209" s="40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26"/>
      <c r="AR2209" s="26"/>
      <c r="AS2209" s="26"/>
      <c r="AT2209" s="26"/>
      <c r="AU2209" s="26"/>
      <c r="AV2209" s="26"/>
      <c r="AW2209" s="11"/>
      <c r="AX2209" s="11"/>
      <c r="AY2209" s="11"/>
      <c r="AZ2209" s="11"/>
      <c r="BA2209" s="11"/>
      <c r="BB2209" s="11"/>
      <c r="BC2209" s="11"/>
    </row>
    <row r="2210" spans="1:55" x14ac:dyDescent="0.3">
      <c r="A2210" s="11"/>
      <c r="B2210" s="11"/>
      <c r="C2210" s="11"/>
      <c r="D2210" s="11"/>
      <c r="E2210" s="38"/>
      <c r="F2210" s="11"/>
      <c r="G2210" s="40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26"/>
      <c r="AR2210" s="26"/>
      <c r="AS2210" s="26"/>
      <c r="AT2210" s="26"/>
      <c r="AU2210" s="26"/>
      <c r="AV2210" s="26"/>
      <c r="AW2210" s="11"/>
      <c r="AX2210" s="11"/>
      <c r="AY2210" s="11"/>
      <c r="AZ2210" s="11"/>
      <c r="BA2210" s="11"/>
      <c r="BB2210" s="11"/>
      <c r="BC2210" s="11"/>
    </row>
    <row r="2211" spans="1:55" x14ac:dyDescent="0.3">
      <c r="A2211" s="11"/>
      <c r="B2211" s="11"/>
      <c r="C2211" s="11"/>
      <c r="D2211" s="11"/>
      <c r="E2211" s="38"/>
      <c r="F2211" s="11"/>
      <c r="G2211" s="40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26"/>
      <c r="AR2211" s="26"/>
      <c r="AS2211" s="26"/>
      <c r="AT2211" s="26"/>
      <c r="AU2211" s="26"/>
      <c r="AV2211" s="26"/>
      <c r="AW2211" s="11"/>
      <c r="AX2211" s="11"/>
      <c r="AY2211" s="11"/>
      <c r="AZ2211" s="11"/>
      <c r="BA2211" s="11"/>
      <c r="BB2211" s="11"/>
      <c r="BC2211" s="11"/>
    </row>
    <row r="2212" spans="1:55" x14ac:dyDescent="0.3">
      <c r="A2212" s="11"/>
      <c r="B2212" s="11"/>
      <c r="C2212" s="11"/>
      <c r="D2212" s="11"/>
      <c r="E2212" s="38"/>
      <c r="F2212" s="11"/>
      <c r="G2212" s="40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26"/>
      <c r="AR2212" s="26"/>
      <c r="AS2212" s="26"/>
      <c r="AT2212" s="26"/>
      <c r="AU2212" s="26"/>
      <c r="AV2212" s="26"/>
      <c r="AW2212" s="11"/>
      <c r="AX2212" s="11"/>
      <c r="AY2212" s="11"/>
      <c r="AZ2212" s="11"/>
      <c r="BA2212" s="11"/>
      <c r="BB2212" s="11"/>
      <c r="BC2212" s="11"/>
    </row>
    <row r="2213" spans="1:55" x14ac:dyDescent="0.3">
      <c r="A2213" s="11"/>
      <c r="B2213" s="11"/>
      <c r="C2213" s="11"/>
      <c r="D2213" s="11"/>
      <c r="E2213" s="38"/>
      <c r="F2213" s="11"/>
      <c r="G2213" s="40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26"/>
      <c r="AR2213" s="26"/>
      <c r="AS2213" s="26"/>
      <c r="AT2213" s="26"/>
      <c r="AU2213" s="26"/>
      <c r="AV2213" s="26"/>
      <c r="AW2213" s="11"/>
      <c r="AX2213" s="11"/>
      <c r="AY2213" s="11"/>
      <c r="AZ2213" s="11"/>
      <c r="BA2213" s="11"/>
      <c r="BB2213" s="11"/>
      <c r="BC2213" s="11"/>
    </row>
    <row r="2214" spans="1:55" x14ac:dyDescent="0.3">
      <c r="A2214" s="11"/>
      <c r="B2214" s="11"/>
      <c r="C2214" s="11"/>
      <c r="D2214" s="11"/>
      <c r="E2214" s="38"/>
      <c r="F2214" s="11"/>
      <c r="G2214" s="40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26"/>
      <c r="AR2214" s="26"/>
      <c r="AS2214" s="26"/>
      <c r="AT2214" s="26"/>
      <c r="AU2214" s="26"/>
      <c r="AV2214" s="26"/>
      <c r="AW2214" s="11"/>
      <c r="AX2214" s="11"/>
      <c r="AY2214" s="11"/>
      <c r="AZ2214" s="11"/>
      <c r="BA2214" s="11"/>
      <c r="BB2214" s="11"/>
      <c r="BC2214" s="11"/>
    </row>
    <row r="2215" spans="1:55" x14ac:dyDescent="0.3">
      <c r="A2215" s="11"/>
      <c r="B2215" s="11"/>
      <c r="C2215" s="11"/>
      <c r="D2215" s="11"/>
      <c r="E2215" s="38"/>
      <c r="F2215" s="11"/>
      <c r="G2215" s="40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26"/>
      <c r="AR2215" s="26"/>
      <c r="AS2215" s="26"/>
      <c r="AT2215" s="26"/>
      <c r="AU2215" s="26"/>
      <c r="AV2215" s="26"/>
      <c r="AW2215" s="11"/>
      <c r="AX2215" s="11"/>
      <c r="AY2215" s="11"/>
      <c r="AZ2215" s="11"/>
      <c r="BA2215" s="11"/>
      <c r="BB2215" s="11"/>
      <c r="BC2215" s="11"/>
    </row>
    <row r="2216" spans="1:55" x14ac:dyDescent="0.3">
      <c r="A2216" s="11"/>
      <c r="B2216" s="11"/>
      <c r="C2216" s="11"/>
      <c r="D2216" s="11"/>
      <c r="E2216" s="38"/>
      <c r="F2216" s="11"/>
      <c r="G2216" s="40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26"/>
      <c r="AR2216" s="26"/>
      <c r="AS2216" s="26"/>
      <c r="AT2216" s="26"/>
      <c r="AU2216" s="26"/>
      <c r="AV2216" s="26"/>
      <c r="AW2216" s="11"/>
      <c r="AX2216" s="11"/>
      <c r="AY2216" s="11"/>
      <c r="AZ2216" s="11"/>
      <c r="BA2216" s="11"/>
      <c r="BB2216" s="11"/>
      <c r="BC2216" s="11"/>
    </row>
    <row r="2217" spans="1:55" x14ac:dyDescent="0.3">
      <c r="A2217" s="11"/>
      <c r="B2217" s="11"/>
      <c r="C2217" s="11"/>
      <c r="D2217" s="11"/>
      <c r="E2217" s="38"/>
      <c r="F2217" s="11"/>
      <c r="G2217" s="40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26"/>
      <c r="AR2217" s="26"/>
      <c r="AS2217" s="26"/>
      <c r="AT2217" s="26"/>
      <c r="AU2217" s="26"/>
      <c r="AV2217" s="26"/>
      <c r="AW2217" s="11"/>
      <c r="AX2217" s="11"/>
      <c r="AY2217" s="11"/>
      <c r="AZ2217" s="11"/>
      <c r="BA2217" s="11"/>
      <c r="BB2217" s="11"/>
      <c r="BC2217" s="11"/>
    </row>
    <row r="2218" spans="1:55" x14ac:dyDescent="0.3">
      <c r="A2218" s="11"/>
      <c r="B2218" s="11"/>
      <c r="C2218" s="11"/>
      <c r="D2218" s="11"/>
      <c r="E2218" s="38"/>
      <c r="F2218" s="11"/>
      <c r="G2218" s="40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26"/>
      <c r="AR2218" s="26"/>
      <c r="AS2218" s="26"/>
      <c r="AT2218" s="26"/>
      <c r="AU2218" s="26"/>
      <c r="AV2218" s="26"/>
      <c r="AW2218" s="11"/>
      <c r="AX2218" s="11"/>
      <c r="AY2218" s="11"/>
      <c r="AZ2218" s="11"/>
      <c r="BA2218" s="11"/>
      <c r="BB2218" s="11"/>
      <c r="BC2218" s="11"/>
    </row>
    <row r="2219" spans="1:55" x14ac:dyDescent="0.3">
      <c r="A2219" s="11"/>
      <c r="B2219" s="11"/>
      <c r="C2219" s="11"/>
      <c r="D2219" s="11"/>
      <c r="E2219" s="38"/>
      <c r="F2219" s="11"/>
      <c r="G2219" s="40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26"/>
      <c r="AR2219" s="26"/>
      <c r="AS2219" s="26"/>
      <c r="AT2219" s="26"/>
      <c r="AU2219" s="26"/>
      <c r="AV2219" s="26"/>
      <c r="AW2219" s="11"/>
      <c r="AX2219" s="11"/>
      <c r="AY2219" s="11"/>
      <c r="AZ2219" s="11"/>
      <c r="BA2219" s="11"/>
      <c r="BB2219" s="11"/>
      <c r="BC2219" s="11"/>
    </row>
    <row r="2220" spans="1:55" x14ac:dyDescent="0.3">
      <c r="A2220" s="11"/>
      <c r="B2220" s="11"/>
      <c r="C2220" s="11"/>
      <c r="D2220" s="11"/>
      <c r="E2220" s="38"/>
      <c r="F2220" s="11"/>
      <c r="G2220" s="40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26"/>
      <c r="AR2220" s="26"/>
      <c r="AS2220" s="26"/>
      <c r="AT2220" s="26"/>
      <c r="AU2220" s="26"/>
      <c r="AV2220" s="26"/>
      <c r="AW2220" s="11"/>
      <c r="AX2220" s="11"/>
      <c r="AY2220" s="11"/>
      <c r="AZ2220" s="11"/>
      <c r="BA2220" s="11"/>
      <c r="BB2220" s="11"/>
      <c r="BC2220" s="11"/>
    </row>
    <row r="2221" spans="1:55" x14ac:dyDescent="0.3">
      <c r="A2221" s="11"/>
      <c r="B2221" s="11"/>
      <c r="C2221" s="11"/>
      <c r="D2221" s="11"/>
      <c r="E2221" s="38"/>
      <c r="F2221" s="11"/>
      <c r="G2221" s="40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26"/>
      <c r="AR2221" s="26"/>
      <c r="AS2221" s="26"/>
      <c r="AT2221" s="26"/>
      <c r="AU2221" s="26"/>
      <c r="AV2221" s="26"/>
      <c r="AW2221" s="11"/>
      <c r="AX2221" s="11"/>
      <c r="AY2221" s="11"/>
      <c r="AZ2221" s="11"/>
      <c r="BA2221" s="11"/>
      <c r="BB2221" s="11"/>
      <c r="BC2221" s="11"/>
    </row>
    <row r="2222" spans="1:55" x14ac:dyDescent="0.3">
      <c r="A2222" s="11"/>
      <c r="B2222" s="11"/>
      <c r="C2222" s="11"/>
      <c r="D2222" s="11"/>
      <c r="E2222" s="38"/>
      <c r="F2222" s="11"/>
      <c r="G2222" s="40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26"/>
      <c r="AR2222" s="26"/>
      <c r="AS2222" s="26"/>
      <c r="AT2222" s="26"/>
      <c r="AU2222" s="26"/>
      <c r="AV2222" s="26"/>
      <c r="AW2222" s="11"/>
      <c r="AX2222" s="11"/>
      <c r="AY2222" s="11"/>
      <c r="AZ2222" s="11"/>
      <c r="BA2222" s="11"/>
      <c r="BB2222" s="11"/>
      <c r="BC2222" s="11"/>
    </row>
    <row r="2223" spans="1:55" x14ac:dyDescent="0.3">
      <c r="A2223" s="11"/>
      <c r="B2223" s="11"/>
      <c r="C2223" s="11"/>
      <c r="D2223" s="11"/>
      <c r="E2223" s="38"/>
      <c r="F2223" s="11"/>
      <c r="G2223" s="40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26"/>
      <c r="AR2223" s="26"/>
      <c r="AS2223" s="26"/>
      <c r="AT2223" s="26"/>
      <c r="AU2223" s="26"/>
      <c r="AV2223" s="26"/>
      <c r="AW2223" s="11"/>
      <c r="AX2223" s="11"/>
      <c r="AY2223" s="11"/>
      <c r="AZ2223" s="11"/>
      <c r="BA2223" s="11"/>
      <c r="BB2223" s="11"/>
      <c r="BC2223" s="11"/>
    </row>
    <row r="2224" spans="1:55" x14ac:dyDescent="0.3">
      <c r="A2224" s="11"/>
      <c r="B2224" s="11"/>
      <c r="C2224" s="11"/>
      <c r="D2224" s="11"/>
      <c r="E2224" s="38"/>
      <c r="F2224" s="11"/>
      <c r="G2224" s="40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26"/>
      <c r="AR2224" s="26"/>
      <c r="AS2224" s="26"/>
      <c r="AT2224" s="26"/>
      <c r="AU2224" s="26"/>
      <c r="AV2224" s="26"/>
      <c r="AW2224" s="11"/>
      <c r="AX2224" s="11"/>
      <c r="AY2224" s="11"/>
      <c r="AZ2224" s="11"/>
      <c r="BA2224" s="11"/>
      <c r="BB2224" s="11"/>
      <c r="BC2224" s="11"/>
    </row>
    <row r="2225" spans="1:55" x14ac:dyDescent="0.3">
      <c r="A2225" s="11"/>
      <c r="B2225" s="11"/>
      <c r="C2225" s="11"/>
      <c r="D2225" s="11"/>
      <c r="E2225" s="38"/>
      <c r="F2225" s="11"/>
      <c r="G2225" s="40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26"/>
      <c r="AR2225" s="26"/>
      <c r="AS2225" s="26"/>
      <c r="AT2225" s="26"/>
      <c r="AU2225" s="26"/>
      <c r="AV2225" s="26"/>
      <c r="AW2225" s="11"/>
      <c r="AX2225" s="11"/>
      <c r="AY2225" s="11"/>
      <c r="AZ2225" s="11"/>
      <c r="BA2225" s="11"/>
      <c r="BB2225" s="11"/>
      <c r="BC2225" s="11"/>
    </row>
    <row r="2226" spans="1:55" x14ac:dyDescent="0.3">
      <c r="A2226" s="11"/>
      <c r="B2226" s="11"/>
      <c r="C2226" s="11"/>
      <c r="D2226" s="11"/>
      <c r="E2226" s="38"/>
      <c r="F2226" s="11"/>
      <c r="G2226" s="40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26"/>
      <c r="AR2226" s="26"/>
      <c r="AS2226" s="26"/>
      <c r="AT2226" s="26"/>
      <c r="AU2226" s="26"/>
      <c r="AV2226" s="26"/>
      <c r="AW2226" s="11"/>
      <c r="AX2226" s="11"/>
      <c r="AY2226" s="11"/>
      <c r="AZ2226" s="11"/>
      <c r="BA2226" s="11"/>
      <c r="BB2226" s="11"/>
      <c r="BC2226" s="11"/>
    </row>
    <row r="2227" spans="1:55" x14ac:dyDescent="0.3">
      <c r="A2227" s="11"/>
      <c r="B2227" s="11"/>
      <c r="C2227" s="11"/>
      <c r="D2227" s="11"/>
      <c r="E2227" s="38"/>
      <c r="F2227" s="11"/>
      <c r="G2227" s="40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26"/>
      <c r="AR2227" s="26"/>
      <c r="AS2227" s="26"/>
      <c r="AT2227" s="26"/>
      <c r="AU2227" s="26"/>
      <c r="AV2227" s="26"/>
      <c r="AW2227" s="11"/>
      <c r="AX2227" s="11"/>
      <c r="AY2227" s="11"/>
      <c r="AZ2227" s="11"/>
      <c r="BA2227" s="11"/>
      <c r="BB2227" s="11"/>
      <c r="BC2227" s="11"/>
    </row>
    <row r="2228" spans="1:55" x14ac:dyDescent="0.3">
      <c r="A2228" s="11"/>
      <c r="B2228" s="11"/>
      <c r="C2228" s="11"/>
      <c r="D2228" s="11"/>
      <c r="E2228" s="38"/>
      <c r="F2228" s="11"/>
      <c r="G2228" s="40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26"/>
      <c r="AR2228" s="26"/>
      <c r="AS2228" s="26"/>
      <c r="AT2228" s="26"/>
      <c r="AU2228" s="26"/>
      <c r="AV2228" s="26"/>
      <c r="AW2228" s="11"/>
      <c r="AX2228" s="11"/>
      <c r="AY2228" s="11"/>
      <c r="AZ2228" s="11"/>
      <c r="BA2228" s="11"/>
      <c r="BB2228" s="11"/>
      <c r="BC2228" s="11"/>
    </row>
    <row r="2229" spans="1:55" x14ac:dyDescent="0.3">
      <c r="A2229" s="11"/>
      <c r="B2229" s="11"/>
      <c r="C2229" s="11"/>
      <c r="D2229" s="11"/>
      <c r="E2229" s="38"/>
      <c r="F2229" s="11"/>
      <c r="G2229" s="40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26"/>
      <c r="AR2229" s="26"/>
      <c r="AS2229" s="26"/>
      <c r="AT2229" s="26"/>
      <c r="AU2229" s="26"/>
      <c r="AV2229" s="26"/>
      <c r="AW2229" s="11"/>
      <c r="AX2229" s="11"/>
      <c r="AY2229" s="11"/>
      <c r="AZ2229" s="11"/>
      <c r="BA2229" s="11"/>
      <c r="BB2229" s="11"/>
      <c r="BC2229" s="11"/>
    </row>
    <row r="2230" spans="1:55" x14ac:dyDescent="0.3">
      <c r="A2230" s="11"/>
      <c r="B2230" s="11"/>
      <c r="C2230" s="11"/>
      <c r="D2230" s="11"/>
      <c r="E2230" s="38"/>
      <c r="F2230" s="11"/>
      <c r="G2230" s="40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26"/>
      <c r="AR2230" s="26"/>
      <c r="AS2230" s="26"/>
      <c r="AT2230" s="26"/>
      <c r="AU2230" s="26"/>
      <c r="AV2230" s="26"/>
      <c r="AW2230" s="11"/>
      <c r="AX2230" s="11"/>
      <c r="AY2230" s="11"/>
      <c r="AZ2230" s="11"/>
      <c r="BA2230" s="11"/>
      <c r="BB2230" s="11"/>
      <c r="BC2230" s="11"/>
    </row>
    <row r="2231" spans="1:55" x14ac:dyDescent="0.3">
      <c r="A2231" s="11"/>
      <c r="B2231" s="11"/>
      <c r="C2231" s="11"/>
      <c r="D2231" s="11"/>
      <c r="E2231" s="38"/>
      <c r="F2231" s="11"/>
      <c r="G2231" s="40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26"/>
      <c r="AR2231" s="26"/>
      <c r="AS2231" s="26"/>
      <c r="AT2231" s="26"/>
      <c r="AU2231" s="26"/>
      <c r="AV2231" s="26"/>
      <c r="AW2231" s="11"/>
      <c r="AX2231" s="11"/>
      <c r="AY2231" s="11"/>
      <c r="AZ2231" s="11"/>
      <c r="BA2231" s="11"/>
      <c r="BB2231" s="11"/>
      <c r="BC2231" s="11"/>
    </row>
    <row r="2232" spans="1:55" x14ac:dyDescent="0.3">
      <c r="A2232" s="11"/>
      <c r="B2232" s="11"/>
      <c r="C2232" s="11"/>
      <c r="D2232" s="11"/>
      <c r="E2232" s="38"/>
      <c r="F2232" s="11"/>
      <c r="G2232" s="40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26"/>
      <c r="AR2232" s="26"/>
      <c r="AS2232" s="26"/>
      <c r="AT2232" s="26"/>
      <c r="AU2232" s="26"/>
      <c r="AV2232" s="26"/>
      <c r="AW2232" s="11"/>
      <c r="AX2232" s="11"/>
      <c r="AY2232" s="11"/>
      <c r="AZ2232" s="11"/>
      <c r="BA2232" s="11"/>
      <c r="BB2232" s="11"/>
      <c r="BC2232" s="11"/>
    </row>
    <row r="2233" spans="1:55" x14ac:dyDescent="0.3">
      <c r="A2233" s="11"/>
      <c r="B2233" s="11"/>
      <c r="C2233" s="11"/>
      <c r="D2233" s="11"/>
      <c r="E2233" s="38"/>
      <c r="F2233" s="11"/>
      <c r="G2233" s="40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26"/>
      <c r="AR2233" s="26"/>
      <c r="AS2233" s="26"/>
      <c r="AT2233" s="26"/>
      <c r="AU2233" s="26"/>
      <c r="AV2233" s="26"/>
      <c r="AW2233" s="11"/>
      <c r="AX2233" s="11"/>
      <c r="AY2233" s="11"/>
      <c r="AZ2233" s="11"/>
      <c r="BA2233" s="11"/>
      <c r="BB2233" s="11"/>
      <c r="BC2233" s="11"/>
    </row>
    <row r="2234" spans="1:55" x14ac:dyDescent="0.3">
      <c r="A2234" s="11"/>
      <c r="B2234" s="11"/>
      <c r="C2234" s="11"/>
      <c r="D2234" s="11"/>
      <c r="E2234" s="38"/>
      <c r="F2234" s="11"/>
      <c r="G2234" s="40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26"/>
      <c r="AR2234" s="26"/>
      <c r="AS2234" s="26"/>
      <c r="AT2234" s="26"/>
      <c r="AU2234" s="26"/>
      <c r="AV2234" s="26"/>
      <c r="AW2234" s="11"/>
      <c r="AX2234" s="11"/>
      <c r="AY2234" s="11"/>
      <c r="AZ2234" s="11"/>
      <c r="BA2234" s="11"/>
      <c r="BB2234" s="11"/>
      <c r="BC2234" s="11"/>
    </row>
    <row r="2235" spans="1:55" x14ac:dyDescent="0.3">
      <c r="A2235" s="11"/>
      <c r="B2235" s="11"/>
      <c r="C2235" s="11"/>
      <c r="D2235" s="11"/>
      <c r="E2235" s="38"/>
      <c r="F2235" s="11"/>
      <c r="G2235" s="40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26"/>
      <c r="AR2235" s="26"/>
      <c r="AS2235" s="26"/>
      <c r="AT2235" s="26"/>
      <c r="AU2235" s="26"/>
      <c r="AV2235" s="26"/>
      <c r="AW2235" s="11"/>
      <c r="AX2235" s="11"/>
      <c r="AY2235" s="11"/>
      <c r="AZ2235" s="11"/>
      <c r="BA2235" s="11"/>
      <c r="BB2235" s="11"/>
      <c r="BC2235" s="11"/>
    </row>
    <row r="2236" spans="1:55" x14ac:dyDescent="0.3">
      <c r="A2236" s="11"/>
      <c r="B2236" s="11"/>
      <c r="C2236" s="11"/>
      <c r="D2236" s="11"/>
      <c r="E2236" s="38"/>
      <c r="F2236" s="11"/>
      <c r="G2236" s="40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26"/>
      <c r="AR2236" s="26"/>
      <c r="AS2236" s="26"/>
      <c r="AT2236" s="26"/>
      <c r="AU2236" s="26"/>
      <c r="AV2236" s="26"/>
      <c r="AW2236" s="11"/>
      <c r="AX2236" s="11"/>
      <c r="AY2236" s="11"/>
      <c r="AZ2236" s="11"/>
      <c r="BA2236" s="11"/>
      <c r="BB2236" s="11"/>
      <c r="BC2236" s="11"/>
    </row>
    <row r="2237" spans="1:55" x14ac:dyDescent="0.3">
      <c r="A2237" s="11"/>
      <c r="B2237" s="11"/>
      <c r="C2237" s="11"/>
      <c r="D2237" s="11"/>
      <c r="E2237" s="38"/>
      <c r="F2237" s="11"/>
      <c r="G2237" s="40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26"/>
      <c r="AR2237" s="26"/>
      <c r="AS2237" s="26"/>
      <c r="AT2237" s="26"/>
      <c r="AU2237" s="26"/>
      <c r="AV2237" s="26"/>
      <c r="AW2237" s="11"/>
      <c r="AX2237" s="11"/>
      <c r="AY2237" s="11"/>
      <c r="AZ2237" s="11"/>
      <c r="BA2237" s="11"/>
      <c r="BB2237" s="11"/>
      <c r="BC2237" s="11"/>
    </row>
    <row r="2238" spans="1:55" x14ac:dyDescent="0.3">
      <c r="A2238" s="11"/>
      <c r="B2238" s="11"/>
      <c r="C2238" s="11"/>
      <c r="D2238" s="11"/>
      <c r="E2238" s="38"/>
      <c r="F2238" s="11"/>
      <c r="G2238" s="40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26"/>
      <c r="AR2238" s="26"/>
      <c r="AS2238" s="26"/>
      <c r="AT2238" s="26"/>
      <c r="AU2238" s="26"/>
      <c r="AV2238" s="26"/>
      <c r="AW2238" s="11"/>
      <c r="AX2238" s="11"/>
      <c r="AY2238" s="11"/>
      <c r="AZ2238" s="11"/>
      <c r="BA2238" s="11"/>
      <c r="BB2238" s="11"/>
      <c r="BC2238" s="11"/>
    </row>
    <row r="2239" spans="1:55" x14ac:dyDescent="0.3">
      <c r="A2239" s="11"/>
      <c r="B2239" s="11"/>
      <c r="C2239" s="11"/>
      <c r="D2239" s="11"/>
      <c r="E2239" s="38"/>
      <c r="F2239" s="11"/>
      <c r="G2239" s="40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26"/>
      <c r="AR2239" s="26"/>
      <c r="AS2239" s="26"/>
      <c r="AT2239" s="26"/>
      <c r="AU2239" s="26"/>
      <c r="AV2239" s="26"/>
      <c r="AW2239" s="11"/>
      <c r="AX2239" s="11"/>
      <c r="AY2239" s="11"/>
      <c r="AZ2239" s="11"/>
      <c r="BA2239" s="11"/>
      <c r="BB2239" s="11"/>
      <c r="BC2239" s="11"/>
    </row>
    <row r="2240" spans="1:55" x14ac:dyDescent="0.3">
      <c r="A2240" s="11"/>
      <c r="B2240" s="11"/>
      <c r="C2240" s="11"/>
      <c r="D2240" s="11"/>
      <c r="E2240" s="38"/>
      <c r="F2240" s="11"/>
      <c r="G2240" s="40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26"/>
      <c r="AR2240" s="26"/>
      <c r="AS2240" s="26"/>
      <c r="AT2240" s="26"/>
      <c r="AU2240" s="26"/>
      <c r="AV2240" s="26"/>
      <c r="AW2240" s="11"/>
      <c r="AX2240" s="11"/>
      <c r="AY2240" s="11"/>
      <c r="AZ2240" s="11"/>
      <c r="BA2240" s="11"/>
      <c r="BB2240" s="11"/>
      <c r="BC2240" s="11"/>
    </row>
    <row r="2241" spans="1:55" x14ac:dyDescent="0.3">
      <c r="A2241" s="11"/>
      <c r="B2241" s="11"/>
      <c r="C2241" s="11"/>
      <c r="D2241" s="11"/>
      <c r="E2241" s="38"/>
      <c r="F2241" s="11"/>
      <c r="G2241" s="40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26"/>
      <c r="AR2241" s="26"/>
      <c r="AS2241" s="26"/>
      <c r="AT2241" s="26"/>
      <c r="AU2241" s="26"/>
      <c r="AV2241" s="26"/>
      <c r="AW2241" s="11"/>
      <c r="AX2241" s="11"/>
      <c r="AY2241" s="11"/>
      <c r="AZ2241" s="11"/>
      <c r="BA2241" s="11"/>
      <c r="BB2241" s="11"/>
      <c r="BC2241" s="11"/>
    </row>
    <row r="2242" spans="1:55" x14ac:dyDescent="0.3">
      <c r="A2242" s="11"/>
      <c r="B2242" s="11"/>
      <c r="C2242" s="11"/>
      <c r="D2242" s="11"/>
      <c r="E2242" s="38"/>
      <c r="F2242" s="11"/>
      <c r="G2242" s="40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26"/>
      <c r="AR2242" s="26"/>
      <c r="AS2242" s="26"/>
      <c r="AT2242" s="26"/>
      <c r="AU2242" s="26"/>
      <c r="AV2242" s="26"/>
      <c r="AW2242" s="11"/>
      <c r="AX2242" s="11"/>
      <c r="AY2242" s="11"/>
      <c r="AZ2242" s="11"/>
      <c r="BA2242" s="11"/>
      <c r="BB2242" s="11"/>
      <c r="BC2242" s="11"/>
    </row>
    <row r="2243" spans="1:55" x14ac:dyDescent="0.3">
      <c r="A2243" s="11"/>
      <c r="B2243" s="11"/>
      <c r="C2243" s="11"/>
      <c r="D2243" s="11"/>
      <c r="E2243" s="38"/>
      <c r="F2243" s="11"/>
      <c r="G2243" s="40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26"/>
      <c r="AR2243" s="26"/>
      <c r="AS2243" s="26"/>
      <c r="AT2243" s="26"/>
      <c r="AU2243" s="26"/>
      <c r="AV2243" s="26"/>
      <c r="AW2243" s="11"/>
      <c r="AX2243" s="11"/>
      <c r="AY2243" s="11"/>
      <c r="AZ2243" s="11"/>
      <c r="BA2243" s="11"/>
      <c r="BB2243" s="11"/>
      <c r="BC2243" s="11"/>
    </row>
    <row r="2244" spans="1:55" x14ac:dyDescent="0.3">
      <c r="A2244" s="11"/>
      <c r="B2244" s="11"/>
      <c r="C2244" s="11"/>
      <c r="D2244" s="11"/>
      <c r="E2244" s="38"/>
      <c r="F2244" s="11"/>
      <c r="G2244" s="40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26"/>
      <c r="AR2244" s="26"/>
      <c r="AS2244" s="26"/>
      <c r="AT2244" s="26"/>
      <c r="AU2244" s="26"/>
      <c r="AV2244" s="26"/>
      <c r="AW2244" s="11"/>
      <c r="AX2244" s="11"/>
      <c r="AY2244" s="11"/>
      <c r="AZ2244" s="11"/>
      <c r="BA2244" s="11"/>
      <c r="BB2244" s="11"/>
      <c r="BC2244" s="11"/>
    </row>
    <row r="2245" spans="1:55" x14ac:dyDescent="0.3">
      <c r="A2245" s="11"/>
      <c r="B2245" s="11"/>
      <c r="C2245" s="11"/>
      <c r="D2245" s="11"/>
      <c r="E2245" s="38"/>
      <c r="F2245" s="11"/>
      <c r="G2245" s="40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26"/>
      <c r="AR2245" s="26"/>
      <c r="AS2245" s="26"/>
      <c r="AT2245" s="26"/>
      <c r="AU2245" s="26"/>
      <c r="AV2245" s="26"/>
      <c r="AW2245" s="11"/>
      <c r="AX2245" s="11"/>
      <c r="AY2245" s="11"/>
      <c r="AZ2245" s="11"/>
      <c r="BA2245" s="11"/>
      <c r="BB2245" s="11"/>
      <c r="BC2245" s="11"/>
    </row>
    <row r="2246" spans="1:55" x14ac:dyDescent="0.3">
      <c r="A2246" s="11"/>
      <c r="B2246" s="11"/>
      <c r="C2246" s="11"/>
      <c r="D2246" s="11"/>
      <c r="E2246" s="38"/>
      <c r="F2246" s="11"/>
      <c r="G2246" s="40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26"/>
      <c r="AR2246" s="26"/>
      <c r="AS2246" s="26"/>
      <c r="AT2246" s="26"/>
      <c r="AU2246" s="26"/>
      <c r="AV2246" s="26"/>
      <c r="AW2246" s="11"/>
      <c r="AX2246" s="11"/>
      <c r="AY2246" s="11"/>
      <c r="AZ2246" s="11"/>
      <c r="BA2246" s="11"/>
      <c r="BB2246" s="11"/>
      <c r="BC2246" s="11"/>
    </row>
    <row r="2247" spans="1:55" x14ac:dyDescent="0.3">
      <c r="A2247" s="11"/>
      <c r="B2247" s="11"/>
      <c r="C2247" s="11"/>
      <c r="D2247" s="11"/>
      <c r="E2247" s="38"/>
      <c r="F2247" s="11"/>
      <c r="G2247" s="40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26"/>
      <c r="AR2247" s="26"/>
      <c r="AS2247" s="26"/>
      <c r="AT2247" s="26"/>
      <c r="AU2247" s="26"/>
      <c r="AV2247" s="26"/>
      <c r="AW2247" s="11"/>
      <c r="AX2247" s="11"/>
      <c r="AY2247" s="11"/>
      <c r="AZ2247" s="11"/>
      <c r="BA2247" s="11"/>
      <c r="BB2247" s="11"/>
      <c r="BC2247" s="11"/>
    </row>
    <row r="2248" spans="1:55" x14ac:dyDescent="0.3">
      <c r="A2248" s="11"/>
      <c r="B2248" s="11"/>
      <c r="C2248" s="11"/>
      <c r="D2248" s="11"/>
      <c r="E2248" s="38"/>
      <c r="F2248" s="11"/>
      <c r="G2248" s="40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26"/>
      <c r="AR2248" s="26"/>
      <c r="AS2248" s="26"/>
      <c r="AT2248" s="26"/>
      <c r="AU2248" s="26"/>
      <c r="AV2248" s="26"/>
      <c r="AW2248" s="11"/>
      <c r="AX2248" s="11"/>
      <c r="AY2248" s="11"/>
      <c r="AZ2248" s="11"/>
      <c r="BA2248" s="11"/>
      <c r="BB2248" s="11"/>
      <c r="BC2248" s="11"/>
    </row>
    <row r="2249" spans="1:55" x14ac:dyDescent="0.3">
      <c r="A2249" s="11"/>
      <c r="B2249" s="11"/>
      <c r="C2249" s="11"/>
      <c r="D2249" s="11"/>
      <c r="E2249" s="38"/>
      <c r="F2249" s="11"/>
      <c r="G2249" s="40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26"/>
      <c r="AR2249" s="26"/>
      <c r="AS2249" s="26"/>
      <c r="AT2249" s="26"/>
      <c r="AU2249" s="26"/>
      <c r="AV2249" s="26"/>
      <c r="AW2249" s="11"/>
      <c r="AX2249" s="11"/>
      <c r="AY2249" s="11"/>
      <c r="AZ2249" s="11"/>
      <c r="BA2249" s="11"/>
      <c r="BB2249" s="11"/>
      <c r="BC2249" s="11"/>
    </row>
    <row r="2250" spans="1:55" x14ac:dyDescent="0.3">
      <c r="A2250" s="11"/>
      <c r="B2250" s="11"/>
      <c r="C2250" s="11"/>
      <c r="D2250" s="11"/>
      <c r="E2250" s="38"/>
      <c r="F2250" s="11"/>
      <c r="G2250" s="40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26"/>
      <c r="AR2250" s="26"/>
      <c r="AS2250" s="26"/>
      <c r="AT2250" s="26"/>
      <c r="AU2250" s="26"/>
      <c r="AV2250" s="26"/>
      <c r="AW2250" s="11"/>
      <c r="AX2250" s="11"/>
      <c r="AY2250" s="11"/>
      <c r="AZ2250" s="11"/>
      <c r="BA2250" s="11"/>
      <c r="BB2250" s="11"/>
      <c r="BC2250" s="11"/>
    </row>
    <row r="2251" spans="1:55" x14ac:dyDescent="0.3">
      <c r="A2251" s="11"/>
      <c r="B2251" s="11"/>
      <c r="C2251" s="11"/>
      <c r="D2251" s="11"/>
      <c r="E2251" s="38"/>
      <c r="F2251" s="11"/>
      <c r="G2251" s="40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26"/>
      <c r="AR2251" s="26"/>
      <c r="AS2251" s="26"/>
      <c r="AT2251" s="26"/>
      <c r="AU2251" s="26"/>
      <c r="AV2251" s="26"/>
      <c r="AW2251" s="11"/>
      <c r="AX2251" s="11"/>
      <c r="AY2251" s="11"/>
      <c r="AZ2251" s="11"/>
      <c r="BA2251" s="11"/>
      <c r="BB2251" s="11"/>
      <c r="BC2251" s="11"/>
    </row>
    <row r="2252" spans="1:55" x14ac:dyDescent="0.3">
      <c r="A2252" s="11"/>
      <c r="B2252" s="11"/>
      <c r="C2252" s="11"/>
      <c r="D2252" s="11"/>
      <c r="E2252" s="38"/>
      <c r="F2252" s="11"/>
      <c r="G2252" s="40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26"/>
      <c r="AR2252" s="26"/>
      <c r="AS2252" s="26"/>
      <c r="AT2252" s="26"/>
      <c r="AU2252" s="26"/>
      <c r="AV2252" s="26"/>
      <c r="AW2252" s="11"/>
      <c r="AX2252" s="11"/>
      <c r="AY2252" s="11"/>
      <c r="AZ2252" s="11"/>
      <c r="BA2252" s="11"/>
      <c r="BB2252" s="11"/>
      <c r="BC2252" s="11"/>
    </row>
    <row r="2253" spans="1:55" x14ac:dyDescent="0.3">
      <c r="A2253" s="11"/>
      <c r="B2253" s="11"/>
      <c r="C2253" s="11"/>
      <c r="D2253" s="11"/>
      <c r="E2253" s="38"/>
      <c r="F2253" s="11"/>
      <c r="G2253" s="40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26"/>
      <c r="AR2253" s="26"/>
      <c r="AS2253" s="26"/>
      <c r="AT2253" s="26"/>
      <c r="AU2253" s="26"/>
      <c r="AV2253" s="26"/>
      <c r="AW2253" s="11"/>
      <c r="AX2253" s="11"/>
      <c r="AY2253" s="11"/>
      <c r="AZ2253" s="11"/>
      <c r="BA2253" s="11"/>
      <c r="BB2253" s="11"/>
      <c r="BC2253" s="11"/>
    </row>
    <row r="2254" spans="1:55" x14ac:dyDescent="0.3">
      <c r="A2254" s="11"/>
      <c r="B2254" s="11"/>
      <c r="C2254" s="11"/>
      <c r="D2254" s="11"/>
      <c r="E2254" s="38"/>
      <c r="F2254" s="11"/>
      <c r="G2254" s="40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26"/>
      <c r="AR2254" s="26"/>
      <c r="AS2254" s="26"/>
      <c r="AT2254" s="26"/>
      <c r="AU2254" s="26"/>
      <c r="AV2254" s="26"/>
      <c r="AW2254" s="11"/>
      <c r="AX2254" s="11"/>
      <c r="AY2254" s="11"/>
      <c r="AZ2254" s="11"/>
      <c r="BA2254" s="11"/>
      <c r="BB2254" s="11"/>
      <c r="BC2254" s="11"/>
    </row>
    <row r="2255" spans="1:55" x14ac:dyDescent="0.3">
      <c r="A2255" s="11"/>
      <c r="B2255" s="11"/>
      <c r="C2255" s="11"/>
      <c r="D2255" s="11"/>
      <c r="E2255" s="38"/>
      <c r="F2255" s="11"/>
      <c r="G2255" s="40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26"/>
      <c r="AR2255" s="26"/>
      <c r="AS2255" s="26"/>
      <c r="AT2255" s="26"/>
      <c r="AU2255" s="26"/>
      <c r="AV2255" s="26"/>
      <c r="AW2255" s="11"/>
      <c r="AX2255" s="11"/>
      <c r="AY2255" s="11"/>
      <c r="AZ2255" s="11"/>
      <c r="BA2255" s="11"/>
      <c r="BB2255" s="11"/>
      <c r="BC2255" s="11"/>
    </row>
    <row r="2256" spans="1:55" x14ac:dyDescent="0.3">
      <c r="A2256" s="11"/>
      <c r="B2256" s="11"/>
      <c r="C2256" s="11"/>
      <c r="D2256" s="11"/>
      <c r="E2256" s="38"/>
      <c r="F2256" s="11"/>
      <c r="G2256" s="40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26"/>
      <c r="AR2256" s="26"/>
      <c r="AS2256" s="26"/>
      <c r="AT2256" s="26"/>
      <c r="AU2256" s="26"/>
      <c r="AV2256" s="26"/>
      <c r="AW2256" s="11"/>
      <c r="AX2256" s="11"/>
      <c r="AY2256" s="11"/>
      <c r="AZ2256" s="11"/>
      <c r="BA2256" s="11"/>
      <c r="BB2256" s="11"/>
      <c r="BC2256" s="11"/>
    </row>
    <row r="2257" spans="1:55" x14ac:dyDescent="0.3">
      <c r="A2257" s="11"/>
      <c r="B2257" s="11"/>
      <c r="C2257" s="11"/>
      <c r="D2257" s="11"/>
      <c r="E2257" s="38"/>
      <c r="F2257" s="11"/>
      <c r="G2257" s="40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26"/>
      <c r="AR2257" s="26"/>
      <c r="AS2257" s="26"/>
      <c r="AT2257" s="26"/>
      <c r="AU2257" s="26"/>
      <c r="AV2257" s="26"/>
      <c r="AW2257" s="11"/>
      <c r="AX2257" s="11"/>
      <c r="AY2257" s="11"/>
      <c r="AZ2257" s="11"/>
      <c r="BA2257" s="11"/>
      <c r="BB2257" s="11"/>
      <c r="BC2257" s="11"/>
    </row>
    <row r="2258" spans="1:55" x14ac:dyDescent="0.3">
      <c r="A2258" s="11"/>
      <c r="B2258" s="11"/>
      <c r="C2258" s="11"/>
      <c r="D2258" s="11"/>
      <c r="E2258" s="38"/>
      <c r="F2258" s="11"/>
      <c r="G2258" s="40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26"/>
      <c r="AR2258" s="26"/>
      <c r="AS2258" s="26"/>
      <c r="AT2258" s="26"/>
      <c r="AU2258" s="26"/>
      <c r="AV2258" s="26"/>
      <c r="AW2258" s="11"/>
      <c r="AX2258" s="11"/>
      <c r="AY2258" s="11"/>
      <c r="AZ2258" s="11"/>
      <c r="BA2258" s="11"/>
      <c r="BB2258" s="11"/>
      <c r="BC2258" s="11"/>
    </row>
    <row r="2259" spans="1:55" x14ac:dyDescent="0.3">
      <c r="A2259" s="11"/>
      <c r="B2259" s="11"/>
      <c r="C2259" s="11"/>
      <c r="D2259" s="11"/>
      <c r="E2259" s="38"/>
      <c r="F2259" s="11"/>
      <c r="G2259" s="40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26"/>
      <c r="AR2259" s="26"/>
      <c r="AS2259" s="26"/>
      <c r="AT2259" s="26"/>
      <c r="AU2259" s="26"/>
      <c r="AV2259" s="26"/>
      <c r="AW2259" s="11"/>
      <c r="AX2259" s="11"/>
      <c r="AY2259" s="11"/>
      <c r="AZ2259" s="11"/>
      <c r="BA2259" s="11"/>
      <c r="BB2259" s="11"/>
      <c r="BC2259" s="11"/>
    </row>
    <row r="2260" spans="1:55" x14ac:dyDescent="0.3">
      <c r="A2260" s="11"/>
      <c r="B2260" s="11"/>
      <c r="C2260" s="11"/>
      <c r="D2260" s="11"/>
      <c r="E2260" s="38"/>
      <c r="F2260" s="11"/>
      <c r="G2260" s="40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26"/>
      <c r="AR2260" s="26"/>
      <c r="AS2260" s="26"/>
      <c r="AT2260" s="26"/>
      <c r="AU2260" s="26"/>
      <c r="AV2260" s="26"/>
      <c r="AW2260" s="11"/>
      <c r="AX2260" s="11"/>
      <c r="AY2260" s="11"/>
      <c r="AZ2260" s="11"/>
      <c r="BA2260" s="11"/>
      <c r="BB2260" s="11"/>
      <c r="BC2260" s="11"/>
    </row>
    <row r="2261" spans="1:55" x14ac:dyDescent="0.3">
      <c r="A2261" s="11"/>
      <c r="B2261" s="11"/>
      <c r="C2261" s="11"/>
      <c r="D2261" s="11"/>
      <c r="E2261" s="38"/>
      <c r="F2261" s="11"/>
      <c r="G2261" s="40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26"/>
      <c r="AR2261" s="26"/>
      <c r="AS2261" s="26"/>
      <c r="AT2261" s="26"/>
      <c r="AU2261" s="26"/>
      <c r="AV2261" s="26"/>
      <c r="AW2261" s="11"/>
      <c r="AX2261" s="11"/>
      <c r="AY2261" s="11"/>
      <c r="AZ2261" s="11"/>
      <c r="BA2261" s="11"/>
      <c r="BB2261" s="11"/>
      <c r="BC2261" s="11"/>
    </row>
    <row r="2262" spans="1:55" x14ac:dyDescent="0.3">
      <c r="A2262" s="11"/>
      <c r="B2262" s="11"/>
      <c r="C2262" s="11"/>
      <c r="D2262" s="11"/>
      <c r="E2262" s="38"/>
      <c r="F2262" s="11"/>
      <c r="G2262" s="40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26"/>
      <c r="AR2262" s="26"/>
      <c r="AS2262" s="26"/>
      <c r="AT2262" s="26"/>
      <c r="AU2262" s="26"/>
      <c r="AV2262" s="26"/>
      <c r="AW2262" s="11"/>
      <c r="AX2262" s="11"/>
      <c r="AY2262" s="11"/>
      <c r="AZ2262" s="11"/>
      <c r="BA2262" s="11"/>
      <c r="BB2262" s="11"/>
      <c r="BC2262" s="11"/>
    </row>
    <row r="2263" spans="1:55" x14ac:dyDescent="0.3">
      <c r="A2263" s="11"/>
      <c r="B2263" s="11"/>
      <c r="C2263" s="11"/>
      <c r="D2263" s="11"/>
      <c r="E2263" s="38"/>
      <c r="F2263" s="11"/>
      <c r="G2263" s="40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26"/>
      <c r="AR2263" s="26"/>
      <c r="AS2263" s="26"/>
      <c r="AT2263" s="26"/>
      <c r="AU2263" s="26"/>
      <c r="AV2263" s="26"/>
      <c r="AW2263" s="11"/>
      <c r="AX2263" s="11"/>
      <c r="AY2263" s="11"/>
      <c r="AZ2263" s="11"/>
      <c r="BA2263" s="11"/>
      <c r="BB2263" s="11"/>
      <c r="BC2263" s="11"/>
    </row>
    <row r="2264" spans="1:55" x14ac:dyDescent="0.3">
      <c r="A2264" s="11"/>
      <c r="B2264" s="11"/>
      <c r="C2264" s="11"/>
      <c r="D2264" s="11"/>
      <c r="E2264" s="38"/>
      <c r="F2264" s="11"/>
      <c r="G2264" s="40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26"/>
      <c r="AR2264" s="26"/>
      <c r="AS2264" s="26"/>
      <c r="AT2264" s="26"/>
      <c r="AU2264" s="26"/>
      <c r="AV2264" s="26"/>
      <c r="AW2264" s="11"/>
      <c r="AX2264" s="11"/>
      <c r="AY2264" s="11"/>
      <c r="AZ2264" s="11"/>
      <c r="BA2264" s="11"/>
      <c r="BB2264" s="11"/>
      <c r="BC2264" s="11"/>
    </row>
    <row r="2265" spans="1:55" x14ac:dyDescent="0.3">
      <c r="A2265" s="11"/>
      <c r="B2265" s="11"/>
      <c r="C2265" s="11"/>
      <c r="D2265" s="11"/>
      <c r="E2265" s="38"/>
      <c r="F2265" s="11"/>
      <c r="G2265" s="40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26"/>
      <c r="AR2265" s="26"/>
      <c r="AS2265" s="26"/>
      <c r="AT2265" s="26"/>
      <c r="AU2265" s="26"/>
      <c r="AV2265" s="26"/>
      <c r="AW2265" s="11"/>
      <c r="AX2265" s="11"/>
      <c r="AY2265" s="11"/>
      <c r="AZ2265" s="11"/>
      <c r="BA2265" s="11"/>
      <c r="BB2265" s="11"/>
      <c r="BC2265" s="11"/>
    </row>
    <row r="2266" spans="1:55" x14ac:dyDescent="0.3">
      <c r="A2266" s="11"/>
      <c r="B2266" s="11"/>
      <c r="C2266" s="11"/>
      <c r="D2266" s="11"/>
      <c r="E2266" s="38"/>
      <c r="F2266" s="11"/>
      <c r="G2266" s="40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26"/>
      <c r="AR2266" s="26"/>
      <c r="AS2266" s="26"/>
      <c r="AT2266" s="26"/>
      <c r="AU2266" s="26"/>
      <c r="AV2266" s="26"/>
      <c r="AW2266" s="11"/>
      <c r="AX2266" s="11"/>
      <c r="AY2266" s="11"/>
      <c r="AZ2266" s="11"/>
      <c r="BA2266" s="11"/>
      <c r="BB2266" s="11"/>
      <c r="BC2266" s="11"/>
    </row>
    <row r="2267" spans="1:55" x14ac:dyDescent="0.3">
      <c r="A2267" s="11"/>
      <c r="B2267" s="11"/>
      <c r="C2267" s="11"/>
      <c r="D2267" s="11"/>
      <c r="E2267" s="38"/>
      <c r="F2267" s="11"/>
      <c r="G2267" s="40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26"/>
      <c r="AR2267" s="26"/>
      <c r="AS2267" s="26"/>
      <c r="AT2267" s="26"/>
      <c r="AU2267" s="26"/>
      <c r="AV2267" s="26"/>
      <c r="AW2267" s="11"/>
      <c r="AX2267" s="11"/>
      <c r="AY2267" s="11"/>
      <c r="AZ2267" s="11"/>
      <c r="BA2267" s="11"/>
      <c r="BB2267" s="11"/>
      <c r="BC2267" s="11"/>
    </row>
    <row r="2268" spans="1:55" x14ac:dyDescent="0.3">
      <c r="A2268" s="11"/>
      <c r="B2268" s="11"/>
      <c r="C2268" s="11"/>
      <c r="D2268" s="11"/>
      <c r="E2268" s="38"/>
      <c r="F2268" s="11"/>
      <c r="G2268" s="40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26"/>
      <c r="AR2268" s="26"/>
      <c r="AS2268" s="26"/>
      <c r="AT2268" s="26"/>
      <c r="AU2268" s="26"/>
      <c r="AV2268" s="26"/>
      <c r="AW2268" s="11"/>
      <c r="AX2268" s="11"/>
      <c r="AY2268" s="11"/>
      <c r="AZ2268" s="11"/>
      <c r="BA2268" s="11"/>
      <c r="BB2268" s="11"/>
      <c r="BC2268" s="11"/>
    </row>
    <row r="2269" spans="1:55" x14ac:dyDescent="0.3">
      <c r="A2269" s="11"/>
      <c r="B2269" s="11"/>
      <c r="C2269" s="11"/>
      <c r="D2269" s="11"/>
      <c r="E2269" s="38"/>
      <c r="F2269" s="11"/>
      <c r="G2269" s="40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26"/>
      <c r="AR2269" s="26"/>
      <c r="AS2269" s="26"/>
      <c r="AT2269" s="26"/>
      <c r="AU2269" s="26"/>
      <c r="AV2269" s="26"/>
      <c r="AW2269" s="11"/>
      <c r="AX2269" s="11"/>
      <c r="AY2269" s="11"/>
      <c r="AZ2269" s="11"/>
      <c r="BA2269" s="11"/>
      <c r="BB2269" s="11"/>
      <c r="BC2269" s="11"/>
    </row>
    <row r="2270" spans="1:55" x14ac:dyDescent="0.3">
      <c r="A2270" s="11"/>
      <c r="B2270" s="11"/>
      <c r="C2270" s="11"/>
      <c r="D2270" s="11"/>
      <c r="E2270" s="38"/>
      <c r="F2270" s="11"/>
      <c r="G2270" s="40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26"/>
      <c r="AR2270" s="26"/>
      <c r="AS2270" s="26"/>
      <c r="AT2270" s="26"/>
      <c r="AU2270" s="26"/>
      <c r="AV2270" s="26"/>
      <c r="AW2270" s="11"/>
      <c r="AX2270" s="11"/>
      <c r="AY2270" s="11"/>
      <c r="AZ2270" s="11"/>
      <c r="BA2270" s="11"/>
      <c r="BB2270" s="11"/>
      <c r="BC2270" s="11"/>
    </row>
    <row r="2271" spans="1:55" x14ac:dyDescent="0.3">
      <c r="A2271" s="11"/>
      <c r="B2271" s="11"/>
      <c r="C2271" s="11"/>
      <c r="D2271" s="11"/>
      <c r="E2271" s="38"/>
      <c r="F2271" s="11"/>
      <c r="G2271" s="40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26"/>
      <c r="AR2271" s="26"/>
      <c r="AS2271" s="26"/>
      <c r="AT2271" s="26"/>
      <c r="AU2271" s="26"/>
      <c r="AV2271" s="26"/>
      <c r="AW2271" s="11"/>
      <c r="AX2271" s="11"/>
      <c r="AY2271" s="11"/>
      <c r="AZ2271" s="11"/>
      <c r="BA2271" s="11"/>
      <c r="BB2271" s="11"/>
      <c r="BC2271" s="11"/>
    </row>
    <row r="2272" spans="1:55" x14ac:dyDescent="0.3">
      <c r="A2272" s="11"/>
      <c r="B2272" s="11"/>
      <c r="C2272" s="11"/>
      <c r="D2272" s="11"/>
      <c r="E2272" s="38"/>
      <c r="F2272" s="11"/>
      <c r="G2272" s="40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26"/>
      <c r="AR2272" s="26"/>
      <c r="AS2272" s="26"/>
      <c r="AT2272" s="26"/>
      <c r="AU2272" s="26"/>
      <c r="AV2272" s="26"/>
      <c r="AW2272" s="11"/>
      <c r="AX2272" s="11"/>
      <c r="AY2272" s="11"/>
      <c r="AZ2272" s="11"/>
      <c r="BA2272" s="11"/>
      <c r="BB2272" s="11"/>
      <c r="BC2272" s="11"/>
    </row>
    <row r="2273" spans="1:55" x14ac:dyDescent="0.3">
      <c r="A2273" s="11"/>
      <c r="B2273" s="11"/>
      <c r="C2273" s="11"/>
      <c r="D2273" s="11"/>
      <c r="E2273" s="38"/>
      <c r="F2273" s="11"/>
      <c r="G2273" s="40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26"/>
      <c r="AR2273" s="26"/>
      <c r="AS2273" s="26"/>
      <c r="AT2273" s="26"/>
      <c r="AU2273" s="26"/>
      <c r="AV2273" s="26"/>
      <c r="AW2273" s="11"/>
      <c r="AX2273" s="11"/>
      <c r="AY2273" s="11"/>
      <c r="AZ2273" s="11"/>
      <c r="BA2273" s="11"/>
      <c r="BB2273" s="11"/>
      <c r="BC2273" s="11"/>
    </row>
    <row r="2274" spans="1:55" x14ac:dyDescent="0.3">
      <c r="A2274" s="11"/>
      <c r="B2274" s="11"/>
      <c r="C2274" s="11"/>
      <c r="D2274" s="11"/>
      <c r="E2274" s="38"/>
      <c r="F2274" s="11"/>
      <c r="G2274" s="40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26"/>
      <c r="AR2274" s="26"/>
      <c r="AS2274" s="26"/>
      <c r="AT2274" s="26"/>
      <c r="AU2274" s="26"/>
      <c r="AV2274" s="26"/>
      <c r="AW2274" s="11"/>
      <c r="AX2274" s="11"/>
      <c r="AY2274" s="11"/>
      <c r="AZ2274" s="11"/>
      <c r="BA2274" s="11"/>
      <c r="BB2274" s="11"/>
      <c r="BC2274" s="11"/>
    </row>
    <row r="2275" spans="1:55" x14ac:dyDescent="0.3">
      <c r="A2275" s="11"/>
      <c r="B2275" s="11"/>
      <c r="C2275" s="11"/>
      <c r="D2275" s="11"/>
      <c r="E2275" s="38"/>
      <c r="F2275" s="11"/>
      <c r="G2275" s="40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26"/>
      <c r="AR2275" s="26"/>
      <c r="AS2275" s="26"/>
      <c r="AT2275" s="26"/>
      <c r="AU2275" s="26"/>
      <c r="AV2275" s="26"/>
      <c r="AW2275" s="11"/>
      <c r="AX2275" s="11"/>
      <c r="AY2275" s="11"/>
      <c r="AZ2275" s="11"/>
      <c r="BA2275" s="11"/>
      <c r="BB2275" s="11"/>
      <c r="BC2275" s="11"/>
    </row>
    <row r="2276" spans="1:55" x14ac:dyDescent="0.3">
      <c r="A2276" s="11"/>
      <c r="B2276" s="11"/>
      <c r="C2276" s="11"/>
      <c r="D2276" s="11"/>
      <c r="E2276" s="38"/>
      <c r="F2276" s="11"/>
      <c r="G2276" s="40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26"/>
      <c r="AR2276" s="26"/>
      <c r="AS2276" s="26"/>
      <c r="AT2276" s="26"/>
      <c r="AU2276" s="26"/>
      <c r="AV2276" s="26"/>
      <c r="AW2276" s="11"/>
      <c r="AX2276" s="11"/>
      <c r="AY2276" s="11"/>
      <c r="AZ2276" s="11"/>
      <c r="BA2276" s="11"/>
      <c r="BB2276" s="11"/>
      <c r="BC2276" s="11"/>
    </row>
    <row r="2277" spans="1:55" x14ac:dyDescent="0.3">
      <c r="A2277" s="11"/>
      <c r="B2277" s="11"/>
      <c r="C2277" s="11"/>
      <c r="D2277" s="11"/>
      <c r="E2277" s="38"/>
      <c r="F2277" s="11"/>
      <c r="G2277" s="40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26"/>
      <c r="AR2277" s="26"/>
      <c r="AS2277" s="26"/>
      <c r="AT2277" s="26"/>
      <c r="AU2277" s="26"/>
      <c r="AV2277" s="26"/>
      <c r="AW2277" s="11"/>
      <c r="AX2277" s="11"/>
      <c r="AY2277" s="11"/>
      <c r="AZ2277" s="11"/>
      <c r="BA2277" s="11"/>
      <c r="BB2277" s="11"/>
      <c r="BC2277" s="11"/>
    </row>
    <row r="2278" spans="1:55" x14ac:dyDescent="0.3">
      <c r="A2278" s="11"/>
      <c r="B2278" s="11"/>
      <c r="C2278" s="11"/>
      <c r="D2278" s="11"/>
      <c r="E2278" s="38"/>
      <c r="F2278" s="11"/>
      <c r="G2278" s="40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26"/>
      <c r="AR2278" s="26"/>
      <c r="AS2278" s="26"/>
      <c r="AT2278" s="26"/>
      <c r="AU2278" s="26"/>
      <c r="AV2278" s="26"/>
      <c r="AW2278" s="11"/>
      <c r="AX2278" s="11"/>
      <c r="AY2278" s="11"/>
      <c r="AZ2278" s="11"/>
      <c r="BA2278" s="11"/>
      <c r="BB2278" s="11"/>
      <c r="BC2278" s="11"/>
    </row>
    <row r="2279" spans="1:55" x14ac:dyDescent="0.3">
      <c r="A2279" s="11"/>
      <c r="B2279" s="11"/>
      <c r="C2279" s="11"/>
      <c r="D2279" s="11"/>
      <c r="E2279" s="38"/>
      <c r="F2279" s="11"/>
      <c r="G2279" s="40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26"/>
      <c r="AR2279" s="26"/>
      <c r="AS2279" s="26"/>
      <c r="AT2279" s="26"/>
      <c r="AU2279" s="26"/>
      <c r="AV2279" s="26"/>
      <c r="AW2279" s="11"/>
      <c r="AX2279" s="11"/>
      <c r="AY2279" s="11"/>
      <c r="AZ2279" s="11"/>
      <c r="BA2279" s="11"/>
      <c r="BB2279" s="11"/>
      <c r="BC2279" s="11"/>
    </row>
    <row r="2280" spans="1:55" x14ac:dyDescent="0.3">
      <c r="A2280" s="11"/>
      <c r="B2280" s="11"/>
      <c r="C2280" s="11"/>
      <c r="D2280" s="11"/>
      <c r="E2280" s="38"/>
      <c r="F2280" s="11"/>
      <c r="G2280" s="40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26"/>
      <c r="AR2280" s="26"/>
      <c r="AS2280" s="26"/>
      <c r="AT2280" s="26"/>
      <c r="AU2280" s="26"/>
      <c r="AV2280" s="26"/>
      <c r="AW2280" s="11"/>
      <c r="AX2280" s="11"/>
      <c r="AY2280" s="11"/>
      <c r="AZ2280" s="11"/>
      <c r="BA2280" s="11"/>
      <c r="BB2280" s="11"/>
      <c r="BC2280" s="11"/>
    </row>
    <row r="2281" spans="1:55" x14ac:dyDescent="0.3">
      <c r="A2281" s="11"/>
      <c r="B2281" s="11"/>
      <c r="C2281" s="11"/>
      <c r="D2281" s="11"/>
      <c r="E2281" s="38"/>
      <c r="F2281" s="11"/>
      <c r="G2281" s="40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26"/>
      <c r="AR2281" s="26"/>
      <c r="AS2281" s="26"/>
      <c r="AT2281" s="26"/>
      <c r="AU2281" s="26"/>
      <c r="AV2281" s="26"/>
      <c r="AW2281" s="11"/>
      <c r="AX2281" s="11"/>
      <c r="AY2281" s="11"/>
      <c r="AZ2281" s="11"/>
      <c r="BA2281" s="11"/>
      <c r="BB2281" s="11"/>
      <c r="BC2281" s="11"/>
    </row>
    <row r="2282" spans="1:55" x14ac:dyDescent="0.3">
      <c r="A2282" s="11"/>
      <c r="B2282" s="11"/>
      <c r="C2282" s="11"/>
      <c r="D2282" s="11"/>
      <c r="E2282" s="38"/>
      <c r="F2282" s="11"/>
      <c r="G2282" s="40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26"/>
      <c r="AR2282" s="26"/>
      <c r="AS2282" s="26"/>
      <c r="AT2282" s="26"/>
      <c r="AU2282" s="26"/>
      <c r="AV2282" s="26"/>
      <c r="AW2282" s="11"/>
      <c r="AX2282" s="11"/>
      <c r="AY2282" s="11"/>
      <c r="AZ2282" s="11"/>
      <c r="BA2282" s="11"/>
      <c r="BB2282" s="11"/>
      <c r="BC2282" s="11"/>
    </row>
    <row r="2283" spans="1:55" x14ac:dyDescent="0.3">
      <c r="A2283" s="11"/>
      <c r="B2283" s="11"/>
      <c r="C2283" s="11"/>
      <c r="D2283" s="11"/>
      <c r="E2283" s="38"/>
      <c r="F2283" s="11"/>
      <c r="G2283" s="40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26"/>
      <c r="AR2283" s="26"/>
      <c r="AS2283" s="26"/>
      <c r="AT2283" s="26"/>
      <c r="AU2283" s="26"/>
      <c r="AV2283" s="26"/>
      <c r="AW2283" s="11"/>
      <c r="AX2283" s="11"/>
      <c r="AY2283" s="11"/>
      <c r="AZ2283" s="11"/>
      <c r="BA2283" s="11"/>
      <c r="BB2283" s="11"/>
      <c r="BC2283" s="11"/>
    </row>
    <row r="2284" spans="1:55" x14ac:dyDescent="0.3">
      <c r="A2284" s="11"/>
      <c r="B2284" s="11"/>
      <c r="C2284" s="11"/>
      <c r="D2284" s="11"/>
      <c r="E2284" s="38"/>
      <c r="F2284" s="11"/>
      <c r="G2284" s="40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26"/>
      <c r="AR2284" s="26"/>
      <c r="AS2284" s="26"/>
      <c r="AT2284" s="26"/>
      <c r="AU2284" s="26"/>
      <c r="AV2284" s="26"/>
      <c r="AW2284" s="11"/>
      <c r="AX2284" s="11"/>
      <c r="AY2284" s="11"/>
      <c r="AZ2284" s="11"/>
      <c r="BA2284" s="11"/>
      <c r="BB2284" s="11"/>
      <c r="BC2284" s="11"/>
    </row>
    <row r="2285" spans="1:55" x14ac:dyDescent="0.3">
      <c r="A2285" s="11"/>
      <c r="B2285" s="11"/>
      <c r="C2285" s="11"/>
      <c r="D2285" s="11"/>
      <c r="E2285" s="38"/>
      <c r="F2285" s="11"/>
      <c r="G2285" s="40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26"/>
      <c r="AR2285" s="26"/>
      <c r="AS2285" s="26"/>
      <c r="AT2285" s="26"/>
      <c r="AU2285" s="26"/>
      <c r="AV2285" s="26"/>
      <c r="AW2285" s="11"/>
      <c r="AX2285" s="11"/>
      <c r="AY2285" s="11"/>
      <c r="AZ2285" s="11"/>
      <c r="BA2285" s="11"/>
      <c r="BB2285" s="11"/>
      <c r="BC2285" s="11"/>
    </row>
    <row r="2286" spans="1:55" x14ac:dyDescent="0.3">
      <c r="A2286" s="11"/>
      <c r="B2286" s="11"/>
      <c r="C2286" s="11"/>
      <c r="D2286" s="11"/>
      <c r="E2286" s="38"/>
      <c r="F2286" s="11"/>
      <c r="G2286" s="40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26"/>
      <c r="AR2286" s="26"/>
      <c r="AS2286" s="26"/>
      <c r="AT2286" s="26"/>
      <c r="AU2286" s="26"/>
      <c r="AV2286" s="26"/>
      <c r="AW2286" s="11"/>
      <c r="AX2286" s="11"/>
      <c r="AY2286" s="11"/>
      <c r="AZ2286" s="11"/>
      <c r="BA2286" s="11"/>
      <c r="BB2286" s="11"/>
      <c r="BC2286" s="11"/>
    </row>
    <row r="2287" spans="1:55" x14ac:dyDescent="0.3">
      <c r="A2287" s="11"/>
      <c r="B2287" s="11"/>
      <c r="C2287" s="11"/>
      <c r="D2287" s="11"/>
      <c r="E2287" s="38"/>
      <c r="F2287" s="11"/>
      <c r="G2287" s="40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26"/>
      <c r="AR2287" s="26"/>
      <c r="AS2287" s="26"/>
      <c r="AT2287" s="26"/>
      <c r="AU2287" s="26"/>
      <c r="AV2287" s="26"/>
      <c r="AW2287" s="11"/>
      <c r="AX2287" s="11"/>
      <c r="AY2287" s="11"/>
      <c r="AZ2287" s="11"/>
      <c r="BA2287" s="11"/>
      <c r="BB2287" s="11"/>
      <c r="BC2287" s="11"/>
    </row>
    <row r="2288" spans="1:55" x14ac:dyDescent="0.3">
      <c r="A2288" s="11"/>
      <c r="B2288" s="11"/>
      <c r="C2288" s="11"/>
      <c r="D2288" s="11"/>
      <c r="E2288" s="38"/>
      <c r="F2288" s="11"/>
      <c r="G2288" s="40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26"/>
      <c r="AR2288" s="26"/>
      <c r="AS2288" s="26"/>
      <c r="AT2288" s="26"/>
      <c r="AU2288" s="26"/>
      <c r="AV2288" s="26"/>
      <c r="AW2288" s="11"/>
      <c r="AX2288" s="11"/>
      <c r="AY2288" s="11"/>
      <c r="AZ2288" s="11"/>
      <c r="BA2288" s="11"/>
      <c r="BB2288" s="11"/>
      <c r="BC2288" s="11"/>
    </row>
    <row r="2289" spans="1:55" x14ac:dyDescent="0.3">
      <c r="A2289" s="11"/>
      <c r="B2289" s="11"/>
      <c r="C2289" s="11"/>
      <c r="D2289" s="11"/>
      <c r="E2289" s="38"/>
      <c r="F2289" s="11"/>
      <c r="G2289" s="40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26"/>
      <c r="AR2289" s="26"/>
      <c r="AS2289" s="26"/>
      <c r="AT2289" s="26"/>
      <c r="AU2289" s="26"/>
      <c r="AV2289" s="26"/>
      <c r="AW2289" s="11"/>
      <c r="AX2289" s="11"/>
      <c r="AY2289" s="11"/>
      <c r="AZ2289" s="11"/>
      <c r="BA2289" s="11"/>
      <c r="BB2289" s="11"/>
      <c r="BC2289" s="11"/>
    </row>
    <row r="2290" spans="1:55" x14ac:dyDescent="0.3">
      <c r="A2290" s="11"/>
      <c r="B2290" s="11"/>
      <c r="C2290" s="11"/>
      <c r="D2290" s="11"/>
      <c r="E2290" s="38"/>
      <c r="F2290" s="11"/>
      <c r="G2290" s="40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26"/>
      <c r="AR2290" s="26"/>
      <c r="AS2290" s="26"/>
      <c r="AT2290" s="26"/>
      <c r="AU2290" s="26"/>
      <c r="AV2290" s="26"/>
      <c r="AW2290" s="11"/>
      <c r="AX2290" s="11"/>
      <c r="AY2290" s="11"/>
      <c r="AZ2290" s="11"/>
      <c r="BA2290" s="11"/>
      <c r="BB2290" s="11"/>
      <c r="BC2290" s="11"/>
    </row>
    <row r="2291" spans="1:55" x14ac:dyDescent="0.3">
      <c r="A2291" s="11"/>
      <c r="B2291" s="11"/>
      <c r="C2291" s="11"/>
      <c r="D2291" s="11"/>
      <c r="E2291" s="38"/>
      <c r="F2291" s="11"/>
      <c r="G2291" s="40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26"/>
      <c r="AR2291" s="26"/>
      <c r="AS2291" s="26"/>
      <c r="AT2291" s="26"/>
      <c r="AU2291" s="26"/>
      <c r="AV2291" s="26"/>
      <c r="AW2291" s="11"/>
      <c r="AX2291" s="11"/>
      <c r="AY2291" s="11"/>
      <c r="AZ2291" s="11"/>
      <c r="BA2291" s="11"/>
      <c r="BB2291" s="11"/>
      <c r="BC2291" s="11"/>
    </row>
    <row r="2292" spans="1:55" x14ac:dyDescent="0.3">
      <c r="A2292" s="11"/>
      <c r="B2292" s="11"/>
      <c r="C2292" s="11"/>
      <c r="D2292" s="11"/>
      <c r="E2292" s="38"/>
      <c r="F2292" s="11"/>
      <c r="G2292" s="40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26"/>
      <c r="AR2292" s="26"/>
      <c r="AS2292" s="26"/>
      <c r="AT2292" s="26"/>
      <c r="AU2292" s="26"/>
      <c r="AV2292" s="26"/>
      <c r="AW2292" s="11"/>
      <c r="AX2292" s="11"/>
      <c r="AY2292" s="11"/>
      <c r="AZ2292" s="11"/>
      <c r="BA2292" s="11"/>
      <c r="BB2292" s="11"/>
      <c r="BC2292" s="11"/>
    </row>
    <row r="2293" spans="1:55" x14ac:dyDescent="0.3">
      <c r="A2293" s="11"/>
      <c r="B2293" s="11"/>
      <c r="C2293" s="11"/>
      <c r="D2293" s="11"/>
      <c r="E2293" s="38"/>
      <c r="F2293" s="11"/>
      <c r="G2293" s="40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26"/>
      <c r="AR2293" s="26"/>
      <c r="AS2293" s="26"/>
      <c r="AT2293" s="26"/>
      <c r="AU2293" s="26"/>
      <c r="AV2293" s="26"/>
      <c r="AW2293" s="11"/>
      <c r="AX2293" s="11"/>
      <c r="AY2293" s="11"/>
      <c r="AZ2293" s="11"/>
      <c r="BA2293" s="11"/>
      <c r="BB2293" s="11"/>
      <c r="BC2293" s="11"/>
    </row>
    <row r="2294" spans="1:55" x14ac:dyDescent="0.3">
      <c r="A2294" s="11"/>
      <c r="B2294" s="11"/>
      <c r="C2294" s="11"/>
      <c r="D2294" s="11"/>
      <c r="E2294" s="38"/>
      <c r="F2294" s="11"/>
      <c r="G2294" s="40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26"/>
      <c r="AR2294" s="26"/>
      <c r="AS2294" s="26"/>
      <c r="AT2294" s="26"/>
      <c r="AU2294" s="26"/>
      <c r="AV2294" s="26"/>
      <c r="AW2294" s="11"/>
      <c r="AX2294" s="11"/>
      <c r="AY2294" s="11"/>
      <c r="AZ2294" s="11"/>
      <c r="BA2294" s="11"/>
      <c r="BB2294" s="11"/>
      <c r="BC2294" s="11"/>
    </row>
    <row r="2295" spans="1:55" x14ac:dyDescent="0.3">
      <c r="A2295" s="11"/>
      <c r="B2295" s="11"/>
      <c r="C2295" s="11"/>
      <c r="D2295" s="11"/>
      <c r="E2295" s="38"/>
      <c r="F2295" s="11"/>
      <c r="G2295" s="40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26"/>
      <c r="AR2295" s="26"/>
      <c r="AS2295" s="26"/>
      <c r="AT2295" s="26"/>
      <c r="AU2295" s="26"/>
      <c r="AV2295" s="26"/>
      <c r="AW2295" s="11"/>
      <c r="AX2295" s="11"/>
      <c r="AY2295" s="11"/>
      <c r="AZ2295" s="11"/>
      <c r="BA2295" s="11"/>
      <c r="BB2295" s="11"/>
      <c r="BC2295" s="11"/>
    </row>
    <row r="2296" spans="1:55" x14ac:dyDescent="0.3">
      <c r="A2296" s="11"/>
      <c r="B2296" s="11"/>
      <c r="C2296" s="11"/>
      <c r="D2296" s="11"/>
      <c r="E2296" s="38"/>
      <c r="F2296" s="11"/>
      <c r="G2296" s="40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26"/>
      <c r="AR2296" s="26"/>
      <c r="AS2296" s="26"/>
      <c r="AT2296" s="26"/>
      <c r="AU2296" s="26"/>
      <c r="AV2296" s="26"/>
      <c r="AW2296" s="11"/>
      <c r="AX2296" s="11"/>
      <c r="AY2296" s="11"/>
      <c r="AZ2296" s="11"/>
      <c r="BA2296" s="11"/>
      <c r="BB2296" s="11"/>
      <c r="BC2296" s="11"/>
    </row>
    <row r="2297" spans="1:55" x14ac:dyDescent="0.3">
      <c r="A2297" s="11"/>
      <c r="B2297" s="11"/>
      <c r="C2297" s="11"/>
      <c r="D2297" s="11"/>
      <c r="E2297" s="38"/>
      <c r="F2297" s="11"/>
      <c r="G2297" s="40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26"/>
      <c r="AR2297" s="26"/>
      <c r="AS2297" s="26"/>
      <c r="AT2297" s="26"/>
      <c r="AU2297" s="26"/>
      <c r="AV2297" s="26"/>
      <c r="AW2297" s="11"/>
      <c r="AX2297" s="11"/>
      <c r="AY2297" s="11"/>
      <c r="AZ2297" s="11"/>
      <c r="BA2297" s="11"/>
      <c r="BB2297" s="11"/>
      <c r="BC2297" s="11"/>
    </row>
    <row r="2298" spans="1:55" x14ac:dyDescent="0.3">
      <c r="A2298" s="11"/>
      <c r="B2298" s="11"/>
      <c r="C2298" s="11"/>
      <c r="D2298" s="11"/>
      <c r="E2298" s="38"/>
      <c r="F2298" s="11"/>
      <c r="G2298" s="40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26"/>
      <c r="AR2298" s="26"/>
      <c r="AS2298" s="26"/>
      <c r="AT2298" s="26"/>
      <c r="AU2298" s="26"/>
      <c r="AV2298" s="26"/>
      <c r="AW2298" s="11"/>
      <c r="AX2298" s="11"/>
      <c r="AY2298" s="11"/>
      <c r="AZ2298" s="11"/>
      <c r="BA2298" s="11"/>
      <c r="BB2298" s="11"/>
      <c r="BC2298" s="11"/>
    </row>
    <row r="2299" spans="1:55" x14ac:dyDescent="0.3">
      <c r="A2299" s="11"/>
      <c r="B2299" s="11"/>
      <c r="C2299" s="11"/>
      <c r="D2299" s="11"/>
      <c r="E2299" s="38"/>
      <c r="F2299" s="11"/>
      <c r="G2299" s="40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26"/>
      <c r="AR2299" s="26"/>
      <c r="AS2299" s="26"/>
      <c r="AT2299" s="26"/>
      <c r="AU2299" s="26"/>
      <c r="AV2299" s="26"/>
      <c r="AW2299" s="11"/>
      <c r="AX2299" s="11"/>
      <c r="AY2299" s="11"/>
      <c r="AZ2299" s="11"/>
      <c r="BA2299" s="11"/>
      <c r="BB2299" s="11"/>
      <c r="BC2299" s="11"/>
    </row>
    <row r="2300" spans="1:55" x14ac:dyDescent="0.3">
      <c r="A2300" s="11"/>
      <c r="B2300" s="11"/>
      <c r="C2300" s="11"/>
      <c r="D2300" s="11"/>
      <c r="E2300" s="38"/>
      <c r="F2300" s="11"/>
      <c r="G2300" s="40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26"/>
      <c r="AR2300" s="26"/>
      <c r="AS2300" s="26"/>
      <c r="AT2300" s="26"/>
      <c r="AU2300" s="26"/>
      <c r="AV2300" s="26"/>
      <c r="AW2300" s="11"/>
      <c r="AX2300" s="11"/>
      <c r="AY2300" s="11"/>
      <c r="AZ2300" s="11"/>
      <c r="BA2300" s="11"/>
      <c r="BB2300" s="11"/>
      <c r="BC2300" s="11"/>
    </row>
    <row r="2301" spans="1:55" x14ac:dyDescent="0.3">
      <c r="A2301" s="11"/>
      <c r="B2301" s="11"/>
      <c r="C2301" s="11"/>
      <c r="D2301" s="11"/>
      <c r="E2301" s="38"/>
      <c r="F2301" s="11"/>
      <c r="G2301" s="40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26"/>
      <c r="AR2301" s="26"/>
      <c r="AS2301" s="26"/>
      <c r="AT2301" s="26"/>
      <c r="AU2301" s="26"/>
      <c r="AV2301" s="26"/>
      <c r="AW2301" s="11"/>
      <c r="AX2301" s="11"/>
      <c r="AY2301" s="11"/>
      <c r="AZ2301" s="11"/>
      <c r="BA2301" s="11"/>
      <c r="BB2301" s="11"/>
      <c r="BC2301" s="11"/>
    </row>
    <row r="2302" spans="1:55" x14ac:dyDescent="0.3">
      <c r="A2302" s="11"/>
      <c r="B2302" s="11"/>
      <c r="C2302" s="11"/>
      <c r="D2302" s="11"/>
      <c r="E2302" s="38"/>
      <c r="F2302" s="11"/>
      <c r="G2302" s="40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26"/>
      <c r="AR2302" s="26"/>
      <c r="AS2302" s="26"/>
      <c r="AT2302" s="26"/>
      <c r="AU2302" s="26"/>
      <c r="AV2302" s="26"/>
      <c r="AW2302" s="11"/>
      <c r="AX2302" s="11"/>
      <c r="AY2302" s="11"/>
      <c r="AZ2302" s="11"/>
      <c r="BA2302" s="11"/>
      <c r="BB2302" s="11"/>
      <c r="BC2302" s="11"/>
    </row>
    <row r="2303" spans="1:55" x14ac:dyDescent="0.3">
      <c r="A2303" s="11"/>
      <c r="B2303" s="11"/>
      <c r="C2303" s="11"/>
      <c r="D2303" s="11"/>
      <c r="E2303" s="38"/>
      <c r="F2303" s="11"/>
      <c r="G2303" s="40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26"/>
      <c r="AR2303" s="26"/>
      <c r="AS2303" s="26"/>
      <c r="AT2303" s="26"/>
      <c r="AU2303" s="26"/>
      <c r="AV2303" s="26"/>
      <c r="AW2303" s="11"/>
      <c r="AX2303" s="11"/>
      <c r="AY2303" s="11"/>
      <c r="AZ2303" s="11"/>
      <c r="BA2303" s="11"/>
      <c r="BB2303" s="11"/>
      <c r="BC2303" s="11"/>
    </row>
    <row r="2304" spans="1:55" x14ac:dyDescent="0.3">
      <c r="A2304" s="11"/>
      <c r="B2304" s="11"/>
      <c r="C2304" s="11"/>
      <c r="D2304" s="11"/>
      <c r="E2304" s="38"/>
      <c r="F2304" s="11"/>
      <c r="G2304" s="40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26"/>
      <c r="AR2304" s="26"/>
      <c r="AS2304" s="26"/>
      <c r="AT2304" s="26"/>
      <c r="AU2304" s="26"/>
      <c r="AV2304" s="26"/>
      <c r="AW2304" s="11"/>
      <c r="AX2304" s="11"/>
      <c r="AY2304" s="11"/>
      <c r="AZ2304" s="11"/>
      <c r="BA2304" s="11"/>
      <c r="BB2304" s="11"/>
      <c r="BC2304" s="11"/>
    </row>
    <row r="2305" spans="1:55" x14ac:dyDescent="0.3">
      <c r="A2305" s="11"/>
      <c r="B2305" s="11"/>
      <c r="C2305" s="11"/>
      <c r="D2305" s="11"/>
      <c r="E2305" s="38"/>
      <c r="F2305" s="11"/>
      <c r="G2305" s="40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26"/>
      <c r="AR2305" s="26"/>
      <c r="AS2305" s="26"/>
      <c r="AT2305" s="26"/>
      <c r="AU2305" s="26"/>
      <c r="AV2305" s="26"/>
      <c r="AW2305" s="11"/>
      <c r="AX2305" s="11"/>
      <c r="AY2305" s="11"/>
      <c r="AZ2305" s="11"/>
      <c r="BA2305" s="11"/>
      <c r="BB2305" s="11"/>
      <c r="BC2305" s="11"/>
    </row>
    <row r="2306" spans="1:55" x14ac:dyDescent="0.3">
      <c r="A2306" s="11"/>
      <c r="B2306" s="11"/>
      <c r="C2306" s="11"/>
      <c r="D2306" s="11"/>
      <c r="E2306" s="38"/>
      <c r="F2306" s="11"/>
      <c r="G2306" s="40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26"/>
      <c r="AR2306" s="26"/>
      <c r="AS2306" s="26"/>
      <c r="AT2306" s="26"/>
      <c r="AU2306" s="26"/>
      <c r="AV2306" s="26"/>
      <c r="AW2306" s="11"/>
      <c r="AX2306" s="11"/>
      <c r="AY2306" s="11"/>
      <c r="AZ2306" s="11"/>
      <c r="BA2306" s="11"/>
      <c r="BB2306" s="11"/>
      <c r="BC2306" s="11"/>
    </row>
    <row r="2307" spans="1:55" x14ac:dyDescent="0.3">
      <c r="A2307" s="11"/>
      <c r="B2307" s="11"/>
      <c r="C2307" s="11"/>
      <c r="D2307" s="11"/>
      <c r="E2307" s="38"/>
      <c r="F2307" s="11"/>
      <c r="G2307" s="40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26"/>
      <c r="AR2307" s="26"/>
      <c r="AS2307" s="26"/>
      <c r="AT2307" s="26"/>
      <c r="AU2307" s="26"/>
      <c r="AV2307" s="26"/>
      <c r="AW2307" s="11"/>
      <c r="AX2307" s="11"/>
      <c r="AY2307" s="11"/>
      <c r="AZ2307" s="11"/>
      <c r="BA2307" s="11"/>
      <c r="BB2307" s="11"/>
      <c r="BC2307" s="11"/>
    </row>
    <row r="2308" spans="1:55" x14ac:dyDescent="0.3">
      <c r="A2308" s="11"/>
      <c r="B2308" s="11"/>
      <c r="C2308" s="11"/>
      <c r="D2308" s="11"/>
      <c r="E2308" s="38"/>
      <c r="F2308" s="11"/>
      <c r="G2308" s="40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26"/>
      <c r="AR2308" s="26"/>
      <c r="AS2308" s="26"/>
      <c r="AT2308" s="26"/>
      <c r="AU2308" s="26"/>
      <c r="AV2308" s="26"/>
      <c r="AW2308" s="11"/>
      <c r="AX2308" s="11"/>
      <c r="AY2308" s="11"/>
      <c r="AZ2308" s="11"/>
      <c r="BA2308" s="11"/>
      <c r="BB2308" s="11"/>
      <c r="BC2308" s="11"/>
    </row>
    <row r="2309" spans="1:55" x14ac:dyDescent="0.3">
      <c r="A2309" s="11"/>
      <c r="B2309" s="11"/>
      <c r="C2309" s="11"/>
      <c r="D2309" s="11"/>
      <c r="E2309" s="38"/>
      <c r="F2309" s="11"/>
      <c r="G2309" s="40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26"/>
      <c r="AR2309" s="26"/>
      <c r="AS2309" s="26"/>
      <c r="AT2309" s="26"/>
      <c r="AU2309" s="26"/>
      <c r="AV2309" s="26"/>
      <c r="AW2309" s="11"/>
      <c r="AX2309" s="11"/>
      <c r="AY2309" s="11"/>
      <c r="AZ2309" s="11"/>
      <c r="BA2309" s="11"/>
      <c r="BB2309" s="11"/>
      <c r="BC2309" s="11"/>
    </row>
    <row r="2310" spans="1:55" x14ac:dyDescent="0.3">
      <c r="A2310" s="11"/>
      <c r="B2310" s="11"/>
      <c r="C2310" s="11"/>
      <c r="D2310" s="11"/>
      <c r="E2310" s="38"/>
      <c r="F2310" s="11"/>
      <c r="G2310" s="40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26"/>
      <c r="AR2310" s="26"/>
      <c r="AS2310" s="26"/>
      <c r="AT2310" s="26"/>
      <c r="AU2310" s="26"/>
      <c r="AV2310" s="26"/>
      <c r="AW2310" s="11"/>
      <c r="AX2310" s="11"/>
      <c r="AY2310" s="11"/>
      <c r="AZ2310" s="11"/>
      <c r="BA2310" s="11"/>
      <c r="BB2310" s="11"/>
      <c r="BC2310" s="11"/>
    </row>
    <row r="2311" spans="1:55" x14ac:dyDescent="0.3">
      <c r="A2311" s="11"/>
      <c r="B2311" s="11"/>
      <c r="C2311" s="11"/>
      <c r="D2311" s="11"/>
      <c r="E2311" s="38"/>
      <c r="F2311" s="11"/>
      <c r="G2311" s="40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26"/>
      <c r="AR2311" s="26"/>
      <c r="AS2311" s="26"/>
      <c r="AT2311" s="26"/>
      <c r="AU2311" s="26"/>
      <c r="AV2311" s="26"/>
      <c r="AW2311" s="11"/>
      <c r="AX2311" s="11"/>
      <c r="AY2311" s="11"/>
      <c r="AZ2311" s="11"/>
      <c r="BA2311" s="11"/>
      <c r="BB2311" s="11"/>
      <c r="BC2311" s="11"/>
    </row>
    <row r="2312" spans="1:55" x14ac:dyDescent="0.3">
      <c r="A2312" s="11"/>
      <c r="B2312" s="11"/>
      <c r="C2312" s="11"/>
      <c r="D2312" s="11"/>
      <c r="E2312" s="38"/>
      <c r="F2312" s="11"/>
      <c r="G2312" s="40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26"/>
      <c r="AR2312" s="26"/>
      <c r="AS2312" s="26"/>
      <c r="AT2312" s="26"/>
      <c r="AU2312" s="26"/>
      <c r="AV2312" s="26"/>
      <c r="AW2312" s="11"/>
      <c r="AX2312" s="11"/>
      <c r="AY2312" s="11"/>
      <c r="AZ2312" s="11"/>
      <c r="BA2312" s="11"/>
      <c r="BB2312" s="11"/>
      <c r="BC2312" s="11"/>
    </row>
    <row r="2313" spans="1:55" x14ac:dyDescent="0.3">
      <c r="A2313" s="11"/>
      <c r="B2313" s="11"/>
      <c r="C2313" s="11"/>
      <c r="D2313" s="11"/>
      <c r="E2313" s="38"/>
      <c r="F2313" s="11"/>
      <c r="G2313" s="40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26"/>
      <c r="AR2313" s="26"/>
      <c r="AS2313" s="26"/>
      <c r="AT2313" s="26"/>
      <c r="AU2313" s="26"/>
      <c r="AV2313" s="26"/>
      <c r="AW2313" s="11"/>
      <c r="AX2313" s="11"/>
      <c r="AY2313" s="11"/>
      <c r="AZ2313" s="11"/>
      <c r="BA2313" s="11"/>
      <c r="BB2313" s="11"/>
      <c r="BC2313" s="11"/>
    </row>
    <row r="2314" spans="1:55" x14ac:dyDescent="0.3">
      <c r="A2314" s="11"/>
      <c r="B2314" s="11"/>
      <c r="C2314" s="11"/>
      <c r="D2314" s="11"/>
      <c r="E2314" s="38"/>
      <c r="F2314" s="11"/>
      <c r="G2314" s="40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26"/>
      <c r="AR2314" s="26"/>
      <c r="AS2314" s="26"/>
      <c r="AT2314" s="26"/>
      <c r="AU2314" s="26"/>
      <c r="AV2314" s="26"/>
      <c r="AW2314" s="11"/>
      <c r="AX2314" s="11"/>
      <c r="AY2314" s="11"/>
      <c r="AZ2314" s="11"/>
      <c r="BA2314" s="11"/>
      <c r="BB2314" s="11"/>
      <c r="BC2314" s="11"/>
    </row>
    <row r="2315" spans="1:55" x14ac:dyDescent="0.3">
      <c r="A2315" s="11"/>
      <c r="B2315" s="11"/>
      <c r="C2315" s="11"/>
      <c r="D2315" s="11"/>
      <c r="E2315" s="38"/>
      <c r="F2315" s="11"/>
      <c r="G2315" s="40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26"/>
      <c r="AR2315" s="26"/>
      <c r="AS2315" s="26"/>
      <c r="AT2315" s="26"/>
      <c r="AU2315" s="26"/>
      <c r="AV2315" s="26"/>
      <c r="AW2315" s="11"/>
      <c r="AX2315" s="11"/>
      <c r="AY2315" s="11"/>
      <c r="AZ2315" s="11"/>
      <c r="BA2315" s="11"/>
      <c r="BB2315" s="11"/>
      <c r="BC2315" s="11"/>
    </row>
    <row r="2316" spans="1:55" x14ac:dyDescent="0.3">
      <c r="A2316" s="11"/>
      <c r="B2316" s="11"/>
      <c r="C2316" s="11"/>
      <c r="D2316" s="11"/>
      <c r="E2316" s="38"/>
      <c r="F2316" s="11"/>
      <c r="G2316" s="40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26"/>
      <c r="AR2316" s="26"/>
      <c r="AS2316" s="26"/>
      <c r="AT2316" s="26"/>
      <c r="AU2316" s="26"/>
      <c r="AV2316" s="26"/>
      <c r="AW2316" s="11"/>
      <c r="AX2316" s="11"/>
      <c r="AY2316" s="11"/>
      <c r="AZ2316" s="11"/>
      <c r="BA2316" s="11"/>
      <c r="BB2316" s="11"/>
      <c r="BC2316" s="11"/>
    </row>
    <row r="2317" spans="1:55" x14ac:dyDescent="0.3">
      <c r="A2317" s="11"/>
      <c r="B2317" s="11"/>
      <c r="C2317" s="11"/>
      <c r="D2317" s="11"/>
      <c r="E2317" s="38"/>
      <c r="F2317" s="11"/>
      <c r="G2317" s="40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26"/>
      <c r="AR2317" s="26"/>
      <c r="AS2317" s="26"/>
      <c r="AT2317" s="26"/>
      <c r="AU2317" s="26"/>
      <c r="AV2317" s="26"/>
      <c r="AW2317" s="11"/>
      <c r="AX2317" s="11"/>
      <c r="AY2317" s="11"/>
      <c r="AZ2317" s="11"/>
      <c r="BA2317" s="11"/>
      <c r="BB2317" s="11"/>
      <c r="BC2317" s="11"/>
    </row>
    <row r="2318" spans="1:55" x14ac:dyDescent="0.3">
      <c r="A2318" s="11"/>
      <c r="B2318" s="11"/>
      <c r="C2318" s="11"/>
      <c r="D2318" s="11"/>
      <c r="E2318" s="38"/>
      <c r="F2318" s="11"/>
      <c r="G2318" s="40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26"/>
      <c r="AR2318" s="26"/>
      <c r="AS2318" s="26"/>
      <c r="AT2318" s="26"/>
      <c r="AU2318" s="26"/>
      <c r="AV2318" s="26"/>
      <c r="AW2318" s="11"/>
      <c r="AX2318" s="11"/>
      <c r="AY2318" s="11"/>
      <c r="AZ2318" s="11"/>
      <c r="BA2318" s="11"/>
      <c r="BB2318" s="11"/>
      <c r="BC2318" s="11"/>
    </row>
    <row r="2319" spans="1:55" x14ac:dyDescent="0.3">
      <c r="A2319" s="11"/>
      <c r="B2319" s="11"/>
      <c r="C2319" s="11"/>
      <c r="D2319" s="11"/>
      <c r="E2319" s="38"/>
      <c r="F2319" s="11"/>
      <c r="G2319" s="40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26"/>
      <c r="AR2319" s="26"/>
      <c r="AS2319" s="26"/>
      <c r="AT2319" s="26"/>
      <c r="AU2319" s="26"/>
      <c r="AV2319" s="26"/>
      <c r="AW2319" s="11"/>
      <c r="AX2319" s="11"/>
      <c r="AY2319" s="11"/>
      <c r="AZ2319" s="11"/>
      <c r="BA2319" s="11"/>
      <c r="BB2319" s="11"/>
      <c r="BC2319" s="11"/>
    </row>
    <row r="2320" spans="1:55" x14ac:dyDescent="0.3">
      <c r="A2320" s="11"/>
      <c r="B2320" s="11"/>
      <c r="C2320" s="11"/>
      <c r="D2320" s="11"/>
      <c r="E2320" s="38"/>
      <c r="F2320" s="11"/>
      <c r="G2320" s="40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26"/>
      <c r="AR2320" s="26"/>
      <c r="AS2320" s="26"/>
      <c r="AT2320" s="26"/>
      <c r="AU2320" s="26"/>
      <c r="AV2320" s="26"/>
      <c r="AW2320" s="11"/>
      <c r="AX2320" s="11"/>
      <c r="AY2320" s="11"/>
      <c r="AZ2320" s="11"/>
      <c r="BA2320" s="11"/>
      <c r="BB2320" s="11"/>
      <c r="BC2320" s="11"/>
    </row>
    <row r="2321" spans="1:55" x14ac:dyDescent="0.3">
      <c r="A2321" s="11"/>
      <c r="B2321" s="11"/>
      <c r="C2321" s="11"/>
      <c r="D2321" s="11"/>
      <c r="E2321" s="38"/>
      <c r="F2321" s="11"/>
      <c r="G2321" s="40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26"/>
      <c r="AR2321" s="26"/>
      <c r="AS2321" s="26"/>
      <c r="AT2321" s="26"/>
      <c r="AU2321" s="26"/>
      <c r="AV2321" s="26"/>
      <c r="AW2321" s="11"/>
      <c r="AX2321" s="11"/>
      <c r="AY2321" s="11"/>
      <c r="AZ2321" s="11"/>
      <c r="BA2321" s="11"/>
      <c r="BB2321" s="11"/>
      <c r="BC2321" s="11"/>
    </row>
    <row r="2322" spans="1:55" x14ac:dyDescent="0.3">
      <c r="A2322" s="11"/>
      <c r="B2322" s="11"/>
      <c r="C2322" s="11"/>
      <c r="D2322" s="11"/>
      <c r="E2322" s="38"/>
      <c r="F2322" s="11"/>
      <c r="G2322" s="40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26"/>
      <c r="AR2322" s="26"/>
      <c r="AS2322" s="26"/>
      <c r="AT2322" s="26"/>
      <c r="AU2322" s="26"/>
      <c r="AV2322" s="26"/>
      <c r="AW2322" s="11"/>
      <c r="AX2322" s="11"/>
      <c r="AY2322" s="11"/>
      <c r="AZ2322" s="11"/>
      <c r="BA2322" s="11"/>
      <c r="BB2322" s="11"/>
      <c r="BC2322" s="11"/>
    </row>
    <row r="2323" spans="1:55" x14ac:dyDescent="0.3">
      <c r="A2323" s="11"/>
      <c r="B2323" s="11"/>
      <c r="C2323" s="11"/>
      <c r="D2323" s="11"/>
      <c r="E2323" s="38"/>
      <c r="F2323" s="11"/>
      <c r="G2323" s="40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26"/>
      <c r="AR2323" s="26"/>
      <c r="AS2323" s="26"/>
      <c r="AT2323" s="26"/>
      <c r="AU2323" s="26"/>
      <c r="AV2323" s="26"/>
      <c r="AW2323" s="11"/>
      <c r="AX2323" s="11"/>
      <c r="AY2323" s="11"/>
      <c r="AZ2323" s="11"/>
      <c r="BA2323" s="11"/>
      <c r="BB2323" s="11"/>
      <c r="BC2323" s="11"/>
    </row>
    <row r="2324" spans="1:55" x14ac:dyDescent="0.3">
      <c r="A2324" s="11"/>
      <c r="B2324" s="11"/>
      <c r="C2324" s="11"/>
      <c r="D2324" s="11"/>
      <c r="E2324" s="38"/>
      <c r="F2324" s="11"/>
      <c r="G2324" s="40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26"/>
      <c r="AR2324" s="26"/>
      <c r="AS2324" s="26"/>
      <c r="AT2324" s="26"/>
      <c r="AU2324" s="26"/>
      <c r="AV2324" s="26"/>
      <c r="AW2324" s="11"/>
      <c r="AX2324" s="11"/>
      <c r="AY2324" s="11"/>
      <c r="AZ2324" s="11"/>
      <c r="BA2324" s="11"/>
      <c r="BB2324" s="11"/>
      <c r="BC2324" s="11"/>
    </row>
    <row r="2325" spans="1:55" x14ac:dyDescent="0.3">
      <c r="A2325" s="11"/>
      <c r="B2325" s="11"/>
      <c r="C2325" s="11"/>
      <c r="D2325" s="11"/>
      <c r="E2325" s="38"/>
      <c r="F2325" s="11"/>
      <c r="G2325" s="40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26"/>
      <c r="AR2325" s="26"/>
      <c r="AS2325" s="26"/>
      <c r="AT2325" s="26"/>
      <c r="AU2325" s="26"/>
      <c r="AV2325" s="26"/>
      <c r="AW2325" s="11"/>
      <c r="AX2325" s="11"/>
      <c r="AY2325" s="11"/>
      <c r="AZ2325" s="11"/>
      <c r="BA2325" s="11"/>
      <c r="BB2325" s="11"/>
      <c r="BC2325" s="11"/>
    </row>
    <row r="2326" spans="1:55" x14ac:dyDescent="0.3">
      <c r="A2326" s="11"/>
      <c r="B2326" s="11"/>
      <c r="C2326" s="11"/>
      <c r="D2326" s="11"/>
      <c r="E2326" s="38"/>
      <c r="F2326" s="11"/>
      <c r="G2326" s="40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26"/>
      <c r="AR2326" s="26"/>
      <c r="AS2326" s="26"/>
      <c r="AT2326" s="26"/>
      <c r="AU2326" s="26"/>
      <c r="AV2326" s="26"/>
      <c r="AW2326" s="11"/>
      <c r="AX2326" s="11"/>
      <c r="AY2326" s="11"/>
      <c r="AZ2326" s="11"/>
      <c r="BA2326" s="11"/>
      <c r="BB2326" s="11"/>
      <c r="BC2326" s="11"/>
    </row>
    <row r="2327" spans="1:55" x14ac:dyDescent="0.3">
      <c r="A2327" s="11"/>
      <c r="B2327" s="11"/>
      <c r="C2327" s="11"/>
      <c r="D2327" s="11"/>
      <c r="E2327" s="38"/>
      <c r="F2327" s="11"/>
      <c r="G2327" s="40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26"/>
      <c r="AR2327" s="26"/>
      <c r="AS2327" s="26"/>
      <c r="AT2327" s="26"/>
      <c r="AU2327" s="26"/>
      <c r="AV2327" s="26"/>
      <c r="AW2327" s="11"/>
      <c r="AX2327" s="11"/>
      <c r="AY2327" s="11"/>
      <c r="AZ2327" s="11"/>
      <c r="BA2327" s="11"/>
      <c r="BB2327" s="11"/>
      <c r="BC2327" s="11"/>
    </row>
    <row r="2328" spans="1:55" x14ac:dyDescent="0.3">
      <c r="A2328" s="11"/>
      <c r="B2328" s="11"/>
      <c r="C2328" s="11"/>
      <c r="D2328" s="11"/>
      <c r="E2328" s="38"/>
      <c r="F2328" s="11"/>
      <c r="G2328" s="40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26"/>
      <c r="AR2328" s="26"/>
      <c r="AS2328" s="26"/>
      <c r="AT2328" s="26"/>
      <c r="AU2328" s="26"/>
      <c r="AV2328" s="26"/>
      <c r="AW2328" s="11"/>
      <c r="AX2328" s="11"/>
      <c r="AY2328" s="11"/>
      <c r="AZ2328" s="11"/>
      <c r="BA2328" s="11"/>
      <c r="BB2328" s="11"/>
      <c r="BC2328" s="11"/>
    </row>
    <row r="2329" spans="1:55" x14ac:dyDescent="0.3">
      <c r="A2329" s="11"/>
      <c r="B2329" s="11"/>
      <c r="C2329" s="11"/>
      <c r="D2329" s="11"/>
      <c r="E2329" s="38"/>
      <c r="F2329" s="11"/>
      <c r="G2329" s="40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26"/>
      <c r="AR2329" s="26"/>
      <c r="AS2329" s="26"/>
      <c r="AT2329" s="26"/>
      <c r="AU2329" s="26"/>
      <c r="AV2329" s="26"/>
      <c r="AW2329" s="11"/>
      <c r="AX2329" s="11"/>
      <c r="AY2329" s="11"/>
      <c r="AZ2329" s="11"/>
      <c r="BA2329" s="11"/>
      <c r="BB2329" s="11"/>
      <c r="BC2329" s="11"/>
    </row>
    <row r="2330" spans="1:55" x14ac:dyDescent="0.3">
      <c r="A2330" s="11"/>
      <c r="B2330" s="11"/>
      <c r="C2330" s="11"/>
      <c r="D2330" s="11"/>
      <c r="E2330" s="38"/>
      <c r="F2330" s="11"/>
      <c r="G2330" s="40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26"/>
      <c r="AR2330" s="26"/>
      <c r="AS2330" s="26"/>
      <c r="AT2330" s="26"/>
      <c r="AU2330" s="26"/>
      <c r="AV2330" s="26"/>
      <c r="AW2330" s="11"/>
      <c r="AX2330" s="11"/>
      <c r="AY2330" s="11"/>
      <c r="AZ2330" s="11"/>
      <c r="BA2330" s="11"/>
      <c r="BB2330" s="11"/>
      <c r="BC2330" s="11"/>
    </row>
    <row r="2331" spans="1:55" x14ac:dyDescent="0.3">
      <c r="A2331" s="11"/>
      <c r="B2331" s="11"/>
      <c r="C2331" s="11"/>
      <c r="D2331" s="11"/>
      <c r="E2331" s="38"/>
      <c r="F2331" s="11"/>
      <c r="G2331" s="40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26"/>
      <c r="AR2331" s="26"/>
      <c r="AS2331" s="26"/>
      <c r="AT2331" s="26"/>
      <c r="AU2331" s="26"/>
      <c r="AV2331" s="26"/>
      <c r="AW2331" s="11"/>
      <c r="AX2331" s="11"/>
      <c r="AY2331" s="11"/>
      <c r="AZ2331" s="11"/>
      <c r="BA2331" s="11"/>
      <c r="BB2331" s="11"/>
      <c r="BC2331" s="11"/>
    </row>
    <row r="2332" spans="1:55" x14ac:dyDescent="0.3">
      <c r="A2332" s="11"/>
      <c r="B2332" s="11"/>
      <c r="C2332" s="11"/>
      <c r="D2332" s="11"/>
      <c r="E2332" s="38"/>
      <c r="F2332" s="11"/>
      <c r="G2332" s="40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26"/>
      <c r="AR2332" s="26"/>
      <c r="AS2332" s="26"/>
      <c r="AT2332" s="26"/>
      <c r="AU2332" s="26"/>
      <c r="AV2332" s="26"/>
      <c r="AW2332" s="11"/>
      <c r="AX2332" s="11"/>
      <c r="AY2332" s="11"/>
      <c r="AZ2332" s="11"/>
      <c r="BA2332" s="11"/>
      <c r="BB2332" s="11"/>
      <c r="BC2332" s="11"/>
    </row>
    <row r="2333" spans="1:55" x14ac:dyDescent="0.3">
      <c r="A2333" s="11"/>
      <c r="B2333" s="11"/>
      <c r="C2333" s="11"/>
      <c r="D2333" s="11"/>
      <c r="E2333" s="38"/>
      <c r="F2333" s="11"/>
      <c r="G2333" s="40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26"/>
      <c r="AR2333" s="26"/>
      <c r="AS2333" s="26"/>
      <c r="AT2333" s="26"/>
      <c r="AU2333" s="26"/>
      <c r="AV2333" s="26"/>
      <c r="AW2333" s="11"/>
      <c r="AX2333" s="11"/>
      <c r="AY2333" s="11"/>
      <c r="AZ2333" s="11"/>
      <c r="BA2333" s="11"/>
      <c r="BB2333" s="11"/>
      <c r="BC2333" s="11"/>
    </row>
    <row r="2334" spans="1:55" x14ac:dyDescent="0.3">
      <c r="A2334" s="11"/>
      <c r="B2334" s="11"/>
      <c r="C2334" s="11"/>
      <c r="D2334" s="11"/>
      <c r="E2334" s="38"/>
      <c r="F2334" s="11"/>
      <c r="G2334" s="40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26"/>
      <c r="AR2334" s="26"/>
      <c r="AS2334" s="26"/>
      <c r="AT2334" s="26"/>
      <c r="AU2334" s="26"/>
      <c r="AV2334" s="26"/>
      <c r="AW2334" s="11"/>
      <c r="AX2334" s="11"/>
      <c r="AY2334" s="11"/>
      <c r="AZ2334" s="11"/>
      <c r="BA2334" s="11"/>
      <c r="BB2334" s="11"/>
      <c r="BC2334" s="11"/>
    </row>
    <row r="2335" spans="1:55" x14ac:dyDescent="0.3">
      <c r="A2335" s="11"/>
      <c r="B2335" s="11"/>
      <c r="C2335" s="11"/>
      <c r="D2335" s="11"/>
      <c r="E2335" s="38"/>
      <c r="F2335" s="11"/>
      <c r="G2335" s="40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26"/>
      <c r="AR2335" s="26"/>
      <c r="AS2335" s="26"/>
      <c r="AT2335" s="26"/>
      <c r="AU2335" s="26"/>
      <c r="AV2335" s="26"/>
      <c r="AW2335" s="11"/>
      <c r="AX2335" s="11"/>
      <c r="AY2335" s="11"/>
      <c r="AZ2335" s="11"/>
      <c r="BA2335" s="11"/>
      <c r="BB2335" s="11"/>
      <c r="BC2335" s="11"/>
    </row>
    <row r="2336" spans="1:55" x14ac:dyDescent="0.3">
      <c r="A2336" s="11"/>
      <c r="B2336" s="11"/>
      <c r="C2336" s="11"/>
      <c r="D2336" s="11"/>
      <c r="E2336" s="38"/>
      <c r="F2336" s="11"/>
      <c r="G2336" s="40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26"/>
      <c r="AR2336" s="26"/>
      <c r="AS2336" s="26"/>
      <c r="AT2336" s="26"/>
      <c r="AU2336" s="26"/>
      <c r="AV2336" s="26"/>
      <c r="AW2336" s="11"/>
      <c r="AX2336" s="11"/>
      <c r="AY2336" s="11"/>
      <c r="AZ2336" s="11"/>
      <c r="BA2336" s="11"/>
      <c r="BB2336" s="11"/>
      <c r="BC2336" s="11"/>
    </row>
    <row r="2337" spans="1:55" x14ac:dyDescent="0.3">
      <c r="A2337" s="11"/>
      <c r="B2337" s="11"/>
      <c r="C2337" s="11"/>
      <c r="D2337" s="11"/>
      <c r="E2337" s="38"/>
      <c r="F2337" s="11"/>
      <c r="G2337" s="40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26"/>
      <c r="AR2337" s="26"/>
      <c r="AS2337" s="26"/>
      <c r="AT2337" s="26"/>
      <c r="AU2337" s="26"/>
      <c r="AV2337" s="26"/>
      <c r="AW2337" s="11"/>
      <c r="AX2337" s="11"/>
      <c r="AY2337" s="11"/>
      <c r="AZ2337" s="11"/>
      <c r="BA2337" s="11"/>
      <c r="BB2337" s="11"/>
      <c r="BC2337" s="11"/>
    </row>
    <row r="2338" spans="1:55" x14ac:dyDescent="0.3">
      <c r="A2338" s="11"/>
      <c r="B2338" s="11"/>
      <c r="C2338" s="11"/>
      <c r="D2338" s="11"/>
      <c r="E2338" s="38"/>
      <c r="F2338" s="11"/>
      <c r="G2338" s="40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26"/>
      <c r="AR2338" s="26"/>
      <c r="AS2338" s="26"/>
      <c r="AT2338" s="26"/>
      <c r="AU2338" s="26"/>
      <c r="AV2338" s="26"/>
      <c r="AW2338" s="11"/>
      <c r="AX2338" s="11"/>
      <c r="AY2338" s="11"/>
      <c r="AZ2338" s="11"/>
      <c r="BA2338" s="11"/>
      <c r="BB2338" s="11"/>
      <c r="BC2338" s="11"/>
    </row>
    <row r="2339" spans="1:55" x14ac:dyDescent="0.3">
      <c r="A2339" s="11"/>
      <c r="B2339" s="11"/>
      <c r="C2339" s="11"/>
      <c r="D2339" s="11"/>
      <c r="E2339" s="38"/>
      <c r="F2339" s="11"/>
      <c r="G2339" s="40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26"/>
      <c r="AR2339" s="26"/>
      <c r="AS2339" s="26"/>
      <c r="AT2339" s="26"/>
      <c r="AU2339" s="26"/>
      <c r="AV2339" s="26"/>
      <c r="AW2339" s="11"/>
      <c r="AX2339" s="11"/>
      <c r="AY2339" s="11"/>
      <c r="AZ2339" s="11"/>
      <c r="BA2339" s="11"/>
      <c r="BB2339" s="11"/>
      <c r="BC2339" s="11"/>
    </row>
    <row r="2340" spans="1:55" x14ac:dyDescent="0.3">
      <c r="A2340" s="11"/>
      <c r="B2340" s="11"/>
      <c r="C2340" s="11"/>
      <c r="D2340" s="11"/>
      <c r="E2340" s="38"/>
      <c r="F2340" s="11"/>
      <c r="G2340" s="40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26"/>
      <c r="AR2340" s="26"/>
      <c r="AS2340" s="26"/>
      <c r="AT2340" s="26"/>
      <c r="AU2340" s="26"/>
      <c r="AV2340" s="26"/>
      <c r="AW2340" s="11"/>
      <c r="AX2340" s="11"/>
      <c r="AY2340" s="11"/>
      <c r="AZ2340" s="11"/>
      <c r="BA2340" s="11"/>
      <c r="BB2340" s="11"/>
      <c r="BC2340" s="11"/>
    </row>
    <row r="2341" spans="1:55" x14ac:dyDescent="0.3">
      <c r="A2341" s="11"/>
      <c r="B2341" s="11"/>
      <c r="C2341" s="11"/>
      <c r="D2341" s="11"/>
      <c r="E2341" s="38"/>
      <c r="F2341" s="11"/>
      <c r="G2341" s="40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26"/>
      <c r="AR2341" s="26"/>
      <c r="AS2341" s="26"/>
      <c r="AT2341" s="26"/>
      <c r="AU2341" s="26"/>
      <c r="AV2341" s="26"/>
      <c r="AW2341" s="11"/>
      <c r="AX2341" s="11"/>
      <c r="AY2341" s="11"/>
      <c r="AZ2341" s="11"/>
      <c r="BA2341" s="11"/>
      <c r="BB2341" s="11"/>
      <c r="BC2341" s="11"/>
    </row>
    <row r="2342" spans="1:55" x14ac:dyDescent="0.3">
      <c r="A2342" s="11"/>
      <c r="B2342" s="11"/>
      <c r="C2342" s="11"/>
      <c r="D2342" s="11"/>
      <c r="E2342" s="38"/>
      <c r="F2342" s="11"/>
      <c r="G2342" s="40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26"/>
      <c r="AR2342" s="26"/>
      <c r="AS2342" s="26"/>
      <c r="AT2342" s="26"/>
      <c r="AU2342" s="26"/>
      <c r="AV2342" s="26"/>
      <c r="AW2342" s="11"/>
      <c r="AX2342" s="11"/>
      <c r="AY2342" s="11"/>
      <c r="AZ2342" s="11"/>
      <c r="BA2342" s="11"/>
      <c r="BB2342" s="11"/>
      <c r="BC2342" s="11"/>
    </row>
    <row r="2343" spans="1:55" x14ac:dyDescent="0.3">
      <c r="A2343" s="11"/>
      <c r="B2343" s="11"/>
      <c r="C2343" s="11"/>
      <c r="D2343" s="11"/>
      <c r="E2343" s="38"/>
      <c r="F2343" s="11"/>
      <c r="G2343" s="40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26"/>
      <c r="AR2343" s="26"/>
      <c r="AS2343" s="26"/>
      <c r="AT2343" s="26"/>
      <c r="AU2343" s="26"/>
      <c r="AV2343" s="26"/>
      <c r="AW2343" s="11"/>
      <c r="AX2343" s="11"/>
      <c r="AY2343" s="11"/>
      <c r="AZ2343" s="11"/>
      <c r="BA2343" s="11"/>
      <c r="BB2343" s="11"/>
      <c r="BC2343" s="11"/>
    </row>
    <row r="2344" spans="1:55" x14ac:dyDescent="0.3">
      <c r="A2344" s="11"/>
      <c r="B2344" s="11"/>
      <c r="C2344" s="11"/>
      <c r="D2344" s="11"/>
      <c r="E2344" s="38"/>
      <c r="F2344" s="11"/>
      <c r="G2344" s="40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26"/>
      <c r="AR2344" s="26"/>
      <c r="AS2344" s="26"/>
      <c r="AT2344" s="26"/>
      <c r="AU2344" s="26"/>
      <c r="AV2344" s="26"/>
      <c r="AW2344" s="11"/>
      <c r="AX2344" s="11"/>
      <c r="AY2344" s="11"/>
      <c r="AZ2344" s="11"/>
      <c r="BA2344" s="11"/>
      <c r="BB2344" s="11"/>
      <c r="BC2344" s="11"/>
    </row>
    <row r="2345" spans="1:55" x14ac:dyDescent="0.3">
      <c r="A2345" s="11"/>
      <c r="B2345" s="11"/>
      <c r="C2345" s="11"/>
      <c r="D2345" s="11"/>
      <c r="E2345" s="38"/>
      <c r="F2345" s="11"/>
      <c r="G2345" s="40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26"/>
      <c r="AR2345" s="26"/>
      <c r="AS2345" s="26"/>
      <c r="AT2345" s="26"/>
      <c r="AU2345" s="26"/>
      <c r="AV2345" s="26"/>
      <c r="AW2345" s="11"/>
      <c r="AX2345" s="11"/>
      <c r="AY2345" s="11"/>
      <c r="AZ2345" s="11"/>
      <c r="BA2345" s="11"/>
      <c r="BB2345" s="11"/>
      <c r="BC2345" s="11"/>
    </row>
    <row r="2346" spans="1:55" x14ac:dyDescent="0.3">
      <c r="A2346" s="11"/>
      <c r="B2346" s="11"/>
      <c r="C2346" s="11"/>
      <c r="D2346" s="11"/>
      <c r="E2346" s="38"/>
      <c r="F2346" s="11"/>
      <c r="G2346" s="40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26"/>
      <c r="AR2346" s="26"/>
      <c r="AS2346" s="26"/>
      <c r="AT2346" s="26"/>
      <c r="AU2346" s="26"/>
      <c r="AV2346" s="26"/>
      <c r="AW2346" s="11"/>
      <c r="AX2346" s="11"/>
      <c r="AY2346" s="11"/>
      <c r="AZ2346" s="11"/>
      <c r="BA2346" s="11"/>
      <c r="BB2346" s="11"/>
      <c r="BC2346" s="11"/>
    </row>
    <row r="2347" spans="1:55" x14ac:dyDescent="0.3">
      <c r="A2347" s="11"/>
      <c r="B2347" s="11"/>
      <c r="C2347" s="11"/>
      <c r="D2347" s="11"/>
      <c r="E2347" s="38"/>
      <c r="F2347" s="11"/>
      <c r="G2347" s="40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26"/>
      <c r="AR2347" s="26"/>
      <c r="AS2347" s="26"/>
      <c r="AT2347" s="26"/>
      <c r="AU2347" s="26"/>
      <c r="AV2347" s="26"/>
      <c r="AW2347" s="11"/>
      <c r="AX2347" s="11"/>
      <c r="AY2347" s="11"/>
      <c r="AZ2347" s="11"/>
      <c r="BA2347" s="11"/>
      <c r="BB2347" s="11"/>
      <c r="BC2347" s="11"/>
    </row>
    <row r="2348" spans="1:55" x14ac:dyDescent="0.3">
      <c r="A2348" s="11"/>
      <c r="B2348" s="11"/>
      <c r="C2348" s="11"/>
      <c r="D2348" s="11"/>
      <c r="E2348" s="38"/>
      <c r="F2348" s="11"/>
      <c r="G2348" s="40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26"/>
      <c r="AR2348" s="26"/>
      <c r="AS2348" s="26"/>
      <c r="AT2348" s="26"/>
      <c r="AU2348" s="26"/>
      <c r="AV2348" s="26"/>
      <c r="AW2348" s="11"/>
      <c r="AX2348" s="11"/>
      <c r="AY2348" s="11"/>
      <c r="AZ2348" s="11"/>
      <c r="BA2348" s="11"/>
      <c r="BB2348" s="11"/>
      <c r="BC2348" s="11"/>
    </row>
    <row r="2349" spans="1:55" x14ac:dyDescent="0.3">
      <c r="A2349" s="11"/>
      <c r="B2349" s="11"/>
      <c r="C2349" s="11"/>
      <c r="D2349" s="11"/>
      <c r="E2349" s="38"/>
      <c r="F2349" s="11"/>
      <c r="G2349" s="40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26"/>
      <c r="AR2349" s="26"/>
      <c r="AS2349" s="26"/>
      <c r="AT2349" s="26"/>
      <c r="AU2349" s="26"/>
      <c r="AV2349" s="26"/>
      <c r="AW2349" s="11"/>
      <c r="AX2349" s="11"/>
      <c r="AY2349" s="11"/>
      <c r="AZ2349" s="11"/>
      <c r="BA2349" s="11"/>
      <c r="BB2349" s="11"/>
      <c r="BC2349" s="11"/>
    </row>
    <row r="2350" spans="1:55" x14ac:dyDescent="0.3">
      <c r="A2350" s="11"/>
      <c r="B2350" s="11"/>
      <c r="C2350" s="11"/>
      <c r="D2350" s="11"/>
      <c r="E2350" s="38"/>
      <c r="F2350" s="11"/>
      <c r="G2350" s="40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26"/>
      <c r="AR2350" s="26"/>
      <c r="AS2350" s="26"/>
      <c r="AT2350" s="26"/>
      <c r="AU2350" s="26"/>
      <c r="AV2350" s="26"/>
      <c r="AW2350" s="11"/>
      <c r="AX2350" s="11"/>
      <c r="AY2350" s="11"/>
      <c r="AZ2350" s="11"/>
      <c r="BA2350" s="11"/>
      <c r="BB2350" s="11"/>
      <c r="BC2350" s="11"/>
    </row>
    <row r="2351" spans="1:55" x14ac:dyDescent="0.3">
      <c r="A2351" s="11"/>
      <c r="B2351" s="11"/>
      <c r="C2351" s="11"/>
      <c r="D2351" s="11"/>
      <c r="E2351" s="38"/>
      <c r="F2351" s="11"/>
      <c r="G2351" s="40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26"/>
      <c r="AR2351" s="26"/>
      <c r="AS2351" s="26"/>
      <c r="AT2351" s="26"/>
      <c r="AU2351" s="26"/>
      <c r="AV2351" s="26"/>
      <c r="AW2351" s="11"/>
      <c r="AX2351" s="11"/>
      <c r="AY2351" s="11"/>
      <c r="AZ2351" s="11"/>
      <c r="BA2351" s="11"/>
      <c r="BB2351" s="11"/>
      <c r="BC2351" s="11"/>
    </row>
    <row r="2352" spans="1:55" x14ac:dyDescent="0.3">
      <c r="A2352" s="11"/>
      <c r="B2352" s="11"/>
      <c r="C2352" s="11"/>
      <c r="D2352" s="11"/>
      <c r="E2352" s="38"/>
      <c r="F2352" s="11"/>
      <c r="G2352" s="40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26"/>
      <c r="AR2352" s="26"/>
      <c r="AS2352" s="26"/>
      <c r="AT2352" s="26"/>
      <c r="AU2352" s="26"/>
      <c r="AV2352" s="26"/>
      <c r="AW2352" s="11"/>
      <c r="AX2352" s="11"/>
      <c r="AY2352" s="11"/>
      <c r="AZ2352" s="11"/>
      <c r="BA2352" s="11"/>
      <c r="BB2352" s="11"/>
      <c r="BC2352" s="11"/>
    </row>
    <row r="2353" spans="1:55" x14ac:dyDescent="0.3">
      <c r="A2353" s="11"/>
      <c r="B2353" s="11"/>
      <c r="C2353" s="11"/>
      <c r="D2353" s="11"/>
      <c r="E2353" s="38"/>
      <c r="F2353" s="11"/>
      <c r="G2353" s="40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26"/>
      <c r="AR2353" s="26"/>
      <c r="AS2353" s="26"/>
      <c r="AT2353" s="26"/>
      <c r="AU2353" s="26"/>
      <c r="AV2353" s="26"/>
      <c r="AW2353" s="11"/>
      <c r="AX2353" s="11"/>
      <c r="AY2353" s="11"/>
      <c r="AZ2353" s="11"/>
      <c r="BA2353" s="11"/>
      <c r="BB2353" s="11"/>
      <c r="BC2353" s="11"/>
    </row>
    <row r="2354" spans="1:55" x14ac:dyDescent="0.3">
      <c r="A2354" s="11"/>
      <c r="B2354" s="11"/>
      <c r="C2354" s="11"/>
      <c r="D2354" s="11"/>
      <c r="E2354" s="38"/>
      <c r="F2354" s="11"/>
      <c r="G2354" s="40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26"/>
      <c r="AR2354" s="26"/>
      <c r="AS2354" s="26"/>
      <c r="AT2354" s="26"/>
      <c r="AU2354" s="26"/>
      <c r="AV2354" s="26"/>
      <c r="AW2354" s="11"/>
      <c r="AX2354" s="11"/>
      <c r="AY2354" s="11"/>
      <c r="AZ2354" s="11"/>
      <c r="BA2354" s="11"/>
      <c r="BB2354" s="11"/>
      <c r="BC2354" s="11"/>
    </row>
    <row r="2355" spans="1:55" x14ac:dyDescent="0.3">
      <c r="A2355" s="11"/>
      <c r="B2355" s="11"/>
      <c r="C2355" s="11"/>
      <c r="D2355" s="11"/>
      <c r="E2355" s="38"/>
      <c r="F2355" s="11"/>
      <c r="G2355" s="40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26"/>
      <c r="AR2355" s="26"/>
      <c r="AS2355" s="26"/>
      <c r="AT2355" s="26"/>
      <c r="AU2355" s="26"/>
      <c r="AV2355" s="26"/>
      <c r="AW2355" s="11"/>
      <c r="AX2355" s="11"/>
      <c r="AY2355" s="11"/>
      <c r="AZ2355" s="11"/>
      <c r="BA2355" s="11"/>
      <c r="BB2355" s="11"/>
      <c r="BC2355" s="11"/>
    </row>
    <row r="2356" spans="1:55" x14ac:dyDescent="0.3">
      <c r="A2356" s="11"/>
      <c r="B2356" s="11"/>
      <c r="C2356" s="11"/>
      <c r="D2356" s="11"/>
      <c r="E2356" s="38"/>
      <c r="F2356" s="11"/>
      <c r="G2356" s="40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26"/>
      <c r="AR2356" s="26"/>
      <c r="AS2356" s="26"/>
      <c r="AT2356" s="26"/>
      <c r="AU2356" s="26"/>
      <c r="AV2356" s="26"/>
      <c r="AW2356" s="11"/>
      <c r="AX2356" s="11"/>
      <c r="AY2356" s="11"/>
      <c r="AZ2356" s="11"/>
      <c r="BA2356" s="11"/>
      <c r="BB2356" s="11"/>
      <c r="BC2356" s="11"/>
    </row>
    <row r="2357" spans="1:55" x14ac:dyDescent="0.3">
      <c r="A2357" s="11"/>
      <c r="B2357" s="11"/>
      <c r="C2357" s="11"/>
      <c r="D2357" s="11"/>
      <c r="E2357" s="38"/>
      <c r="F2357" s="11"/>
      <c r="G2357" s="40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26"/>
      <c r="AR2357" s="26"/>
      <c r="AS2357" s="26"/>
      <c r="AT2357" s="26"/>
      <c r="AU2357" s="26"/>
      <c r="AV2357" s="26"/>
      <c r="AW2357" s="11"/>
      <c r="AX2357" s="11"/>
      <c r="AY2357" s="11"/>
      <c r="AZ2357" s="11"/>
      <c r="BA2357" s="11"/>
      <c r="BB2357" s="11"/>
      <c r="BC2357" s="11"/>
    </row>
    <row r="2358" spans="1:55" x14ac:dyDescent="0.3">
      <c r="A2358" s="11"/>
      <c r="B2358" s="11"/>
      <c r="C2358" s="11"/>
      <c r="D2358" s="11"/>
      <c r="E2358" s="38"/>
      <c r="F2358" s="11"/>
      <c r="G2358" s="40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26"/>
      <c r="AR2358" s="26"/>
      <c r="AS2358" s="26"/>
      <c r="AT2358" s="26"/>
      <c r="AU2358" s="26"/>
      <c r="AV2358" s="26"/>
      <c r="AW2358" s="11"/>
      <c r="AX2358" s="11"/>
      <c r="AY2358" s="11"/>
      <c r="AZ2358" s="11"/>
      <c r="BA2358" s="11"/>
      <c r="BB2358" s="11"/>
      <c r="BC2358" s="11"/>
    </row>
    <row r="2359" spans="1:55" x14ac:dyDescent="0.3">
      <c r="A2359" s="11"/>
      <c r="B2359" s="11"/>
      <c r="C2359" s="11"/>
      <c r="D2359" s="11"/>
      <c r="E2359" s="38"/>
      <c r="F2359" s="11"/>
      <c r="G2359" s="40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26"/>
      <c r="AR2359" s="26"/>
      <c r="AS2359" s="26"/>
      <c r="AT2359" s="26"/>
      <c r="AU2359" s="26"/>
      <c r="AV2359" s="26"/>
      <c r="AW2359" s="11"/>
      <c r="AX2359" s="11"/>
      <c r="AY2359" s="11"/>
      <c r="AZ2359" s="11"/>
      <c r="BA2359" s="11"/>
      <c r="BB2359" s="11"/>
      <c r="BC2359" s="11"/>
    </row>
    <row r="2360" spans="1:55" x14ac:dyDescent="0.3">
      <c r="A2360" s="11"/>
      <c r="B2360" s="11"/>
      <c r="C2360" s="11"/>
      <c r="D2360" s="11"/>
      <c r="E2360" s="38"/>
      <c r="F2360" s="11"/>
      <c r="G2360" s="40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26"/>
      <c r="AR2360" s="26"/>
      <c r="AS2360" s="26"/>
      <c r="AT2360" s="26"/>
      <c r="AU2360" s="26"/>
      <c r="AV2360" s="26"/>
      <c r="AW2360" s="11"/>
      <c r="AX2360" s="11"/>
      <c r="AY2360" s="11"/>
      <c r="AZ2360" s="11"/>
      <c r="BA2360" s="11"/>
      <c r="BB2360" s="11"/>
      <c r="BC2360" s="11"/>
    </row>
    <row r="2361" spans="1:55" x14ac:dyDescent="0.3">
      <c r="A2361" s="11"/>
      <c r="B2361" s="11"/>
      <c r="C2361" s="11"/>
      <c r="D2361" s="11"/>
      <c r="E2361" s="38"/>
      <c r="F2361" s="11"/>
      <c r="G2361" s="40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26"/>
      <c r="AR2361" s="26"/>
      <c r="AS2361" s="26"/>
      <c r="AT2361" s="26"/>
      <c r="AU2361" s="26"/>
      <c r="AV2361" s="26"/>
      <c r="AW2361" s="11"/>
      <c r="AX2361" s="11"/>
      <c r="AY2361" s="11"/>
      <c r="AZ2361" s="11"/>
      <c r="BA2361" s="11"/>
      <c r="BB2361" s="11"/>
      <c r="BC2361" s="11"/>
    </row>
    <row r="2362" spans="1:55" x14ac:dyDescent="0.3">
      <c r="A2362" s="11"/>
      <c r="B2362" s="11"/>
      <c r="C2362" s="11"/>
      <c r="D2362" s="11"/>
      <c r="E2362" s="38"/>
      <c r="F2362" s="11"/>
      <c r="G2362" s="40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26"/>
      <c r="AR2362" s="26"/>
      <c r="AS2362" s="26"/>
      <c r="AT2362" s="26"/>
      <c r="AU2362" s="26"/>
      <c r="AV2362" s="26"/>
      <c r="AW2362" s="11"/>
      <c r="AX2362" s="11"/>
      <c r="AY2362" s="11"/>
      <c r="AZ2362" s="11"/>
      <c r="BA2362" s="11"/>
      <c r="BB2362" s="11"/>
      <c r="BC2362" s="11"/>
    </row>
    <row r="2363" spans="1:55" x14ac:dyDescent="0.3">
      <c r="A2363" s="11"/>
      <c r="B2363" s="11"/>
      <c r="C2363" s="11"/>
      <c r="D2363" s="11"/>
      <c r="E2363" s="38"/>
      <c r="F2363" s="11"/>
      <c r="G2363" s="40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26"/>
      <c r="AR2363" s="26"/>
      <c r="AS2363" s="26"/>
      <c r="AT2363" s="26"/>
      <c r="AU2363" s="26"/>
      <c r="AV2363" s="26"/>
      <c r="AW2363" s="11"/>
      <c r="AX2363" s="11"/>
      <c r="AY2363" s="11"/>
      <c r="AZ2363" s="11"/>
      <c r="BA2363" s="11"/>
      <c r="BB2363" s="11"/>
      <c r="BC2363" s="11"/>
    </row>
    <row r="2364" spans="1:55" x14ac:dyDescent="0.3">
      <c r="A2364" s="11"/>
      <c r="B2364" s="11"/>
      <c r="C2364" s="11"/>
      <c r="D2364" s="11"/>
      <c r="E2364" s="38"/>
      <c r="F2364" s="11"/>
      <c r="G2364" s="40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26"/>
      <c r="AR2364" s="26"/>
      <c r="AS2364" s="26"/>
      <c r="AT2364" s="26"/>
      <c r="AU2364" s="26"/>
      <c r="AV2364" s="26"/>
      <c r="AW2364" s="11"/>
      <c r="AX2364" s="11"/>
      <c r="AY2364" s="11"/>
      <c r="AZ2364" s="11"/>
      <c r="BA2364" s="11"/>
      <c r="BB2364" s="11"/>
      <c r="BC2364" s="11"/>
    </row>
    <row r="2365" spans="1:55" x14ac:dyDescent="0.3">
      <c r="A2365" s="11"/>
      <c r="B2365" s="11"/>
      <c r="C2365" s="11"/>
      <c r="D2365" s="11"/>
      <c r="E2365" s="38"/>
      <c r="F2365" s="11"/>
      <c r="G2365" s="40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26"/>
      <c r="AR2365" s="26"/>
      <c r="AS2365" s="26"/>
      <c r="AT2365" s="26"/>
      <c r="AU2365" s="26"/>
      <c r="AV2365" s="26"/>
      <c r="AW2365" s="11"/>
      <c r="AX2365" s="11"/>
      <c r="AY2365" s="11"/>
      <c r="AZ2365" s="11"/>
      <c r="BA2365" s="11"/>
      <c r="BB2365" s="11"/>
      <c r="BC2365" s="11"/>
    </row>
    <row r="2366" spans="1:55" x14ac:dyDescent="0.3">
      <c r="A2366" s="11"/>
      <c r="B2366" s="11"/>
      <c r="C2366" s="11"/>
      <c r="D2366" s="11"/>
      <c r="E2366" s="38"/>
      <c r="F2366" s="11"/>
      <c r="G2366" s="40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26"/>
      <c r="AR2366" s="26"/>
      <c r="AS2366" s="26"/>
      <c r="AT2366" s="26"/>
      <c r="AU2366" s="26"/>
      <c r="AV2366" s="26"/>
      <c r="AW2366" s="11"/>
      <c r="AX2366" s="11"/>
      <c r="AY2366" s="11"/>
      <c r="AZ2366" s="11"/>
      <c r="BA2366" s="11"/>
      <c r="BB2366" s="11"/>
      <c r="BC2366" s="11"/>
    </row>
    <row r="2367" spans="1:55" x14ac:dyDescent="0.3">
      <c r="A2367" s="11"/>
      <c r="B2367" s="11"/>
      <c r="C2367" s="11"/>
      <c r="D2367" s="11"/>
      <c r="E2367" s="38"/>
      <c r="F2367" s="11"/>
      <c r="G2367" s="40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26"/>
      <c r="AR2367" s="26"/>
      <c r="AS2367" s="26"/>
      <c r="AT2367" s="26"/>
      <c r="AU2367" s="26"/>
      <c r="AV2367" s="26"/>
      <c r="AW2367" s="11"/>
      <c r="AX2367" s="11"/>
      <c r="AY2367" s="11"/>
      <c r="AZ2367" s="11"/>
      <c r="BA2367" s="11"/>
      <c r="BB2367" s="11"/>
      <c r="BC2367" s="11"/>
    </row>
    <row r="2368" spans="1:55" x14ac:dyDescent="0.3">
      <c r="A2368" s="11"/>
      <c r="B2368" s="11"/>
      <c r="C2368" s="11"/>
      <c r="D2368" s="11"/>
      <c r="E2368" s="38"/>
      <c r="F2368" s="11"/>
      <c r="G2368" s="40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26"/>
      <c r="AR2368" s="26"/>
      <c r="AS2368" s="26"/>
      <c r="AT2368" s="26"/>
      <c r="AU2368" s="26"/>
      <c r="AV2368" s="26"/>
      <c r="AW2368" s="11"/>
      <c r="AX2368" s="11"/>
      <c r="AY2368" s="11"/>
      <c r="AZ2368" s="11"/>
      <c r="BA2368" s="11"/>
      <c r="BB2368" s="11"/>
      <c r="BC2368" s="11"/>
    </row>
    <row r="2369" spans="1:55" x14ac:dyDescent="0.3">
      <c r="A2369" s="11"/>
      <c r="B2369" s="11"/>
      <c r="C2369" s="11"/>
      <c r="D2369" s="11"/>
      <c r="E2369" s="38"/>
      <c r="F2369" s="11"/>
      <c r="G2369" s="40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26"/>
      <c r="AR2369" s="26"/>
      <c r="AS2369" s="26"/>
      <c r="AT2369" s="26"/>
      <c r="AU2369" s="26"/>
      <c r="AV2369" s="26"/>
      <c r="AW2369" s="11"/>
      <c r="AX2369" s="11"/>
      <c r="AY2369" s="11"/>
      <c r="AZ2369" s="11"/>
      <c r="BA2369" s="11"/>
      <c r="BB2369" s="11"/>
      <c r="BC2369" s="11"/>
    </row>
    <row r="2370" spans="1:55" x14ac:dyDescent="0.3">
      <c r="A2370" s="11"/>
      <c r="B2370" s="11"/>
      <c r="C2370" s="11"/>
      <c r="D2370" s="11"/>
      <c r="E2370" s="38"/>
      <c r="F2370" s="11"/>
      <c r="G2370" s="40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26"/>
      <c r="AR2370" s="26"/>
      <c r="AS2370" s="26"/>
      <c r="AT2370" s="26"/>
      <c r="AU2370" s="26"/>
      <c r="AV2370" s="26"/>
      <c r="AW2370" s="11"/>
      <c r="AX2370" s="11"/>
      <c r="AY2370" s="11"/>
      <c r="AZ2370" s="11"/>
      <c r="BA2370" s="11"/>
      <c r="BB2370" s="11"/>
      <c r="BC2370" s="11"/>
    </row>
    <row r="2371" spans="1:55" x14ac:dyDescent="0.3">
      <c r="A2371" s="11"/>
      <c r="B2371" s="11"/>
      <c r="C2371" s="11"/>
      <c r="D2371" s="11"/>
      <c r="E2371" s="38"/>
      <c r="F2371" s="11"/>
      <c r="G2371" s="40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26"/>
      <c r="AR2371" s="26"/>
      <c r="AS2371" s="26"/>
      <c r="AT2371" s="26"/>
      <c r="AU2371" s="26"/>
      <c r="AV2371" s="26"/>
      <c r="AW2371" s="11"/>
      <c r="AX2371" s="11"/>
      <c r="AY2371" s="11"/>
      <c r="AZ2371" s="11"/>
      <c r="BA2371" s="11"/>
      <c r="BB2371" s="11"/>
      <c r="BC2371" s="11"/>
    </row>
    <row r="2372" spans="1:55" x14ac:dyDescent="0.3">
      <c r="A2372" s="11"/>
      <c r="B2372" s="11"/>
      <c r="C2372" s="11"/>
      <c r="D2372" s="11"/>
      <c r="E2372" s="38"/>
      <c r="F2372" s="11"/>
      <c r="G2372" s="40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26"/>
      <c r="AR2372" s="26"/>
      <c r="AS2372" s="26"/>
      <c r="AT2372" s="26"/>
      <c r="AU2372" s="26"/>
      <c r="AV2372" s="26"/>
      <c r="AW2372" s="11"/>
      <c r="AX2372" s="11"/>
      <c r="AY2372" s="11"/>
      <c r="AZ2372" s="11"/>
      <c r="BA2372" s="11"/>
      <c r="BB2372" s="11"/>
      <c r="BC2372" s="11"/>
    </row>
    <row r="2373" spans="1:55" x14ac:dyDescent="0.3">
      <c r="A2373" s="11"/>
      <c r="B2373" s="11"/>
      <c r="C2373" s="11"/>
      <c r="D2373" s="11"/>
      <c r="E2373" s="38"/>
      <c r="F2373" s="11"/>
      <c r="G2373" s="40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26"/>
      <c r="AR2373" s="26"/>
      <c r="AS2373" s="26"/>
      <c r="AT2373" s="26"/>
      <c r="AU2373" s="26"/>
      <c r="AV2373" s="26"/>
      <c r="AW2373" s="11"/>
      <c r="AX2373" s="11"/>
      <c r="AY2373" s="11"/>
      <c r="AZ2373" s="11"/>
      <c r="BA2373" s="11"/>
      <c r="BB2373" s="11"/>
      <c r="BC2373" s="11"/>
    </row>
    <row r="2374" spans="1:55" x14ac:dyDescent="0.3">
      <c r="A2374" s="11"/>
      <c r="B2374" s="11"/>
      <c r="C2374" s="11"/>
      <c r="D2374" s="11"/>
      <c r="E2374" s="38"/>
      <c r="F2374" s="11"/>
      <c r="G2374" s="40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26"/>
      <c r="AR2374" s="26"/>
      <c r="AS2374" s="26"/>
      <c r="AT2374" s="26"/>
      <c r="AU2374" s="26"/>
      <c r="AV2374" s="26"/>
      <c r="AW2374" s="11"/>
      <c r="AX2374" s="11"/>
      <c r="AY2374" s="11"/>
      <c r="AZ2374" s="11"/>
      <c r="BA2374" s="11"/>
      <c r="BB2374" s="11"/>
      <c r="BC2374" s="11"/>
    </row>
    <row r="2375" spans="1:55" x14ac:dyDescent="0.3">
      <c r="A2375" s="11"/>
      <c r="B2375" s="11"/>
      <c r="C2375" s="11"/>
      <c r="D2375" s="11"/>
      <c r="E2375" s="38"/>
      <c r="F2375" s="11"/>
      <c r="G2375" s="40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26"/>
      <c r="AR2375" s="26"/>
      <c r="AS2375" s="26"/>
      <c r="AT2375" s="26"/>
      <c r="AU2375" s="26"/>
      <c r="AV2375" s="26"/>
      <c r="AW2375" s="11"/>
      <c r="AX2375" s="11"/>
      <c r="AY2375" s="11"/>
      <c r="AZ2375" s="11"/>
      <c r="BA2375" s="11"/>
      <c r="BB2375" s="11"/>
      <c r="BC2375" s="11"/>
    </row>
    <row r="2376" spans="1:55" x14ac:dyDescent="0.3">
      <c r="A2376" s="11"/>
      <c r="B2376" s="11"/>
      <c r="C2376" s="11"/>
      <c r="D2376" s="11"/>
      <c r="E2376" s="38"/>
      <c r="F2376" s="11"/>
      <c r="G2376" s="40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26"/>
      <c r="AR2376" s="26"/>
      <c r="AS2376" s="26"/>
      <c r="AT2376" s="26"/>
      <c r="AU2376" s="26"/>
      <c r="AV2376" s="26"/>
      <c r="AW2376" s="11"/>
      <c r="AX2376" s="11"/>
      <c r="AY2376" s="11"/>
      <c r="AZ2376" s="11"/>
      <c r="BA2376" s="11"/>
      <c r="BB2376" s="11"/>
      <c r="BC2376" s="11"/>
    </row>
    <row r="2377" spans="1:55" x14ac:dyDescent="0.3">
      <c r="A2377" s="11"/>
      <c r="B2377" s="11"/>
      <c r="C2377" s="11"/>
      <c r="D2377" s="11"/>
      <c r="E2377" s="38"/>
      <c r="F2377" s="11"/>
      <c r="G2377" s="40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26"/>
      <c r="AR2377" s="26"/>
      <c r="AS2377" s="26"/>
      <c r="AT2377" s="26"/>
      <c r="AU2377" s="26"/>
      <c r="AV2377" s="26"/>
      <c r="AW2377" s="11"/>
      <c r="AX2377" s="11"/>
      <c r="AY2377" s="11"/>
      <c r="AZ2377" s="11"/>
      <c r="BA2377" s="11"/>
      <c r="BB2377" s="11"/>
      <c r="BC2377" s="11"/>
    </row>
    <row r="2378" spans="1:55" x14ac:dyDescent="0.3">
      <c r="A2378" s="11"/>
      <c r="B2378" s="11"/>
      <c r="C2378" s="11"/>
      <c r="D2378" s="11"/>
      <c r="E2378" s="38"/>
      <c r="F2378" s="11"/>
      <c r="G2378" s="40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26"/>
      <c r="AR2378" s="26"/>
      <c r="AS2378" s="26"/>
      <c r="AT2378" s="26"/>
      <c r="AU2378" s="26"/>
      <c r="AV2378" s="26"/>
      <c r="AW2378" s="11"/>
      <c r="AX2378" s="11"/>
      <c r="AY2378" s="11"/>
      <c r="AZ2378" s="11"/>
      <c r="BA2378" s="11"/>
      <c r="BB2378" s="11"/>
      <c r="BC2378" s="11"/>
    </row>
    <row r="2379" spans="1:55" x14ac:dyDescent="0.3">
      <c r="A2379" s="11"/>
      <c r="B2379" s="11"/>
      <c r="C2379" s="11"/>
      <c r="D2379" s="11"/>
      <c r="E2379" s="38"/>
      <c r="F2379" s="11"/>
      <c r="G2379" s="40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26"/>
      <c r="AR2379" s="26"/>
      <c r="AS2379" s="26"/>
      <c r="AT2379" s="26"/>
      <c r="AU2379" s="26"/>
      <c r="AV2379" s="26"/>
      <c r="AW2379" s="11"/>
      <c r="AX2379" s="11"/>
      <c r="AY2379" s="11"/>
      <c r="AZ2379" s="11"/>
      <c r="BA2379" s="11"/>
      <c r="BB2379" s="11"/>
      <c r="BC2379" s="11"/>
    </row>
    <row r="2380" spans="1:55" x14ac:dyDescent="0.3">
      <c r="A2380" s="11"/>
      <c r="B2380" s="11"/>
      <c r="C2380" s="11"/>
      <c r="D2380" s="11"/>
      <c r="E2380" s="38"/>
      <c r="F2380" s="11"/>
      <c r="G2380" s="40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26"/>
      <c r="AR2380" s="26"/>
      <c r="AS2380" s="26"/>
      <c r="AT2380" s="26"/>
      <c r="AU2380" s="26"/>
      <c r="AV2380" s="26"/>
      <c r="AW2380" s="11"/>
      <c r="AX2380" s="11"/>
      <c r="AY2380" s="11"/>
      <c r="AZ2380" s="11"/>
      <c r="BA2380" s="11"/>
      <c r="BB2380" s="11"/>
      <c r="BC2380" s="11"/>
    </row>
    <row r="2381" spans="1:55" x14ac:dyDescent="0.3">
      <c r="A2381" s="11"/>
      <c r="B2381" s="11"/>
      <c r="C2381" s="11"/>
      <c r="D2381" s="11"/>
      <c r="E2381" s="38"/>
      <c r="F2381" s="11"/>
      <c r="G2381" s="40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26"/>
      <c r="AR2381" s="26"/>
      <c r="AS2381" s="26"/>
      <c r="AT2381" s="26"/>
      <c r="AU2381" s="26"/>
      <c r="AV2381" s="26"/>
      <c r="AW2381" s="11"/>
      <c r="AX2381" s="11"/>
      <c r="AY2381" s="11"/>
      <c r="AZ2381" s="11"/>
      <c r="BA2381" s="11"/>
      <c r="BB2381" s="11"/>
      <c r="BC2381" s="11"/>
    </row>
    <row r="2382" spans="1:55" x14ac:dyDescent="0.3">
      <c r="A2382" s="11"/>
      <c r="B2382" s="11"/>
      <c r="C2382" s="11"/>
      <c r="D2382" s="11"/>
      <c r="E2382" s="38"/>
      <c r="F2382" s="11"/>
      <c r="G2382" s="40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26"/>
      <c r="AR2382" s="26"/>
      <c r="AS2382" s="26"/>
      <c r="AT2382" s="26"/>
      <c r="AU2382" s="26"/>
      <c r="AV2382" s="26"/>
      <c r="AW2382" s="11"/>
      <c r="AX2382" s="11"/>
      <c r="AY2382" s="11"/>
      <c r="AZ2382" s="11"/>
      <c r="BA2382" s="11"/>
      <c r="BB2382" s="11"/>
      <c r="BC2382" s="11"/>
    </row>
    <row r="2383" spans="1:55" x14ac:dyDescent="0.3">
      <c r="A2383" s="11"/>
      <c r="B2383" s="11"/>
      <c r="C2383" s="11"/>
      <c r="D2383" s="11"/>
      <c r="E2383" s="38"/>
      <c r="F2383" s="11"/>
      <c r="G2383" s="40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26"/>
      <c r="AR2383" s="26"/>
      <c r="AS2383" s="26"/>
      <c r="AT2383" s="26"/>
      <c r="AU2383" s="26"/>
      <c r="AV2383" s="26"/>
      <c r="AW2383" s="11"/>
      <c r="AX2383" s="11"/>
      <c r="AY2383" s="11"/>
      <c r="AZ2383" s="11"/>
      <c r="BA2383" s="11"/>
      <c r="BB2383" s="11"/>
      <c r="BC2383" s="11"/>
    </row>
    <row r="2384" spans="1:55" x14ac:dyDescent="0.3">
      <c r="A2384" s="11"/>
      <c r="B2384" s="11"/>
      <c r="C2384" s="11"/>
      <c r="D2384" s="11"/>
      <c r="E2384" s="38"/>
      <c r="F2384" s="11"/>
      <c r="G2384" s="40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26"/>
      <c r="AR2384" s="26"/>
      <c r="AS2384" s="26"/>
      <c r="AT2384" s="26"/>
      <c r="AU2384" s="26"/>
      <c r="AV2384" s="26"/>
      <c r="AW2384" s="11"/>
      <c r="AX2384" s="11"/>
      <c r="AY2384" s="11"/>
      <c r="AZ2384" s="11"/>
      <c r="BA2384" s="11"/>
      <c r="BB2384" s="11"/>
      <c r="BC2384" s="11"/>
    </row>
    <row r="2385" spans="1:55" x14ac:dyDescent="0.3">
      <c r="A2385" s="11"/>
      <c r="B2385" s="11"/>
      <c r="C2385" s="11"/>
      <c r="D2385" s="11"/>
      <c r="E2385" s="38"/>
      <c r="F2385" s="11"/>
      <c r="G2385" s="40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26"/>
      <c r="AR2385" s="26"/>
      <c r="AS2385" s="26"/>
      <c r="AT2385" s="26"/>
      <c r="AU2385" s="26"/>
      <c r="AV2385" s="26"/>
      <c r="AW2385" s="11"/>
      <c r="AX2385" s="11"/>
      <c r="AY2385" s="11"/>
      <c r="AZ2385" s="11"/>
      <c r="BA2385" s="11"/>
      <c r="BB2385" s="11"/>
      <c r="BC2385" s="11"/>
    </row>
    <row r="2386" spans="1:55" x14ac:dyDescent="0.3">
      <c r="A2386" s="11"/>
      <c r="B2386" s="11"/>
      <c r="C2386" s="11"/>
      <c r="D2386" s="11"/>
      <c r="E2386" s="38"/>
      <c r="F2386" s="11"/>
      <c r="G2386" s="40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26"/>
      <c r="AR2386" s="26"/>
      <c r="AS2386" s="26"/>
      <c r="AT2386" s="26"/>
      <c r="AU2386" s="26"/>
      <c r="AV2386" s="26"/>
      <c r="AW2386" s="11"/>
      <c r="AX2386" s="11"/>
      <c r="AY2386" s="11"/>
      <c r="AZ2386" s="11"/>
      <c r="BA2386" s="11"/>
      <c r="BB2386" s="11"/>
      <c r="BC2386" s="11"/>
    </row>
    <row r="2387" spans="1:55" x14ac:dyDescent="0.3">
      <c r="A2387" s="11"/>
      <c r="B2387" s="11"/>
      <c r="C2387" s="11"/>
      <c r="D2387" s="11"/>
      <c r="E2387" s="38"/>
      <c r="F2387" s="11"/>
      <c r="G2387" s="40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26"/>
      <c r="AR2387" s="26"/>
      <c r="AS2387" s="26"/>
      <c r="AT2387" s="26"/>
      <c r="AU2387" s="26"/>
      <c r="AV2387" s="26"/>
      <c r="AW2387" s="11"/>
      <c r="AX2387" s="11"/>
      <c r="AY2387" s="11"/>
      <c r="AZ2387" s="11"/>
      <c r="BA2387" s="11"/>
      <c r="BB2387" s="11"/>
      <c r="BC2387" s="11"/>
    </row>
    <row r="2388" spans="1:55" x14ac:dyDescent="0.3">
      <c r="A2388" s="11"/>
      <c r="B2388" s="11"/>
      <c r="C2388" s="11"/>
      <c r="D2388" s="11"/>
      <c r="E2388" s="38"/>
      <c r="F2388" s="11"/>
      <c r="G2388" s="40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26"/>
      <c r="AR2388" s="26"/>
      <c r="AS2388" s="26"/>
      <c r="AT2388" s="26"/>
      <c r="AU2388" s="26"/>
      <c r="AV2388" s="26"/>
      <c r="AW2388" s="11"/>
      <c r="AX2388" s="11"/>
      <c r="AY2388" s="11"/>
      <c r="AZ2388" s="11"/>
      <c r="BA2388" s="11"/>
      <c r="BB2388" s="11"/>
      <c r="BC2388" s="11"/>
    </row>
    <row r="2389" spans="1:55" x14ac:dyDescent="0.3">
      <c r="A2389" s="11"/>
      <c r="B2389" s="11"/>
      <c r="C2389" s="11"/>
      <c r="D2389" s="11"/>
      <c r="E2389" s="38"/>
      <c r="F2389" s="11"/>
      <c r="G2389" s="40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26"/>
      <c r="AR2389" s="26"/>
      <c r="AS2389" s="26"/>
      <c r="AT2389" s="26"/>
      <c r="AU2389" s="26"/>
      <c r="AV2389" s="26"/>
      <c r="AW2389" s="11"/>
      <c r="AX2389" s="11"/>
      <c r="AY2389" s="11"/>
      <c r="AZ2389" s="11"/>
      <c r="BA2389" s="11"/>
      <c r="BB2389" s="11"/>
      <c r="BC2389" s="11"/>
    </row>
    <row r="2390" spans="1:55" x14ac:dyDescent="0.3">
      <c r="A2390" s="11"/>
      <c r="B2390" s="11"/>
      <c r="C2390" s="11"/>
      <c r="D2390" s="11"/>
      <c r="E2390" s="38"/>
      <c r="F2390" s="11"/>
      <c r="G2390" s="40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26"/>
      <c r="AR2390" s="26"/>
      <c r="AS2390" s="26"/>
      <c r="AT2390" s="26"/>
      <c r="AU2390" s="26"/>
      <c r="AV2390" s="26"/>
      <c r="AW2390" s="11"/>
      <c r="AX2390" s="11"/>
      <c r="AY2390" s="11"/>
      <c r="AZ2390" s="11"/>
      <c r="BA2390" s="11"/>
      <c r="BB2390" s="11"/>
      <c r="BC2390" s="11"/>
    </row>
    <row r="2391" spans="1:55" x14ac:dyDescent="0.3">
      <c r="A2391" s="11"/>
      <c r="B2391" s="11"/>
      <c r="C2391" s="11"/>
      <c r="D2391" s="11"/>
      <c r="E2391" s="38"/>
      <c r="F2391" s="11"/>
      <c r="G2391" s="40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26"/>
      <c r="AR2391" s="26"/>
      <c r="AS2391" s="26"/>
      <c r="AT2391" s="26"/>
      <c r="AU2391" s="26"/>
      <c r="AV2391" s="26"/>
      <c r="AW2391" s="11"/>
      <c r="AX2391" s="11"/>
      <c r="AY2391" s="11"/>
      <c r="AZ2391" s="11"/>
      <c r="BA2391" s="11"/>
      <c r="BB2391" s="11"/>
      <c r="BC2391" s="11"/>
    </row>
    <row r="2392" spans="1:55" x14ac:dyDescent="0.3">
      <c r="A2392" s="11"/>
      <c r="B2392" s="11"/>
      <c r="C2392" s="11"/>
      <c r="D2392" s="11"/>
      <c r="E2392" s="38"/>
      <c r="F2392" s="11"/>
      <c r="G2392" s="40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26"/>
      <c r="AR2392" s="26"/>
      <c r="AS2392" s="26"/>
      <c r="AT2392" s="26"/>
      <c r="AU2392" s="26"/>
      <c r="AV2392" s="26"/>
      <c r="AW2392" s="11"/>
      <c r="AX2392" s="11"/>
      <c r="AY2392" s="11"/>
      <c r="AZ2392" s="11"/>
      <c r="BA2392" s="11"/>
      <c r="BB2392" s="11"/>
      <c r="BC2392" s="11"/>
    </row>
    <row r="2393" spans="1:55" x14ac:dyDescent="0.3">
      <c r="A2393" s="11"/>
      <c r="B2393" s="11"/>
      <c r="C2393" s="11"/>
      <c r="D2393" s="11"/>
      <c r="E2393" s="38"/>
      <c r="F2393" s="11"/>
      <c r="G2393" s="40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26"/>
      <c r="AR2393" s="26"/>
      <c r="AS2393" s="26"/>
      <c r="AT2393" s="26"/>
      <c r="AU2393" s="26"/>
      <c r="AV2393" s="26"/>
      <c r="AW2393" s="11"/>
      <c r="AX2393" s="11"/>
      <c r="AY2393" s="11"/>
      <c r="AZ2393" s="11"/>
      <c r="BA2393" s="11"/>
      <c r="BB2393" s="11"/>
      <c r="BC2393" s="11"/>
    </row>
    <row r="2394" spans="1:55" x14ac:dyDescent="0.3">
      <c r="A2394" s="11"/>
      <c r="B2394" s="11"/>
      <c r="C2394" s="11"/>
      <c r="D2394" s="11"/>
      <c r="E2394" s="38"/>
      <c r="F2394" s="11"/>
      <c r="G2394" s="40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26"/>
      <c r="AR2394" s="26"/>
      <c r="AS2394" s="26"/>
      <c r="AT2394" s="26"/>
      <c r="AU2394" s="26"/>
      <c r="AV2394" s="26"/>
      <c r="AW2394" s="11"/>
      <c r="AX2394" s="11"/>
      <c r="AY2394" s="11"/>
      <c r="AZ2394" s="11"/>
      <c r="BA2394" s="11"/>
      <c r="BB2394" s="11"/>
      <c r="BC2394" s="11"/>
    </row>
    <row r="2395" spans="1:55" x14ac:dyDescent="0.3">
      <c r="A2395" s="11"/>
      <c r="B2395" s="11"/>
      <c r="C2395" s="11"/>
      <c r="D2395" s="11"/>
      <c r="E2395" s="38"/>
      <c r="F2395" s="11"/>
      <c r="G2395" s="40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26"/>
      <c r="AR2395" s="26"/>
      <c r="AS2395" s="26"/>
      <c r="AT2395" s="26"/>
      <c r="AU2395" s="26"/>
      <c r="AV2395" s="26"/>
      <c r="AW2395" s="11"/>
      <c r="AX2395" s="11"/>
      <c r="AY2395" s="11"/>
      <c r="AZ2395" s="11"/>
      <c r="BA2395" s="11"/>
      <c r="BB2395" s="11"/>
      <c r="BC2395" s="11"/>
    </row>
    <row r="2396" spans="1:55" x14ac:dyDescent="0.3">
      <c r="A2396" s="11"/>
      <c r="B2396" s="11"/>
      <c r="C2396" s="11"/>
      <c r="D2396" s="11"/>
      <c r="E2396" s="38"/>
      <c r="F2396" s="11"/>
      <c r="G2396" s="40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26"/>
      <c r="AR2396" s="26"/>
      <c r="AS2396" s="26"/>
      <c r="AT2396" s="26"/>
      <c r="AU2396" s="26"/>
      <c r="AV2396" s="26"/>
      <c r="AW2396" s="11"/>
      <c r="AX2396" s="11"/>
      <c r="AY2396" s="11"/>
      <c r="AZ2396" s="11"/>
      <c r="BA2396" s="11"/>
      <c r="BB2396" s="11"/>
      <c r="BC2396" s="11"/>
    </row>
    <row r="2397" spans="1:55" x14ac:dyDescent="0.3">
      <c r="A2397" s="11"/>
      <c r="B2397" s="11"/>
      <c r="C2397" s="11"/>
      <c r="D2397" s="11"/>
      <c r="E2397" s="38"/>
      <c r="F2397" s="11"/>
      <c r="G2397" s="40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26"/>
      <c r="AR2397" s="26"/>
      <c r="AS2397" s="26"/>
      <c r="AT2397" s="26"/>
      <c r="AU2397" s="26"/>
      <c r="AV2397" s="26"/>
      <c r="AW2397" s="11"/>
      <c r="AX2397" s="11"/>
      <c r="AY2397" s="11"/>
      <c r="AZ2397" s="11"/>
      <c r="BA2397" s="11"/>
      <c r="BB2397" s="11"/>
      <c r="BC2397" s="11"/>
    </row>
    <row r="2398" spans="1:55" x14ac:dyDescent="0.3">
      <c r="A2398" s="11"/>
      <c r="B2398" s="11"/>
      <c r="C2398" s="11"/>
      <c r="D2398" s="11"/>
      <c r="E2398" s="38"/>
      <c r="F2398" s="11"/>
      <c r="G2398" s="40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26"/>
      <c r="AR2398" s="26"/>
      <c r="AS2398" s="26"/>
      <c r="AT2398" s="26"/>
      <c r="AU2398" s="26"/>
      <c r="AV2398" s="26"/>
      <c r="AW2398" s="11"/>
      <c r="AX2398" s="11"/>
      <c r="AY2398" s="11"/>
      <c r="AZ2398" s="11"/>
      <c r="BA2398" s="11"/>
      <c r="BB2398" s="11"/>
      <c r="BC2398" s="11"/>
    </row>
    <row r="2399" spans="1:55" x14ac:dyDescent="0.3">
      <c r="A2399" s="11"/>
      <c r="B2399" s="11"/>
      <c r="C2399" s="11"/>
      <c r="D2399" s="11"/>
      <c r="E2399" s="38"/>
      <c r="F2399" s="11"/>
      <c r="G2399" s="40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26"/>
      <c r="AR2399" s="26"/>
      <c r="AS2399" s="26"/>
      <c r="AT2399" s="26"/>
      <c r="AU2399" s="26"/>
      <c r="AV2399" s="26"/>
      <c r="AW2399" s="11"/>
      <c r="AX2399" s="11"/>
      <c r="AY2399" s="11"/>
      <c r="AZ2399" s="11"/>
      <c r="BA2399" s="11"/>
      <c r="BB2399" s="11"/>
      <c r="BC2399" s="11"/>
    </row>
    <row r="2400" spans="1:55" x14ac:dyDescent="0.3">
      <c r="A2400" s="11"/>
      <c r="B2400" s="11"/>
      <c r="C2400" s="11"/>
      <c r="D2400" s="11"/>
      <c r="E2400" s="38"/>
      <c r="F2400" s="11"/>
      <c r="G2400" s="40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26"/>
      <c r="AR2400" s="26"/>
      <c r="AS2400" s="26"/>
      <c r="AT2400" s="26"/>
      <c r="AU2400" s="26"/>
      <c r="AV2400" s="26"/>
      <c r="AW2400" s="11"/>
      <c r="AX2400" s="11"/>
      <c r="AY2400" s="11"/>
      <c r="AZ2400" s="11"/>
      <c r="BA2400" s="11"/>
      <c r="BB2400" s="11"/>
      <c r="BC2400" s="11"/>
    </row>
    <row r="2401" spans="1:55" x14ac:dyDescent="0.3">
      <c r="A2401" s="11"/>
      <c r="B2401" s="11"/>
      <c r="C2401" s="11"/>
      <c r="D2401" s="11"/>
      <c r="E2401" s="38"/>
      <c r="F2401" s="11"/>
      <c r="G2401" s="40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26"/>
      <c r="AR2401" s="26"/>
      <c r="AS2401" s="26"/>
      <c r="AT2401" s="26"/>
      <c r="AU2401" s="26"/>
      <c r="AV2401" s="26"/>
      <c r="AW2401" s="11"/>
      <c r="AX2401" s="11"/>
      <c r="AY2401" s="11"/>
      <c r="AZ2401" s="11"/>
      <c r="BA2401" s="11"/>
      <c r="BB2401" s="11"/>
      <c r="BC2401" s="11"/>
    </row>
    <row r="2402" spans="1:55" x14ac:dyDescent="0.3">
      <c r="A2402" s="11"/>
      <c r="B2402" s="11"/>
      <c r="C2402" s="11"/>
      <c r="D2402" s="11"/>
      <c r="E2402" s="38"/>
      <c r="F2402" s="11"/>
      <c r="G2402" s="40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26"/>
      <c r="AR2402" s="26"/>
      <c r="AS2402" s="26"/>
      <c r="AT2402" s="26"/>
      <c r="AU2402" s="26"/>
      <c r="AV2402" s="26"/>
      <c r="AW2402" s="11"/>
      <c r="AX2402" s="11"/>
      <c r="AY2402" s="11"/>
      <c r="AZ2402" s="11"/>
      <c r="BA2402" s="11"/>
      <c r="BB2402" s="11"/>
      <c r="BC2402" s="11"/>
    </row>
    <row r="2403" spans="1:55" x14ac:dyDescent="0.3">
      <c r="A2403" s="11"/>
      <c r="B2403" s="11"/>
      <c r="C2403" s="11"/>
      <c r="D2403" s="11"/>
      <c r="E2403" s="38"/>
      <c r="F2403" s="11"/>
      <c r="G2403" s="40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26"/>
      <c r="AR2403" s="26"/>
      <c r="AS2403" s="26"/>
      <c r="AT2403" s="26"/>
      <c r="AU2403" s="26"/>
      <c r="AV2403" s="26"/>
      <c r="AW2403" s="11"/>
      <c r="AX2403" s="11"/>
      <c r="AY2403" s="11"/>
      <c r="AZ2403" s="11"/>
      <c r="BA2403" s="11"/>
      <c r="BB2403" s="11"/>
      <c r="BC2403" s="11"/>
    </row>
    <row r="2404" spans="1:55" x14ac:dyDescent="0.3">
      <c r="A2404" s="11"/>
      <c r="B2404" s="11"/>
      <c r="C2404" s="11"/>
      <c r="D2404" s="11"/>
      <c r="E2404" s="38"/>
      <c r="F2404" s="11"/>
      <c r="G2404" s="40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26"/>
      <c r="AR2404" s="26"/>
      <c r="AS2404" s="26"/>
      <c r="AT2404" s="26"/>
      <c r="AU2404" s="26"/>
      <c r="AV2404" s="26"/>
      <c r="AW2404" s="11"/>
      <c r="AX2404" s="11"/>
      <c r="AY2404" s="11"/>
      <c r="AZ2404" s="11"/>
      <c r="BA2404" s="11"/>
      <c r="BB2404" s="11"/>
      <c r="BC2404" s="11"/>
    </row>
    <row r="2405" spans="1:55" x14ac:dyDescent="0.3">
      <c r="A2405" s="11"/>
      <c r="B2405" s="11"/>
      <c r="C2405" s="11"/>
      <c r="D2405" s="11"/>
      <c r="E2405" s="38"/>
      <c r="F2405" s="11"/>
      <c r="G2405" s="40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26"/>
      <c r="AR2405" s="26"/>
      <c r="AS2405" s="26"/>
      <c r="AT2405" s="26"/>
      <c r="AU2405" s="26"/>
      <c r="AV2405" s="26"/>
      <c r="AW2405" s="11"/>
      <c r="AX2405" s="11"/>
      <c r="AY2405" s="11"/>
      <c r="AZ2405" s="11"/>
      <c r="BA2405" s="11"/>
      <c r="BB2405" s="11"/>
      <c r="BC2405" s="11"/>
    </row>
    <row r="2406" spans="1:55" x14ac:dyDescent="0.3">
      <c r="A2406" s="11"/>
      <c r="B2406" s="11"/>
      <c r="C2406" s="11"/>
      <c r="D2406" s="11"/>
      <c r="E2406" s="38"/>
      <c r="F2406" s="11"/>
      <c r="G2406" s="40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26"/>
      <c r="AR2406" s="26"/>
      <c r="AS2406" s="26"/>
      <c r="AT2406" s="26"/>
      <c r="AU2406" s="26"/>
      <c r="AV2406" s="26"/>
      <c r="AW2406" s="11"/>
      <c r="AX2406" s="11"/>
      <c r="AY2406" s="11"/>
      <c r="AZ2406" s="11"/>
      <c r="BA2406" s="11"/>
      <c r="BB2406" s="11"/>
      <c r="BC2406" s="11"/>
    </row>
    <row r="2407" spans="1:55" x14ac:dyDescent="0.3">
      <c r="A2407" s="11"/>
      <c r="B2407" s="11"/>
      <c r="C2407" s="11"/>
      <c r="D2407" s="11"/>
      <c r="E2407" s="38"/>
      <c r="F2407" s="11"/>
      <c r="G2407" s="40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26"/>
      <c r="AR2407" s="26"/>
      <c r="AS2407" s="26"/>
      <c r="AT2407" s="26"/>
      <c r="AU2407" s="26"/>
      <c r="AV2407" s="26"/>
      <c r="AW2407" s="11"/>
      <c r="AX2407" s="11"/>
      <c r="AY2407" s="11"/>
      <c r="AZ2407" s="11"/>
      <c r="BA2407" s="11"/>
      <c r="BB2407" s="11"/>
      <c r="BC2407" s="11"/>
    </row>
    <row r="2408" spans="1:55" x14ac:dyDescent="0.3">
      <c r="A2408" s="11"/>
      <c r="B2408" s="11"/>
      <c r="C2408" s="11"/>
      <c r="D2408" s="11"/>
      <c r="E2408" s="38"/>
      <c r="F2408" s="11"/>
      <c r="G2408" s="40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26"/>
      <c r="AR2408" s="26"/>
      <c r="AS2408" s="26"/>
      <c r="AT2408" s="26"/>
      <c r="AU2408" s="26"/>
      <c r="AV2408" s="26"/>
      <c r="AW2408" s="11"/>
      <c r="AX2408" s="11"/>
      <c r="AY2408" s="11"/>
      <c r="AZ2408" s="11"/>
      <c r="BA2408" s="11"/>
      <c r="BB2408" s="11"/>
      <c r="BC2408" s="11"/>
    </row>
    <row r="2409" spans="1:55" x14ac:dyDescent="0.3">
      <c r="A2409" s="11"/>
      <c r="B2409" s="11"/>
      <c r="C2409" s="11"/>
      <c r="D2409" s="11"/>
      <c r="E2409" s="38"/>
      <c r="F2409" s="11"/>
      <c r="G2409" s="40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26"/>
      <c r="AR2409" s="26"/>
      <c r="AS2409" s="26"/>
      <c r="AT2409" s="26"/>
      <c r="AU2409" s="26"/>
      <c r="AV2409" s="26"/>
      <c r="AW2409" s="11"/>
      <c r="AX2409" s="11"/>
      <c r="AY2409" s="11"/>
      <c r="AZ2409" s="11"/>
      <c r="BA2409" s="11"/>
      <c r="BB2409" s="11"/>
      <c r="BC2409" s="11"/>
    </row>
    <row r="2410" spans="1:55" x14ac:dyDescent="0.3">
      <c r="A2410" s="11"/>
      <c r="B2410" s="11"/>
      <c r="C2410" s="11"/>
      <c r="D2410" s="11"/>
      <c r="E2410" s="38"/>
      <c r="F2410" s="11"/>
      <c r="G2410" s="40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26"/>
      <c r="AR2410" s="26"/>
      <c r="AS2410" s="26"/>
      <c r="AT2410" s="26"/>
      <c r="AU2410" s="26"/>
      <c r="AV2410" s="26"/>
      <c r="AW2410" s="11"/>
      <c r="AX2410" s="11"/>
      <c r="AY2410" s="11"/>
      <c r="AZ2410" s="11"/>
      <c r="BA2410" s="11"/>
      <c r="BB2410" s="11"/>
      <c r="BC2410" s="11"/>
    </row>
    <row r="2411" spans="1:55" x14ac:dyDescent="0.3">
      <c r="A2411" s="11"/>
      <c r="B2411" s="11"/>
      <c r="C2411" s="11"/>
      <c r="D2411" s="11"/>
      <c r="E2411" s="38"/>
      <c r="F2411" s="11"/>
      <c r="G2411" s="40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26"/>
      <c r="AR2411" s="26"/>
      <c r="AS2411" s="26"/>
      <c r="AT2411" s="26"/>
      <c r="AU2411" s="26"/>
      <c r="AV2411" s="26"/>
      <c r="AW2411" s="11"/>
      <c r="AX2411" s="11"/>
      <c r="AY2411" s="11"/>
      <c r="AZ2411" s="11"/>
      <c r="BA2411" s="11"/>
      <c r="BB2411" s="11"/>
      <c r="BC2411" s="11"/>
    </row>
    <row r="2412" spans="1:55" x14ac:dyDescent="0.3">
      <c r="A2412" s="11"/>
      <c r="B2412" s="11"/>
      <c r="C2412" s="11"/>
      <c r="D2412" s="11"/>
      <c r="E2412" s="38"/>
      <c r="F2412" s="11"/>
      <c r="G2412" s="40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26"/>
      <c r="AR2412" s="26"/>
      <c r="AS2412" s="26"/>
      <c r="AT2412" s="26"/>
      <c r="AU2412" s="26"/>
      <c r="AV2412" s="26"/>
      <c r="AW2412" s="11"/>
      <c r="AX2412" s="11"/>
      <c r="AY2412" s="11"/>
      <c r="AZ2412" s="11"/>
      <c r="BA2412" s="11"/>
      <c r="BB2412" s="11"/>
      <c r="BC2412" s="11"/>
    </row>
    <row r="2413" spans="1:55" x14ac:dyDescent="0.3">
      <c r="A2413" s="11"/>
      <c r="B2413" s="11"/>
      <c r="C2413" s="11"/>
      <c r="D2413" s="11"/>
      <c r="E2413" s="38"/>
      <c r="F2413" s="11"/>
      <c r="G2413" s="40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26"/>
      <c r="AR2413" s="26"/>
      <c r="AS2413" s="26"/>
      <c r="AT2413" s="26"/>
      <c r="AU2413" s="26"/>
      <c r="AV2413" s="26"/>
      <c r="AW2413" s="11"/>
      <c r="AX2413" s="11"/>
      <c r="AY2413" s="11"/>
      <c r="AZ2413" s="11"/>
      <c r="BA2413" s="11"/>
      <c r="BB2413" s="11"/>
      <c r="BC2413" s="11"/>
    </row>
    <row r="2414" spans="1:55" x14ac:dyDescent="0.3">
      <c r="A2414" s="11"/>
      <c r="B2414" s="11"/>
      <c r="C2414" s="11"/>
      <c r="D2414" s="11"/>
      <c r="E2414" s="38"/>
      <c r="F2414" s="11"/>
      <c r="G2414" s="40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26"/>
      <c r="AR2414" s="26"/>
      <c r="AS2414" s="26"/>
      <c r="AT2414" s="26"/>
      <c r="AU2414" s="26"/>
      <c r="AV2414" s="26"/>
      <c r="AW2414" s="11"/>
      <c r="AX2414" s="11"/>
      <c r="AY2414" s="11"/>
      <c r="AZ2414" s="11"/>
      <c r="BA2414" s="11"/>
      <c r="BB2414" s="11"/>
      <c r="BC2414" s="11"/>
    </row>
    <row r="2415" spans="1:55" x14ac:dyDescent="0.3">
      <c r="A2415" s="11"/>
      <c r="B2415" s="11"/>
      <c r="C2415" s="11"/>
      <c r="D2415" s="11"/>
      <c r="E2415" s="38"/>
      <c r="F2415" s="11"/>
      <c r="G2415" s="40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26"/>
      <c r="AR2415" s="26"/>
      <c r="AS2415" s="26"/>
      <c r="AT2415" s="26"/>
      <c r="AU2415" s="26"/>
      <c r="AV2415" s="26"/>
      <c r="AW2415" s="11"/>
      <c r="AX2415" s="11"/>
      <c r="AY2415" s="11"/>
      <c r="AZ2415" s="11"/>
      <c r="BA2415" s="11"/>
      <c r="BB2415" s="11"/>
      <c r="BC2415" s="11"/>
    </row>
    <row r="2416" spans="1:55" x14ac:dyDescent="0.3">
      <c r="A2416" s="11"/>
      <c r="B2416" s="11"/>
      <c r="C2416" s="11"/>
      <c r="D2416" s="11"/>
      <c r="E2416" s="38"/>
      <c r="F2416" s="11"/>
      <c r="G2416" s="40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26"/>
      <c r="AR2416" s="26"/>
      <c r="AS2416" s="26"/>
      <c r="AT2416" s="26"/>
      <c r="AU2416" s="26"/>
      <c r="AV2416" s="26"/>
      <c r="AW2416" s="11"/>
      <c r="AX2416" s="11"/>
      <c r="AY2416" s="11"/>
      <c r="AZ2416" s="11"/>
      <c r="BA2416" s="11"/>
      <c r="BB2416" s="11"/>
      <c r="BC2416" s="11"/>
    </row>
    <row r="2417" spans="1:55" x14ac:dyDescent="0.3">
      <c r="A2417" s="11"/>
      <c r="B2417" s="11"/>
      <c r="C2417" s="11"/>
      <c r="D2417" s="11"/>
      <c r="E2417" s="38"/>
      <c r="F2417" s="11"/>
      <c r="G2417" s="40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26"/>
      <c r="AR2417" s="26"/>
      <c r="AS2417" s="26"/>
      <c r="AT2417" s="26"/>
      <c r="AU2417" s="26"/>
      <c r="AV2417" s="26"/>
      <c r="AW2417" s="11"/>
      <c r="AX2417" s="11"/>
      <c r="AY2417" s="11"/>
      <c r="AZ2417" s="11"/>
      <c r="BA2417" s="11"/>
      <c r="BB2417" s="11"/>
      <c r="BC2417" s="11"/>
    </row>
    <row r="2418" spans="1:55" x14ac:dyDescent="0.3">
      <c r="A2418" s="11"/>
      <c r="B2418" s="11"/>
      <c r="C2418" s="11"/>
      <c r="D2418" s="11"/>
      <c r="E2418" s="38"/>
      <c r="F2418" s="11"/>
      <c r="G2418" s="40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26"/>
      <c r="AR2418" s="26"/>
      <c r="AS2418" s="26"/>
      <c r="AT2418" s="26"/>
      <c r="AU2418" s="26"/>
      <c r="AV2418" s="26"/>
      <c r="AW2418" s="11"/>
      <c r="AX2418" s="11"/>
      <c r="AY2418" s="11"/>
      <c r="AZ2418" s="11"/>
      <c r="BA2418" s="11"/>
      <c r="BB2418" s="11"/>
      <c r="BC2418" s="11"/>
    </row>
    <row r="2419" spans="1:55" x14ac:dyDescent="0.3">
      <c r="A2419" s="11"/>
      <c r="B2419" s="11"/>
      <c r="C2419" s="11"/>
      <c r="D2419" s="11"/>
      <c r="E2419" s="38"/>
      <c r="F2419" s="11"/>
      <c r="G2419" s="40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26"/>
      <c r="AR2419" s="26"/>
      <c r="AS2419" s="26"/>
      <c r="AT2419" s="26"/>
      <c r="AU2419" s="26"/>
      <c r="AV2419" s="26"/>
      <c r="AW2419" s="11"/>
      <c r="AX2419" s="11"/>
      <c r="AY2419" s="11"/>
      <c r="AZ2419" s="11"/>
      <c r="BA2419" s="11"/>
      <c r="BB2419" s="11"/>
      <c r="BC2419" s="11"/>
    </row>
    <row r="2420" spans="1:55" x14ac:dyDescent="0.3">
      <c r="A2420" s="11"/>
      <c r="B2420" s="11"/>
      <c r="C2420" s="11"/>
      <c r="D2420" s="11"/>
      <c r="E2420" s="38"/>
      <c r="F2420" s="11"/>
      <c r="G2420" s="40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26"/>
      <c r="AR2420" s="26"/>
      <c r="AS2420" s="26"/>
      <c r="AT2420" s="26"/>
      <c r="AU2420" s="26"/>
      <c r="AV2420" s="26"/>
      <c r="AW2420" s="11"/>
      <c r="AX2420" s="11"/>
      <c r="AY2420" s="11"/>
      <c r="AZ2420" s="11"/>
      <c r="BA2420" s="11"/>
      <c r="BB2420" s="11"/>
      <c r="BC2420" s="11"/>
    </row>
    <row r="2421" spans="1:55" x14ac:dyDescent="0.3">
      <c r="A2421" s="11"/>
      <c r="B2421" s="11"/>
      <c r="C2421" s="11"/>
      <c r="D2421" s="11"/>
      <c r="E2421" s="38"/>
      <c r="F2421" s="11"/>
      <c r="G2421" s="40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26"/>
      <c r="AR2421" s="26"/>
      <c r="AS2421" s="26"/>
      <c r="AT2421" s="26"/>
      <c r="AU2421" s="26"/>
      <c r="AV2421" s="26"/>
      <c r="AW2421" s="11"/>
      <c r="AX2421" s="11"/>
      <c r="AY2421" s="11"/>
      <c r="AZ2421" s="11"/>
      <c r="BA2421" s="11"/>
      <c r="BB2421" s="11"/>
      <c r="BC2421" s="11"/>
    </row>
    <row r="2422" spans="1:55" x14ac:dyDescent="0.3">
      <c r="A2422" s="11"/>
      <c r="B2422" s="11"/>
      <c r="C2422" s="11"/>
      <c r="D2422" s="11"/>
      <c r="E2422" s="38"/>
      <c r="F2422" s="11"/>
      <c r="G2422" s="40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26"/>
      <c r="AR2422" s="26"/>
      <c r="AS2422" s="26"/>
      <c r="AT2422" s="26"/>
      <c r="AU2422" s="26"/>
      <c r="AV2422" s="26"/>
      <c r="AW2422" s="11"/>
      <c r="AX2422" s="11"/>
      <c r="AY2422" s="11"/>
      <c r="AZ2422" s="11"/>
      <c r="BA2422" s="11"/>
      <c r="BB2422" s="11"/>
      <c r="BC2422" s="11"/>
    </row>
    <row r="2423" spans="1:55" x14ac:dyDescent="0.3">
      <c r="A2423" s="11"/>
      <c r="B2423" s="11"/>
      <c r="C2423" s="11"/>
      <c r="D2423" s="11"/>
      <c r="E2423" s="38"/>
      <c r="F2423" s="11"/>
      <c r="G2423" s="40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26"/>
      <c r="AR2423" s="26"/>
      <c r="AS2423" s="26"/>
      <c r="AT2423" s="26"/>
      <c r="AU2423" s="26"/>
      <c r="AV2423" s="26"/>
      <c r="AW2423" s="11"/>
      <c r="AX2423" s="11"/>
      <c r="AY2423" s="11"/>
      <c r="AZ2423" s="11"/>
      <c r="BA2423" s="11"/>
      <c r="BB2423" s="11"/>
      <c r="BC2423" s="11"/>
    </row>
    <row r="2424" spans="1:55" x14ac:dyDescent="0.3">
      <c r="A2424" s="11"/>
      <c r="B2424" s="11"/>
      <c r="C2424" s="11"/>
      <c r="D2424" s="11"/>
      <c r="E2424" s="38"/>
      <c r="F2424" s="11"/>
      <c r="G2424" s="40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26"/>
      <c r="AR2424" s="26"/>
      <c r="AS2424" s="26"/>
      <c r="AT2424" s="26"/>
      <c r="AU2424" s="26"/>
      <c r="AV2424" s="26"/>
      <c r="AW2424" s="11"/>
      <c r="AX2424" s="11"/>
      <c r="AY2424" s="11"/>
      <c r="AZ2424" s="11"/>
      <c r="BA2424" s="11"/>
      <c r="BB2424" s="11"/>
      <c r="BC2424" s="11"/>
    </row>
    <row r="2425" spans="1:55" x14ac:dyDescent="0.3">
      <c r="A2425" s="11"/>
      <c r="B2425" s="11"/>
      <c r="C2425" s="11"/>
      <c r="D2425" s="11"/>
      <c r="E2425" s="38"/>
      <c r="F2425" s="11"/>
      <c r="G2425" s="40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26"/>
      <c r="AR2425" s="26"/>
      <c r="AS2425" s="26"/>
      <c r="AT2425" s="26"/>
      <c r="AU2425" s="26"/>
      <c r="AV2425" s="26"/>
      <c r="AW2425" s="11"/>
      <c r="AX2425" s="11"/>
      <c r="AY2425" s="11"/>
      <c r="AZ2425" s="11"/>
      <c r="BA2425" s="11"/>
      <c r="BB2425" s="11"/>
      <c r="BC2425" s="11"/>
    </row>
    <row r="2426" spans="1:55" x14ac:dyDescent="0.3">
      <c r="A2426" s="11"/>
      <c r="B2426" s="11"/>
      <c r="C2426" s="11"/>
      <c r="D2426" s="11"/>
      <c r="E2426" s="38"/>
      <c r="F2426" s="11"/>
      <c r="G2426" s="40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26"/>
      <c r="AR2426" s="26"/>
      <c r="AS2426" s="26"/>
      <c r="AT2426" s="26"/>
      <c r="AU2426" s="26"/>
      <c r="AV2426" s="26"/>
      <c r="AW2426" s="11"/>
      <c r="AX2426" s="11"/>
      <c r="AY2426" s="11"/>
      <c r="AZ2426" s="11"/>
      <c r="BA2426" s="11"/>
      <c r="BB2426" s="11"/>
      <c r="BC2426" s="11"/>
    </row>
    <row r="2427" spans="1:55" x14ac:dyDescent="0.3">
      <c r="A2427" s="11"/>
      <c r="B2427" s="11"/>
      <c r="C2427" s="11"/>
      <c r="D2427" s="11"/>
      <c r="E2427" s="38"/>
      <c r="F2427" s="11"/>
      <c r="G2427" s="40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26"/>
      <c r="AR2427" s="26"/>
      <c r="AS2427" s="26"/>
      <c r="AT2427" s="26"/>
      <c r="AU2427" s="26"/>
      <c r="AV2427" s="26"/>
      <c r="AW2427" s="11"/>
      <c r="AX2427" s="11"/>
      <c r="AY2427" s="11"/>
      <c r="AZ2427" s="11"/>
      <c r="BA2427" s="11"/>
      <c r="BB2427" s="11"/>
      <c r="BC2427" s="11"/>
    </row>
    <row r="2428" spans="1:55" x14ac:dyDescent="0.3">
      <c r="A2428" s="11"/>
      <c r="B2428" s="11"/>
      <c r="C2428" s="11"/>
      <c r="D2428" s="11"/>
      <c r="E2428" s="38"/>
      <c r="F2428" s="11"/>
      <c r="G2428" s="40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26"/>
      <c r="AR2428" s="26"/>
      <c r="AS2428" s="26"/>
      <c r="AT2428" s="26"/>
      <c r="AU2428" s="26"/>
      <c r="AV2428" s="26"/>
      <c r="AW2428" s="11"/>
      <c r="AX2428" s="11"/>
      <c r="AY2428" s="11"/>
      <c r="AZ2428" s="11"/>
      <c r="BA2428" s="11"/>
      <c r="BB2428" s="11"/>
      <c r="BC2428" s="11"/>
    </row>
    <row r="2429" spans="1:55" x14ac:dyDescent="0.3">
      <c r="A2429" s="11"/>
      <c r="B2429" s="11"/>
      <c r="C2429" s="11"/>
      <c r="D2429" s="11"/>
      <c r="E2429" s="38"/>
      <c r="F2429" s="11"/>
      <c r="G2429" s="40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26"/>
      <c r="AR2429" s="26"/>
      <c r="AS2429" s="26"/>
      <c r="AT2429" s="26"/>
      <c r="AU2429" s="26"/>
      <c r="AV2429" s="26"/>
      <c r="AW2429" s="11"/>
      <c r="AX2429" s="11"/>
      <c r="AY2429" s="11"/>
      <c r="AZ2429" s="11"/>
      <c r="BA2429" s="11"/>
      <c r="BB2429" s="11"/>
      <c r="BC2429" s="11"/>
    </row>
    <row r="2430" spans="1:55" x14ac:dyDescent="0.3">
      <c r="A2430" s="11"/>
      <c r="B2430" s="11"/>
      <c r="C2430" s="11"/>
      <c r="D2430" s="11"/>
      <c r="E2430" s="38"/>
      <c r="F2430" s="11"/>
      <c r="G2430" s="40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26"/>
      <c r="AR2430" s="26"/>
      <c r="AS2430" s="26"/>
      <c r="AT2430" s="26"/>
      <c r="AU2430" s="26"/>
      <c r="AV2430" s="26"/>
      <c r="AW2430" s="11"/>
      <c r="AX2430" s="11"/>
      <c r="AY2430" s="11"/>
      <c r="AZ2430" s="11"/>
      <c r="BA2430" s="11"/>
      <c r="BB2430" s="11"/>
      <c r="BC2430" s="11"/>
    </row>
    <row r="2431" spans="1:55" x14ac:dyDescent="0.3">
      <c r="A2431" s="11"/>
      <c r="B2431" s="11"/>
      <c r="C2431" s="11"/>
      <c r="D2431" s="11"/>
      <c r="E2431" s="38"/>
      <c r="F2431" s="11"/>
      <c r="G2431" s="40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26"/>
      <c r="AR2431" s="26"/>
      <c r="AS2431" s="26"/>
      <c r="AT2431" s="26"/>
      <c r="AU2431" s="26"/>
      <c r="AV2431" s="26"/>
      <c r="AW2431" s="11"/>
      <c r="AX2431" s="11"/>
      <c r="AY2431" s="11"/>
      <c r="AZ2431" s="11"/>
      <c r="BA2431" s="11"/>
      <c r="BB2431" s="11"/>
      <c r="BC2431" s="11"/>
    </row>
    <row r="2432" spans="1:55" x14ac:dyDescent="0.3">
      <c r="A2432" s="11"/>
      <c r="B2432" s="11"/>
      <c r="C2432" s="11"/>
      <c r="D2432" s="11"/>
      <c r="E2432" s="38"/>
      <c r="F2432" s="11"/>
      <c r="G2432" s="40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26"/>
      <c r="AR2432" s="26"/>
      <c r="AS2432" s="26"/>
      <c r="AT2432" s="26"/>
      <c r="AU2432" s="26"/>
      <c r="AV2432" s="26"/>
      <c r="AW2432" s="11"/>
      <c r="AX2432" s="11"/>
      <c r="AY2432" s="11"/>
      <c r="AZ2432" s="11"/>
      <c r="BA2432" s="11"/>
      <c r="BB2432" s="11"/>
      <c r="BC2432" s="11"/>
    </row>
    <row r="2433" spans="1:55" x14ac:dyDescent="0.3">
      <c r="A2433" s="11"/>
      <c r="B2433" s="11"/>
      <c r="C2433" s="11"/>
      <c r="D2433" s="11"/>
      <c r="E2433" s="38"/>
      <c r="F2433" s="11"/>
      <c r="G2433" s="40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26"/>
      <c r="AR2433" s="26"/>
      <c r="AS2433" s="26"/>
      <c r="AT2433" s="26"/>
      <c r="AU2433" s="26"/>
      <c r="AV2433" s="26"/>
      <c r="AW2433" s="11"/>
      <c r="AX2433" s="11"/>
      <c r="AY2433" s="11"/>
      <c r="AZ2433" s="11"/>
      <c r="BA2433" s="11"/>
      <c r="BB2433" s="11"/>
      <c r="BC2433" s="11"/>
    </row>
    <row r="2434" spans="1:55" x14ac:dyDescent="0.3">
      <c r="A2434" s="11"/>
      <c r="B2434" s="11"/>
      <c r="C2434" s="11"/>
      <c r="D2434" s="11"/>
      <c r="E2434" s="38"/>
      <c r="F2434" s="11"/>
      <c r="G2434" s="40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26"/>
      <c r="AR2434" s="26"/>
      <c r="AS2434" s="26"/>
      <c r="AT2434" s="26"/>
      <c r="AU2434" s="26"/>
      <c r="AV2434" s="26"/>
      <c r="AW2434" s="11"/>
      <c r="AX2434" s="11"/>
      <c r="AY2434" s="11"/>
      <c r="AZ2434" s="11"/>
      <c r="BA2434" s="11"/>
      <c r="BB2434" s="11"/>
      <c r="BC2434" s="11"/>
    </row>
    <row r="2435" spans="1:55" x14ac:dyDescent="0.3">
      <c r="A2435" s="11"/>
      <c r="B2435" s="11"/>
      <c r="C2435" s="11"/>
      <c r="D2435" s="11"/>
      <c r="E2435" s="38"/>
      <c r="F2435" s="11"/>
      <c r="G2435" s="40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26"/>
      <c r="AR2435" s="26"/>
      <c r="AS2435" s="26"/>
      <c r="AT2435" s="26"/>
      <c r="AU2435" s="26"/>
      <c r="AV2435" s="26"/>
      <c r="AW2435" s="11"/>
      <c r="AX2435" s="11"/>
      <c r="AY2435" s="11"/>
      <c r="AZ2435" s="11"/>
      <c r="BA2435" s="11"/>
      <c r="BB2435" s="11"/>
      <c r="BC2435" s="11"/>
    </row>
    <row r="2436" spans="1:55" x14ac:dyDescent="0.3">
      <c r="A2436" s="11"/>
      <c r="B2436" s="11"/>
      <c r="C2436" s="11"/>
      <c r="D2436" s="11"/>
      <c r="E2436" s="38"/>
      <c r="F2436" s="11"/>
      <c r="G2436" s="40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26"/>
      <c r="AR2436" s="26"/>
      <c r="AS2436" s="26"/>
      <c r="AT2436" s="26"/>
      <c r="AU2436" s="26"/>
      <c r="AV2436" s="26"/>
      <c r="AW2436" s="11"/>
      <c r="AX2436" s="11"/>
      <c r="AY2436" s="11"/>
      <c r="AZ2436" s="11"/>
      <c r="BA2436" s="11"/>
      <c r="BB2436" s="11"/>
      <c r="BC2436" s="11"/>
    </row>
    <row r="2437" spans="1:55" x14ac:dyDescent="0.3">
      <c r="A2437" s="11"/>
      <c r="B2437" s="11"/>
      <c r="C2437" s="11"/>
      <c r="D2437" s="11"/>
      <c r="E2437" s="38"/>
      <c r="F2437" s="11"/>
      <c r="G2437" s="40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26"/>
      <c r="AR2437" s="26"/>
      <c r="AS2437" s="26"/>
      <c r="AT2437" s="26"/>
      <c r="AU2437" s="26"/>
      <c r="AV2437" s="26"/>
      <c r="AW2437" s="11"/>
      <c r="AX2437" s="11"/>
      <c r="AY2437" s="11"/>
      <c r="AZ2437" s="11"/>
      <c r="BA2437" s="11"/>
      <c r="BB2437" s="11"/>
      <c r="BC2437" s="11"/>
    </row>
    <row r="2438" spans="1:55" x14ac:dyDescent="0.3">
      <c r="A2438" s="11"/>
      <c r="B2438" s="11"/>
      <c r="C2438" s="11"/>
      <c r="D2438" s="11"/>
      <c r="E2438" s="38"/>
      <c r="F2438" s="11"/>
      <c r="G2438" s="40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26"/>
      <c r="AR2438" s="26"/>
      <c r="AS2438" s="26"/>
      <c r="AT2438" s="26"/>
      <c r="AU2438" s="26"/>
      <c r="AV2438" s="26"/>
      <c r="AW2438" s="11"/>
      <c r="AX2438" s="11"/>
      <c r="AY2438" s="11"/>
      <c r="AZ2438" s="11"/>
      <c r="BA2438" s="11"/>
      <c r="BB2438" s="11"/>
      <c r="BC2438" s="11"/>
    </row>
    <row r="2439" spans="1:55" x14ac:dyDescent="0.3">
      <c r="A2439" s="11"/>
      <c r="B2439" s="11"/>
      <c r="C2439" s="11"/>
      <c r="D2439" s="11"/>
      <c r="E2439" s="38"/>
      <c r="F2439" s="11"/>
      <c r="G2439" s="40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26"/>
      <c r="AR2439" s="26"/>
      <c r="AS2439" s="26"/>
      <c r="AT2439" s="26"/>
      <c r="AU2439" s="26"/>
      <c r="AV2439" s="26"/>
      <c r="AW2439" s="11"/>
      <c r="AX2439" s="11"/>
      <c r="AY2439" s="11"/>
      <c r="AZ2439" s="11"/>
      <c r="BA2439" s="11"/>
      <c r="BB2439" s="11"/>
      <c r="BC2439" s="11"/>
    </row>
    <row r="2440" spans="1:55" x14ac:dyDescent="0.3">
      <c r="A2440" s="11"/>
      <c r="B2440" s="11"/>
      <c r="C2440" s="11"/>
      <c r="D2440" s="11"/>
      <c r="E2440" s="38"/>
      <c r="F2440" s="11"/>
      <c r="G2440" s="40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26"/>
      <c r="AR2440" s="26"/>
      <c r="AS2440" s="26"/>
      <c r="AT2440" s="26"/>
      <c r="AU2440" s="26"/>
      <c r="AV2440" s="26"/>
      <c r="AW2440" s="11"/>
      <c r="AX2440" s="11"/>
      <c r="AY2440" s="11"/>
      <c r="AZ2440" s="11"/>
      <c r="BA2440" s="11"/>
      <c r="BB2440" s="11"/>
      <c r="BC2440" s="11"/>
    </row>
    <row r="2441" spans="1:55" x14ac:dyDescent="0.3">
      <c r="A2441" s="11"/>
      <c r="B2441" s="11"/>
      <c r="C2441" s="11"/>
      <c r="D2441" s="11"/>
      <c r="E2441" s="38"/>
      <c r="F2441" s="11"/>
      <c r="G2441" s="40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26"/>
      <c r="AR2441" s="26"/>
      <c r="AS2441" s="26"/>
      <c r="AT2441" s="26"/>
      <c r="AU2441" s="26"/>
      <c r="AV2441" s="26"/>
      <c r="AW2441" s="11"/>
      <c r="AX2441" s="11"/>
      <c r="AY2441" s="11"/>
      <c r="AZ2441" s="11"/>
      <c r="BA2441" s="11"/>
      <c r="BB2441" s="11"/>
      <c r="BC2441" s="11"/>
    </row>
    <row r="2442" spans="1:55" x14ac:dyDescent="0.3">
      <c r="A2442" s="11"/>
      <c r="B2442" s="11"/>
      <c r="C2442" s="11"/>
      <c r="D2442" s="11"/>
      <c r="E2442" s="38"/>
      <c r="F2442" s="11"/>
      <c r="G2442" s="40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26"/>
      <c r="AR2442" s="26"/>
      <c r="AS2442" s="26"/>
      <c r="AT2442" s="26"/>
      <c r="AU2442" s="26"/>
      <c r="AV2442" s="26"/>
      <c r="AW2442" s="11"/>
      <c r="AX2442" s="11"/>
      <c r="AY2442" s="11"/>
      <c r="AZ2442" s="11"/>
      <c r="BA2442" s="11"/>
      <c r="BB2442" s="11"/>
      <c r="BC2442" s="11"/>
    </row>
    <row r="2443" spans="1:55" x14ac:dyDescent="0.3">
      <c r="A2443" s="11"/>
      <c r="B2443" s="11"/>
      <c r="C2443" s="11"/>
      <c r="D2443" s="11"/>
      <c r="E2443" s="38"/>
      <c r="F2443" s="11"/>
      <c r="G2443" s="40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26"/>
      <c r="AR2443" s="26"/>
      <c r="AS2443" s="26"/>
      <c r="AT2443" s="26"/>
      <c r="AU2443" s="26"/>
      <c r="AV2443" s="26"/>
      <c r="AW2443" s="11"/>
      <c r="AX2443" s="11"/>
      <c r="AY2443" s="11"/>
      <c r="AZ2443" s="11"/>
      <c r="BA2443" s="11"/>
      <c r="BB2443" s="11"/>
      <c r="BC2443" s="11"/>
    </row>
    <row r="2444" spans="1:55" x14ac:dyDescent="0.3">
      <c r="A2444" s="11"/>
      <c r="B2444" s="11"/>
      <c r="C2444" s="11"/>
      <c r="D2444" s="11"/>
      <c r="E2444" s="38"/>
      <c r="F2444" s="11"/>
      <c r="G2444" s="40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26"/>
      <c r="AR2444" s="26"/>
      <c r="AS2444" s="26"/>
      <c r="AT2444" s="26"/>
      <c r="AU2444" s="26"/>
      <c r="AV2444" s="26"/>
      <c r="AW2444" s="11"/>
      <c r="AX2444" s="11"/>
      <c r="AY2444" s="11"/>
      <c r="AZ2444" s="11"/>
      <c r="BA2444" s="11"/>
      <c r="BB2444" s="11"/>
      <c r="BC2444" s="11"/>
    </row>
    <row r="2445" spans="1:55" x14ac:dyDescent="0.3">
      <c r="A2445" s="11"/>
      <c r="B2445" s="11"/>
      <c r="C2445" s="11"/>
      <c r="D2445" s="11"/>
      <c r="E2445" s="38"/>
      <c r="F2445" s="11"/>
      <c r="G2445" s="40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26"/>
      <c r="AR2445" s="26"/>
      <c r="AS2445" s="26"/>
      <c r="AT2445" s="26"/>
      <c r="AU2445" s="26"/>
      <c r="AV2445" s="26"/>
      <c r="AW2445" s="11"/>
      <c r="AX2445" s="11"/>
      <c r="AY2445" s="11"/>
      <c r="AZ2445" s="11"/>
      <c r="BA2445" s="11"/>
      <c r="BB2445" s="11"/>
      <c r="BC2445" s="11"/>
    </row>
    <row r="2446" spans="1:55" x14ac:dyDescent="0.3">
      <c r="A2446" s="11"/>
      <c r="B2446" s="11"/>
      <c r="C2446" s="11"/>
      <c r="D2446" s="11"/>
      <c r="E2446" s="38"/>
      <c r="F2446" s="11"/>
      <c r="G2446" s="40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26"/>
      <c r="AR2446" s="26"/>
      <c r="AS2446" s="26"/>
      <c r="AT2446" s="26"/>
      <c r="AU2446" s="26"/>
      <c r="AV2446" s="26"/>
      <c r="AW2446" s="11"/>
      <c r="AX2446" s="11"/>
      <c r="AY2446" s="11"/>
      <c r="AZ2446" s="11"/>
      <c r="BA2446" s="11"/>
      <c r="BB2446" s="11"/>
      <c r="BC2446" s="11"/>
    </row>
    <row r="2447" spans="1:55" x14ac:dyDescent="0.3">
      <c r="A2447" s="11"/>
      <c r="B2447" s="11"/>
      <c r="C2447" s="11"/>
      <c r="D2447" s="11"/>
      <c r="E2447" s="38"/>
      <c r="F2447" s="11"/>
      <c r="G2447" s="40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26"/>
      <c r="AR2447" s="26"/>
      <c r="AS2447" s="26"/>
      <c r="AT2447" s="26"/>
      <c r="AU2447" s="26"/>
      <c r="AV2447" s="26"/>
      <c r="AW2447" s="11"/>
      <c r="AX2447" s="11"/>
      <c r="AY2447" s="11"/>
      <c r="AZ2447" s="11"/>
      <c r="BA2447" s="11"/>
      <c r="BB2447" s="11"/>
      <c r="BC2447" s="11"/>
    </row>
    <row r="2448" spans="1:55" x14ac:dyDescent="0.3">
      <c r="A2448" s="11"/>
      <c r="B2448" s="11"/>
      <c r="C2448" s="11"/>
      <c r="D2448" s="11"/>
      <c r="E2448" s="38"/>
      <c r="F2448" s="11"/>
      <c r="G2448" s="40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26"/>
      <c r="AR2448" s="26"/>
      <c r="AS2448" s="26"/>
      <c r="AT2448" s="26"/>
      <c r="AU2448" s="26"/>
      <c r="AV2448" s="26"/>
      <c r="AW2448" s="11"/>
      <c r="AX2448" s="11"/>
      <c r="AY2448" s="11"/>
      <c r="AZ2448" s="11"/>
      <c r="BA2448" s="11"/>
      <c r="BB2448" s="11"/>
      <c r="BC2448" s="11"/>
    </row>
    <row r="2449" spans="1:55" x14ac:dyDescent="0.3">
      <c r="A2449" s="11"/>
      <c r="B2449" s="11"/>
      <c r="C2449" s="11"/>
      <c r="D2449" s="11"/>
      <c r="E2449" s="38"/>
      <c r="F2449" s="11"/>
      <c r="G2449" s="40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26"/>
      <c r="AR2449" s="26"/>
      <c r="AS2449" s="26"/>
      <c r="AT2449" s="26"/>
      <c r="AU2449" s="26"/>
      <c r="AV2449" s="26"/>
      <c r="AW2449" s="11"/>
      <c r="AX2449" s="11"/>
      <c r="AY2449" s="11"/>
      <c r="AZ2449" s="11"/>
      <c r="BA2449" s="11"/>
      <c r="BB2449" s="11"/>
      <c r="BC2449" s="11"/>
    </row>
    <row r="2450" spans="1:55" x14ac:dyDescent="0.3">
      <c r="A2450" s="11"/>
      <c r="B2450" s="11"/>
      <c r="C2450" s="11"/>
      <c r="D2450" s="11"/>
      <c r="E2450" s="38"/>
      <c r="F2450" s="11"/>
      <c r="G2450" s="40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26"/>
      <c r="AR2450" s="26"/>
      <c r="AS2450" s="26"/>
      <c r="AT2450" s="26"/>
      <c r="AU2450" s="26"/>
      <c r="AV2450" s="26"/>
      <c r="AW2450" s="11"/>
      <c r="AX2450" s="11"/>
      <c r="AY2450" s="11"/>
      <c r="AZ2450" s="11"/>
      <c r="BA2450" s="11"/>
      <c r="BB2450" s="11"/>
      <c r="BC2450" s="11"/>
    </row>
    <row r="2451" spans="1:55" x14ac:dyDescent="0.3">
      <c r="A2451" s="11"/>
      <c r="B2451" s="11"/>
      <c r="C2451" s="11"/>
      <c r="D2451" s="11"/>
      <c r="E2451" s="38"/>
      <c r="F2451" s="11"/>
      <c r="G2451" s="40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26"/>
      <c r="AR2451" s="26"/>
      <c r="AS2451" s="26"/>
      <c r="AT2451" s="26"/>
      <c r="AU2451" s="26"/>
      <c r="AV2451" s="26"/>
      <c r="AW2451" s="11"/>
      <c r="AX2451" s="11"/>
      <c r="AY2451" s="11"/>
      <c r="AZ2451" s="11"/>
      <c r="BA2451" s="11"/>
      <c r="BB2451" s="11"/>
      <c r="BC2451" s="11"/>
    </row>
    <row r="2452" spans="1:55" x14ac:dyDescent="0.3">
      <c r="A2452" s="11"/>
      <c r="B2452" s="11"/>
      <c r="C2452" s="11"/>
      <c r="D2452" s="11"/>
      <c r="E2452" s="38"/>
      <c r="F2452" s="11"/>
      <c r="G2452" s="40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26"/>
      <c r="AR2452" s="26"/>
      <c r="AS2452" s="26"/>
      <c r="AT2452" s="26"/>
      <c r="AU2452" s="26"/>
      <c r="AV2452" s="26"/>
      <c r="AW2452" s="11"/>
      <c r="AX2452" s="11"/>
      <c r="AY2452" s="11"/>
      <c r="AZ2452" s="11"/>
      <c r="BA2452" s="11"/>
      <c r="BB2452" s="11"/>
      <c r="BC2452" s="11"/>
    </row>
    <row r="2453" spans="1:55" x14ac:dyDescent="0.3">
      <c r="A2453" s="11"/>
      <c r="B2453" s="11"/>
      <c r="C2453" s="11"/>
      <c r="D2453" s="11"/>
      <c r="E2453" s="38"/>
      <c r="F2453" s="11"/>
      <c r="G2453" s="40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26"/>
      <c r="AR2453" s="26"/>
      <c r="AS2453" s="26"/>
      <c r="AT2453" s="26"/>
      <c r="AU2453" s="26"/>
      <c r="AV2453" s="26"/>
      <c r="AW2453" s="11"/>
      <c r="AX2453" s="11"/>
      <c r="AY2453" s="11"/>
      <c r="AZ2453" s="11"/>
      <c r="BA2453" s="11"/>
      <c r="BB2453" s="11"/>
      <c r="BC2453" s="11"/>
    </row>
    <row r="2454" spans="1:55" x14ac:dyDescent="0.3">
      <c r="A2454" s="11"/>
      <c r="B2454" s="11"/>
      <c r="C2454" s="11"/>
      <c r="D2454" s="11"/>
      <c r="E2454" s="38"/>
      <c r="F2454" s="11"/>
      <c r="G2454" s="40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26"/>
      <c r="AR2454" s="26"/>
      <c r="AS2454" s="26"/>
      <c r="AT2454" s="26"/>
      <c r="AU2454" s="26"/>
      <c r="AV2454" s="26"/>
      <c r="AW2454" s="11"/>
      <c r="AX2454" s="11"/>
      <c r="AY2454" s="11"/>
      <c r="AZ2454" s="11"/>
      <c r="BA2454" s="11"/>
      <c r="BB2454" s="11"/>
      <c r="BC2454" s="11"/>
    </row>
    <row r="2455" spans="1:55" x14ac:dyDescent="0.3">
      <c r="A2455" s="11"/>
      <c r="B2455" s="11"/>
      <c r="C2455" s="11"/>
      <c r="D2455" s="11"/>
      <c r="E2455" s="38"/>
      <c r="F2455" s="11"/>
      <c r="G2455" s="40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26"/>
      <c r="AR2455" s="26"/>
      <c r="AS2455" s="26"/>
      <c r="AT2455" s="26"/>
      <c r="AU2455" s="26"/>
      <c r="AV2455" s="26"/>
      <c r="AW2455" s="11"/>
      <c r="AX2455" s="11"/>
      <c r="AY2455" s="11"/>
      <c r="AZ2455" s="11"/>
      <c r="BA2455" s="11"/>
      <c r="BB2455" s="11"/>
      <c r="BC2455" s="11"/>
    </row>
    <row r="2456" spans="1:55" x14ac:dyDescent="0.3">
      <c r="A2456" s="11"/>
      <c r="B2456" s="11"/>
      <c r="C2456" s="11"/>
      <c r="D2456" s="11"/>
      <c r="E2456" s="38"/>
      <c r="F2456" s="11"/>
      <c r="G2456" s="40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26"/>
      <c r="AR2456" s="26"/>
      <c r="AS2456" s="26"/>
      <c r="AT2456" s="26"/>
      <c r="AU2456" s="26"/>
      <c r="AV2456" s="26"/>
      <c r="AW2456" s="11"/>
      <c r="AX2456" s="11"/>
      <c r="AY2456" s="11"/>
      <c r="AZ2456" s="11"/>
      <c r="BA2456" s="11"/>
      <c r="BB2456" s="11"/>
      <c r="BC2456" s="11"/>
    </row>
    <row r="2457" spans="1:55" x14ac:dyDescent="0.3">
      <c r="A2457" s="11"/>
      <c r="B2457" s="11"/>
      <c r="C2457" s="11"/>
      <c r="D2457" s="11"/>
      <c r="E2457" s="38"/>
      <c r="F2457" s="11"/>
      <c r="G2457" s="40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26"/>
      <c r="AR2457" s="26"/>
      <c r="AS2457" s="26"/>
      <c r="AT2457" s="26"/>
      <c r="AU2457" s="26"/>
      <c r="AV2457" s="26"/>
      <c r="AW2457" s="11"/>
      <c r="AX2457" s="11"/>
      <c r="AY2457" s="11"/>
      <c r="AZ2457" s="11"/>
      <c r="BA2457" s="11"/>
      <c r="BB2457" s="11"/>
      <c r="BC2457" s="11"/>
    </row>
    <row r="2458" spans="1:55" x14ac:dyDescent="0.3">
      <c r="A2458" s="11"/>
      <c r="B2458" s="11"/>
      <c r="C2458" s="11"/>
      <c r="D2458" s="11"/>
      <c r="E2458" s="38"/>
      <c r="F2458" s="11"/>
      <c r="G2458" s="40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26"/>
      <c r="AR2458" s="26"/>
      <c r="AS2458" s="26"/>
      <c r="AT2458" s="26"/>
      <c r="AU2458" s="26"/>
      <c r="AV2458" s="26"/>
      <c r="AW2458" s="11"/>
      <c r="AX2458" s="11"/>
      <c r="AY2458" s="11"/>
      <c r="AZ2458" s="11"/>
      <c r="BA2458" s="11"/>
      <c r="BB2458" s="11"/>
      <c r="BC2458" s="11"/>
    </row>
    <row r="2459" spans="1:55" x14ac:dyDescent="0.3">
      <c r="A2459" s="11"/>
      <c r="B2459" s="11"/>
      <c r="C2459" s="11"/>
      <c r="D2459" s="11"/>
      <c r="E2459" s="38"/>
      <c r="F2459" s="11"/>
      <c r="G2459" s="40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26"/>
      <c r="AR2459" s="26"/>
      <c r="AS2459" s="26"/>
      <c r="AT2459" s="26"/>
      <c r="AU2459" s="26"/>
      <c r="AV2459" s="26"/>
      <c r="AW2459" s="11"/>
      <c r="AX2459" s="11"/>
      <c r="AY2459" s="11"/>
      <c r="AZ2459" s="11"/>
      <c r="BA2459" s="11"/>
      <c r="BB2459" s="11"/>
      <c r="BC2459" s="11"/>
    </row>
    <row r="2460" spans="1:55" x14ac:dyDescent="0.3">
      <c r="A2460" s="11"/>
      <c r="B2460" s="11"/>
      <c r="C2460" s="11"/>
      <c r="D2460" s="11"/>
      <c r="E2460" s="38"/>
      <c r="F2460" s="11"/>
      <c r="G2460" s="40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26"/>
      <c r="AR2460" s="26"/>
      <c r="AS2460" s="26"/>
      <c r="AT2460" s="26"/>
      <c r="AU2460" s="26"/>
      <c r="AV2460" s="26"/>
      <c r="AW2460" s="11"/>
      <c r="AX2460" s="11"/>
      <c r="AY2460" s="11"/>
      <c r="AZ2460" s="11"/>
      <c r="BA2460" s="11"/>
      <c r="BB2460" s="11"/>
      <c r="BC2460" s="11"/>
    </row>
    <row r="2461" spans="1:55" x14ac:dyDescent="0.3">
      <c r="A2461" s="11"/>
      <c r="B2461" s="11"/>
      <c r="C2461" s="11"/>
      <c r="D2461" s="11"/>
      <c r="E2461" s="38"/>
      <c r="F2461" s="11"/>
      <c r="G2461" s="40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26"/>
      <c r="AR2461" s="26"/>
      <c r="AS2461" s="26"/>
      <c r="AT2461" s="26"/>
      <c r="AU2461" s="26"/>
      <c r="AV2461" s="26"/>
      <c r="AW2461" s="11"/>
      <c r="AX2461" s="11"/>
      <c r="AY2461" s="11"/>
      <c r="AZ2461" s="11"/>
      <c r="BA2461" s="11"/>
      <c r="BB2461" s="11"/>
      <c r="BC2461" s="11"/>
    </row>
    <row r="2462" spans="1:55" x14ac:dyDescent="0.3">
      <c r="A2462" s="11"/>
      <c r="B2462" s="11"/>
      <c r="C2462" s="11"/>
      <c r="D2462" s="11"/>
      <c r="E2462" s="38"/>
      <c r="F2462" s="11"/>
      <c r="G2462" s="40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26"/>
      <c r="AR2462" s="26"/>
      <c r="AS2462" s="26"/>
      <c r="AT2462" s="26"/>
      <c r="AU2462" s="26"/>
      <c r="AV2462" s="26"/>
      <c r="AW2462" s="11"/>
      <c r="AX2462" s="11"/>
      <c r="AY2462" s="11"/>
      <c r="AZ2462" s="11"/>
      <c r="BA2462" s="11"/>
      <c r="BB2462" s="11"/>
      <c r="BC2462" s="11"/>
    </row>
    <row r="2463" spans="1:55" x14ac:dyDescent="0.3">
      <c r="A2463" s="11"/>
      <c r="B2463" s="11"/>
      <c r="C2463" s="11"/>
      <c r="D2463" s="11"/>
      <c r="E2463" s="38"/>
      <c r="F2463" s="11"/>
      <c r="G2463" s="40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26"/>
      <c r="AR2463" s="26"/>
      <c r="AS2463" s="26"/>
      <c r="AT2463" s="26"/>
      <c r="AU2463" s="26"/>
      <c r="AV2463" s="26"/>
      <c r="AW2463" s="11"/>
      <c r="AX2463" s="11"/>
      <c r="AY2463" s="11"/>
      <c r="AZ2463" s="11"/>
      <c r="BA2463" s="11"/>
      <c r="BB2463" s="11"/>
      <c r="BC2463" s="11"/>
    </row>
    <row r="2464" spans="1:55" x14ac:dyDescent="0.3">
      <c r="A2464" s="11"/>
      <c r="B2464" s="11"/>
      <c r="C2464" s="11"/>
      <c r="D2464" s="11"/>
      <c r="E2464" s="38"/>
      <c r="F2464" s="11"/>
      <c r="G2464" s="40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26"/>
      <c r="AR2464" s="26"/>
      <c r="AS2464" s="26"/>
      <c r="AT2464" s="26"/>
      <c r="AU2464" s="26"/>
      <c r="AV2464" s="26"/>
      <c r="AW2464" s="11"/>
      <c r="AX2464" s="11"/>
      <c r="AY2464" s="11"/>
      <c r="AZ2464" s="11"/>
      <c r="BA2464" s="11"/>
      <c r="BB2464" s="11"/>
      <c r="BC2464" s="11"/>
    </row>
    <row r="2465" spans="1:55" x14ac:dyDescent="0.3">
      <c r="A2465" s="11"/>
      <c r="B2465" s="11"/>
      <c r="C2465" s="11"/>
      <c r="D2465" s="11"/>
      <c r="E2465" s="38"/>
      <c r="F2465" s="11"/>
      <c r="G2465" s="40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26"/>
      <c r="AR2465" s="26"/>
      <c r="AS2465" s="26"/>
      <c r="AT2465" s="26"/>
      <c r="AU2465" s="26"/>
      <c r="AV2465" s="26"/>
      <c r="AW2465" s="11"/>
      <c r="AX2465" s="11"/>
      <c r="AY2465" s="11"/>
      <c r="AZ2465" s="11"/>
      <c r="BA2465" s="11"/>
      <c r="BB2465" s="11"/>
      <c r="BC2465" s="11"/>
    </row>
    <row r="2466" spans="1:55" x14ac:dyDescent="0.3">
      <c r="A2466" s="11"/>
      <c r="B2466" s="11"/>
      <c r="C2466" s="11"/>
      <c r="D2466" s="11"/>
      <c r="E2466" s="38"/>
      <c r="F2466" s="11"/>
      <c r="G2466" s="40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26"/>
      <c r="AR2466" s="26"/>
      <c r="AS2466" s="26"/>
      <c r="AT2466" s="26"/>
      <c r="AU2466" s="26"/>
      <c r="AV2466" s="26"/>
      <c r="AW2466" s="11"/>
      <c r="AX2466" s="11"/>
      <c r="AY2466" s="11"/>
      <c r="AZ2466" s="11"/>
      <c r="BA2466" s="11"/>
      <c r="BB2466" s="11"/>
      <c r="BC2466" s="11"/>
    </row>
    <row r="2467" spans="1:55" x14ac:dyDescent="0.3">
      <c r="A2467" s="11"/>
      <c r="B2467" s="11"/>
      <c r="C2467" s="11"/>
      <c r="D2467" s="11"/>
      <c r="E2467" s="38"/>
      <c r="F2467" s="11"/>
      <c r="G2467" s="40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26"/>
      <c r="AR2467" s="26"/>
      <c r="AS2467" s="26"/>
      <c r="AT2467" s="26"/>
      <c r="AU2467" s="26"/>
      <c r="AV2467" s="26"/>
      <c r="AW2467" s="11"/>
      <c r="AX2467" s="11"/>
      <c r="AY2467" s="11"/>
      <c r="AZ2467" s="11"/>
      <c r="BA2467" s="11"/>
      <c r="BB2467" s="11"/>
      <c r="BC2467" s="11"/>
    </row>
    <row r="2468" spans="1:55" x14ac:dyDescent="0.3">
      <c r="A2468" s="11"/>
      <c r="B2468" s="11"/>
      <c r="C2468" s="11"/>
      <c r="D2468" s="11"/>
      <c r="E2468" s="38"/>
      <c r="F2468" s="11"/>
      <c r="G2468" s="40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26"/>
      <c r="AR2468" s="26"/>
      <c r="AS2468" s="26"/>
      <c r="AT2468" s="26"/>
      <c r="AU2468" s="26"/>
      <c r="AV2468" s="26"/>
      <c r="AW2468" s="11"/>
      <c r="AX2468" s="11"/>
      <c r="AY2468" s="11"/>
      <c r="AZ2468" s="11"/>
      <c r="BA2468" s="11"/>
      <c r="BB2468" s="11"/>
      <c r="BC2468" s="11"/>
    </row>
    <row r="2469" spans="1:55" x14ac:dyDescent="0.3">
      <c r="A2469" s="11"/>
      <c r="B2469" s="11"/>
      <c r="C2469" s="11"/>
      <c r="D2469" s="11"/>
      <c r="E2469" s="38"/>
      <c r="F2469" s="11"/>
      <c r="G2469" s="40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26"/>
      <c r="AR2469" s="26"/>
      <c r="AS2469" s="26"/>
      <c r="AT2469" s="26"/>
      <c r="AU2469" s="26"/>
      <c r="AV2469" s="26"/>
      <c r="AW2469" s="11"/>
      <c r="AX2469" s="11"/>
      <c r="AY2469" s="11"/>
      <c r="AZ2469" s="11"/>
      <c r="BA2469" s="11"/>
      <c r="BB2469" s="11"/>
      <c r="BC2469" s="11"/>
    </row>
    <row r="2470" spans="1:55" x14ac:dyDescent="0.3">
      <c r="A2470" s="11"/>
      <c r="B2470" s="11"/>
      <c r="C2470" s="11"/>
      <c r="D2470" s="11"/>
      <c r="E2470" s="38"/>
      <c r="F2470" s="11"/>
      <c r="G2470" s="40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26"/>
      <c r="AR2470" s="26"/>
      <c r="AS2470" s="26"/>
      <c r="AT2470" s="26"/>
      <c r="AU2470" s="26"/>
      <c r="AV2470" s="26"/>
      <c r="AW2470" s="11"/>
      <c r="AX2470" s="11"/>
      <c r="AY2470" s="11"/>
      <c r="AZ2470" s="11"/>
      <c r="BA2470" s="11"/>
      <c r="BB2470" s="11"/>
      <c r="BC2470" s="11"/>
    </row>
    <row r="2471" spans="1:55" x14ac:dyDescent="0.3">
      <c r="A2471" s="11"/>
      <c r="B2471" s="11"/>
      <c r="C2471" s="11"/>
      <c r="D2471" s="11"/>
      <c r="E2471" s="38"/>
      <c r="F2471" s="11"/>
      <c r="G2471" s="40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26"/>
      <c r="AR2471" s="26"/>
      <c r="AS2471" s="26"/>
      <c r="AT2471" s="26"/>
      <c r="AU2471" s="26"/>
      <c r="AV2471" s="26"/>
      <c r="AW2471" s="11"/>
      <c r="AX2471" s="11"/>
      <c r="AY2471" s="11"/>
      <c r="AZ2471" s="11"/>
      <c r="BA2471" s="11"/>
      <c r="BB2471" s="11"/>
      <c r="BC2471" s="11"/>
    </row>
    <row r="2472" spans="1:55" x14ac:dyDescent="0.3">
      <c r="A2472" s="11"/>
      <c r="B2472" s="11"/>
      <c r="C2472" s="11"/>
      <c r="D2472" s="11"/>
      <c r="E2472" s="38"/>
      <c r="F2472" s="11"/>
      <c r="G2472" s="40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26"/>
      <c r="AR2472" s="26"/>
      <c r="AS2472" s="26"/>
      <c r="AT2472" s="26"/>
      <c r="AU2472" s="26"/>
      <c r="AV2472" s="26"/>
      <c r="AW2472" s="11"/>
      <c r="AX2472" s="11"/>
      <c r="AY2472" s="11"/>
      <c r="AZ2472" s="11"/>
      <c r="BA2472" s="11"/>
      <c r="BB2472" s="11"/>
      <c r="BC2472" s="11"/>
    </row>
    <row r="2473" spans="1:55" x14ac:dyDescent="0.3">
      <c r="A2473" s="11"/>
      <c r="B2473" s="11"/>
      <c r="C2473" s="11"/>
      <c r="D2473" s="11"/>
      <c r="E2473" s="38"/>
      <c r="F2473" s="11"/>
      <c r="G2473" s="40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26"/>
      <c r="AR2473" s="26"/>
      <c r="AS2473" s="26"/>
      <c r="AT2473" s="26"/>
      <c r="AU2473" s="26"/>
      <c r="AV2473" s="26"/>
      <c r="AW2473" s="11"/>
      <c r="AX2473" s="11"/>
      <c r="AY2473" s="11"/>
      <c r="AZ2473" s="11"/>
      <c r="BA2473" s="11"/>
      <c r="BB2473" s="11"/>
      <c r="BC2473" s="11"/>
    </row>
    <row r="2474" spans="1:55" x14ac:dyDescent="0.3">
      <c r="A2474" s="11"/>
      <c r="B2474" s="11"/>
      <c r="C2474" s="11"/>
      <c r="D2474" s="11"/>
      <c r="E2474" s="38"/>
      <c r="F2474" s="11"/>
      <c r="G2474" s="40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26"/>
      <c r="AR2474" s="26"/>
      <c r="AS2474" s="26"/>
      <c r="AT2474" s="26"/>
      <c r="AU2474" s="26"/>
      <c r="AV2474" s="26"/>
      <c r="AW2474" s="11"/>
      <c r="AX2474" s="11"/>
      <c r="AY2474" s="11"/>
      <c r="AZ2474" s="11"/>
      <c r="BA2474" s="11"/>
      <c r="BB2474" s="11"/>
      <c r="BC2474" s="11"/>
    </row>
    <row r="2475" spans="1:55" x14ac:dyDescent="0.3">
      <c r="A2475" s="11"/>
      <c r="B2475" s="11"/>
      <c r="C2475" s="11"/>
      <c r="D2475" s="11"/>
      <c r="E2475" s="38"/>
      <c r="F2475" s="11"/>
      <c r="G2475" s="40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26"/>
      <c r="AR2475" s="26"/>
      <c r="AS2475" s="26"/>
      <c r="AT2475" s="26"/>
      <c r="AU2475" s="26"/>
      <c r="AV2475" s="26"/>
      <c r="AW2475" s="11"/>
      <c r="AX2475" s="11"/>
      <c r="AY2475" s="11"/>
      <c r="AZ2475" s="11"/>
      <c r="BA2475" s="11"/>
      <c r="BB2475" s="11"/>
      <c r="BC2475" s="11"/>
    </row>
    <row r="2476" spans="1:55" x14ac:dyDescent="0.3">
      <c r="A2476" s="11"/>
      <c r="B2476" s="11"/>
      <c r="C2476" s="11"/>
      <c r="D2476" s="11"/>
      <c r="E2476" s="38"/>
      <c r="F2476" s="11"/>
      <c r="G2476" s="40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26"/>
      <c r="AR2476" s="26"/>
      <c r="AS2476" s="26"/>
      <c r="AT2476" s="26"/>
      <c r="AU2476" s="26"/>
      <c r="AV2476" s="26"/>
      <c r="AW2476" s="11"/>
      <c r="AX2476" s="11"/>
      <c r="AY2476" s="11"/>
      <c r="AZ2476" s="11"/>
      <c r="BA2476" s="11"/>
      <c r="BB2476" s="11"/>
      <c r="BC2476" s="11"/>
    </row>
    <row r="2477" spans="1:55" x14ac:dyDescent="0.3">
      <c r="A2477" s="11"/>
      <c r="B2477" s="11"/>
      <c r="C2477" s="11"/>
      <c r="D2477" s="11"/>
      <c r="E2477" s="38"/>
      <c r="F2477" s="11"/>
      <c r="G2477" s="40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26"/>
      <c r="AR2477" s="26"/>
      <c r="AS2477" s="26"/>
      <c r="AT2477" s="26"/>
      <c r="AU2477" s="26"/>
      <c r="AV2477" s="26"/>
      <c r="AW2477" s="11"/>
      <c r="AX2477" s="11"/>
      <c r="AY2477" s="11"/>
      <c r="AZ2477" s="11"/>
      <c r="BA2477" s="11"/>
      <c r="BB2477" s="11"/>
      <c r="BC2477" s="11"/>
    </row>
    <row r="2478" spans="1:55" x14ac:dyDescent="0.3">
      <c r="A2478" s="11"/>
      <c r="B2478" s="11"/>
      <c r="C2478" s="11"/>
      <c r="D2478" s="11"/>
      <c r="E2478" s="38"/>
      <c r="F2478" s="11"/>
      <c r="G2478" s="40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26"/>
      <c r="AR2478" s="26"/>
      <c r="AS2478" s="26"/>
      <c r="AT2478" s="26"/>
      <c r="AU2478" s="26"/>
      <c r="AV2478" s="26"/>
      <c r="AW2478" s="11"/>
      <c r="AX2478" s="11"/>
      <c r="AY2478" s="11"/>
      <c r="AZ2478" s="11"/>
      <c r="BA2478" s="11"/>
      <c r="BB2478" s="11"/>
      <c r="BC2478" s="11"/>
    </row>
    <row r="2479" spans="1:55" x14ac:dyDescent="0.3">
      <c r="A2479" s="11"/>
      <c r="B2479" s="11"/>
      <c r="C2479" s="11"/>
      <c r="D2479" s="11"/>
      <c r="E2479" s="38"/>
      <c r="F2479" s="11"/>
      <c r="G2479" s="40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26"/>
      <c r="AR2479" s="26"/>
      <c r="AS2479" s="26"/>
      <c r="AT2479" s="26"/>
      <c r="AU2479" s="26"/>
      <c r="AV2479" s="26"/>
      <c r="AW2479" s="11"/>
      <c r="AX2479" s="11"/>
      <c r="AY2479" s="11"/>
      <c r="AZ2479" s="11"/>
      <c r="BA2479" s="11"/>
      <c r="BB2479" s="11"/>
      <c r="BC2479" s="11"/>
    </row>
    <row r="2480" spans="1:55" x14ac:dyDescent="0.3">
      <c r="A2480" s="11"/>
      <c r="B2480" s="11"/>
      <c r="C2480" s="11"/>
      <c r="D2480" s="11"/>
      <c r="E2480" s="38"/>
      <c r="F2480" s="11"/>
      <c r="G2480" s="40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26"/>
      <c r="AR2480" s="26"/>
      <c r="AS2480" s="26"/>
      <c r="AT2480" s="26"/>
      <c r="AU2480" s="26"/>
      <c r="AV2480" s="26"/>
      <c r="AW2480" s="11"/>
      <c r="AX2480" s="11"/>
      <c r="AY2480" s="11"/>
      <c r="AZ2480" s="11"/>
      <c r="BA2480" s="11"/>
      <c r="BB2480" s="11"/>
      <c r="BC2480" s="11"/>
    </row>
    <row r="2481" spans="1:55" x14ac:dyDescent="0.3">
      <c r="A2481" s="11"/>
      <c r="B2481" s="11"/>
      <c r="C2481" s="11"/>
      <c r="D2481" s="11"/>
      <c r="E2481" s="38"/>
      <c r="F2481" s="11"/>
      <c r="G2481" s="40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26"/>
      <c r="AR2481" s="26"/>
      <c r="AS2481" s="26"/>
      <c r="AT2481" s="26"/>
      <c r="AU2481" s="26"/>
      <c r="AV2481" s="26"/>
      <c r="AW2481" s="11"/>
      <c r="AX2481" s="11"/>
      <c r="AY2481" s="11"/>
      <c r="AZ2481" s="11"/>
      <c r="BA2481" s="11"/>
      <c r="BB2481" s="11"/>
      <c r="BC2481" s="11"/>
    </row>
    <row r="2482" spans="1:55" x14ac:dyDescent="0.3">
      <c r="A2482" s="11"/>
      <c r="B2482" s="11"/>
      <c r="C2482" s="11"/>
      <c r="D2482" s="11"/>
      <c r="E2482" s="38"/>
      <c r="F2482" s="11"/>
      <c r="G2482" s="40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26"/>
      <c r="AR2482" s="26"/>
      <c r="AS2482" s="26"/>
      <c r="AT2482" s="26"/>
      <c r="AU2482" s="26"/>
      <c r="AV2482" s="26"/>
      <c r="AW2482" s="11"/>
      <c r="AX2482" s="11"/>
      <c r="AY2482" s="11"/>
      <c r="AZ2482" s="11"/>
      <c r="BA2482" s="11"/>
      <c r="BB2482" s="11"/>
      <c r="BC2482" s="11"/>
    </row>
    <row r="2483" spans="1:55" x14ac:dyDescent="0.3">
      <c r="A2483" s="11"/>
      <c r="B2483" s="11"/>
      <c r="C2483" s="11"/>
      <c r="D2483" s="11"/>
      <c r="E2483" s="38"/>
      <c r="F2483" s="11"/>
      <c r="G2483" s="40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26"/>
      <c r="AR2483" s="26"/>
      <c r="AS2483" s="26"/>
      <c r="AT2483" s="26"/>
      <c r="AU2483" s="26"/>
      <c r="AV2483" s="26"/>
      <c r="AW2483" s="11"/>
      <c r="AX2483" s="11"/>
      <c r="AY2483" s="11"/>
      <c r="AZ2483" s="11"/>
      <c r="BA2483" s="11"/>
      <c r="BB2483" s="11"/>
      <c r="BC2483" s="11"/>
    </row>
    <row r="2484" spans="1:55" x14ac:dyDescent="0.3">
      <c r="A2484" s="11"/>
      <c r="B2484" s="11"/>
      <c r="C2484" s="11"/>
      <c r="D2484" s="11"/>
      <c r="E2484" s="38"/>
      <c r="F2484" s="11"/>
      <c r="G2484" s="40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26"/>
      <c r="AR2484" s="26"/>
      <c r="AS2484" s="26"/>
      <c r="AT2484" s="26"/>
      <c r="AU2484" s="26"/>
      <c r="AV2484" s="26"/>
      <c r="AW2484" s="11"/>
      <c r="AX2484" s="11"/>
      <c r="AY2484" s="11"/>
      <c r="AZ2484" s="11"/>
      <c r="BA2484" s="11"/>
      <c r="BB2484" s="11"/>
      <c r="BC2484" s="11"/>
    </row>
    <row r="2485" spans="1:55" x14ac:dyDescent="0.3">
      <c r="A2485" s="11"/>
      <c r="B2485" s="11"/>
      <c r="C2485" s="11"/>
      <c r="D2485" s="11"/>
      <c r="E2485" s="38"/>
      <c r="F2485" s="11"/>
      <c r="G2485" s="40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26"/>
      <c r="AR2485" s="26"/>
      <c r="AS2485" s="26"/>
      <c r="AT2485" s="26"/>
      <c r="AU2485" s="26"/>
      <c r="AV2485" s="26"/>
      <c r="AW2485" s="11"/>
      <c r="AX2485" s="11"/>
      <c r="AY2485" s="11"/>
      <c r="AZ2485" s="11"/>
      <c r="BA2485" s="11"/>
      <c r="BB2485" s="11"/>
      <c r="BC2485" s="11"/>
    </row>
    <row r="2486" spans="1:55" x14ac:dyDescent="0.3">
      <c r="A2486" s="11"/>
      <c r="B2486" s="11"/>
      <c r="C2486" s="11"/>
      <c r="D2486" s="11"/>
      <c r="E2486" s="38"/>
      <c r="F2486" s="11"/>
      <c r="G2486" s="40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26"/>
      <c r="AR2486" s="26"/>
      <c r="AS2486" s="26"/>
      <c r="AT2486" s="26"/>
      <c r="AU2486" s="26"/>
      <c r="AV2486" s="26"/>
      <c r="AW2486" s="11"/>
      <c r="AX2486" s="11"/>
      <c r="AY2486" s="11"/>
      <c r="AZ2486" s="11"/>
      <c r="BA2486" s="11"/>
      <c r="BB2486" s="11"/>
      <c r="BC2486" s="11"/>
    </row>
    <row r="2487" spans="1:55" x14ac:dyDescent="0.3">
      <c r="A2487" s="11"/>
      <c r="B2487" s="11"/>
      <c r="C2487" s="11"/>
      <c r="D2487" s="11"/>
      <c r="E2487" s="38"/>
      <c r="F2487" s="11"/>
      <c r="G2487" s="40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26"/>
      <c r="AR2487" s="26"/>
      <c r="AS2487" s="26"/>
      <c r="AT2487" s="26"/>
      <c r="AU2487" s="26"/>
      <c r="AV2487" s="26"/>
      <c r="AW2487" s="11"/>
      <c r="AX2487" s="11"/>
      <c r="AY2487" s="11"/>
      <c r="AZ2487" s="11"/>
      <c r="BA2487" s="11"/>
      <c r="BB2487" s="11"/>
      <c r="BC2487" s="11"/>
    </row>
    <row r="2488" spans="1:55" x14ac:dyDescent="0.3">
      <c r="A2488" s="11"/>
      <c r="B2488" s="11"/>
      <c r="C2488" s="11"/>
      <c r="D2488" s="11"/>
      <c r="E2488" s="38"/>
      <c r="F2488" s="11"/>
      <c r="G2488" s="40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26"/>
      <c r="AR2488" s="26"/>
      <c r="AS2488" s="26"/>
      <c r="AT2488" s="26"/>
      <c r="AU2488" s="26"/>
      <c r="AV2488" s="26"/>
      <c r="AW2488" s="11"/>
      <c r="AX2488" s="11"/>
      <c r="AY2488" s="11"/>
      <c r="AZ2488" s="11"/>
      <c r="BA2488" s="11"/>
      <c r="BB2488" s="11"/>
      <c r="BC2488" s="11"/>
    </row>
    <row r="2489" spans="1:55" x14ac:dyDescent="0.3">
      <c r="A2489" s="11"/>
      <c r="B2489" s="11"/>
      <c r="C2489" s="11"/>
      <c r="D2489" s="11"/>
      <c r="E2489" s="38"/>
      <c r="F2489" s="11"/>
      <c r="G2489" s="40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26"/>
      <c r="AR2489" s="26"/>
      <c r="AS2489" s="26"/>
      <c r="AT2489" s="26"/>
      <c r="AU2489" s="26"/>
      <c r="AV2489" s="26"/>
      <c r="AW2489" s="11"/>
      <c r="AX2489" s="11"/>
      <c r="AY2489" s="11"/>
      <c r="AZ2489" s="11"/>
      <c r="BA2489" s="11"/>
      <c r="BB2489" s="11"/>
      <c r="BC2489" s="11"/>
    </row>
    <row r="2490" spans="1:55" x14ac:dyDescent="0.3">
      <c r="A2490" s="11"/>
      <c r="B2490" s="11"/>
      <c r="C2490" s="11"/>
      <c r="D2490" s="11"/>
      <c r="E2490" s="38"/>
      <c r="F2490" s="11"/>
      <c r="G2490" s="40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26"/>
      <c r="AR2490" s="26"/>
      <c r="AS2490" s="26"/>
      <c r="AT2490" s="26"/>
      <c r="AU2490" s="26"/>
      <c r="AV2490" s="26"/>
      <c r="AW2490" s="11"/>
      <c r="AX2490" s="11"/>
      <c r="AY2490" s="11"/>
      <c r="AZ2490" s="11"/>
      <c r="BA2490" s="11"/>
      <c r="BB2490" s="11"/>
      <c r="BC2490" s="11"/>
    </row>
    <row r="2491" spans="1:55" x14ac:dyDescent="0.3">
      <c r="A2491" s="11"/>
      <c r="B2491" s="11"/>
      <c r="C2491" s="11"/>
      <c r="D2491" s="11"/>
      <c r="E2491" s="38"/>
      <c r="F2491" s="11"/>
      <c r="G2491" s="40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26"/>
      <c r="AR2491" s="26"/>
      <c r="AS2491" s="26"/>
      <c r="AT2491" s="26"/>
      <c r="AU2491" s="26"/>
      <c r="AV2491" s="26"/>
      <c r="AW2491" s="11"/>
      <c r="AX2491" s="11"/>
      <c r="AY2491" s="11"/>
      <c r="AZ2491" s="11"/>
      <c r="BA2491" s="11"/>
      <c r="BB2491" s="11"/>
      <c r="BC2491" s="11"/>
    </row>
    <row r="2492" spans="1:55" x14ac:dyDescent="0.3">
      <c r="A2492" s="11"/>
      <c r="B2492" s="11"/>
      <c r="C2492" s="11"/>
      <c r="D2492" s="11"/>
      <c r="E2492" s="38"/>
      <c r="F2492" s="11"/>
      <c r="G2492" s="40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26"/>
      <c r="AR2492" s="26"/>
      <c r="AS2492" s="26"/>
      <c r="AT2492" s="26"/>
      <c r="AU2492" s="26"/>
      <c r="AV2492" s="26"/>
      <c r="AW2492" s="11"/>
      <c r="AX2492" s="11"/>
      <c r="AY2492" s="11"/>
      <c r="AZ2492" s="11"/>
      <c r="BA2492" s="11"/>
      <c r="BB2492" s="11"/>
      <c r="BC2492" s="11"/>
    </row>
    <row r="2493" spans="1:55" x14ac:dyDescent="0.3">
      <c r="A2493" s="11"/>
      <c r="B2493" s="11"/>
      <c r="C2493" s="11"/>
      <c r="D2493" s="11"/>
      <c r="E2493" s="38"/>
      <c r="F2493" s="11"/>
      <c r="G2493" s="40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26"/>
      <c r="AR2493" s="26"/>
      <c r="AS2493" s="26"/>
      <c r="AT2493" s="26"/>
      <c r="AU2493" s="26"/>
      <c r="AV2493" s="26"/>
      <c r="AW2493" s="11"/>
      <c r="AX2493" s="11"/>
      <c r="AY2493" s="11"/>
      <c r="AZ2493" s="11"/>
      <c r="BA2493" s="11"/>
      <c r="BB2493" s="11"/>
      <c r="BC2493" s="11"/>
    </row>
    <row r="2494" spans="1:55" x14ac:dyDescent="0.3">
      <c r="A2494" s="11"/>
      <c r="B2494" s="11"/>
      <c r="C2494" s="11"/>
      <c r="D2494" s="11"/>
      <c r="E2494" s="38"/>
      <c r="F2494" s="11"/>
      <c r="G2494" s="40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26"/>
      <c r="AR2494" s="26"/>
      <c r="AS2494" s="26"/>
      <c r="AT2494" s="26"/>
      <c r="AU2494" s="26"/>
      <c r="AV2494" s="26"/>
      <c r="AW2494" s="11"/>
      <c r="AX2494" s="11"/>
      <c r="AY2494" s="11"/>
      <c r="AZ2494" s="11"/>
      <c r="BA2494" s="11"/>
      <c r="BB2494" s="11"/>
      <c r="BC2494" s="11"/>
    </row>
    <row r="2495" spans="1:55" x14ac:dyDescent="0.3">
      <c r="A2495" s="11"/>
      <c r="B2495" s="11"/>
      <c r="C2495" s="11"/>
      <c r="D2495" s="11"/>
      <c r="E2495" s="38"/>
      <c r="F2495" s="11"/>
      <c r="G2495" s="40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26"/>
      <c r="AR2495" s="26"/>
      <c r="AS2495" s="26"/>
      <c r="AT2495" s="26"/>
      <c r="AU2495" s="26"/>
      <c r="AV2495" s="26"/>
      <c r="AW2495" s="11"/>
      <c r="AX2495" s="11"/>
      <c r="AY2495" s="11"/>
      <c r="AZ2495" s="11"/>
      <c r="BA2495" s="11"/>
      <c r="BB2495" s="11"/>
      <c r="BC2495" s="11"/>
    </row>
    <row r="2496" spans="1:55" x14ac:dyDescent="0.3">
      <c r="A2496" s="11"/>
      <c r="B2496" s="11"/>
      <c r="C2496" s="11"/>
      <c r="D2496" s="11"/>
      <c r="E2496" s="38"/>
      <c r="F2496" s="11"/>
      <c r="G2496" s="40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26"/>
      <c r="AR2496" s="26"/>
      <c r="AS2496" s="26"/>
      <c r="AT2496" s="26"/>
      <c r="AU2496" s="26"/>
      <c r="AV2496" s="26"/>
      <c r="AW2496" s="11"/>
      <c r="AX2496" s="11"/>
      <c r="AY2496" s="11"/>
      <c r="AZ2496" s="11"/>
      <c r="BA2496" s="11"/>
      <c r="BB2496" s="11"/>
      <c r="BC2496" s="11"/>
    </row>
    <row r="2497" spans="1:55" x14ac:dyDescent="0.3">
      <c r="A2497" s="11"/>
      <c r="B2497" s="11"/>
      <c r="C2497" s="11"/>
      <c r="D2497" s="11"/>
      <c r="E2497" s="38"/>
      <c r="F2497" s="11"/>
      <c r="G2497" s="40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26"/>
      <c r="AR2497" s="26"/>
      <c r="AS2497" s="26"/>
      <c r="AT2497" s="26"/>
      <c r="AU2497" s="26"/>
      <c r="AV2497" s="26"/>
      <c r="AW2497" s="11"/>
      <c r="AX2497" s="11"/>
      <c r="AY2497" s="11"/>
      <c r="AZ2497" s="11"/>
      <c r="BA2497" s="11"/>
      <c r="BB2497" s="11"/>
      <c r="BC2497" s="11"/>
    </row>
    <row r="2498" spans="1:55" x14ac:dyDescent="0.3">
      <c r="A2498" s="11"/>
      <c r="B2498" s="11"/>
      <c r="C2498" s="11"/>
      <c r="D2498" s="11"/>
      <c r="E2498" s="38"/>
      <c r="F2498" s="11"/>
      <c r="G2498" s="40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26"/>
      <c r="AR2498" s="26"/>
      <c r="AS2498" s="26"/>
      <c r="AT2498" s="26"/>
      <c r="AU2498" s="26"/>
      <c r="AV2498" s="26"/>
      <c r="AW2498" s="11"/>
      <c r="AX2498" s="11"/>
      <c r="AY2498" s="11"/>
      <c r="AZ2498" s="11"/>
      <c r="BA2498" s="11"/>
      <c r="BB2498" s="11"/>
      <c r="BC2498" s="11"/>
    </row>
    <row r="2499" spans="1:55" x14ac:dyDescent="0.3">
      <c r="A2499" s="11"/>
      <c r="B2499" s="11"/>
      <c r="C2499" s="11"/>
      <c r="D2499" s="11"/>
      <c r="E2499" s="38"/>
      <c r="F2499" s="11"/>
      <c r="G2499" s="40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26"/>
      <c r="AR2499" s="26"/>
      <c r="AS2499" s="26"/>
      <c r="AT2499" s="26"/>
      <c r="AU2499" s="26"/>
      <c r="AV2499" s="26"/>
      <c r="AW2499" s="11"/>
      <c r="AX2499" s="11"/>
      <c r="AY2499" s="11"/>
      <c r="AZ2499" s="11"/>
      <c r="BA2499" s="11"/>
      <c r="BB2499" s="11"/>
      <c r="BC2499" s="11"/>
    </row>
    <row r="2500" spans="1:55" x14ac:dyDescent="0.3">
      <c r="A2500" s="11"/>
      <c r="B2500" s="11"/>
      <c r="C2500" s="11"/>
      <c r="D2500" s="11"/>
      <c r="E2500" s="38"/>
      <c r="F2500" s="11"/>
      <c r="G2500" s="40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26"/>
      <c r="AR2500" s="26"/>
      <c r="AS2500" s="26"/>
      <c r="AT2500" s="26"/>
      <c r="AU2500" s="26"/>
      <c r="AV2500" s="26"/>
      <c r="AW2500" s="11"/>
      <c r="AX2500" s="11"/>
      <c r="AY2500" s="11"/>
      <c r="AZ2500" s="11"/>
      <c r="BA2500" s="11"/>
      <c r="BB2500" s="11"/>
      <c r="BC2500" s="11"/>
    </row>
    <row r="2501" spans="1:55" x14ac:dyDescent="0.3">
      <c r="A2501" s="11"/>
      <c r="B2501" s="11"/>
      <c r="C2501" s="11"/>
      <c r="D2501" s="11"/>
      <c r="E2501" s="38"/>
      <c r="F2501" s="11"/>
      <c r="G2501" s="40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26"/>
      <c r="AR2501" s="26"/>
      <c r="AS2501" s="26"/>
      <c r="AT2501" s="26"/>
      <c r="AU2501" s="26"/>
      <c r="AV2501" s="26"/>
      <c r="AW2501" s="11"/>
      <c r="AX2501" s="11"/>
      <c r="AY2501" s="11"/>
      <c r="AZ2501" s="11"/>
      <c r="BA2501" s="11"/>
      <c r="BB2501" s="11"/>
      <c r="BC2501" s="11"/>
    </row>
    <row r="2502" spans="1:55" x14ac:dyDescent="0.3">
      <c r="A2502" s="11"/>
      <c r="B2502" s="11"/>
      <c r="C2502" s="11"/>
      <c r="D2502" s="11"/>
      <c r="E2502" s="38"/>
      <c r="F2502" s="11"/>
      <c r="G2502" s="40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26"/>
      <c r="AR2502" s="26"/>
      <c r="AS2502" s="26"/>
      <c r="AT2502" s="26"/>
      <c r="AU2502" s="26"/>
      <c r="AV2502" s="26"/>
      <c r="AW2502" s="11"/>
      <c r="AX2502" s="11"/>
      <c r="AY2502" s="11"/>
      <c r="AZ2502" s="11"/>
      <c r="BA2502" s="11"/>
      <c r="BB2502" s="11"/>
      <c r="BC2502" s="11"/>
    </row>
    <row r="2503" spans="1:55" x14ac:dyDescent="0.3">
      <c r="A2503" s="11"/>
      <c r="B2503" s="11"/>
      <c r="C2503" s="11"/>
      <c r="D2503" s="11"/>
      <c r="E2503" s="38"/>
      <c r="F2503" s="11"/>
      <c r="G2503" s="40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26"/>
      <c r="AR2503" s="26"/>
      <c r="AS2503" s="26"/>
      <c r="AT2503" s="26"/>
      <c r="AU2503" s="26"/>
      <c r="AV2503" s="26"/>
      <c r="AW2503" s="11"/>
      <c r="AX2503" s="11"/>
      <c r="AY2503" s="11"/>
      <c r="AZ2503" s="11"/>
      <c r="BA2503" s="11"/>
      <c r="BB2503" s="11"/>
      <c r="BC2503" s="11"/>
    </row>
    <row r="2504" spans="1:55" x14ac:dyDescent="0.3">
      <c r="A2504" s="11"/>
      <c r="B2504" s="11"/>
      <c r="C2504" s="11"/>
      <c r="D2504" s="11"/>
      <c r="E2504" s="38"/>
      <c r="F2504" s="11"/>
      <c r="G2504" s="40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26"/>
      <c r="AR2504" s="26"/>
      <c r="AS2504" s="26"/>
      <c r="AT2504" s="26"/>
      <c r="AU2504" s="26"/>
      <c r="AV2504" s="26"/>
      <c r="AW2504" s="11"/>
      <c r="AX2504" s="11"/>
      <c r="AY2504" s="11"/>
      <c r="AZ2504" s="11"/>
      <c r="BA2504" s="11"/>
      <c r="BB2504" s="11"/>
      <c r="BC2504" s="11"/>
    </row>
    <row r="2505" spans="1:55" x14ac:dyDescent="0.3">
      <c r="A2505" s="11"/>
      <c r="B2505" s="11"/>
      <c r="C2505" s="11"/>
      <c r="D2505" s="11"/>
      <c r="E2505" s="38"/>
      <c r="F2505" s="11"/>
      <c r="G2505" s="40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26"/>
      <c r="AR2505" s="26"/>
      <c r="AS2505" s="26"/>
      <c r="AT2505" s="26"/>
      <c r="AU2505" s="26"/>
      <c r="AV2505" s="26"/>
      <c r="AW2505" s="11"/>
      <c r="AX2505" s="11"/>
      <c r="AY2505" s="11"/>
      <c r="AZ2505" s="11"/>
      <c r="BA2505" s="11"/>
      <c r="BB2505" s="11"/>
      <c r="BC2505" s="11"/>
    </row>
    <row r="2506" spans="1:55" x14ac:dyDescent="0.3">
      <c r="A2506" s="11"/>
      <c r="B2506" s="11"/>
      <c r="C2506" s="11"/>
      <c r="D2506" s="11"/>
      <c r="E2506" s="38"/>
      <c r="F2506" s="11"/>
      <c r="G2506" s="40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26"/>
      <c r="AR2506" s="26"/>
      <c r="AS2506" s="26"/>
      <c r="AT2506" s="26"/>
      <c r="AU2506" s="26"/>
      <c r="AV2506" s="26"/>
      <c r="AW2506" s="11"/>
      <c r="AX2506" s="11"/>
      <c r="AY2506" s="11"/>
      <c r="AZ2506" s="11"/>
      <c r="BA2506" s="11"/>
      <c r="BB2506" s="11"/>
      <c r="BC2506" s="11"/>
    </row>
    <row r="2507" spans="1:55" x14ac:dyDescent="0.3">
      <c r="A2507" s="11"/>
      <c r="B2507" s="11"/>
      <c r="C2507" s="11"/>
      <c r="D2507" s="11"/>
      <c r="E2507" s="38"/>
      <c r="F2507" s="11"/>
      <c r="G2507" s="40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26"/>
      <c r="AR2507" s="26"/>
      <c r="AS2507" s="26"/>
      <c r="AT2507" s="26"/>
      <c r="AU2507" s="26"/>
      <c r="AV2507" s="26"/>
      <c r="AW2507" s="11"/>
      <c r="AX2507" s="11"/>
      <c r="AY2507" s="11"/>
      <c r="AZ2507" s="11"/>
      <c r="BA2507" s="11"/>
      <c r="BB2507" s="11"/>
      <c r="BC2507" s="11"/>
    </row>
    <row r="2508" spans="1:55" x14ac:dyDescent="0.3">
      <c r="A2508" s="11"/>
      <c r="B2508" s="11"/>
      <c r="C2508" s="11"/>
      <c r="D2508" s="11"/>
      <c r="E2508" s="38"/>
      <c r="F2508" s="11"/>
      <c r="G2508" s="40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26"/>
      <c r="AR2508" s="26"/>
      <c r="AS2508" s="26"/>
      <c r="AT2508" s="26"/>
      <c r="AU2508" s="26"/>
      <c r="AV2508" s="26"/>
      <c r="AW2508" s="11"/>
      <c r="AX2508" s="11"/>
      <c r="AY2508" s="11"/>
      <c r="AZ2508" s="11"/>
      <c r="BA2508" s="11"/>
      <c r="BB2508" s="11"/>
      <c r="BC2508" s="11"/>
    </row>
    <row r="2509" spans="1:55" x14ac:dyDescent="0.3">
      <c r="A2509" s="11"/>
      <c r="B2509" s="11"/>
      <c r="C2509" s="11"/>
      <c r="D2509" s="11"/>
      <c r="E2509" s="38"/>
      <c r="F2509" s="11"/>
      <c r="G2509" s="40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26"/>
      <c r="AR2509" s="26"/>
      <c r="AS2509" s="26"/>
      <c r="AT2509" s="26"/>
      <c r="AU2509" s="26"/>
      <c r="AV2509" s="26"/>
      <c r="AW2509" s="11"/>
      <c r="AX2509" s="11"/>
      <c r="AY2509" s="11"/>
      <c r="AZ2509" s="11"/>
      <c r="BA2509" s="11"/>
      <c r="BB2509" s="11"/>
      <c r="BC2509" s="11"/>
    </row>
    <row r="2510" spans="1:55" x14ac:dyDescent="0.3">
      <c r="A2510" s="11"/>
      <c r="B2510" s="11"/>
      <c r="C2510" s="11"/>
      <c r="D2510" s="11"/>
      <c r="E2510" s="38"/>
      <c r="F2510" s="11"/>
      <c r="G2510" s="40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26"/>
      <c r="AR2510" s="26"/>
      <c r="AS2510" s="26"/>
      <c r="AT2510" s="26"/>
      <c r="AU2510" s="26"/>
      <c r="AV2510" s="26"/>
      <c r="AW2510" s="11"/>
      <c r="AX2510" s="11"/>
      <c r="AY2510" s="11"/>
      <c r="AZ2510" s="11"/>
      <c r="BA2510" s="11"/>
      <c r="BB2510" s="11"/>
      <c r="BC2510" s="11"/>
    </row>
    <row r="2511" spans="1:55" x14ac:dyDescent="0.3">
      <c r="A2511" s="11"/>
      <c r="B2511" s="11"/>
      <c r="C2511" s="11"/>
      <c r="D2511" s="11"/>
      <c r="E2511" s="38"/>
      <c r="F2511" s="11"/>
      <c r="G2511" s="40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26"/>
      <c r="AR2511" s="26"/>
      <c r="AS2511" s="26"/>
      <c r="AT2511" s="26"/>
      <c r="AU2511" s="26"/>
      <c r="AV2511" s="26"/>
      <c r="AW2511" s="11"/>
      <c r="AX2511" s="11"/>
      <c r="AY2511" s="11"/>
      <c r="AZ2511" s="11"/>
      <c r="BA2511" s="11"/>
      <c r="BB2511" s="11"/>
      <c r="BC2511" s="11"/>
    </row>
    <row r="2512" spans="1:55" x14ac:dyDescent="0.3">
      <c r="A2512" s="11"/>
      <c r="B2512" s="11"/>
      <c r="C2512" s="11"/>
      <c r="D2512" s="11"/>
      <c r="E2512" s="38"/>
      <c r="F2512" s="11"/>
      <c r="G2512" s="40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26"/>
      <c r="AR2512" s="26"/>
      <c r="AS2512" s="26"/>
      <c r="AT2512" s="26"/>
      <c r="AU2512" s="26"/>
      <c r="AV2512" s="26"/>
      <c r="AW2512" s="11"/>
      <c r="AX2512" s="11"/>
      <c r="AY2512" s="11"/>
      <c r="AZ2512" s="11"/>
      <c r="BA2512" s="11"/>
      <c r="BB2512" s="11"/>
      <c r="BC2512" s="11"/>
    </row>
    <row r="2513" spans="1:55" x14ac:dyDescent="0.3">
      <c r="A2513" s="11"/>
      <c r="B2513" s="11"/>
      <c r="C2513" s="11"/>
      <c r="D2513" s="11"/>
      <c r="E2513" s="38"/>
      <c r="F2513" s="11"/>
      <c r="G2513" s="40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26"/>
      <c r="AR2513" s="26"/>
      <c r="AS2513" s="26"/>
      <c r="AT2513" s="26"/>
      <c r="AU2513" s="26"/>
      <c r="AV2513" s="26"/>
      <c r="AW2513" s="11"/>
      <c r="AX2513" s="11"/>
      <c r="AY2513" s="11"/>
      <c r="AZ2513" s="11"/>
      <c r="BA2513" s="11"/>
      <c r="BB2513" s="11"/>
      <c r="BC2513" s="11"/>
    </row>
    <row r="2514" spans="1:55" x14ac:dyDescent="0.3">
      <c r="A2514" s="11"/>
      <c r="B2514" s="11"/>
      <c r="C2514" s="11"/>
      <c r="D2514" s="11"/>
      <c r="E2514" s="38"/>
      <c r="F2514" s="11"/>
      <c r="G2514" s="40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26"/>
      <c r="AR2514" s="26"/>
      <c r="AS2514" s="26"/>
      <c r="AT2514" s="26"/>
      <c r="AU2514" s="26"/>
      <c r="AV2514" s="26"/>
      <c r="AW2514" s="11"/>
      <c r="AX2514" s="11"/>
      <c r="AY2514" s="11"/>
      <c r="AZ2514" s="11"/>
      <c r="BA2514" s="11"/>
      <c r="BB2514" s="11"/>
      <c r="BC2514" s="11"/>
    </row>
    <row r="2515" spans="1:55" x14ac:dyDescent="0.3">
      <c r="A2515" s="11"/>
      <c r="B2515" s="11"/>
      <c r="C2515" s="11"/>
      <c r="D2515" s="11"/>
      <c r="E2515" s="38"/>
      <c r="F2515" s="11"/>
      <c r="G2515" s="40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26"/>
      <c r="AR2515" s="26"/>
      <c r="AS2515" s="26"/>
      <c r="AT2515" s="26"/>
      <c r="AU2515" s="26"/>
      <c r="AV2515" s="26"/>
      <c r="AW2515" s="11"/>
      <c r="AX2515" s="11"/>
      <c r="AY2515" s="11"/>
      <c r="AZ2515" s="11"/>
      <c r="BA2515" s="11"/>
      <c r="BB2515" s="11"/>
      <c r="BC2515" s="11"/>
    </row>
    <row r="2516" spans="1:55" x14ac:dyDescent="0.3">
      <c r="A2516" s="11"/>
      <c r="B2516" s="11"/>
      <c r="C2516" s="11"/>
      <c r="D2516" s="11"/>
      <c r="E2516" s="38"/>
      <c r="F2516" s="11"/>
      <c r="G2516" s="40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26"/>
      <c r="AR2516" s="26"/>
      <c r="AS2516" s="26"/>
      <c r="AT2516" s="26"/>
      <c r="AU2516" s="26"/>
      <c r="AV2516" s="26"/>
      <c r="AW2516" s="11"/>
      <c r="AX2516" s="11"/>
      <c r="AY2516" s="11"/>
      <c r="AZ2516" s="11"/>
      <c r="BA2516" s="11"/>
      <c r="BB2516" s="11"/>
      <c r="BC2516" s="11"/>
    </row>
    <row r="2517" spans="1:55" x14ac:dyDescent="0.3">
      <c r="A2517" s="11"/>
      <c r="B2517" s="11"/>
      <c r="C2517" s="11"/>
      <c r="D2517" s="11"/>
      <c r="E2517" s="38"/>
      <c r="F2517" s="11"/>
      <c r="G2517" s="40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26"/>
      <c r="AR2517" s="26"/>
      <c r="AS2517" s="26"/>
      <c r="AT2517" s="26"/>
      <c r="AU2517" s="26"/>
      <c r="AV2517" s="26"/>
      <c r="AW2517" s="11"/>
      <c r="AX2517" s="11"/>
      <c r="AY2517" s="11"/>
      <c r="AZ2517" s="11"/>
      <c r="BA2517" s="11"/>
      <c r="BB2517" s="11"/>
      <c r="BC2517" s="11"/>
    </row>
    <row r="2518" spans="1:55" x14ac:dyDescent="0.3">
      <c r="A2518" s="11"/>
      <c r="B2518" s="11"/>
      <c r="C2518" s="11"/>
      <c r="D2518" s="11"/>
      <c r="E2518" s="38"/>
      <c r="F2518" s="11"/>
      <c r="G2518" s="40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26"/>
      <c r="AR2518" s="26"/>
      <c r="AS2518" s="26"/>
      <c r="AT2518" s="26"/>
      <c r="AU2518" s="26"/>
      <c r="AV2518" s="26"/>
      <c r="AW2518" s="11"/>
      <c r="AX2518" s="11"/>
      <c r="AY2518" s="11"/>
      <c r="AZ2518" s="11"/>
      <c r="BA2518" s="11"/>
      <c r="BB2518" s="11"/>
      <c r="BC2518" s="11"/>
    </row>
    <row r="2519" spans="1:55" x14ac:dyDescent="0.3">
      <c r="A2519" s="11"/>
      <c r="B2519" s="11"/>
      <c r="C2519" s="11"/>
      <c r="D2519" s="11"/>
      <c r="E2519" s="38"/>
      <c r="F2519" s="11"/>
      <c r="G2519" s="40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26"/>
      <c r="AR2519" s="26"/>
      <c r="AS2519" s="26"/>
      <c r="AT2519" s="26"/>
      <c r="AU2519" s="26"/>
      <c r="AV2519" s="26"/>
      <c r="AW2519" s="11"/>
      <c r="AX2519" s="11"/>
      <c r="AY2519" s="11"/>
      <c r="AZ2519" s="11"/>
      <c r="BA2519" s="11"/>
      <c r="BB2519" s="11"/>
      <c r="BC2519" s="11"/>
    </row>
    <row r="2520" spans="1:55" x14ac:dyDescent="0.3">
      <c r="A2520" s="11"/>
      <c r="B2520" s="11"/>
      <c r="C2520" s="11"/>
      <c r="D2520" s="11"/>
      <c r="E2520" s="38"/>
      <c r="F2520" s="11"/>
      <c r="G2520" s="40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26"/>
      <c r="AR2520" s="26"/>
      <c r="AS2520" s="26"/>
      <c r="AT2520" s="26"/>
      <c r="AU2520" s="26"/>
      <c r="AV2520" s="26"/>
      <c r="AW2520" s="11"/>
      <c r="AX2520" s="11"/>
      <c r="AY2520" s="11"/>
      <c r="AZ2520" s="11"/>
      <c r="BA2520" s="11"/>
      <c r="BB2520" s="11"/>
      <c r="BC2520" s="11"/>
    </row>
    <row r="2521" spans="1:55" x14ac:dyDescent="0.3">
      <c r="A2521" s="11"/>
      <c r="B2521" s="11"/>
      <c r="C2521" s="11"/>
      <c r="D2521" s="11"/>
      <c r="E2521" s="38"/>
      <c r="F2521" s="11"/>
      <c r="G2521" s="40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26"/>
      <c r="AR2521" s="26"/>
      <c r="AS2521" s="26"/>
      <c r="AT2521" s="26"/>
      <c r="AU2521" s="26"/>
      <c r="AV2521" s="26"/>
      <c r="AW2521" s="11"/>
      <c r="AX2521" s="11"/>
      <c r="AY2521" s="11"/>
      <c r="AZ2521" s="11"/>
      <c r="BA2521" s="11"/>
      <c r="BB2521" s="11"/>
      <c r="BC2521" s="11"/>
    </row>
    <row r="2522" spans="1:55" x14ac:dyDescent="0.3">
      <c r="A2522" s="11"/>
      <c r="B2522" s="11"/>
      <c r="C2522" s="11"/>
      <c r="D2522" s="11"/>
      <c r="E2522" s="38"/>
      <c r="F2522" s="11"/>
      <c r="G2522" s="40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26"/>
      <c r="AR2522" s="26"/>
      <c r="AS2522" s="26"/>
      <c r="AT2522" s="26"/>
      <c r="AU2522" s="26"/>
      <c r="AV2522" s="26"/>
      <c r="AW2522" s="11"/>
      <c r="AX2522" s="11"/>
      <c r="AY2522" s="11"/>
      <c r="AZ2522" s="11"/>
      <c r="BA2522" s="11"/>
      <c r="BB2522" s="11"/>
      <c r="BC2522" s="11"/>
    </row>
    <row r="2523" spans="1:55" x14ac:dyDescent="0.3">
      <c r="A2523" s="11"/>
      <c r="B2523" s="11"/>
      <c r="C2523" s="11"/>
      <c r="D2523" s="11"/>
      <c r="E2523" s="38"/>
      <c r="F2523" s="11"/>
      <c r="G2523" s="40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26"/>
      <c r="AR2523" s="26"/>
      <c r="AS2523" s="26"/>
      <c r="AT2523" s="26"/>
      <c r="AU2523" s="26"/>
      <c r="AV2523" s="26"/>
      <c r="AW2523" s="11"/>
      <c r="AX2523" s="11"/>
      <c r="AY2523" s="11"/>
      <c r="AZ2523" s="11"/>
      <c r="BA2523" s="11"/>
      <c r="BB2523" s="11"/>
      <c r="BC2523" s="11"/>
    </row>
    <row r="2524" spans="1:55" x14ac:dyDescent="0.3">
      <c r="A2524" s="11"/>
      <c r="B2524" s="11"/>
      <c r="C2524" s="11"/>
      <c r="D2524" s="11"/>
      <c r="E2524" s="38"/>
      <c r="F2524" s="11"/>
      <c r="G2524" s="40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26"/>
      <c r="AR2524" s="26"/>
      <c r="AS2524" s="26"/>
      <c r="AT2524" s="26"/>
      <c r="AU2524" s="26"/>
      <c r="AV2524" s="26"/>
      <c r="AW2524" s="11"/>
      <c r="AX2524" s="11"/>
      <c r="AY2524" s="11"/>
      <c r="AZ2524" s="11"/>
      <c r="BA2524" s="11"/>
      <c r="BB2524" s="11"/>
      <c r="BC2524" s="11"/>
    </row>
    <row r="2525" spans="1:55" x14ac:dyDescent="0.3">
      <c r="A2525" s="11"/>
      <c r="B2525" s="11"/>
      <c r="C2525" s="11"/>
      <c r="D2525" s="11"/>
      <c r="E2525" s="38"/>
      <c r="F2525" s="11"/>
      <c r="G2525" s="40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26"/>
      <c r="AR2525" s="26"/>
      <c r="AS2525" s="26"/>
      <c r="AT2525" s="26"/>
      <c r="AU2525" s="26"/>
      <c r="AV2525" s="26"/>
      <c r="AW2525" s="11"/>
      <c r="AX2525" s="11"/>
      <c r="AY2525" s="11"/>
      <c r="AZ2525" s="11"/>
      <c r="BA2525" s="11"/>
      <c r="BB2525" s="11"/>
      <c r="BC2525" s="11"/>
    </row>
    <row r="2526" spans="1:55" x14ac:dyDescent="0.3">
      <c r="A2526" s="11"/>
      <c r="B2526" s="11"/>
      <c r="C2526" s="11"/>
      <c r="D2526" s="11"/>
      <c r="E2526" s="38"/>
      <c r="F2526" s="11"/>
      <c r="G2526" s="40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26"/>
      <c r="AR2526" s="26"/>
      <c r="AS2526" s="26"/>
      <c r="AT2526" s="26"/>
      <c r="AU2526" s="26"/>
      <c r="AV2526" s="26"/>
      <c r="AW2526" s="11"/>
      <c r="AX2526" s="11"/>
      <c r="AY2526" s="11"/>
      <c r="AZ2526" s="11"/>
      <c r="BA2526" s="11"/>
      <c r="BB2526" s="11"/>
      <c r="BC2526" s="11"/>
    </row>
    <row r="2527" spans="1:55" x14ac:dyDescent="0.3">
      <c r="A2527" s="11"/>
      <c r="B2527" s="11"/>
      <c r="C2527" s="11"/>
      <c r="D2527" s="11"/>
      <c r="E2527" s="38"/>
      <c r="F2527" s="11"/>
      <c r="G2527" s="40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26"/>
      <c r="AR2527" s="26"/>
      <c r="AS2527" s="26"/>
      <c r="AT2527" s="26"/>
      <c r="AU2527" s="26"/>
      <c r="AV2527" s="26"/>
      <c r="AW2527" s="11"/>
      <c r="AX2527" s="11"/>
      <c r="AY2527" s="11"/>
      <c r="AZ2527" s="11"/>
      <c r="BA2527" s="11"/>
      <c r="BB2527" s="11"/>
      <c r="BC2527" s="11"/>
    </row>
    <row r="2528" spans="1:55" x14ac:dyDescent="0.3">
      <c r="A2528" s="11"/>
      <c r="B2528" s="11"/>
      <c r="C2528" s="11"/>
      <c r="D2528" s="11"/>
      <c r="E2528" s="38"/>
      <c r="F2528" s="11"/>
      <c r="G2528" s="40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26"/>
      <c r="AR2528" s="26"/>
      <c r="AS2528" s="26"/>
      <c r="AT2528" s="26"/>
      <c r="AU2528" s="26"/>
      <c r="AV2528" s="26"/>
      <c r="AW2528" s="11"/>
      <c r="AX2528" s="11"/>
      <c r="AY2528" s="11"/>
      <c r="AZ2528" s="11"/>
      <c r="BA2528" s="11"/>
      <c r="BB2528" s="11"/>
      <c r="BC2528" s="11"/>
    </row>
    <row r="2529" spans="1:55" x14ac:dyDescent="0.3">
      <c r="A2529" s="11"/>
      <c r="B2529" s="11"/>
      <c r="C2529" s="11"/>
      <c r="D2529" s="11"/>
      <c r="E2529" s="38"/>
      <c r="F2529" s="11"/>
      <c r="G2529" s="40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26"/>
      <c r="AR2529" s="26"/>
      <c r="AS2529" s="26"/>
      <c r="AT2529" s="26"/>
      <c r="AU2529" s="26"/>
      <c r="AV2529" s="26"/>
      <c r="AW2529" s="11"/>
      <c r="AX2529" s="11"/>
      <c r="AY2529" s="11"/>
      <c r="AZ2529" s="11"/>
      <c r="BA2529" s="11"/>
      <c r="BB2529" s="11"/>
      <c r="BC2529" s="11"/>
    </row>
    <row r="2530" spans="1:55" x14ac:dyDescent="0.3">
      <c r="A2530" s="11"/>
      <c r="B2530" s="11"/>
      <c r="C2530" s="11"/>
      <c r="D2530" s="11"/>
      <c r="E2530" s="38"/>
      <c r="F2530" s="11"/>
      <c r="G2530" s="40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26"/>
      <c r="AR2530" s="26"/>
      <c r="AS2530" s="26"/>
      <c r="AT2530" s="26"/>
      <c r="AU2530" s="26"/>
      <c r="AV2530" s="26"/>
      <c r="AW2530" s="11"/>
      <c r="AX2530" s="11"/>
      <c r="AY2530" s="11"/>
      <c r="AZ2530" s="11"/>
      <c r="BA2530" s="11"/>
      <c r="BB2530" s="11"/>
      <c r="BC2530" s="11"/>
    </row>
    <row r="2531" spans="1:55" x14ac:dyDescent="0.3">
      <c r="A2531" s="11"/>
      <c r="B2531" s="11"/>
      <c r="C2531" s="11"/>
      <c r="D2531" s="11"/>
      <c r="E2531" s="38"/>
      <c r="F2531" s="11"/>
      <c r="G2531" s="40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26"/>
      <c r="AR2531" s="26"/>
      <c r="AS2531" s="26"/>
      <c r="AT2531" s="26"/>
      <c r="AU2531" s="26"/>
      <c r="AV2531" s="26"/>
      <c r="AW2531" s="11"/>
      <c r="AX2531" s="11"/>
      <c r="AY2531" s="11"/>
      <c r="AZ2531" s="11"/>
      <c r="BA2531" s="11"/>
      <c r="BB2531" s="11"/>
      <c r="BC2531" s="11"/>
    </row>
    <row r="2532" spans="1:55" x14ac:dyDescent="0.3">
      <c r="A2532" s="11"/>
      <c r="B2532" s="11"/>
      <c r="C2532" s="11"/>
      <c r="D2532" s="11"/>
      <c r="E2532" s="38"/>
      <c r="F2532" s="11"/>
      <c r="G2532" s="40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26"/>
      <c r="AR2532" s="26"/>
      <c r="AS2532" s="26"/>
      <c r="AT2532" s="26"/>
      <c r="AU2532" s="26"/>
      <c r="AV2532" s="26"/>
      <c r="AW2532" s="11"/>
      <c r="AX2532" s="11"/>
      <c r="AY2532" s="11"/>
      <c r="AZ2532" s="11"/>
      <c r="BA2532" s="11"/>
      <c r="BB2532" s="11"/>
      <c r="BC2532" s="11"/>
    </row>
    <row r="2533" spans="1:55" x14ac:dyDescent="0.3">
      <c r="A2533" s="11"/>
      <c r="B2533" s="11"/>
      <c r="C2533" s="11"/>
      <c r="D2533" s="11"/>
      <c r="E2533" s="38"/>
      <c r="F2533" s="11"/>
      <c r="G2533" s="40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26"/>
      <c r="AR2533" s="26"/>
      <c r="AS2533" s="26"/>
      <c r="AT2533" s="26"/>
      <c r="AU2533" s="26"/>
      <c r="AV2533" s="26"/>
      <c r="AW2533" s="11"/>
      <c r="AX2533" s="11"/>
      <c r="AY2533" s="11"/>
      <c r="AZ2533" s="11"/>
      <c r="BA2533" s="11"/>
      <c r="BB2533" s="11"/>
      <c r="BC2533" s="11"/>
    </row>
    <row r="2534" spans="1:55" x14ac:dyDescent="0.3">
      <c r="A2534" s="11"/>
      <c r="B2534" s="11"/>
      <c r="C2534" s="11"/>
      <c r="D2534" s="11"/>
      <c r="E2534" s="38"/>
      <c r="F2534" s="11"/>
      <c r="G2534" s="40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26"/>
      <c r="AR2534" s="26"/>
      <c r="AS2534" s="26"/>
      <c r="AT2534" s="26"/>
      <c r="AU2534" s="26"/>
      <c r="AV2534" s="26"/>
      <c r="AW2534" s="11"/>
      <c r="AX2534" s="11"/>
      <c r="AY2534" s="11"/>
      <c r="AZ2534" s="11"/>
      <c r="BA2534" s="11"/>
      <c r="BB2534" s="11"/>
      <c r="BC2534" s="11"/>
    </row>
    <row r="2535" spans="1:55" x14ac:dyDescent="0.3">
      <c r="A2535" s="11"/>
      <c r="B2535" s="11"/>
      <c r="C2535" s="11"/>
      <c r="D2535" s="11"/>
      <c r="E2535" s="38"/>
      <c r="F2535" s="11"/>
      <c r="G2535" s="40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26"/>
      <c r="AR2535" s="26"/>
      <c r="AS2535" s="26"/>
      <c r="AT2535" s="26"/>
      <c r="AU2535" s="26"/>
      <c r="AV2535" s="26"/>
      <c r="AW2535" s="11"/>
      <c r="AX2535" s="11"/>
      <c r="AY2535" s="11"/>
      <c r="AZ2535" s="11"/>
      <c r="BA2535" s="11"/>
      <c r="BB2535" s="11"/>
      <c r="BC2535" s="11"/>
    </row>
    <row r="2536" spans="1:55" x14ac:dyDescent="0.3">
      <c r="A2536" s="11"/>
      <c r="B2536" s="11"/>
      <c r="C2536" s="11"/>
      <c r="D2536" s="11"/>
      <c r="E2536" s="38"/>
      <c r="F2536" s="11"/>
      <c r="G2536" s="40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26"/>
      <c r="AR2536" s="26"/>
      <c r="AS2536" s="26"/>
      <c r="AT2536" s="26"/>
      <c r="AU2536" s="26"/>
      <c r="AV2536" s="26"/>
      <c r="AW2536" s="11"/>
      <c r="AX2536" s="11"/>
      <c r="AY2536" s="11"/>
      <c r="AZ2536" s="11"/>
      <c r="BA2536" s="11"/>
      <c r="BB2536" s="11"/>
      <c r="BC2536" s="11"/>
    </row>
    <row r="2537" spans="1:55" x14ac:dyDescent="0.3">
      <c r="A2537" s="11"/>
      <c r="B2537" s="11"/>
      <c r="C2537" s="11"/>
      <c r="D2537" s="11"/>
      <c r="E2537" s="38"/>
      <c r="F2537" s="11"/>
      <c r="G2537" s="40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26"/>
      <c r="AR2537" s="26"/>
      <c r="AS2537" s="26"/>
      <c r="AT2537" s="26"/>
      <c r="AU2537" s="26"/>
      <c r="AV2537" s="26"/>
      <c r="AW2537" s="11"/>
      <c r="AX2537" s="11"/>
      <c r="AY2537" s="11"/>
      <c r="AZ2537" s="11"/>
      <c r="BA2537" s="11"/>
      <c r="BB2537" s="11"/>
      <c r="BC2537" s="11"/>
    </row>
    <row r="2538" spans="1:55" x14ac:dyDescent="0.3">
      <c r="A2538" s="11"/>
      <c r="B2538" s="11"/>
      <c r="C2538" s="11"/>
      <c r="D2538" s="11"/>
      <c r="E2538" s="38"/>
      <c r="F2538" s="11"/>
      <c r="G2538" s="40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26"/>
      <c r="AR2538" s="26"/>
      <c r="AS2538" s="26"/>
      <c r="AT2538" s="26"/>
      <c r="AU2538" s="26"/>
      <c r="AV2538" s="26"/>
      <c r="AW2538" s="11"/>
      <c r="AX2538" s="11"/>
      <c r="AY2538" s="11"/>
      <c r="AZ2538" s="11"/>
      <c r="BA2538" s="11"/>
      <c r="BB2538" s="11"/>
      <c r="BC2538" s="11"/>
    </row>
    <row r="2539" spans="1:55" x14ac:dyDescent="0.3">
      <c r="A2539" s="11"/>
      <c r="B2539" s="11"/>
      <c r="C2539" s="11"/>
      <c r="D2539" s="11"/>
      <c r="E2539" s="38"/>
      <c r="F2539" s="11"/>
      <c r="G2539" s="40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26"/>
      <c r="AR2539" s="26"/>
      <c r="AS2539" s="26"/>
      <c r="AT2539" s="26"/>
      <c r="AU2539" s="26"/>
      <c r="AV2539" s="26"/>
      <c r="AW2539" s="11"/>
      <c r="AX2539" s="11"/>
      <c r="AY2539" s="11"/>
      <c r="AZ2539" s="11"/>
      <c r="BA2539" s="11"/>
      <c r="BB2539" s="11"/>
      <c r="BC2539" s="11"/>
    </row>
    <row r="2540" spans="1:55" x14ac:dyDescent="0.3">
      <c r="A2540" s="11"/>
      <c r="B2540" s="11"/>
      <c r="C2540" s="11"/>
      <c r="D2540" s="11"/>
      <c r="E2540" s="38"/>
      <c r="F2540" s="11"/>
      <c r="G2540" s="40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26"/>
      <c r="AR2540" s="26"/>
      <c r="AS2540" s="26"/>
      <c r="AT2540" s="26"/>
      <c r="AU2540" s="26"/>
      <c r="AV2540" s="26"/>
      <c r="AW2540" s="11"/>
      <c r="AX2540" s="11"/>
      <c r="AY2540" s="11"/>
      <c r="AZ2540" s="11"/>
      <c r="BA2540" s="11"/>
      <c r="BB2540" s="11"/>
      <c r="BC2540" s="11"/>
    </row>
    <row r="2541" spans="1:55" x14ac:dyDescent="0.3">
      <c r="A2541" s="11"/>
      <c r="B2541" s="11"/>
      <c r="C2541" s="11"/>
      <c r="D2541" s="11"/>
      <c r="E2541" s="38"/>
      <c r="F2541" s="11"/>
      <c r="G2541" s="40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26"/>
      <c r="AR2541" s="26"/>
      <c r="AS2541" s="26"/>
      <c r="AT2541" s="26"/>
      <c r="AU2541" s="26"/>
      <c r="AV2541" s="26"/>
      <c r="AW2541" s="11"/>
      <c r="AX2541" s="11"/>
      <c r="AY2541" s="11"/>
      <c r="AZ2541" s="11"/>
      <c r="BA2541" s="11"/>
      <c r="BB2541" s="11"/>
      <c r="BC2541" s="11"/>
    </row>
    <row r="2542" spans="1:55" x14ac:dyDescent="0.3">
      <c r="A2542" s="11"/>
      <c r="B2542" s="11"/>
      <c r="C2542" s="11"/>
      <c r="D2542" s="11"/>
      <c r="E2542" s="38"/>
      <c r="F2542" s="11"/>
      <c r="G2542" s="40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26"/>
      <c r="AR2542" s="26"/>
      <c r="AS2542" s="26"/>
      <c r="AT2542" s="26"/>
      <c r="AU2542" s="26"/>
      <c r="AV2542" s="26"/>
      <c r="AW2542" s="11"/>
      <c r="AX2542" s="11"/>
      <c r="AY2542" s="11"/>
      <c r="AZ2542" s="11"/>
      <c r="BA2542" s="11"/>
      <c r="BB2542" s="11"/>
      <c r="BC2542" s="11"/>
    </row>
    <row r="2543" spans="1:55" x14ac:dyDescent="0.3">
      <c r="A2543" s="11"/>
      <c r="B2543" s="11"/>
      <c r="C2543" s="11"/>
      <c r="D2543" s="11"/>
      <c r="E2543" s="38"/>
      <c r="F2543" s="11"/>
      <c r="G2543" s="40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26"/>
      <c r="AR2543" s="26"/>
      <c r="AS2543" s="26"/>
      <c r="AT2543" s="26"/>
      <c r="AU2543" s="26"/>
      <c r="AV2543" s="26"/>
      <c r="AW2543" s="11"/>
      <c r="AX2543" s="11"/>
      <c r="AY2543" s="11"/>
      <c r="AZ2543" s="11"/>
      <c r="BA2543" s="11"/>
      <c r="BB2543" s="11"/>
      <c r="BC2543" s="11"/>
    </row>
    <row r="2544" spans="1:55" x14ac:dyDescent="0.3">
      <c r="A2544" s="11"/>
      <c r="B2544" s="11"/>
      <c r="C2544" s="11"/>
      <c r="D2544" s="11"/>
      <c r="E2544" s="38"/>
      <c r="F2544" s="11"/>
      <c r="G2544" s="40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26"/>
      <c r="AR2544" s="26"/>
      <c r="AS2544" s="26"/>
      <c r="AT2544" s="26"/>
      <c r="AU2544" s="26"/>
      <c r="AV2544" s="26"/>
      <c r="AW2544" s="11"/>
      <c r="AX2544" s="11"/>
      <c r="AY2544" s="11"/>
      <c r="AZ2544" s="11"/>
      <c r="BA2544" s="11"/>
      <c r="BB2544" s="11"/>
      <c r="BC2544" s="11"/>
    </row>
    <row r="2545" spans="1:55" x14ac:dyDescent="0.3">
      <c r="A2545" s="11"/>
      <c r="B2545" s="11"/>
      <c r="C2545" s="11"/>
      <c r="D2545" s="11"/>
      <c r="E2545" s="38"/>
      <c r="F2545" s="11"/>
      <c r="G2545" s="40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26"/>
      <c r="AR2545" s="26"/>
      <c r="AS2545" s="26"/>
      <c r="AT2545" s="26"/>
      <c r="AU2545" s="26"/>
      <c r="AV2545" s="26"/>
      <c r="AW2545" s="11"/>
      <c r="AX2545" s="11"/>
      <c r="AY2545" s="11"/>
      <c r="AZ2545" s="11"/>
      <c r="BA2545" s="11"/>
      <c r="BB2545" s="11"/>
      <c r="BC2545" s="11"/>
    </row>
    <row r="2546" spans="1:55" x14ac:dyDescent="0.3">
      <c r="A2546" s="11"/>
      <c r="B2546" s="11"/>
      <c r="C2546" s="11"/>
      <c r="D2546" s="11"/>
      <c r="E2546" s="38"/>
      <c r="F2546" s="11"/>
      <c r="G2546" s="40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26"/>
      <c r="AR2546" s="26"/>
      <c r="AS2546" s="26"/>
      <c r="AT2546" s="26"/>
      <c r="AU2546" s="26"/>
      <c r="AV2546" s="26"/>
      <c r="AW2546" s="11"/>
      <c r="AX2546" s="11"/>
      <c r="AY2546" s="11"/>
      <c r="AZ2546" s="11"/>
      <c r="BA2546" s="11"/>
      <c r="BB2546" s="11"/>
      <c r="BC2546" s="11"/>
    </row>
    <row r="2547" spans="1:55" x14ac:dyDescent="0.3">
      <c r="A2547" s="11"/>
      <c r="B2547" s="11"/>
      <c r="C2547" s="11"/>
      <c r="D2547" s="11"/>
      <c r="E2547" s="38"/>
      <c r="F2547" s="11"/>
      <c r="G2547" s="40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26"/>
      <c r="AR2547" s="26"/>
      <c r="AS2547" s="26"/>
      <c r="AT2547" s="26"/>
      <c r="AU2547" s="26"/>
      <c r="AV2547" s="26"/>
      <c r="AW2547" s="11"/>
      <c r="AX2547" s="11"/>
      <c r="AY2547" s="11"/>
      <c r="AZ2547" s="11"/>
      <c r="BA2547" s="11"/>
      <c r="BB2547" s="11"/>
      <c r="BC2547" s="11"/>
    </row>
    <row r="2548" spans="1:55" x14ac:dyDescent="0.3">
      <c r="A2548" s="11"/>
      <c r="B2548" s="11"/>
      <c r="C2548" s="11"/>
      <c r="D2548" s="11"/>
      <c r="E2548" s="38"/>
      <c r="F2548" s="11"/>
      <c r="G2548" s="40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26"/>
      <c r="AR2548" s="26"/>
      <c r="AS2548" s="26"/>
      <c r="AT2548" s="26"/>
      <c r="AU2548" s="26"/>
      <c r="AV2548" s="26"/>
      <c r="AW2548" s="11"/>
      <c r="AX2548" s="11"/>
      <c r="AY2548" s="11"/>
      <c r="AZ2548" s="11"/>
      <c r="BA2548" s="11"/>
      <c r="BB2548" s="11"/>
      <c r="BC2548" s="11"/>
    </row>
    <row r="2549" spans="1:55" x14ac:dyDescent="0.3">
      <c r="A2549" s="11"/>
      <c r="B2549" s="11"/>
      <c r="C2549" s="11"/>
      <c r="D2549" s="11"/>
      <c r="E2549" s="38"/>
      <c r="F2549" s="11"/>
      <c r="G2549" s="40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26"/>
      <c r="AR2549" s="26"/>
      <c r="AS2549" s="26"/>
      <c r="AT2549" s="26"/>
      <c r="AU2549" s="26"/>
      <c r="AV2549" s="26"/>
      <c r="AW2549" s="11"/>
      <c r="AX2549" s="11"/>
      <c r="AY2549" s="11"/>
      <c r="AZ2549" s="11"/>
      <c r="BA2549" s="11"/>
      <c r="BB2549" s="11"/>
      <c r="BC2549" s="11"/>
    </row>
    <row r="2550" spans="1:55" x14ac:dyDescent="0.3">
      <c r="A2550" s="11"/>
      <c r="B2550" s="11"/>
      <c r="C2550" s="11"/>
      <c r="D2550" s="11"/>
      <c r="E2550" s="38"/>
      <c r="F2550" s="11"/>
      <c r="G2550" s="40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26"/>
      <c r="AR2550" s="26"/>
      <c r="AS2550" s="26"/>
      <c r="AT2550" s="26"/>
      <c r="AU2550" s="26"/>
      <c r="AV2550" s="26"/>
      <c r="AW2550" s="11"/>
      <c r="AX2550" s="11"/>
      <c r="AY2550" s="11"/>
      <c r="AZ2550" s="11"/>
      <c r="BA2550" s="11"/>
      <c r="BB2550" s="11"/>
      <c r="BC2550" s="11"/>
    </row>
    <row r="2551" spans="1:55" x14ac:dyDescent="0.3">
      <c r="A2551" s="11"/>
      <c r="B2551" s="11"/>
      <c r="C2551" s="11"/>
      <c r="D2551" s="11"/>
      <c r="E2551" s="38"/>
      <c r="F2551" s="11"/>
      <c r="G2551" s="40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26"/>
      <c r="AR2551" s="26"/>
      <c r="AS2551" s="26"/>
      <c r="AT2551" s="26"/>
      <c r="AU2551" s="26"/>
      <c r="AV2551" s="26"/>
      <c r="AW2551" s="11"/>
      <c r="AX2551" s="11"/>
      <c r="AY2551" s="11"/>
      <c r="AZ2551" s="11"/>
      <c r="BA2551" s="11"/>
      <c r="BB2551" s="11"/>
      <c r="BC2551" s="11"/>
    </row>
    <row r="2552" spans="1:55" x14ac:dyDescent="0.3">
      <c r="A2552" s="11"/>
      <c r="B2552" s="11"/>
      <c r="C2552" s="11"/>
      <c r="D2552" s="11"/>
      <c r="E2552" s="38"/>
      <c r="F2552" s="11"/>
      <c r="G2552" s="40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26"/>
      <c r="AR2552" s="26"/>
      <c r="AS2552" s="26"/>
      <c r="AT2552" s="26"/>
      <c r="AU2552" s="26"/>
      <c r="AV2552" s="26"/>
      <c r="AW2552" s="11"/>
      <c r="AX2552" s="11"/>
      <c r="AY2552" s="11"/>
      <c r="AZ2552" s="11"/>
      <c r="BA2552" s="11"/>
      <c r="BB2552" s="11"/>
      <c r="BC2552" s="11"/>
    </row>
    <row r="2553" spans="1:55" x14ac:dyDescent="0.3">
      <c r="A2553" s="11"/>
      <c r="B2553" s="11"/>
      <c r="C2553" s="11"/>
      <c r="D2553" s="11"/>
      <c r="E2553" s="38"/>
      <c r="F2553" s="11"/>
      <c r="G2553" s="40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26"/>
      <c r="AR2553" s="26"/>
      <c r="AS2553" s="26"/>
      <c r="AT2553" s="26"/>
      <c r="AU2553" s="26"/>
      <c r="AV2553" s="26"/>
      <c r="AW2553" s="11"/>
      <c r="AX2553" s="11"/>
      <c r="AY2553" s="11"/>
      <c r="AZ2553" s="11"/>
      <c r="BA2553" s="11"/>
      <c r="BB2553" s="11"/>
      <c r="BC2553" s="11"/>
    </row>
    <row r="2554" spans="1:55" x14ac:dyDescent="0.3">
      <c r="A2554" s="11"/>
      <c r="B2554" s="11"/>
      <c r="C2554" s="11"/>
      <c r="D2554" s="11"/>
      <c r="E2554" s="38"/>
      <c r="F2554" s="11"/>
      <c r="G2554" s="40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26"/>
      <c r="AR2554" s="26"/>
      <c r="AS2554" s="26"/>
      <c r="AT2554" s="26"/>
      <c r="AU2554" s="26"/>
      <c r="AV2554" s="26"/>
      <c r="AW2554" s="11"/>
      <c r="AX2554" s="11"/>
      <c r="AY2554" s="11"/>
      <c r="AZ2554" s="11"/>
      <c r="BA2554" s="11"/>
      <c r="BB2554" s="11"/>
      <c r="BC2554" s="11"/>
    </row>
    <row r="2555" spans="1:55" x14ac:dyDescent="0.3">
      <c r="A2555" s="11"/>
      <c r="B2555" s="11"/>
      <c r="C2555" s="11"/>
      <c r="D2555" s="11"/>
      <c r="E2555" s="38"/>
      <c r="F2555" s="11"/>
      <c r="G2555" s="40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26"/>
      <c r="AR2555" s="26"/>
      <c r="AS2555" s="26"/>
      <c r="AT2555" s="26"/>
      <c r="AU2555" s="26"/>
      <c r="AV2555" s="26"/>
      <c r="AW2555" s="11"/>
      <c r="AX2555" s="11"/>
      <c r="AY2555" s="11"/>
      <c r="AZ2555" s="11"/>
      <c r="BA2555" s="11"/>
      <c r="BB2555" s="11"/>
      <c r="BC2555" s="11"/>
    </row>
    <row r="2556" spans="1:55" x14ac:dyDescent="0.3">
      <c r="A2556" s="11"/>
      <c r="B2556" s="11"/>
      <c r="C2556" s="11"/>
      <c r="D2556" s="11"/>
      <c r="E2556" s="38"/>
      <c r="F2556" s="11"/>
      <c r="G2556" s="40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26"/>
      <c r="AR2556" s="26"/>
      <c r="AS2556" s="26"/>
      <c r="AT2556" s="26"/>
      <c r="AU2556" s="26"/>
      <c r="AV2556" s="26"/>
      <c r="AW2556" s="11"/>
      <c r="AX2556" s="11"/>
      <c r="AY2556" s="11"/>
      <c r="AZ2556" s="11"/>
      <c r="BA2556" s="11"/>
      <c r="BB2556" s="11"/>
      <c r="BC2556" s="11"/>
    </row>
    <row r="2557" spans="1:55" x14ac:dyDescent="0.3">
      <c r="A2557" s="11"/>
      <c r="B2557" s="11"/>
      <c r="C2557" s="11"/>
      <c r="D2557" s="11"/>
      <c r="E2557" s="38"/>
      <c r="F2557" s="11"/>
      <c r="G2557" s="40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26"/>
      <c r="AR2557" s="26"/>
      <c r="AS2557" s="26"/>
      <c r="AT2557" s="26"/>
      <c r="AU2557" s="26"/>
      <c r="AV2557" s="26"/>
      <c r="AW2557" s="11"/>
      <c r="AX2557" s="11"/>
      <c r="AY2557" s="11"/>
      <c r="AZ2557" s="11"/>
      <c r="BA2557" s="11"/>
      <c r="BB2557" s="11"/>
      <c r="BC2557" s="11"/>
    </row>
    <row r="2558" spans="1:55" x14ac:dyDescent="0.3">
      <c r="A2558" s="11"/>
      <c r="B2558" s="11"/>
      <c r="C2558" s="11"/>
      <c r="D2558" s="11"/>
      <c r="E2558" s="38"/>
      <c r="F2558" s="11"/>
      <c r="G2558" s="40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26"/>
      <c r="AR2558" s="26"/>
      <c r="AS2558" s="26"/>
      <c r="AT2558" s="26"/>
      <c r="AU2558" s="26"/>
      <c r="AV2558" s="26"/>
      <c r="AW2558" s="11"/>
      <c r="AX2558" s="11"/>
      <c r="AY2558" s="11"/>
      <c r="AZ2558" s="11"/>
      <c r="BA2558" s="11"/>
      <c r="BB2558" s="11"/>
      <c r="BC2558" s="11"/>
    </row>
    <row r="2559" spans="1:55" x14ac:dyDescent="0.3">
      <c r="A2559" s="11"/>
      <c r="B2559" s="11"/>
      <c r="C2559" s="11"/>
      <c r="D2559" s="11"/>
      <c r="E2559" s="38"/>
      <c r="F2559" s="11"/>
      <c r="G2559" s="40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26"/>
      <c r="AR2559" s="26"/>
      <c r="AS2559" s="26"/>
      <c r="AT2559" s="26"/>
      <c r="AU2559" s="26"/>
      <c r="AV2559" s="26"/>
      <c r="AW2559" s="11"/>
      <c r="AX2559" s="11"/>
      <c r="AY2559" s="11"/>
      <c r="AZ2559" s="11"/>
      <c r="BA2559" s="11"/>
      <c r="BB2559" s="11"/>
      <c r="BC2559" s="11"/>
    </row>
    <row r="2560" spans="1:55" x14ac:dyDescent="0.3">
      <c r="A2560" s="11"/>
      <c r="B2560" s="11"/>
      <c r="C2560" s="11"/>
      <c r="D2560" s="11"/>
      <c r="E2560" s="38"/>
      <c r="F2560" s="11"/>
      <c r="G2560" s="40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26"/>
      <c r="AR2560" s="26"/>
      <c r="AS2560" s="26"/>
      <c r="AT2560" s="26"/>
      <c r="AU2560" s="26"/>
      <c r="AV2560" s="26"/>
      <c r="AW2560" s="11"/>
      <c r="AX2560" s="11"/>
      <c r="AY2560" s="11"/>
      <c r="AZ2560" s="11"/>
      <c r="BA2560" s="11"/>
      <c r="BB2560" s="11"/>
      <c r="BC2560" s="11"/>
    </row>
    <row r="2561" spans="1:55" x14ac:dyDescent="0.3">
      <c r="A2561" s="11"/>
      <c r="B2561" s="11"/>
      <c r="C2561" s="11"/>
      <c r="D2561" s="11"/>
      <c r="E2561" s="38"/>
      <c r="F2561" s="11"/>
      <c r="G2561" s="40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26"/>
      <c r="AR2561" s="26"/>
      <c r="AS2561" s="26"/>
      <c r="AT2561" s="26"/>
      <c r="AU2561" s="26"/>
      <c r="AV2561" s="26"/>
      <c r="AW2561" s="11"/>
      <c r="AX2561" s="11"/>
      <c r="AY2561" s="11"/>
      <c r="AZ2561" s="11"/>
      <c r="BA2561" s="11"/>
      <c r="BB2561" s="11"/>
      <c r="BC2561" s="11"/>
    </row>
    <row r="2562" spans="1:55" x14ac:dyDescent="0.3">
      <c r="A2562" s="11"/>
      <c r="B2562" s="11"/>
      <c r="C2562" s="11"/>
      <c r="D2562" s="11"/>
      <c r="E2562" s="38"/>
      <c r="F2562" s="11"/>
      <c r="G2562" s="40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26"/>
      <c r="AR2562" s="26"/>
      <c r="AS2562" s="26"/>
      <c r="AT2562" s="26"/>
      <c r="AU2562" s="26"/>
      <c r="AV2562" s="26"/>
      <c r="AW2562" s="11"/>
      <c r="AX2562" s="11"/>
      <c r="AY2562" s="11"/>
      <c r="AZ2562" s="11"/>
      <c r="BA2562" s="11"/>
      <c r="BB2562" s="11"/>
      <c r="BC2562" s="11"/>
    </row>
    <row r="2563" spans="1:55" x14ac:dyDescent="0.3">
      <c r="A2563" s="11"/>
      <c r="B2563" s="11"/>
      <c r="C2563" s="11"/>
      <c r="D2563" s="11"/>
      <c r="E2563" s="38"/>
      <c r="F2563" s="11"/>
      <c r="G2563" s="40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26"/>
      <c r="AR2563" s="26"/>
      <c r="AS2563" s="26"/>
      <c r="AT2563" s="26"/>
      <c r="AU2563" s="26"/>
      <c r="AV2563" s="26"/>
      <c r="AW2563" s="11"/>
      <c r="AX2563" s="11"/>
      <c r="AY2563" s="11"/>
      <c r="AZ2563" s="11"/>
      <c r="BA2563" s="11"/>
      <c r="BB2563" s="11"/>
      <c r="BC2563" s="11"/>
    </row>
    <row r="2564" spans="1:55" x14ac:dyDescent="0.3">
      <c r="A2564" s="11"/>
      <c r="B2564" s="11"/>
      <c r="C2564" s="11"/>
      <c r="D2564" s="11"/>
      <c r="E2564" s="38"/>
      <c r="F2564" s="11"/>
      <c r="G2564" s="40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26"/>
      <c r="AR2564" s="26"/>
      <c r="AS2564" s="26"/>
      <c r="AT2564" s="26"/>
      <c r="AU2564" s="26"/>
      <c r="AV2564" s="26"/>
      <c r="AW2564" s="11"/>
      <c r="AX2564" s="11"/>
      <c r="AY2564" s="11"/>
      <c r="AZ2564" s="11"/>
      <c r="BA2564" s="11"/>
      <c r="BB2564" s="11"/>
      <c r="BC2564" s="11"/>
    </row>
    <row r="2565" spans="1:55" x14ac:dyDescent="0.3">
      <c r="A2565" s="11"/>
      <c r="B2565" s="11"/>
      <c r="C2565" s="11"/>
      <c r="D2565" s="11"/>
      <c r="E2565" s="38"/>
      <c r="F2565" s="11"/>
      <c r="G2565" s="40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26"/>
      <c r="AR2565" s="26"/>
      <c r="AS2565" s="26"/>
      <c r="AT2565" s="26"/>
      <c r="AU2565" s="26"/>
      <c r="AV2565" s="26"/>
      <c r="AW2565" s="11"/>
      <c r="AX2565" s="11"/>
      <c r="AY2565" s="11"/>
      <c r="AZ2565" s="11"/>
      <c r="BA2565" s="11"/>
      <c r="BB2565" s="11"/>
      <c r="BC2565" s="11"/>
    </row>
    <row r="2566" spans="1:55" x14ac:dyDescent="0.3">
      <c r="A2566" s="11"/>
      <c r="B2566" s="11"/>
      <c r="C2566" s="11"/>
      <c r="D2566" s="11"/>
      <c r="E2566" s="38"/>
      <c r="F2566" s="11"/>
      <c r="G2566" s="40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26"/>
      <c r="AR2566" s="26"/>
      <c r="AS2566" s="26"/>
      <c r="AT2566" s="26"/>
      <c r="AU2566" s="26"/>
      <c r="AV2566" s="26"/>
      <c r="AW2566" s="11"/>
      <c r="AX2566" s="11"/>
      <c r="AY2566" s="11"/>
      <c r="AZ2566" s="11"/>
      <c r="BA2566" s="11"/>
      <c r="BB2566" s="11"/>
      <c r="BC2566" s="11"/>
    </row>
    <row r="2567" spans="1:55" x14ac:dyDescent="0.3">
      <c r="A2567" s="11"/>
      <c r="B2567" s="11"/>
      <c r="C2567" s="11"/>
      <c r="D2567" s="11"/>
      <c r="E2567" s="38"/>
      <c r="F2567" s="11"/>
      <c r="G2567" s="40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26"/>
      <c r="AR2567" s="26"/>
      <c r="AS2567" s="26"/>
      <c r="AT2567" s="26"/>
      <c r="AU2567" s="26"/>
      <c r="AV2567" s="26"/>
      <c r="AW2567" s="11"/>
      <c r="AX2567" s="11"/>
      <c r="AY2567" s="11"/>
      <c r="AZ2567" s="11"/>
      <c r="BA2567" s="11"/>
      <c r="BB2567" s="11"/>
      <c r="BC2567" s="11"/>
    </row>
    <row r="2568" spans="1:55" x14ac:dyDescent="0.3">
      <c r="A2568" s="11"/>
      <c r="B2568" s="11"/>
      <c r="C2568" s="11"/>
      <c r="D2568" s="11"/>
      <c r="E2568" s="38"/>
      <c r="F2568" s="11"/>
      <c r="G2568" s="40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26"/>
      <c r="AR2568" s="26"/>
      <c r="AS2568" s="26"/>
      <c r="AT2568" s="26"/>
      <c r="AU2568" s="26"/>
      <c r="AV2568" s="26"/>
      <c r="AW2568" s="11"/>
      <c r="AX2568" s="11"/>
      <c r="AY2568" s="11"/>
      <c r="AZ2568" s="11"/>
      <c r="BA2568" s="11"/>
      <c r="BB2568" s="11"/>
      <c r="BC2568" s="11"/>
    </row>
    <row r="2569" spans="1:55" x14ac:dyDescent="0.3">
      <c r="A2569" s="11"/>
      <c r="B2569" s="11"/>
      <c r="C2569" s="11"/>
      <c r="D2569" s="11"/>
      <c r="E2569" s="38"/>
      <c r="F2569" s="11"/>
      <c r="G2569" s="40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26"/>
      <c r="AR2569" s="26"/>
      <c r="AS2569" s="26"/>
      <c r="AT2569" s="26"/>
      <c r="AU2569" s="26"/>
      <c r="AV2569" s="26"/>
      <c r="AW2569" s="11"/>
      <c r="AX2569" s="11"/>
      <c r="AY2569" s="11"/>
      <c r="AZ2569" s="11"/>
      <c r="BA2569" s="11"/>
      <c r="BB2569" s="11"/>
      <c r="BC2569" s="11"/>
    </row>
    <row r="2570" spans="1:55" x14ac:dyDescent="0.3">
      <c r="A2570" s="11"/>
      <c r="B2570" s="11"/>
      <c r="C2570" s="11"/>
      <c r="D2570" s="11"/>
      <c r="E2570" s="38"/>
      <c r="F2570" s="11"/>
      <c r="G2570" s="40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26"/>
      <c r="AR2570" s="26"/>
      <c r="AS2570" s="26"/>
      <c r="AT2570" s="26"/>
      <c r="AU2570" s="26"/>
      <c r="AV2570" s="26"/>
      <c r="AW2570" s="11"/>
      <c r="AX2570" s="11"/>
      <c r="AY2570" s="11"/>
      <c r="AZ2570" s="11"/>
      <c r="BA2570" s="11"/>
      <c r="BB2570" s="11"/>
      <c r="BC2570" s="11"/>
    </row>
    <row r="2571" spans="1:55" x14ac:dyDescent="0.3">
      <c r="A2571" s="11"/>
      <c r="B2571" s="11"/>
      <c r="C2571" s="11"/>
      <c r="D2571" s="11"/>
      <c r="E2571" s="38"/>
      <c r="F2571" s="11"/>
      <c r="G2571" s="40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26"/>
      <c r="AR2571" s="26"/>
      <c r="AS2571" s="26"/>
      <c r="AT2571" s="26"/>
      <c r="AU2571" s="26"/>
      <c r="AV2571" s="26"/>
      <c r="AW2571" s="11"/>
      <c r="AX2571" s="11"/>
      <c r="AY2571" s="11"/>
      <c r="AZ2571" s="11"/>
      <c r="BA2571" s="11"/>
      <c r="BB2571" s="11"/>
      <c r="BC2571" s="11"/>
    </row>
    <row r="2572" spans="1:55" x14ac:dyDescent="0.3">
      <c r="A2572" s="11"/>
      <c r="B2572" s="11"/>
      <c r="C2572" s="11"/>
      <c r="D2572" s="11"/>
      <c r="E2572" s="38"/>
      <c r="F2572" s="11"/>
      <c r="G2572" s="40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26"/>
      <c r="AR2572" s="26"/>
      <c r="AS2572" s="26"/>
      <c r="AT2572" s="26"/>
      <c r="AU2572" s="26"/>
      <c r="AV2572" s="26"/>
      <c r="AW2572" s="11"/>
      <c r="AX2572" s="11"/>
      <c r="AY2572" s="11"/>
      <c r="AZ2572" s="11"/>
      <c r="BA2572" s="11"/>
      <c r="BB2572" s="11"/>
      <c r="BC2572" s="11"/>
    </row>
    <row r="2573" spans="1:55" x14ac:dyDescent="0.3">
      <c r="A2573" s="11"/>
      <c r="B2573" s="11"/>
      <c r="C2573" s="11"/>
      <c r="D2573" s="11"/>
      <c r="E2573" s="38"/>
      <c r="F2573" s="11"/>
      <c r="G2573" s="40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26"/>
      <c r="AR2573" s="26"/>
      <c r="AS2573" s="26"/>
      <c r="AT2573" s="26"/>
      <c r="AU2573" s="26"/>
      <c r="AV2573" s="26"/>
      <c r="AW2573" s="11"/>
      <c r="AX2573" s="11"/>
      <c r="AY2573" s="11"/>
      <c r="AZ2573" s="11"/>
      <c r="BA2573" s="11"/>
      <c r="BB2573" s="11"/>
      <c r="BC2573" s="11"/>
    </row>
    <row r="2574" spans="1:55" x14ac:dyDescent="0.3">
      <c r="A2574" s="11"/>
      <c r="B2574" s="11"/>
      <c r="C2574" s="11"/>
      <c r="D2574" s="11"/>
      <c r="E2574" s="38"/>
      <c r="F2574" s="11"/>
      <c r="G2574" s="40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26"/>
      <c r="AR2574" s="26"/>
      <c r="AS2574" s="26"/>
      <c r="AT2574" s="26"/>
      <c r="AU2574" s="26"/>
      <c r="AV2574" s="26"/>
      <c r="AW2574" s="11"/>
      <c r="AX2574" s="11"/>
      <c r="AY2574" s="11"/>
      <c r="AZ2574" s="11"/>
      <c r="BA2574" s="11"/>
      <c r="BB2574" s="11"/>
      <c r="BC2574" s="11"/>
    </row>
    <row r="2575" spans="1:55" x14ac:dyDescent="0.3">
      <c r="A2575" s="11"/>
      <c r="B2575" s="11"/>
      <c r="C2575" s="11"/>
      <c r="D2575" s="11"/>
      <c r="E2575" s="38"/>
      <c r="F2575" s="11"/>
      <c r="G2575" s="40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26"/>
      <c r="AR2575" s="26"/>
      <c r="AS2575" s="26"/>
      <c r="AT2575" s="26"/>
      <c r="AU2575" s="26"/>
      <c r="AV2575" s="26"/>
      <c r="AW2575" s="11"/>
      <c r="AX2575" s="11"/>
      <c r="AY2575" s="11"/>
      <c r="AZ2575" s="11"/>
      <c r="BA2575" s="11"/>
      <c r="BB2575" s="11"/>
      <c r="BC2575" s="11"/>
    </row>
    <row r="2576" spans="1:55" x14ac:dyDescent="0.3">
      <c r="A2576" s="11"/>
      <c r="B2576" s="11"/>
      <c r="C2576" s="11"/>
      <c r="D2576" s="11"/>
      <c r="E2576" s="38"/>
      <c r="F2576" s="11"/>
      <c r="G2576" s="40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26"/>
      <c r="AR2576" s="26"/>
      <c r="AS2576" s="26"/>
      <c r="AT2576" s="26"/>
      <c r="AU2576" s="26"/>
      <c r="AV2576" s="26"/>
      <c r="AW2576" s="11"/>
      <c r="AX2576" s="11"/>
      <c r="AY2576" s="11"/>
      <c r="AZ2576" s="11"/>
      <c r="BA2576" s="11"/>
      <c r="BB2576" s="11"/>
      <c r="BC2576" s="11"/>
    </row>
    <row r="2577" spans="1:55" x14ac:dyDescent="0.3">
      <c r="A2577" s="11"/>
      <c r="B2577" s="11"/>
      <c r="C2577" s="11"/>
      <c r="D2577" s="11"/>
      <c r="E2577" s="38"/>
      <c r="F2577" s="11"/>
      <c r="G2577" s="40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26"/>
      <c r="AR2577" s="26"/>
      <c r="AS2577" s="26"/>
      <c r="AT2577" s="26"/>
      <c r="AU2577" s="26"/>
      <c r="AV2577" s="26"/>
      <c r="AW2577" s="11"/>
      <c r="AX2577" s="11"/>
      <c r="AY2577" s="11"/>
      <c r="AZ2577" s="11"/>
      <c r="BA2577" s="11"/>
      <c r="BB2577" s="11"/>
      <c r="BC2577" s="11"/>
    </row>
    <row r="2578" spans="1:55" x14ac:dyDescent="0.3">
      <c r="A2578" s="11"/>
      <c r="B2578" s="11"/>
      <c r="C2578" s="11"/>
      <c r="D2578" s="11"/>
      <c r="E2578" s="38"/>
      <c r="F2578" s="11"/>
      <c r="G2578" s="40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26"/>
      <c r="AR2578" s="26"/>
      <c r="AS2578" s="26"/>
      <c r="AT2578" s="26"/>
      <c r="AU2578" s="26"/>
      <c r="AV2578" s="26"/>
      <c r="AW2578" s="11"/>
      <c r="AX2578" s="11"/>
      <c r="AY2578" s="11"/>
      <c r="AZ2578" s="11"/>
      <c r="BA2578" s="11"/>
      <c r="BB2578" s="11"/>
      <c r="BC2578" s="11"/>
    </row>
    <row r="2579" spans="1:55" x14ac:dyDescent="0.3">
      <c r="A2579" s="11"/>
      <c r="B2579" s="11"/>
      <c r="C2579" s="11"/>
      <c r="D2579" s="11"/>
      <c r="E2579" s="38"/>
      <c r="F2579" s="11"/>
      <c r="G2579" s="40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26"/>
      <c r="AR2579" s="26"/>
      <c r="AS2579" s="26"/>
      <c r="AT2579" s="26"/>
      <c r="AU2579" s="26"/>
      <c r="AV2579" s="26"/>
      <c r="AW2579" s="11"/>
      <c r="AX2579" s="11"/>
      <c r="AY2579" s="11"/>
      <c r="AZ2579" s="11"/>
      <c r="BA2579" s="11"/>
      <c r="BB2579" s="11"/>
      <c r="BC2579" s="11"/>
    </row>
    <row r="2580" spans="1:55" x14ac:dyDescent="0.3">
      <c r="A2580" s="11"/>
      <c r="B2580" s="11"/>
      <c r="C2580" s="11"/>
      <c r="D2580" s="11"/>
      <c r="E2580" s="38"/>
      <c r="F2580" s="11"/>
      <c r="G2580" s="40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26"/>
      <c r="AR2580" s="26"/>
      <c r="AS2580" s="26"/>
      <c r="AT2580" s="26"/>
      <c r="AU2580" s="26"/>
      <c r="AV2580" s="26"/>
      <c r="AW2580" s="11"/>
      <c r="AX2580" s="11"/>
      <c r="AY2580" s="11"/>
      <c r="AZ2580" s="11"/>
      <c r="BA2580" s="11"/>
      <c r="BB2580" s="11"/>
      <c r="BC2580" s="11"/>
    </row>
    <row r="2581" spans="1:55" x14ac:dyDescent="0.3">
      <c r="A2581" s="11"/>
      <c r="B2581" s="11"/>
      <c r="C2581" s="11"/>
      <c r="D2581" s="11"/>
      <c r="E2581" s="38"/>
      <c r="F2581" s="11"/>
      <c r="G2581" s="40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26"/>
      <c r="AR2581" s="26"/>
      <c r="AS2581" s="26"/>
      <c r="AT2581" s="26"/>
      <c r="AU2581" s="26"/>
      <c r="AV2581" s="26"/>
      <c r="AW2581" s="11"/>
      <c r="AX2581" s="11"/>
      <c r="AY2581" s="11"/>
      <c r="AZ2581" s="11"/>
      <c r="BA2581" s="11"/>
      <c r="BB2581" s="11"/>
      <c r="BC2581" s="11"/>
    </row>
    <row r="2582" spans="1:55" x14ac:dyDescent="0.3">
      <c r="A2582" s="11"/>
      <c r="B2582" s="11"/>
      <c r="C2582" s="11"/>
      <c r="D2582" s="11"/>
      <c r="E2582" s="38"/>
      <c r="F2582" s="11"/>
      <c r="G2582" s="40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26"/>
      <c r="AR2582" s="26"/>
      <c r="AS2582" s="26"/>
      <c r="AT2582" s="26"/>
      <c r="AU2582" s="26"/>
      <c r="AV2582" s="26"/>
      <c r="AW2582" s="11"/>
      <c r="AX2582" s="11"/>
      <c r="AY2582" s="11"/>
      <c r="AZ2582" s="11"/>
      <c r="BA2582" s="11"/>
      <c r="BB2582" s="11"/>
      <c r="BC2582" s="11"/>
    </row>
    <row r="2583" spans="1:55" x14ac:dyDescent="0.3">
      <c r="A2583" s="11"/>
      <c r="B2583" s="11"/>
      <c r="C2583" s="11"/>
      <c r="D2583" s="11"/>
      <c r="E2583" s="38"/>
      <c r="F2583" s="11"/>
      <c r="G2583" s="40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26"/>
      <c r="AR2583" s="26"/>
      <c r="AS2583" s="26"/>
      <c r="AT2583" s="26"/>
      <c r="AU2583" s="26"/>
      <c r="AV2583" s="26"/>
      <c r="AW2583" s="11"/>
      <c r="AX2583" s="11"/>
      <c r="AY2583" s="11"/>
      <c r="AZ2583" s="11"/>
      <c r="BA2583" s="11"/>
      <c r="BB2583" s="11"/>
      <c r="BC2583" s="11"/>
    </row>
    <row r="2584" spans="1:55" x14ac:dyDescent="0.3">
      <c r="A2584" s="11"/>
      <c r="B2584" s="11"/>
      <c r="C2584" s="11"/>
      <c r="D2584" s="11"/>
      <c r="E2584" s="38"/>
      <c r="F2584" s="11"/>
      <c r="G2584" s="40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26"/>
      <c r="AR2584" s="26"/>
      <c r="AS2584" s="26"/>
      <c r="AT2584" s="26"/>
      <c r="AU2584" s="26"/>
      <c r="AV2584" s="26"/>
      <c r="AW2584" s="11"/>
      <c r="AX2584" s="11"/>
      <c r="AY2584" s="11"/>
      <c r="AZ2584" s="11"/>
      <c r="BA2584" s="11"/>
      <c r="BB2584" s="11"/>
      <c r="BC2584" s="11"/>
    </row>
    <row r="2585" spans="1:55" x14ac:dyDescent="0.3">
      <c r="A2585" s="11"/>
      <c r="B2585" s="11"/>
      <c r="C2585" s="11"/>
      <c r="D2585" s="11"/>
      <c r="E2585" s="38"/>
      <c r="F2585" s="11"/>
      <c r="G2585" s="40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26"/>
      <c r="AR2585" s="26"/>
      <c r="AS2585" s="26"/>
      <c r="AT2585" s="26"/>
      <c r="AU2585" s="26"/>
      <c r="AV2585" s="26"/>
      <c r="AW2585" s="11"/>
      <c r="AX2585" s="11"/>
      <c r="AY2585" s="11"/>
      <c r="AZ2585" s="11"/>
      <c r="BA2585" s="11"/>
      <c r="BB2585" s="11"/>
      <c r="BC2585" s="11"/>
    </row>
    <row r="2586" spans="1:55" x14ac:dyDescent="0.3">
      <c r="A2586" s="11"/>
      <c r="B2586" s="11"/>
      <c r="C2586" s="11"/>
      <c r="D2586" s="11"/>
      <c r="E2586" s="38"/>
      <c r="F2586" s="11"/>
      <c r="G2586" s="40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26"/>
      <c r="AR2586" s="26"/>
      <c r="AS2586" s="26"/>
      <c r="AT2586" s="26"/>
      <c r="AU2586" s="26"/>
      <c r="AV2586" s="26"/>
      <c r="AW2586" s="11"/>
      <c r="AX2586" s="11"/>
      <c r="AY2586" s="11"/>
      <c r="AZ2586" s="11"/>
      <c r="BA2586" s="11"/>
      <c r="BB2586" s="11"/>
      <c r="BC2586" s="11"/>
    </row>
    <row r="2587" spans="1:55" x14ac:dyDescent="0.3">
      <c r="A2587" s="11"/>
      <c r="B2587" s="11"/>
      <c r="C2587" s="11"/>
      <c r="D2587" s="11"/>
      <c r="E2587" s="38"/>
      <c r="F2587" s="11"/>
      <c r="G2587" s="40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26"/>
      <c r="AR2587" s="26"/>
      <c r="AS2587" s="26"/>
      <c r="AT2587" s="26"/>
      <c r="AU2587" s="26"/>
      <c r="AV2587" s="26"/>
      <c r="AW2587" s="11"/>
      <c r="AX2587" s="11"/>
      <c r="AY2587" s="11"/>
      <c r="AZ2587" s="11"/>
      <c r="BA2587" s="11"/>
      <c r="BB2587" s="11"/>
      <c r="BC2587" s="11"/>
    </row>
    <row r="2588" spans="1:55" x14ac:dyDescent="0.3">
      <c r="A2588" s="11"/>
      <c r="B2588" s="11"/>
      <c r="C2588" s="11"/>
      <c r="D2588" s="11"/>
      <c r="E2588" s="38"/>
      <c r="F2588" s="11"/>
      <c r="G2588" s="40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26"/>
      <c r="AR2588" s="26"/>
      <c r="AS2588" s="26"/>
      <c r="AT2588" s="26"/>
      <c r="AU2588" s="26"/>
      <c r="AV2588" s="26"/>
      <c r="AW2588" s="11"/>
      <c r="AX2588" s="11"/>
      <c r="AY2588" s="11"/>
      <c r="AZ2588" s="11"/>
      <c r="BA2588" s="11"/>
      <c r="BB2588" s="11"/>
      <c r="BC2588" s="11"/>
    </row>
    <row r="2589" spans="1:55" x14ac:dyDescent="0.3">
      <c r="A2589" s="11"/>
      <c r="B2589" s="11"/>
      <c r="C2589" s="11"/>
      <c r="D2589" s="11"/>
      <c r="E2589" s="38"/>
      <c r="F2589" s="11"/>
      <c r="G2589" s="40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26"/>
      <c r="AR2589" s="26"/>
      <c r="AS2589" s="26"/>
      <c r="AT2589" s="26"/>
      <c r="AU2589" s="26"/>
      <c r="AV2589" s="26"/>
      <c r="AW2589" s="11"/>
      <c r="AX2589" s="11"/>
      <c r="AY2589" s="11"/>
      <c r="AZ2589" s="11"/>
      <c r="BA2589" s="11"/>
      <c r="BB2589" s="11"/>
      <c r="BC2589" s="11"/>
    </row>
    <row r="2590" spans="1:55" x14ac:dyDescent="0.3">
      <c r="A2590" s="11"/>
      <c r="B2590" s="11"/>
      <c r="C2590" s="11"/>
      <c r="D2590" s="11"/>
      <c r="E2590" s="38"/>
      <c r="F2590" s="11"/>
      <c r="G2590" s="40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26"/>
      <c r="AR2590" s="26"/>
      <c r="AS2590" s="26"/>
      <c r="AT2590" s="26"/>
      <c r="AU2590" s="26"/>
      <c r="AV2590" s="26"/>
      <c r="AW2590" s="11"/>
      <c r="AX2590" s="11"/>
      <c r="AY2590" s="11"/>
      <c r="AZ2590" s="11"/>
      <c r="BA2590" s="11"/>
      <c r="BB2590" s="11"/>
      <c r="BC2590" s="11"/>
    </row>
    <row r="2591" spans="1:55" x14ac:dyDescent="0.3">
      <c r="A2591" s="11"/>
      <c r="B2591" s="11"/>
      <c r="C2591" s="11"/>
      <c r="D2591" s="11"/>
      <c r="E2591" s="38"/>
      <c r="F2591" s="11"/>
      <c r="G2591" s="40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26"/>
      <c r="AR2591" s="26"/>
      <c r="AS2591" s="26"/>
      <c r="AT2591" s="26"/>
      <c r="AU2591" s="26"/>
      <c r="AV2591" s="26"/>
      <c r="AW2591" s="11"/>
      <c r="AX2591" s="11"/>
      <c r="AY2591" s="11"/>
      <c r="AZ2591" s="11"/>
      <c r="BA2591" s="11"/>
      <c r="BB2591" s="11"/>
      <c r="BC2591" s="11"/>
    </row>
    <row r="2592" spans="1:55" x14ac:dyDescent="0.3">
      <c r="A2592" s="11"/>
      <c r="B2592" s="11"/>
      <c r="C2592" s="11"/>
      <c r="D2592" s="11"/>
      <c r="E2592" s="38"/>
      <c r="F2592" s="11"/>
      <c r="G2592" s="40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26"/>
      <c r="AR2592" s="26"/>
      <c r="AS2592" s="26"/>
      <c r="AT2592" s="26"/>
      <c r="AU2592" s="26"/>
      <c r="AV2592" s="26"/>
      <c r="AW2592" s="11"/>
      <c r="AX2592" s="11"/>
      <c r="AY2592" s="11"/>
      <c r="AZ2592" s="11"/>
      <c r="BA2592" s="11"/>
      <c r="BB2592" s="11"/>
      <c r="BC2592" s="11"/>
    </row>
    <row r="2593" spans="1:55" x14ac:dyDescent="0.3">
      <c r="A2593" s="11"/>
      <c r="B2593" s="11"/>
      <c r="C2593" s="11"/>
      <c r="D2593" s="11"/>
      <c r="E2593" s="38"/>
      <c r="F2593" s="11"/>
      <c r="G2593" s="40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26"/>
      <c r="AR2593" s="26"/>
      <c r="AS2593" s="26"/>
      <c r="AT2593" s="26"/>
      <c r="AU2593" s="26"/>
      <c r="AV2593" s="26"/>
      <c r="AW2593" s="11"/>
      <c r="AX2593" s="11"/>
      <c r="AY2593" s="11"/>
      <c r="AZ2593" s="11"/>
      <c r="BA2593" s="11"/>
      <c r="BB2593" s="11"/>
      <c r="BC2593" s="11"/>
    </row>
    <row r="2594" spans="1:55" x14ac:dyDescent="0.3">
      <c r="A2594" s="11"/>
      <c r="B2594" s="11"/>
      <c r="C2594" s="11"/>
      <c r="D2594" s="11"/>
      <c r="E2594" s="38"/>
      <c r="F2594" s="11"/>
      <c r="G2594" s="40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26"/>
      <c r="AR2594" s="26"/>
      <c r="AS2594" s="26"/>
      <c r="AT2594" s="26"/>
      <c r="AU2594" s="26"/>
      <c r="AV2594" s="26"/>
      <c r="AW2594" s="11"/>
      <c r="AX2594" s="11"/>
      <c r="AY2594" s="11"/>
      <c r="AZ2594" s="11"/>
      <c r="BA2594" s="11"/>
      <c r="BB2594" s="11"/>
      <c r="BC2594" s="11"/>
    </row>
    <row r="2595" spans="1:55" x14ac:dyDescent="0.3">
      <c r="A2595" s="11"/>
      <c r="B2595" s="11"/>
      <c r="C2595" s="11"/>
      <c r="D2595" s="11"/>
      <c r="E2595" s="38"/>
      <c r="F2595" s="11"/>
      <c r="G2595" s="40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26"/>
      <c r="AR2595" s="26"/>
      <c r="AS2595" s="26"/>
      <c r="AT2595" s="26"/>
      <c r="AU2595" s="26"/>
      <c r="AV2595" s="26"/>
      <c r="AW2595" s="11"/>
      <c r="AX2595" s="11"/>
      <c r="AY2595" s="11"/>
      <c r="AZ2595" s="11"/>
      <c r="BA2595" s="11"/>
      <c r="BB2595" s="11"/>
      <c r="BC2595" s="11"/>
    </row>
    <row r="2596" spans="1:55" x14ac:dyDescent="0.3">
      <c r="A2596" s="11"/>
      <c r="B2596" s="11"/>
      <c r="C2596" s="11"/>
      <c r="D2596" s="11"/>
      <c r="E2596" s="38"/>
      <c r="F2596" s="11"/>
      <c r="G2596" s="40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26"/>
      <c r="AR2596" s="26"/>
      <c r="AS2596" s="26"/>
      <c r="AT2596" s="26"/>
      <c r="AU2596" s="26"/>
      <c r="AV2596" s="26"/>
      <c r="AW2596" s="11"/>
      <c r="AX2596" s="11"/>
      <c r="AY2596" s="11"/>
      <c r="AZ2596" s="11"/>
      <c r="BA2596" s="11"/>
      <c r="BB2596" s="11"/>
      <c r="BC2596" s="11"/>
    </row>
    <row r="2597" spans="1:55" x14ac:dyDescent="0.3">
      <c r="A2597" s="11"/>
      <c r="B2597" s="11"/>
      <c r="C2597" s="11"/>
      <c r="D2597" s="11"/>
      <c r="E2597" s="38"/>
      <c r="F2597" s="11"/>
      <c r="G2597" s="40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26"/>
      <c r="AR2597" s="26"/>
      <c r="AS2597" s="26"/>
      <c r="AT2597" s="26"/>
      <c r="AU2597" s="26"/>
      <c r="AV2597" s="26"/>
      <c r="AW2597" s="11"/>
      <c r="AX2597" s="11"/>
      <c r="AY2597" s="11"/>
      <c r="AZ2597" s="11"/>
      <c r="BA2597" s="11"/>
      <c r="BB2597" s="11"/>
      <c r="BC2597" s="11"/>
    </row>
    <row r="2598" spans="1:55" x14ac:dyDescent="0.3">
      <c r="A2598" s="11"/>
      <c r="B2598" s="11"/>
      <c r="C2598" s="11"/>
      <c r="D2598" s="11"/>
      <c r="E2598" s="38"/>
      <c r="F2598" s="11"/>
      <c r="G2598" s="40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26"/>
      <c r="AR2598" s="26"/>
      <c r="AS2598" s="26"/>
      <c r="AT2598" s="26"/>
      <c r="AU2598" s="26"/>
      <c r="AV2598" s="26"/>
      <c r="AW2598" s="11"/>
      <c r="AX2598" s="11"/>
      <c r="AY2598" s="11"/>
      <c r="AZ2598" s="11"/>
      <c r="BA2598" s="11"/>
      <c r="BB2598" s="11"/>
      <c r="BC2598" s="11"/>
    </row>
    <row r="2599" spans="1:55" x14ac:dyDescent="0.3">
      <c r="A2599" s="11"/>
      <c r="B2599" s="11"/>
      <c r="C2599" s="11"/>
      <c r="D2599" s="11"/>
      <c r="E2599" s="38"/>
      <c r="F2599" s="11"/>
      <c r="G2599" s="40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26"/>
      <c r="AR2599" s="26"/>
      <c r="AS2599" s="26"/>
      <c r="AT2599" s="26"/>
      <c r="AU2599" s="26"/>
      <c r="AV2599" s="26"/>
      <c r="AW2599" s="11"/>
      <c r="AX2599" s="11"/>
      <c r="AY2599" s="11"/>
      <c r="AZ2599" s="11"/>
      <c r="BA2599" s="11"/>
      <c r="BB2599" s="11"/>
      <c r="BC2599" s="11"/>
    </row>
    <row r="2600" spans="1:55" x14ac:dyDescent="0.3">
      <c r="A2600" s="11"/>
      <c r="B2600" s="11"/>
      <c r="C2600" s="11"/>
      <c r="D2600" s="11"/>
      <c r="E2600" s="38"/>
      <c r="F2600" s="11"/>
      <c r="G2600" s="40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26"/>
      <c r="AR2600" s="26"/>
      <c r="AS2600" s="26"/>
      <c r="AT2600" s="26"/>
      <c r="AU2600" s="26"/>
      <c r="AV2600" s="26"/>
      <c r="AW2600" s="11"/>
      <c r="AX2600" s="11"/>
      <c r="AY2600" s="11"/>
      <c r="AZ2600" s="11"/>
      <c r="BA2600" s="11"/>
      <c r="BB2600" s="11"/>
      <c r="BC2600" s="11"/>
    </row>
    <row r="2601" spans="1:55" x14ac:dyDescent="0.3">
      <c r="A2601" s="11"/>
      <c r="B2601" s="11"/>
      <c r="C2601" s="11"/>
      <c r="D2601" s="11"/>
      <c r="E2601" s="38"/>
      <c r="F2601" s="11"/>
      <c r="G2601" s="40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26"/>
      <c r="AR2601" s="26"/>
      <c r="AS2601" s="26"/>
      <c r="AT2601" s="26"/>
      <c r="AU2601" s="26"/>
      <c r="AV2601" s="26"/>
      <c r="AW2601" s="11"/>
      <c r="AX2601" s="11"/>
      <c r="AY2601" s="11"/>
      <c r="AZ2601" s="11"/>
      <c r="BA2601" s="11"/>
      <c r="BB2601" s="11"/>
      <c r="BC2601" s="11"/>
    </row>
    <row r="2602" spans="1:55" x14ac:dyDescent="0.3">
      <c r="A2602" s="11"/>
      <c r="B2602" s="11"/>
      <c r="C2602" s="11"/>
      <c r="D2602" s="11"/>
      <c r="E2602" s="38"/>
      <c r="F2602" s="11"/>
      <c r="G2602" s="40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26"/>
      <c r="AR2602" s="26"/>
      <c r="AS2602" s="26"/>
      <c r="AT2602" s="26"/>
      <c r="AU2602" s="26"/>
      <c r="AV2602" s="26"/>
      <c r="AW2602" s="11"/>
      <c r="AX2602" s="11"/>
      <c r="AY2602" s="11"/>
      <c r="AZ2602" s="11"/>
      <c r="BA2602" s="11"/>
      <c r="BB2602" s="11"/>
      <c r="BC2602" s="11"/>
    </row>
    <row r="2603" spans="1:55" x14ac:dyDescent="0.3">
      <c r="A2603" s="11"/>
      <c r="B2603" s="11"/>
      <c r="C2603" s="11"/>
      <c r="D2603" s="11"/>
      <c r="E2603" s="38"/>
      <c r="F2603" s="11"/>
      <c r="G2603" s="40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26"/>
      <c r="AR2603" s="26"/>
      <c r="AS2603" s="26"/>
      <c r="AT2603" s="26"/>
      <c r="AU2603" s="26"/>
      <c r="AV2603" s="26"/>
      <c r="AW2603" s="11"/>
      <c r="AX2603" s="11"/>
      <c r="AY2603" s="11"/>
      <c r="AZ2603" s="11"/>
      <c r="BA2603" s="11"/>
      <c r="BB2603" s="11"/>
      <c r="BC2603" s="11"/>
    </row>
    <row r="2604" spans="1:55" x14ac:dyDescent="0.3">
      <c r="A2604" s="11"/>
      <c r="B2604" s="11"/>
      <c r="C2604" s="11"/>
      <c r="D2604" s="11"/>
      <c r="E2604" s="38"/>
      <c r="F2604" s="11"/>
      <c r="G2604" s="40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26"/>
      <c r="AR2604" s="26"/>
      <c r="AS2604" s="26"/>
      <c r="AT2604" s="26"/>
      <c r="AU2604" s="26"/>
      <c r="AV2604" s="26"/>
      <c r="AW2604" s="11"/>
      <c r="AX2604" s="11"/>
      <c r="AY2604" s="11"/>
      <c r="AZ2604" s="11"/>
      <c r="BA2604" s="11"/>
      <c r="BB2604" s="11"/>
      <c r="BC2604" s="11"/>
    </row>
    <row r="2605" spans="1:55" x14ac:dyDescent="0.3">
      <c r="A2605" s="11"/>
      <c r="B2605" s="11"/>
      <c r="C2605" s="11"/>
      <c r="D2605" s="11"/>
      <c r="E2605" s="38"/>
      <c r="F2605" s="11"/>
      <c r="G2605" s="40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26"/>
      <c r="AR2605" s="26"/>
      <c r="AS2605" s="26"/>
      <c r="AT2605" s="26"/>
      <c r="AU2605" s="26"/>
      <c r="AV2605" s="26"/>
      <c r="AW2605" s="11"/>
      <c r="AX2605" s="11"/>
      <c r="AY2605" s="11"/>
      <c r="AZ2605" s="11"/>
      <c r="BA2605" s="11"/>
      <c r="BB2605" s="11"/>
      <c r="BC2605" s="11"/>
    </row>
    <row r="2606" spans="1:55" x14ac:dyDescent="0.3">
      <c r="A2606" s="11"/>
      <c r="B2606" s="11"/>
      <c r="C2606" s="11"/>
      <c r="D2606" s="11"/>
      <c r="E2606" s="38"/>
      <c r="F2606" s="11"/>
      <c r="G2606" s="40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26"/>
      <c r="AR2606" s="26"/>
      <c r="AS2606" s="26"/>
      <c r="AT2606" s="26"/>
      <c r="AU2606" s="26"/>
      <c r="AV2606" s="26"/>
      <c r="AW2606" s="11"/>
      <c r="AX2606" s="11"/>
      <c r="AY2606" s="11"/>
      <c r="AZ2606" s="11"/>
      <c r="BA2606" s="11"/>
      <c r="BB2606" s="11"/>
      <c r="BC2606" s="11"/>
    </row>
    <row r="2607" spans="1:55" x14ac:dyDescent="0.3">
      <c r="A2607" s="11"/>
      <c r="B2607" s="11"/>
      <c r="C2607" s="11"/>
      <c r="D2607" s="11"/>
      <c r="E2607" s="38"/>
      <c r="F2607" s="11"/>
      <c r="G2607" s="40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26"/>
      <c r="AR2607" s="26"/>
      <c r="AS2607" s="26"/>
      <c r="AT2607" s="26"/>
      <c r="AU2607" s="26"/>
      <c r="AV2607" s="26"/>
      <c r="AW2607" s="11"/>
      <c r="AX2607" s="11"/>
      <c r="AY2607" s="11"/>
      <c r="AZ2607" s="11"/>
      <c r="BA2607" s="11"/>
      <c r="BB2607" s="11"/>
      <c r="BC2607" s="11"/>
    </row>
    <row r="2608" spans="1:55" x14ac:dyDescent="0.3">
      <c r="A2608" s="11"/>
      <c r="B2608" s="11"/>
      <c r="C2608" s="11"/>
      <c r="D2608" s="11"/>
      <c r="E2608" s="38"/>
      <c r="F2608" s="11"/>
      <c r="G2608" s="40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26"/>
      <c r="AR2608" s="26"/>
      <c r="AS2608" s="26"/>
      <c r="AT2608" s="26"/>
      <c r="AU2608" s="26"/>
      <c r="AV2608" s="26"/>
      <c r="AW2608" s="11"/>
      <c r="AX2608" s="11"/>
      <c r="AY2608" s="11"/>
      <c r="AZ2608" s="11"/>
      <c r="BA2608" s="11"/>
      <c r="BB2608" s="11"/>
      <c r="BC2608" s="11"/>
    </row>
    <row r="2609" spans="1:55" x14ac:dyDescent="0.3">
      <c r="A2609" s="11"/>
      <c r="B2609" s="11"/>
      <c r="C2609" s="11"/>
      <c r="D2609" s="11"/>
      <c r="E2609" s="38"/>
      <c r="F2609" s="11"/>
      <c r="G2609" s="40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26"/>
      <c r="AR2609" s="26"/>
      <c r="AS2609" s="26"/>
      <c r="AT2609" s="26"/>
      <c r="AU2609" s="26"/>
      <c r="AV2609" s="26"/>
      <c r="AW2609" s="11"/>
      <c r="AX2609" s="11"/>
      <c r="AY2609" s="11"/>
      <c r="AZ2609" s="11"/>
      <c r="BA2609" s="11"/>
      <c r="BB2609" s="11"/>
      <c r="BC2609" s="11"/>
    </row>
    <row r="2610" spans="1:55" x14ac:dyDescent="0.3">
      <c r="A2610" s="11"/>
      <c r="B2610" s="11"/>
      <c r="C2610" s="11"/>
      <c r="D2610" s="11"/>
      <c r="E2610" s="38"/>
      <c r="F2610" s="11"/>
      <c r="G2610" s="40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26"/>
      <c r="AR2610" s="26"/>
      <c r="AS2610" s="26"/>
      <c r="AT2610" s="26"/>
      <c r="AU2610" s="26"/>
      <c r="AV2610" s="26"/>
      <c r="AW2610" s="11"/>
      <c r="AX2610" s="11"/>
      <c r="AY2610" s="11"/>
      <c r="AZ2610" s="11"/>
      <c r="BA2610" s="11"/>
      <c r="BB2610" s="11"/>
      <c r="BC2610" s="11"/>
    </row>
    <row r="2611" spans="1:55" x14ac:dyDescent="0.3">
      <c r="A2611" s="11"/>
      <c r="B2611" s="11"/>
      <c r="C2611" s="11"/>
      <c r="D2611" s="11"/>
      <c r="E2611" s="38"/>
      <c r="F2611" s="11"/>
      <c r="G2611" s="40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26"/>
      <c r="AR2611" s="26"/>
      <c r="AS2611" s="26"/>
      <c r="AT2611" s="26"/>
      <c r="AU2611" s="26"/>
      <c r="AV2611" s="26"/>
      <c r="AW2611" s="11"/>
      <c r="AX2611" s="11"/>
      <c r="AY2611" s="11"/>
      <c r="AZ2611" s="11"/>
      <c r="BA2611" s="11"/>
      <c r="BB2611" s="11"/>
      <c r="BC2611" s="11"/>
    </row>
    <row r="2612" spans="1:55" x14ac:dyDescent="0.3">
      <c r="A2612" s="11"/>
      <c r="B2612" s="11"/>
      <c r="C2612" s="11"/>
      <c r="D2612" s="11"/>
      <c r="E2612" s="38"/>
      <c r="F2612" s="11"/>
      <c r="G2612" s="40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26"/>
      <c r="AR2612" s="26"/>
      <c r="AS2612" s="26"/>
      <c r="AT2612" s="26"/>
      <c r="AU2612" s="26"/>
      <c r="AV2612" s="26"/>
      <c r="AW2612" s="11"/>
      <c r="AX2612" s="11"/>
      <c r="AY2612" s="11"/>
      <c r="AZ2612" s="11"/>
      <c r="BA2612" s="11"/>
      <c r="BB2612" s="11"/>
      <c r="BC2612" s="11"/>
    </row>
    <row r="2613" spans="1:55" x14ac:dyDescent="0.3">
      <c r="A2613" s="11"/>
      <c r="B2613" s="11"/>
      <c r="C2613" s="11"/>
      <c r="D2613" s="11"/>
      <c r="E2613" s="38"/>
      <c r="F2613" s="11"/>
      <c r="G2613" s="40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26"/>
      <c r="AR2613" s="26"/>
      <c r="AS2613" s="26"/>
      <c r="AT2613" s="26"/>
      <c r="AU2613" s="26"/>
      <c r="AV2613" s="26"/>
      <c r="AW2613" s="11"/>
      <c r="AX2613" s="11"/>
      <c r="AY2613" s="11"/>
      <c r="AZ2613" s="11"/>
      <c r="BA2613" s="11"/>
      <c r="BB2613" s="11"/>
      <c r="BC2613" s="11"/>
    </row>
    <row r="2614" spans="1:55" x14ac:dyDescent="0.3">
      <c r="A2614" s="11"/>
      <c r="B2614" s="11"/>
      <c r="C2614" s="11"/>
      <c r="D2614" s="11"/>
      <c r="E2614" s="38"/>
      <c r="F2614" s="11"/>
      <c r="G2614" s="40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26"/>
      <c r="AR2614" s="26"/>
      <c r="AS2614" s="26"/>
      <c r="AT2614" s="26"/>
      <c r="AU2614" s="26"/>
      <c r="AV2614" s="26"/>
      <c r="AW2614" s="11"/>
      <c r="AX2614" s="11"/>
      <c r="AY2614" s="11"/>
      <c r="AZ2614" s="11"/>
      <c r="BA2614" s="11"/>
      <c r="BB2614" s="11"/>
      <c r="BC2614" s="11"/>
    </row>
    <row r="2615" spans="1:55" x14ac:dyDescent="0.3">
      <c r="A2615" s="11"/>
      <c r="B2615" s="11"/>
      <c r="C2615" s="11"/>
      <c r="D2615" s="11"/>
      <c r="E2615" s="38"/>
      <c r="F2615" s="11"/>
      <c r="G2615" s="40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26"/>
      <c r="AR2615" s="26"/>
      <c r="AS2615" s="26"/>
      <c r="AT2615" s="26"/>
      <c r="AU2615" s="26"/>
      <c r="AV2615" s="26"/>
      <c r="AW2615" s="11"/>
      <c r="AX2615" s="11"/>
      <c r="AY2615" s="11"/>
      <c r="AZ2615" s="11"/>
      <c r="BA2615" s="11"/>
      <c r="BB2615" s="11"/>
      <c r="BC2615" s="11"/>
    </row>
    <row r="2616" spans="1:55" x14ac:dyDescent="0.3">
      <c r="A2616" s="11"/>
      <c r="B2616" s="11"/>
      <c r="C2616" s="11"/>
      <c r="D2616" s="11"/>
      <c r="E2616" s="38"/>
      <c r="F2616" s="11"/>
      <c r="G2616" s="40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26"/>
      <c r="AR2616" s="26"/>
      <c r="AS2616" s="26"/>
      <c r="AT2616" s="26"/>
      <c r="AU2616" s="26"/>
      <c r="AV2616" s="26"/>
      <c r="AW2616" s="11"/>
      <c r="AX2616" s="11"/>
      <c r="AY2616" s="11"/>
      <c r="AZ2616" s="11"/>
      <c r="BA2616" s="11"/>
      <c r="BB2616" s="11"/>
      <c r="BC2616" s="11"/>
    </row>
    <row r="2617" spans="1:55" x14ac:dyDescent="0.3">
      <c r="A2617" s="11"/>
      <c r="B2617" s="11"/>
      <c r="C2617" s="11"/>
      <c r="D2617" s="11"/>
      <c r="E2617" s="38"/>
      <c r="F2617" s="11"/>
      <c r="G2617" s="40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26"/>
      <c r="AR2617" s="26"/>
      <c r="AS2617" s="26"/>
      <c r="AT2617" s="26"/>
      <c r="AU2617" s="26"/>
      <c r="AV2617" s="26"/>
      <c r="AW2617" s="11"/>
      <c r="AX2617" s="11"/>
      <c r="AY2617" s="11"/>
      <c r="AZ2617" s="11"/>
      <c r="BA2617" s="11"/>
      <c r="BB2617" s="11"/>
      <c r="BC2617" s="11"/>
    </row>
    <row r="2618" spans="1:55" x14ac:dyDescent="0.3">
      <c r="A2618" s="11"/>
      <c r="B2618" s="11"/>
      <c r="C2618" s="11"/>
      <c r="D2618" s="11"/>
      <c r="E2618" s="38"/>
      <c r="F2618" s="11"/>
      <c r="G2618" s="40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26"/>
      <c r="AR2618" s="26"/>
      <c r="AS2618" s="26"/>
      <c r="AT2618" s="26"/>
      <c r="AU2618" s="26"/>
      <c r="AV2618" s="26"/>
      <c r="AW2618" s="11"/>
      <c r="AX2618" s="11"/>
      <c r="AY2618" s="11"/>
      <c r="AZ2618" s="11"/>
      <c r="BA2618" s="11"/>
      <c r="BB2618" s="11"/>
      <c r="BC2618" s="11"/>
    </row>
    <row r="2619" spans="1:55" x14ac:dyDescent="0.3">
      <c r="A2619" s="11"/>
      <c r="B2619" s="11"/>
      <c r="C2619" s="11"/>
      <c r="D2619" s="11"/>
      <c r="E2619" s="38"/>
      <c r="F2619" s="11"/>
      <c r="G2619" s="40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26"/>
      <c r="AR2619" s="26"/>
      <c r="AS2619" s="26"/>
      <c r="AT2619" s="26"/>
      <c r="AU2619" s="26"/>
      <c r="AV2619" s="26"/>
      <c r="AW2619" s="11"/>
      <c r="AX2619" s="11"/>
      <c r="AY2619" s="11"/>
      <c r="AZ2619" s="11"/>
      <c r="BA2619" s="11"/>
      <c r="BB2619" s="11"/>
      <c r="BC2619" s="11"/>
    </row>
    <row r="2620" spans="1:55" x14ac:dyDescent="0.3">
      <c r="A2620" s="11"/>
      <c r="B2620" s="11"/>
      <c r="C2620" s="11"/>
      <c r="D2620" s="11"/>
      <c r="E2620" s="38"/>
      <c r="F2620" s="11"/>
      <c r="G2620" s="40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26"/>
      <c r="AR2620" s="26"/>
      <c r="AS2620" s="26"/>
      <c r="AT2620" s="26"/>
      <c r="AU2620" s="26"/>
      <c r="AV2620" s="26"/>
      <c r="AW2620" s="11"/>
      <c r="AX2620" s="11"/>
      <c r="AY2620" s="11"/>
      <c r="AZ2620" s="11"/>
      <c r="BA2620" s="11"/>
      <c r="BB2620" s="11"/>
      <c r="BC2620" s="11"/>
    </row>
    <row r="2621" spans="1:55" x14ac:dyDescent="0.3">
      <c r="A2621" s="11"/>
      <c r="B2621" s="11"/>
      <c r="C2621" s="11"/>
      <c r="D2621" s="11"/>
      <c r="E2621" s="38"/>
      <c r="F2621" s="11"/>
      <c r="G2621" s="40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26"/>
      <c r="AR2621" s="26"/>
      <c r="AS2621" s="26"/>
      <c r="AT2621" s="26"/>
      <c r="AU2621" s="26"/>
      <c r="AV2621" s="26"/>
      <c r="AW2621" s="11"/>
      <c r="AX2621" s="11"/>
      <c r="AY2621" s="11"/>
      <c r="AZ2621" s="11"/>
      <c r="BA2621" s="11"/>
      <c r="BB2621" s="11"/>
      <c r="BC2621" s="11"/>
    </row>
    <row r="2622" spans="1:55" x14ac:dyDescent="0.3">
      <c r="A2622" s="11"/>
      <c r="B2622" s="11"/>
      <c r="C2622" s="11"/>
      <c r="D2622" s="11"/>
      <c r="E2622" s="38"/>
      <c r="F2622" s="11"/>
      <c r="G2622" s="40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26"/>
      <c r="AR2622" s="26"/>
      <c r="AS2622" s="26"/>
      <c r="AT2622" s="26"/>
      <c r="AU2622" s="26"/>
      <c r="AV2622" s="26"/>
      <c r="AW2622" s="11"/>
      <c r="AX2622" s="11"/>
      <c r="AY2622" s="11"/>
      <c r="AZ2622" s="11"/>
      <c r="BA2622" s="11"/>
      <c r="BB2622" s="11"/>
      <c r="BC2622" s="11"/>
    </row>
    <row r="2623" spans="1:55" x14ac:dyDescent="0.3">
      <c r="A2623" s="11"/>
      <c r="B2623" s="11"/>
      <c r="C2623" s="11"/>
      <c r="D2623" s="11"/>
      <c r="E2623" s="38"/>
      <c r="F2623" s="11"/>
      <c r="G2623" s="40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26"/>
      <c r="AR2623" s="26"/>
      <c r="AS2623" s="26"/>
      <c r="AT2623" s="26"/>
      <c r="AU2623" s="26"/>
      <c r="AV2623" s="26"/>
      <c r="AW2623" s="11"/>
      <c r="AX2623" s="11"/>
      <c r="AY2623" s="11"/>
      <c r="AZ2623" s="11"/>
      <c r="BA2623" s="11"/>
      <c r="BB2623" s="11"/>
      <c r="BC2623" s="11"/>
    </row>
    <row r="2624" spans="1:55" x14ac:dyDescent="0.3">
      <c r="A2624" s="11"/>
      <c r="B2624" s="11"/>
      <c r="C2624" s="11"/>
      <c r="D2624" s="11"/>
      <c r="E2624" s="38"/>
      <c r="F2624" s="11"/>
      <c r="G2624" s="40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26"/>
      <c r="AR2624" s="26"/>
      <c r="AS2624" s="26"/>
      <c r="AT2624" s="26"/>
      <c r="AU2624" s="26"/>
      <c r="AV2624" s="26"/>
      <c r="AW2624" s="11"/>
      <c r="AX2624" s="11"/>
      <c r="AY2624" s="11"/>
      <c r="AZ2624" s="11"/>
      <c r="BA2624" s="11"/>
      <c r="BB2624" s="11"/>
      <c r="BC2624" s="11"/>
    </row>
    <row r="2625" spans="1:55" x14ac:dyDescent="0.3">
      <c r="A2625" s="11"/>
      <c r="B2625" s="11"/>
      <c r="C2625" s="11"/>
      <c r="D2625" s="11"/>
      <c r="E2625" s="38"/>
      <c r="F2625" s="11"/>
      <c r="G2625" s="40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26"/>
      <c r="AR2625" s="26"/>
      <c r="AS2625" s="26"/>
      <c r="AT2625" s="26"/>
      <c r="AU2625" s="26"/>
      <c r="AV2625" s="26"/>
      <c r="AW2625" s="11"/>
      <c r="AX2625" s="11"/>
      <c r="AY2625" s="11"/>
      <c r="AZ2625" s="11"/>
      <c r="BA2625" s="11"/>
      <c r="BB2625" s="11"/>
      <c r="BC2625" s="11"/>
    </row>
    <row r="2626" spans="1:55" x14ac:dyDescent="0.3">
      <c r="A2626" s="11"/>
      <c r="B2626" s="11"/>
      <c r="C2626" s="11"/>
      <c r="D2626" s="11"/>
      <c r="E2626" s="38"/>
      <c r="F2626" s="11"/>
      <c r="G2626" s="40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26"/>
      <c r="AR2626" s="26"/>
      <c r="AS2626" s="26"/>
      <c r="AT2626" s="26"/>
      <c r="AU2626" s="26"/>
      <c r="AV2626" s="26"/>
      <c r="AW2626" s="11"/>
      <c r="AX2626" s="11"/>
      <c r="AY2626" s="11"/>
      <c r="AZ2626" s="11"/>
      <c r="BA2626" s="11"/>
      <c r="BB2626" s="11"/>
      <c r="BC2626" s="11"/>
    </row>
    <row r="2627" spans="1:55" x14ac:dyDescent="0.3">
      <c r="A2627" s="11"/>
      <c r="B2627" s="11"/>
      <c r="C2627" s="11"/>
      <c r="D2627" s="11"/>
      <c r="E2627" s="38"/>
      <c r="F2627" s="11"/>
      <c r="G2627" s="40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26"/>
      <c r="AR2627" s="26"/>
      <c r="AS2627" s="26"/>
      <c r="AT2627" s="26"/>
      <c r="AU2627" s="26"/>
      <c r="AV2627" s="26"/>
      <c r="AW2627" s="11"/>
      <c r="AX2627" s="11"/>
      <c r="AY2627" s="11"/>
      <c r="AZ2627" s="11"/>
      <c r="BA2627" s="11"/>
      <c r="BB2627" s="11"/>
      <c r="BC2627" s="11"/>
    </row>
    <row r="2628" spans="1:55" x14ac:dyDescent="0.3">
      <c r="A2628" s="11"/>
      <c r="B2628" s="11"/>
      <c r="C2628" s="11"/>
      <c r="D2628" s="11"/>
      <c r="E2628" s="38"/>
      <c r="F2628" s="11"/>
      <c r="G2628" s="40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26"/>
      <c r="AR2628" s="26"/>
      <c r="AS2628" s="26"/>
      <c r="AT2628" s="26"/>
      <c r="AU2628" s="26"/>
      <c r="AV2628" s="26"/>
      <c r="AW2628" s="11"/>
      <c r="AX2628" s="11"/>
      <c r="AY2628" s="11"/>
      <c r="AZ2628" s="11"/>
      <c r="BA2628" s="11"/>
      <c r="BB2628" s="11"/>
      <c r="BC2628" s="11"/>
    </row>
    <row r="2629" spans="1:55" x14ac:dyDescent="0.3">
      <c r="A2629" s="11"/>
      <c r="B2629" s="11"/>
      <c r="C2629" s="11"/>
      <c r="D2629" s="11"/>
      <c r="E2629" s="38"/>
      <c r="F2629" s="11"/>
      <c r="G2629" s="40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26"/>
      <c r="AR2629" s="26"/>
      <c r="AS2629" s="26"/>
      <c r="AT2629" s="26"/>
      <c r="AU2629" s="26"/>
      <c r="AV2629" s="26"/>
      <c r="AW2629" s="11"/>
      <c r="AX2629" s="11"/>
      <c r="AY2629" s="11"/>
      <c r="AZ2629" s="11"/>
      <c r="BA2629" s="11"/>
      <c r="BB2629" s="11"/>
      <c r="BC2629" s="11"/>
    </row>
    <row r="2630" spans="1:55" x14ac:dyDescent="0.3">
      <c r="A2630" s="11"/>
      <c r="B2630" s="11"/>
      <c r="C2630" s="11"/>
      <c r="D2630" s="11"/>
      <c r="E2630" s="38"/>
      <c r="F2630" s="11"/>
      <c r="G2630" s="40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26"/>
      <c r="AR2630" s="26"/>
      <c r="AS2630" s="26"/>
      <c r="AT2630" s="26"/>
      <c r="AU2630" s="26"/>
      <c r="AV2630" s="26"/>
      <c r="AW2630" s="11"/>
      <c r="AX2630" s="11"/>
      <c r="AY2630" s="11"/>
      <c r="AZ2630" s="11"/>
      <c r="BA2630" s="11"/>
      <c r="BB2630" s="11"/>
      <c r="BC2630" s="11"/>
    </row>
    <row r="2631" spans="1:55" x14ac:dyDescent="0.3">
      <c r="A2631" s="11"/>
      <c r="B2631" s="11"/>
      <c r="C2631" s="11"/>
      <c r="D2631" s="11"/>
      <c r="E2631" s="38"/>
      <c r="F2631" s="11"/>
      <c r="G2631" s="40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26"/>
      <c r="AR2631" s="26"/>
      <c r="AS2631" s="26"/>
      <c r="AT2631" s="26"/>
      <c r="AU2631" s="26"/>
      <c r="AV2631" s="26"/>
      <c r="AW2631" s="11"/>
      <c r="AX2631" s="11"/>
      <c r="AY2631" s="11"/>
      <c r="AZ2631" s="11"/>
      <c r="BA2631" s="11"/>
      <c r="BB2631" s="11"/>
      <c r="BC2631" s="11"/>
    </row>
    <row r="2632" spans="1:55" x14ac:dyDescent="0.3">
      <c r="A2632" s="11"/>
      <c r="B2632" s="11"/>
      <c r="C2632" s="11"/>
      <c r="D2632" s="11"/>
      <c r="E2632" s="38"/>
      <c r="F2632" s="11"/>
      <c r="G2632" s="40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26"/>
      <c r="AR2632" s="26"/>
      <c r="AS2632" s="26"/>
      <c r="AT2632" s="26"/>
      <c r="AU2632" s="26"/>
      <c r="AV2632" s="26"/>
      <c r="AW2632" s="11"/>
      <c r="AX2632" s="11"/>
      <c r="AY2632" s="11"/>
      <c r="AZ2632" s="11"/>
      <c r="BA2632" s="11"/>
      <c r="BB2632" s="11"/>
      <c r="BC2632" s="11"/>
    </row>
    <row r="2633" spans="1:55" x14ac:dyDescent="0.3">
      <c r="A2633" s="11"/>
      <c r="B2633" s="11"/>
      <c r="C2633" s="11"/>
      <c r="D2633" s="11"/>
      <c r="E2633" s="38"/>
      <c r="F2633" s="11"/>
      <c r="G2633" s="40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26"/>
      <c r="AR2633" s="26"/>
      <c r="AS2633" s="26"/>
      <c r="AT2633" s="26"/>
      <c r="AU2633" s="26"/>
      <c r="AV2633" s="26"/>
      <c r="AW2633" s="11"/>
      <c r="AX2633" s="11"/>
      <c r="AY2633" s="11"/>
      <c r="AZ2633" s="11"/>
      <c r="BA2633" s="11"/>
      <c r="BB2633" s="11"/>
      <c r="BC2633" s="11"/>
    </row>
    <row r="2634" spans="1:55" x14ac:dyDescent="0.3">
      <c r="A2634" s="11"/>
      <c r="B2634" s="11"/>
      <c r="C2634" s="11"/>
      <c r="D2634" s="11"/>
      <c r="E2634" s="38"/>
      <c r="F2634" s="11"/>
      <c r="G2634" s="40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26"/>
      <c r="AR2634" s="26"/>
      <c r="AS2634" s="26"/>
      <c r="AT2634" s="26"/>
      <c r="AU2634" s="26"/>
      <c r="AV2634" s="26"/>
      <c r="AW2634" s="11"/>
      <c r="AX2634" s="11"/>
      <c r="AY2634" s="11"/>
      <c r="AZ2634" s="11"/>
      <c r="BA2634" s="11"/>
      <c r="BB2634" s="11"/>
      <c r="BC2634" s="11"/>
    </row>
    <row r="2635" spans="1:55" x14ac:dyDescent="0.3">
      <c r="A2635" s="11"/>
      <c r="B2635" s="11"/>
      <c r="C2635" s="11"/>
      <c r="D2635" s="11"/>
      <c r="E2635" s="38"/>
      <c r="F2635" s="11"/>
      <c r="G2635" s="40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26"/>
      <c r="AR2635" s="26"/>
      <c r="AS2635" s="26"/>
      <c r="AT2635" s="26"/>
      <c r="AU2635" s="26"/>
      <c r="AV2635" s="26"/>
      <c r="AW2635" s="11"/>
      <c r="AX2635" s="11"/>
      <c r="AY2635" s="11"/>
      <c r="AZ2635" s="11"/>
      <c r="BA2635" s="11"/>
      <c r="BB2635" s="11"/>
      <c r="BC2635" s="11"/>
    </row>
    <row r="2636" spans="1:55" x14ac:dyDescent="0.3">
      <c r="A2636" s="11"/>
      <c r="B2636" s="11"/>
      <c r="C2636" s="11"/>
      <c r="D2636" s="11"/>
      <c r="E2636" s="38"/>
      <c r="F2636" s="11"/>
      <c r="G2636" s="40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26"/>
      <c r="AR2636" s="26"/>
      <c r="AS2636" s="26"/>
      <c r="AT2636" s="26"/>
      <c r="AU2636" s="26"/>
      <c r="AV2636" s="26"/>
      <c r="AW2636" s="11"/>
      <c r="AX2636" s="11"/>
      <c r="AY2636" s="11"/>
      <c r="AZ2636" s="11"/>
      <c r="BA2636" s="11"/>
      <c r="BB2636" s="11"/>
      <c r="BC2636" s="11"/>
    </row>
    <row r="2637" spans="1:55" x14ac:dyDescent="0.3">
      <c r="A2637" s="11"/>
      <c r="B2637" s="11"/>
      <c r="C2637" s="11"/>
      <c r="D2637" s="11"/>
      <c r="E2637" s="38"/>
      <c r="F2637" s="11"/>
      <c r="G2637" s="40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26"/>
      <c r="AR2637" s="26"/>
      <c r="AS2637" s="26"/>
      <c r="AT2637" s="26"/>
      <c r="AU2637" s="26"/>
      <c r="AV2637" s="26"/>
      <c r="AW2637" s="11"/>
      <c r="AX2637" s="11"/>
      <c r="AY2637" s="11"/>
      <c r="AZ2637" s="11"/>
      <c r="BA2637" s="11"/>
      <c r="BB2637" s="11"/>
      <c r="BC2637" s="11"/>
    </row>
    <row r="2638" spans="1:55" x14ac:dyDescent="0.3">
      <c r="A2638" s="11"/>
      <c r="B2638" s="11"/>
      <c r="C2638" s="11"/>
      <c r="D2638" s="11"/>
      <c r="E2638" s="38"/>
      <c r="F2638" s="11"/>
      <c r="G2638" s="40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26"/>
      <c r="AR2638" s="26"/>
      <c r="AS2638" s="26"/>
      <c r="AT2638" s="26"/>
      <c r="AU2638" s="26"/>
      <c r="AV2638" s="26"/>
      <c r="AW2638" s="11"/>
      <c r="AX2638" s="11"/>
      <c r="AY2638" s="11"/>
      <c r="AZ2638" s="11"/>
      <c r="BA2638" s="11"/>
      <c r="BB2638" s="11"/>
      <c r="BC2638" s="11"/>
    </row>
    <row r="2639" spans="1:55" x14ac:dyDescent="0.3">
      <c r="A2639" s="11"/>
      <c r="B2639" s="11"/>
      <c r="C2639" s="11"/>
      <c r="D2639" s="11"/>
      <c r="E2639" s="38"/>
      <c r="F2639" s="11"/>
      <c r="G2639" s="40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26"/>
      <c r="AR2639" s="26"/>
      <c r="AS2639" s="26"/>
      <c r="AT2639" s="26"/>
      <c r="AU2639" s="26"/>
      <c r="AV2639" s="26"/>
      <c r="AW2639" s="11"/>
      <c r="AX2639" s="11"/>
      <c r="AY2639" s="11"/>
      <c r="AZ2639" s="11"/>
      <c r="BA2639" s="11"/>
      <c r="BB2639" s="11"/>
      <c r="BC2639" s="11"/>
    </row>
    <row r="2640" spans="1:55" x14ac:dyDescent="0.3">
      <c r="A2640" s="11"/>
      <c r="B2640" s="11"/>
      <c r="C2640" s="11"/>
      <c r="D2640" s="11"/>
      <c r="E2640" s="38"/>
      <c r="F2640" s="11"/>
      <c r="G2640" s="40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26"/>
      <c r="AR2640" s="26"/>
      <c r="AS2640" s="26"/>
      <c r="AT2640" s="26"/>
      <c r="AU2640" s="26"/>
      <c r="AV2640" s="26"/>
      <c r="AW2640" s="11"/>
      <c r="AX2640" s="11"/>
      <c r="AY2640" s="11"/>
      <c r="AZ2640" s="11"/>
      <c r="BA2640" s="11"/>
      <c r="BB2640" s="11"/>
      <c r="BC2640" s="11"/>
    </row>
    <row r="2641" spans="1:55" x14ac:dyDescent="0.3">
      <c r="A2641" s="11"/>
      <c r="B2641" s="11"/>
      <c r="C2641" s="11"/>
      <c r="D2641" s="11"/>
      <c r="E2641" s="38"/>
      <c r="F2641" s="11"/>
      <c r="G2641" s="40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26"/>
      <c r="AR2641" s="26"/>
      <c r="AS2641" s="26"/>
      <c r="AT2641" s="26"/>
      <c r="AU2641" s="26"/>
      <c r="AV2641" s="26"/>
      <c r="AW2641" s="11"/>
      <c r="AX2641" s="11"/>
      <c r="AY2641" s="11"/>
      <c r="AZ2641" s="11"/>
      <c r="BA2641" s="11"/>
      <c r="BB2641" s="11"/>
      <c r="BC2641" s="11"/>
    </row>
    <row r="2642" spans="1:55" x14ac:dyDescent="0.3">
      <c r="A2642" s="11"/>
      <c r="B2642" s="11"/>
      <c r="C2642" s="11"/>
      <c r="D2642" s="11"/>
      <c r="E2642" s="38"/>
      <c r="F2642" s="11"/>
      <c r="G2642" s="40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26"/>
      <c r="AR2642" s="26"/>
      <c r="AS2642" s="26"/>
      <c r="AT2642" s="26"/>
      <c r="AU2642" s="26"/>
      <c r="AV2642" s="26"/>
      <c r="AW2642" s="11"/>
      <c r="AX2642" s="11"/>
      <c r="AY2642" s="11"/>
      <c r="AZ2642" s="11"/>
      <c r="BA2642" s="11"/>
      <c r="BB2642" s="11"/>
      <c r="BC2642" s="11"/>
    </row>
    <row r="2643" spans="1:55" x14ac:dyDescent="0.3">
      <c r="A2643" s="11"/>
      <c r="B2643" s="11"/>
      <c r="C2643" s="11"/>
      <c r="D2643" s="11"/>
      <c r="E2643" s="38"/>
      <c r="F2643" s="11"/>
      <c r="G2643" s="40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26"/>
      <c r="AR2643" s="26"/>
      <c r="AS2643" s="26"/>
      <c r="AT2643" s="26"/>
      <c r="AU2643" s="26"/>
      <c r="AV2643" s="26"/>
      <c r="AW2643" s="11"/>
      <c r="AX2643" s="11"/>
      <c r="AY2643" s="11"/>
      <c r="AZ2643" s="11"/>
      <c r="BA2643" s="11"/>
      <c r="BB2643" s="11"/>
      <c r="BC2643" s="11"/>
    </row>
    <row r="2644" spans="1:55" x14ac:dyDescent="0.3">
      <c r="A2644" s="11"/>
      <c r="B2644" s="11"/>
      <c r="C2644" s="11"/>
      <c r="D2644" s="11"/>
      <c r="E2644" s="38"/>
      <c r="F2644" s="11"/>
      <c r="G2644" s="40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26"/>
      <c r="AR2644" s="26"/>
      <c r="AS2644" s="26"/>
      <c r="AT2644" s="26"/>
      <c r="AU2644" s="26"/>
      <c r="AV2644" s="26"/>
      <c r="AW2644" s="11"/>
      <c r="AX2644" s="11"/>
      <c r="AY2644" s="11"/>
      <c r="AZ2644" s="11"/>
      <c r="BA2644" s="11"/>
      <c r="BB2644" s="11"/>
      <c r="BC2644" s="11"/>
    </row>
    <row r="2645" spans="1:55" x14ac:dyDescent="0.3">
      <c r="A2645" s="11"/>
      <c r="B2645" s="11"/>
      <c r="C2645" s="11"/>
      <c r="D2645" s="11"/>
      <c r="E2645" s="38"/>
      <c r="F2645" s="11"/>
      <c r="G2645" s="40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26"/>
      <c r="AR2645" s="26"/>
      <c r="AS2645" s="26"/>
      <c r="AT2645" s="26"/>
      <c r="AU2645" s="26"/>
      <c r="AV2645" s="26"/>
      <c r="AW2645" s="11"/>
      <c r="AX2645" s="11"/>
      <c r="AY2645" s="11"/>
      <c r="AZ2645" s="11"/>
      <c r="BA2645" s="11"/>
      <c r="BB2645" s="11"/>
      <c r="BC2645" s="11"/>
    </row>
    <row r="2646" spans="1:55" x14ac:dyDescent="0.3">
      <c r="A2646" s="11"/>
      <c r="B2646" s="11"/>
      <c r="C2646" s="11"/>
      <c r="D2646" s="11"/>
      <c r="E2646" s="38"/>
      <c r="F2646" s="11"/>
      <c r="G2646" s="40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26"/>
      <c r="AR2646" s="26"/>
      <c r="AS2646" s="26"/>
      <c r="AT2646" s="26"/>
      <c r="AU2646" s="26"/>
      <c r="AV2646" s="26"/>
      <c r="AW2646" s="11"/>
      <c r="AX2646" s="11"/>
      <c r="AY2646" s="11"/>
      <c r="AZ2646" s="11"/>
      <c r="BA2646" s="11"/>
      <c r="BB2646" s="11"/>
      <c r="BC2646" s="11"/>
    </row>
    <row r="2647" spans="1:55" x14ac:dyDescent="0.3">
      <c r="A2647" s="11"/>
      <c r="B2647" s="11"/>
      <c r="C2647" s="11"/>
      <c r="D2647" s="11"/>
      <c r="E2647" s="38"/>
      <c r="F2647" s="11"/>
      <c r="G2647" s="40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26"/>
      <c r="AR2647" s="26"/>
      <c r="AS2647" s="26"/>
      <c r="AT2647" s="26"/>
      <c r="AU2647" s="26"/>
      <c r="AV2647" s="26"/>
      <c r="AW2647" s="11"/>
      <c r="AX2647" s="11"/>
      <c r="AY2647" s="11"/>
      <c r="AZ2647" s="11"/>
      <c r="BA2647" s="11"/>
      <c r="BB2647" s="11"/>
      <c r="BC2647" s="11"/>
    </row>
    <row r="2648" spans="1:55" x14ac:dyDescent="0.3">
      <c r="A2648" s="11"/>
      <c r="B2648" s="11"/>
      <c r="C2648" s="11"/>
      <c r="D2648" s="11"/>
      <c r="E2648" s="38"/>
      <c r="F2648" s="11"/>
      <c r="G2648" s="40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26"/>
      <c r="AR2648" s="26"/>
      <c r="AS2648" s="26"/>
      <c r="AT2648" s="26"/>
      <c r="AU2648" s="26"/>
      <c r="AV2648" s="26"/>
      <c r="AW2648" s="11"/>
      <c r="AX2648" s="11"/>
      <c r="AY2648" s="11"/>
      <c r="AZ2648" s="11"/>
      <c r="BA2648" s="11"/>
      <c r="BB2648" s="11"/>
      <c r="BC2648" s="11"/>
    </row>
    <row r="2649" spans="1:55" x14ac:dyDescent="0.3">
      <c r="A2649" s="11"/>
      <c r="B2649" s="11"/>
      <c r="C2649" s="11"/>
      <c r="D2649" s="11"/>
      <c r="E2649" s="38"/>
      <c r="F2649" s="11"/>
      <c r="G2649" s="40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26"/>
      <c r="AR2649" s="26"/>
      <c r="AS2649" s="26"/>
      <c r="AT2649" s="26"/>
      <c r="AU2649" s="26"/>
      <c r="AV2649" s="26"/>
      <c r="AW2649" s="11"/>
      <c r="AX2649" s="11"/>
      <c r="AY2649" s="11"/>
      <c r="AZ2649" s="11"/>
      <c r="BA2649" s="11"/>
      <c r="BB2649" s="11"/>
      <c r="BC2649" s="11"/>
    </row>
    <row r="2650" spans="1:55" x14ac:dyDescent="0.3">
      <c r="A2650" s="11"/>
      <c r="B2650" s="11"/>
      <c r="C2650" s="11"/>
      <c r="D2650" s="11"/>
      <c r="E2650" s="38"/>
      <c r="F2650" s="11"/>
      <c r="G2650" s="40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26"/>
      <c r="AR2650" s="26"/>
      <c r="AS2650" s="26"/>
      <c r="AT2650" s="26"/>
      <c r="AU2650" s="26"/>
      <c r="AV2650" s="26"/>
      <c r="AW2650" s="11"/>
      <c r="AX2650" s="11"/>
      <c r="AY2650" s="11"/>
      <c r="AZ2650" s="11"/>
      <c r="BA2650" s="11"/>
      <c r="BB2650" s="11"/>
      <c r="BC2650" s="11"/>
    </row>
    <row r="2651" spans="1:55" x14ac:dyDescent="0.3">
      <c r="A2651" s="11"/>
      <c r="B2651" s="11"/>
      <c r="C2651" s="11"/>
      <c r="D2651" s="11"/>
      <c r="E2651" s="38"/>
      <c r="F2651" s="11"/>
      <c r="G2651" s="40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26"/>
      <c r="AR2651" s="26"/>
      <c r="AS2651" s="26"/>
      <c r="AT2651" s="26"/>
      <c r="AU2651" s="26"/>
      <c r="AV2651" s="26"/>
      <c r="AW2651" s="11"/>
      <c r="AX2651" s="11"/>
      <c r="AY2651" s="11"/>
      <c r="AZ2651" s="11"/>
      <c r="BA2651" s="11"/>
      <c r="BB2651" s="11"/>
      <c r="BC2651" s="11"/>
    </row>
    <row r="2652" spans="1:55" x14ac:dyDescent="0.3">
      <c r="A2652" s="11"/>
      <c r="B2652" s="11"/>
      <c r="C2652" s="11"/>
      <c r="D2652" s="11"/>
      <c r="E2652" s="38"/>
      <c r="F2652" s="11"/>
      <c r="G2652" s="40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26"/>
      <c r="AR2652" s="26"/>
      <c r="AS2652" s="26"/>
      <c r="AT2652" s="26"/>
      <c r="AU2652" s="26"/>
      <c r="AV2652" s="26"/>
      <c r="AW2652" s="11"/>
      <c r="AX2652" s="11"/>
      <c r="AY2652" s="11"/>
      <c r="AZ2652" s="11"/>
      <c r="BA2652" s="11"/>
      <c r="BB2652" s="11"/>
      <c r="BC2652" s="11"/>
    </row>
    <row r="2653" spans="1:55" x14ac:dyDescent="0.3">
      <c r="A2653" s="11"/>
      <c r="B2653" s="11"/>
      <c r="C2653" s="11"/>
      <c r="D2653" s="11"/>
      <c r="E2653" s="38"/>
      <c r="F2653" s="11"/>
      <c r="G2653" s="40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26"/>
      <c r="AR2653" s="26"/>
      <c r="AS2653" s="26"/>
      <c r="AT2653" s="26"/>
      <c r="AU2653" s="26"/>
      <c r="AV2653" s="26"/>
      <c r="AW2653" s="11"/>
      <c r="AX2653" s="11"/>
      <c r="AY2653" s="11"/>
      <c r="AZ2653" s="11"/>
      <c r="BA2653" s="11"/>
      <c r="BB2653" s="11"/>
      <c r="BC2653" s="11"/>
    </row>
    <row r="2654" spans="1:55" x14ac:dyDescent="0.3">
      <c r="A2654" s="11"/>
      <c r="B2654" s="11"/>
      <c r="C2654" s="11"/>
      <c r="D2654" s="11"/>
      <c r="E2654" s="38"/>
      <c r="F2654" s="11"/>
      <c r="G2654" s="40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26"/>
      <c r="AR2654" s="26"/>
      <c r="AS2654" s="26"/>
      <c r="AT2654" s="26"/>
      <c r="AU2654" s="26"/>
      <c r="AV2654" s="26"/>
      <c r="AW2654" s="11"/>
      <c r="AX2654" s="11"/>
      <c r="AY2654" s="11"/>
      <c r="AZ2654" s="11"/>
      <c r="BA2654" s="11"/>
      <c r="BB2654" s="11"/>
      <c r="BC2654" s="11"/>
    </row>
    <row r="2655" spans="1:55" x14ac:dyDescent="0.3">
      <c r="A2655" s="11"/>
      <c r="B2655" s="11"/>
      <c r="C2655" s="11"/>
      <c r="D2655" s="11"/>
      <c r="E2655" s="38"/>
      <c r="F2655" s="11"/>
      <c r="G2655" s="40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26"/>
      <c r="AR2655" s="26"/>
      <c r="AS2655" s="26"/>
      <c r="AT2655" s="26"/>
      <c r="AU2655" s="26"/>
      <c r="AV2655" s="26"/>
      <c r="AW2655" s="11"/>
      <c r="AX2655" s="11"/>
      <c r="AY2655" s="11"/>
      <c r="AZ2655" s="11"/>
      <c r="BA2655" s="11"/>
      <c r="BB2655" s="11"/>
      <c r="BC2655" s="11"/>
    </row>
    <row r="2656" spans="1:55" x14ac:dyDescent="0.3">
      <c r="A2656" s="11"/>
      <c r="B2656" s="11"/>
      <c r="C2656" s="11"/>
      <c r="D2656" s="11"/>
      <c r="E2656" s="38"/>
      <c r="F2656" s="11"/>
      <c r="G2656" s="40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26"/>
      <c r="AR2656" s="26"/>
      <c r="AS2656" s="26"/>
      <c r="AT2656" s="26"/>
      <c r="AU2656" s="26"/>
      <c r="AV2656" s="26"/>
      <c r="AW2656" s="11"/>
      <c r="AX2656" s="11"/>
      <c r="AY2656" s="11"/>
      <c r="AZ2656" s="11"/>
      <c r="BA2656" s="11"/>
      <c r="BB2656" s="11"/>
      <c r="BC2656" s="11"/>
    </row>
    <row r="2657" spans="1:55" x14ac:dyDescent="0.3">
      <c r="A2657" s="11"/>
      <c r="B2657" s="11"/>
      <c r="C2657" s="11"/>
      <c r="D2657" s="11"/>
      <c r="E2657" s="38"/>
      <c r="F2657" s="11"/>
      <c r="G2657" s="40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26"/>
      <c r="AR2657" s="26"/>
      <c r="AS2657" s="26"/>
      <c r="AT2657" s="26"/>
      <c r="AU2657" s="26"/>
      <c r="AV2657" s="26"/>
      <c r="AW2657" s="11"/>
      <c r="AX2657" s="11"/>
      <c r="AY2657" s="11"/>
      <c r="AZ2657" s="11"/>
      <c r="BA2657" s="11"/>
      <c r="BB2657" s="11"/>
      <c r="BC2657" s="11"/>
    </row>
    <row r="2658" spans="1:55" x14ac:dyDescent="0.3">
      <c r="A2658" s="11"/>
      <c r="B2658" s="11"/>
      <c r="C2658" s="11"/>
      <c r="D2658" s="11"/>
      <c r="E2658" s="38"/>
      <c r="F2658" s="11"/>
      <c r="G2658" s="40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26"/>
      <c r="AR2658" s="26"/>
      <c r="AS2658" s="26"/>
      <c r="AT2658" s="26"/>
      <c r="AU2658" s="26"/>
      <c r="AV2658" s="26"/>
      <c r="AW2658" s="11"/>
      <c r="AX2658" s="11"/>
      <c r="AY2658" s="11"/>
      <c r="AZ2658" s="11"/>
      <c r="BA2658" s="11"/>
      <c r="BB2658" s="11"/>
      <c r="BC2658" s="11"/>
    </row>
    <row r="2659" spans="1:55" x14ac:dyDescent="0.3">
      <c r="A2659" s="11"/>
      <c r="B2659" s="11"/>
      <c r="C2659" s="11"/>
      <c r="D2659" s="11"/>
      <c r="E2659" s="38"/>
      <c r="F2659" s="11"/>
      <c r="G2659" s="40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26"/>
      <c r="AR2659" s="26"/>
      <c r="AS2659" s="26"/>
      <c r="AT2659" s="26"/>
      <c r="AU2659" s="26"/>
      <c r="AV2659" s="26"/>
      <c r="AW2659" s="11"/>
      <c r="AX2659" s="11"/>
      <c r="AY2659" s="11"/>
      <c r="AZ2659" s="11"/>
      <c r="BA2659" s="11"/>
      <c r="BB2659" s="11"/>
      <c r="BC2659" s="11"/>
    </row>
    <row r="2660" spans="1:55" x14ac:dyDescent="0.3">
      <c r="A2660" s="11"/>
      <c r="B2660" s="11"/>
      <c r="C2660" s="11"/>
      <c r="D2660" s="11"/>
      <c r="E2660" s="38"/>
      <c r="F2660" s="11"/>
      <c r="G2660" s="40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26"/>
      <c r="AR2660" s="26"/>
      <c r="AS2660" s="26"/>
      <c r="AT2660" s="26"/>
      <c r="AU2660" s="26"/>
      <c r="AV2660" s="26"/>
      <c r="AW2660" s="11"/>
      <c r="AX2660" s="11"/>
      <c r="AY2660" s="11"/>
      <c r="AZ2660" s="11"/>
      <c r="BA2660" s="11"/>
      <c r="BB2660" s="11"/>
      <c r="BC2660" s="11"/>
    </row>
    <row r="2661" spans="1:55" x14ac:dyDescent="0.3">
      <c r="A2661" s="11"/>
      <c r="B2661" s="11"/>
      <c r="C2661" s="11"/>
      <c r="D2661" s="11"/>
      <c r="E2661" s="38"/>
      <c r="F2661" s="11"/>
      <c r="G2661" s="40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26"/>
      <c r="AR2661" s="26"/>
      <c r="AS2661" s="26"/>
      <c r="AT2661" s="26"/>
      <c r="AU2661" s="26"/>
      <c r="AV2661" s="26"/>
      <c r="AW2661" s="11"/>
      <c r="AX2661" s="11"/>
      <c r="AY2661" s="11"/>
      <c r="AZ2661" s="11"/>
      <c r="BA2661" s="11"/>
      <c r="BB2661" s="11"/>
      <c r="BC2661" s="11"/>
    </row>
    <row r="2662" spans="1:55" x14ac:dyDescent="0.3">
      <c r="A2662" s="11"/>
      <c r="B2662" s="11"/>
      <c r="C2662" s="11"/>
      <c r="D2662" s="11"/>
      <c r="E2662" s="38"/>
      <c r="F2662" s="11"/>
      <c r="G2662" s="40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26"/>
      <c r="AR2662" s="26"/>
      <c r="AS2662" s="26"/>
      <c r="AT2662" s="26"/>
      <c r="AU2662" s="26"/>
      <c r="AV2662" s="26"/>
      <c r="AW2662" s="11"/>
      <c r="AX2662" s="11"/>
      <c r="AY2662" s="11"/>
      <c r="AZ2662" s="11"/>
      <c r="BA2662" s="11"/>
      <c r="BB2662" s="11"/>
      <c r="BC2662" s="11"/>
    </row>
    <row r="2663" spans="1:55" x14ac:dyDescent="0.3">
      <c r="A2663" s="11"/>
      <c r="B2663" s="11"/>
      <c r="C2663" s="11"/>
      <c r="D2663" s="11"/>
      <c r="E2663" s="38"/>
      <c r="F2663" s="11"/>
      <c r="G2663" s="40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26"/>
      <c r="AR2663" s="26"/>
      <c r="AS2663" s="26"/>
      <c r="AT2663" s="26"/>
      <c r="AU2663" s="26"/>
      <c r="AV2663" s="26"/>
      <c r="AW2663" s="11"/>
      <c r="AX2663" s="11"/>
      <c r="AY2663" s="11"/>
      <c r="AZ2663" s="11"/>
      <c r="BA2663" s="11"/>
      <c r="BB2663" s="11"/>
      <c r="BC2663" s="11"/>
    </row>
    <row r="2664" spans="1:55" x14ac:dyDescent="0.3">
      <c r="A2664" s="11"/>
      <c r="B2664" s="11"/>
      <c r="C2664" s="11"/>
      <c r="D2664" s="11"/>
      <c r="E2664" s="38"/>
      <c r="F2664" s="11"/>
      <c r="G2664" s="40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26"/>
      <c r="AR2664" s="26"/>
      <c r="AS2664" s="26"/>
      <c r="AT2664" s="26"/>
      <c r="AU2664" s="26"/>
      <c r="AV2664" s="26"/>
      <c r="AW2664" s="11"/>
      <c r="AX2664" s="11"/>
      <c r="AY2664" s="11"/>
      <c r="AZ2664" s="11"/>
      <c r="BA2664" s="11"/>
      <c r="BB2664" s="11"/>
      <c r="BC2664" s="11"/>
    </row>
    <row r="2665" spans="1:55" x14ac:dyDescent="0.3">
      <c r="A2665" s="11"/>
      <c r="B2665" s="11"/>
      <c r="C2665" s="11"/>
      <c r="D2665" s="11"/>
      <c r="E2665" s="38"/>
      <c r="F2665" s="11"/>
      <c r="G2665" s="40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26"/>
      <c r="AR2665" s="26"/>
      <c r="AS2665" s="26"/>
      <c r="AT2665" s="26"/>
      <c r="AU2665" s="26"/>
      <c r="AV2665" s="26"/>
      <c r="AW2665" s="11"/>
      <c r="AX2665" s="11"/>
      <c r="AY2665" s="11"/>
      <c r="AZ2665" s="11"/>
      <c r="BA2665" s="11"/>
      <c r="BB2665" s="11"/>
      <c r="BC2665" s="11"/>
    </row>
    <row r="2666" spans="1:55" x14ac:dyDescent="0.3">
      <c r="A2666" s="11"/>
      <c r="B2666" s="11"/>
      <c r="C2666" s="11"/>
      <c r="D2666" s="11"/>
      <c r="E2666" s="38"/>
      <c r="F2666" s="11"/>
      <c r="G2666" s="40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26"/>
      <c r="AR2666" s="26"/>
      <c r="AS2666" s="26"/>
      <c r="AT2666" s="26"/>
      <c r="AU2666" s="26"/>
      <c r="AV2666" s="26"/>
      <c r="AW2666" s="11"/>
      <c r="AX2666" s="11"/>
      <c r="AY2666" s="11"/>
      <c r="AZ2666" s="11"/>
      <c r="BA2666" s="11"/>
      <c r="BB2666" s="11"/>
      <c r="BC2666" s="11"/>
    </row>
    <row r="2667" spans="1:55" x14ac:dyDescent="0.3">
      <c r="A2667" s="11"/>
      <c r="B2667" s="11"/>
      <c r="C2667" s="11"/>
      <c r="D2667" s="11"/>
      <c r="E2667" s="38"/>
      <c r="F2667" s="11"/>
      <c r="G2667" s="40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26"/>
      <c r="AR2667" s="26"/>
      <c r="AS2667" s="26"/>
      <c r="AT2667" s="26"/>
      <c r="AU2667" s="26"/>
      <c r="AV2667" s="26"/>
      <c r="AW2667" s="11"/>
      <c r="AX2667" s="11"/>
      <c r="AY2667" s="11"/>
      <c r="AZ2667" s="11"/>
      <c r="BA2667" s="11"/>
      <c r="BB2667" s="11"/>
      <c r="BC2667" s="11"/>
    </row>
    <row r="2668" spans="1:55" x14ac:dyDescent="0.3">
      <c r="A2668" s="11"/>
      <c r="B2668" s="11"/>
      <c r="C2668" s="11"/>
      <c r="D2668" s="11"/>
      <c r="E2668" s="38"/>
      <c r="F2668" s="11"/>
      <c r="G2668" s="40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26"/>
      <c r="AR2668" s="26"/>
      <c r="AS2668" s="26"/>
      <c r="AT2668" s="26"/>
      <c r="AU2668" s="26"/>
      <c r="AV2668" s="26"/>
      <c r="AW2668" s="11"/>
      <c r="AX2668" s="11"/>
      <c r="AY2668" s="11"/>
      <c r="AZ2668" s="11"/>
      <c r="BA2668" s="11"/>
      <c r="BB2668" s="11"/>
      <c r="BC2668" s="11"/>
    </row>
    <row r="2669" spans="1:55" x14ac:dyDescent="0.3">
      <c r="A2669" s="11"/>
      <c r="B2669" s="11"/>
      <c r="C2669" s="11"/>
      <c r="D2669" s="11"/>
      <c r="E2669" s="38"/>
      <c r="F2669" s="11"/>
      <c r="G2669" s="40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26"/>
      <c r="AR2669" s="26"/>
      <c r="AS2669" s="26"/>
      <c r="AT2669" s="26"/>
      <c r="AU2669" s="26"/>
      <c r="AV2669" s="26"/>
      <c r="AW2669" s="11"/>
      <c r="AX2669" s="11"/>
      <c r="AY2669" s="11"/>
      <c r="AZ2669" s="11"/>
      <c r="BA2669" s="11"/>
      <c r="BB2669" s="11"/>
      <c r="BC2669" s="11"/>
    </row>
    <row r="2670" spans="1:55" x14ac:dyDescent="0.3">
      <c r="A2670" s="11"/>
      <c r="B2670" s="11"/>
      <c r="C2670" s="11"/>
      <c r="D2670" s="11"/>
      <c r="E2670" s="38"/>
      <c r="F2670" s="11"/>
      <c r="G2670" s="40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26"/>
      <c r="AR2670" s="26"/>
      <c r="AS2670" s="26"/>
      <c r="AT2670" s="26"/>
      <c r="AU2670" s="26"/>
      <c r="AV2670" s="26"/>
      <c r="AW2670" s="11"/>
      <c r="AX2670" s="11"/>
      <c r="AY2670" s="11"/>
      <c r="AZ2670" s="11"/>
      <c r="BA2670" s="11"/>
      <c r="BB2670" s="11"/>
      <c r="BC2670" s="11"/>
    </row>
    <row r="2671" spans="1:55" x14ac:dyDescent="0.3">
      <c r="A2671" s="11"/>
      <c r="B2671" s="11"/>
      <c r="C2671" s="11"/>
      <c r="D2671" s="11"/>
      <c r="E2671" s="38"/>
      <c r="F2671" s="11"/>
      <c r="G2671" s="40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26"/>
      <c r="AR2671" s="26"/>
      <c r="AS2671" s="26"/>
      <c r="AT2671" s="26"/>
      <c r="AU2671" s="26"/>
      <c r="AV2671" s="26"/>
      <c r="AW2671" s="11"/>
      <c r="AX2671" s="11"/>
      <c r="AY2671" s="11"/>
      <c r="AZ2671" s="11"/>
      <c r="BA2671" s="11"/>
      <c r="BB2671" s="11"/>
      <c r="BC2671" s="11"/>
    </row>
    <row r="2672" spans="1:55" x14ac:dyDescent="0.3">
      <c r="A2672" s="11"/>
      <c r="B2672" s="11"/>
      <c r="C2672" s="11"/>
      <c r="D2672" s="11"/>
      <c r="E2672" s="38"/>
      <c r="F2672" s="11"/>
      <c r="G2672" s="40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26"/>
      <c r="AR2672" s="26"/>
      <c r="AS2672" s="26"/>
      <c r="AT2672" s="26"/>
      <c r="AU2672" s="26"/>
      <c r="AV2672" s="26"/>
      <c r="AW2672" s="11"/>
      <c r="AX2672" s="11"/>
      <c r="AY2672" s="11"/>
      <c r="AZ2672" s="11"/>
      <c r="BA2672" s="11"/>
      <c r="BB2672" s="11"/>
      <c r="BC2672" s="11"/>
    </row>
    <row r="2673" spans="1:55" x14ac:dyDescent="0.3">
      <c r="A2673" s="11"/>
      <c r="B2673" s="11"/>
      <c r="C2673" s="11"/>
      <c r="D2673" s="11"/>
      <c r="E2673" s="38"/>
      <c r="F2673" s="11"/>
      <c r="G2673" s="40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26"/>
      <c r="AR2673" s="26"/>
      <c r="AS2673" s="26"/>
      <c r="AT2673" s="26"/>
      <c r="AU2673" s="26"/>
      <c r="AV2673" s="26"/>
      <c r="AW2673" s="11"/>
      <c r="AX2673" s="11"/>
      <c r="AY2673" s="11"/>
      <c r="AZ2673" s="11"/>
      <c r="BA2673" s="11"/>
      <c r="BB2673" s="11"/>
      <c r="BC2673" s="11"/>
    </row>
    <row r="2674" spans="1:55" x14ac:dyDescent="0.3">
      <c r="A2674" s="11"/>
      <c r="B2674" s="11"/>
      <c r="C2674" s="11"/>
      <c r="D2674" s="11"/>
      <c r="E2674" s="38"/>
      <c r="F2674" s="11"/>
      <c r="G2674" s="40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26"/>
      <c r="AR2674" s="26"/>
      <c r="AS2674" s="26"/>
      <c r="AT2674" s="26"/>
      <c r="AU2674" s="26"/>
      <c r="AV2674" s="26"/>
      <c r="AW2674" s="11"/>
      <c r="AX2674" s="11"/>
      <c r="AY2674" s="11"/>
      <c r="AZ2674" s="11"/>
      <c r="BA2674" s="11"/>
      <c r="BB2674" s="11"/>
      <c r="BC2674" s="11"/>
    </row>
    <row r="2675" spans="1:55" x14ac:dyDescent="0.3">
      <c r="A2675" s="11"/>
      <c r="B2675" s="11"/>
      <c r="C2675" s="11"/>
      <c r="D2675" s="11"/>
      <c r="E2675" s="38"/>
      <c r="F2675" s="11"/>
      <c r="G2675" s="40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26"/>
      <c r="AR2675" s="26"/>
      <c r="AS2675" s="26"/>
      <c r="AT2675" s="26"/>
      <c r="AU2675" s="26"/>
      <c r="AV2675" s="26"/>
      <c r="AW2675" s="11"/>
      <c r="AX2675" s="11"/>
      <c r="AY2675" s="11"/>
      <c r="AZ2675" s="11"/>
      <c r="BA2675" s="11"/>
      <c r="BB2675" s="11"/>
      <c r="BC2675" s="11"/>
    </row>
    <row r="2676" spans="1:55" x14ac:dyDescent="0.3">
      <c r="A2676" s="11"/>
      <c r="B2676" s="11"/>
      <c r="C2676" s="11"/>
      <c r="D2676" s="11"/>
      <c r="E2676" s="38"/>
      <c r="F2676" s="11"/>
      <c r="G2676" s="40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26"/>
      <c r="AR2676" s="26"/>
      <c r="AS2676" s="26"/>
      <c r="AT2676" s="26"/>
      <c r="AU2676" s="26"/>
      <c r="AV2676" s="26"/>
      <c r="AW2676" s="11"/>
      <c r="AX2676" s="11"/>
      <c r="AY2676" s="11"/>
      <c r="AZ2676" s="11"/>
      <c r="BA2676" s="11"/>
      <c r="BB2676" s="11"/>
      <c r="BC2676" s="11"/>
    </row>
    <row r="2677" spans="1:55" x14ac:dyDescent="0.3">
      <c r="A2677" s="11"/>
      <c r="B2677" s="11"/>
      <c r="C2677" s="11"/>
      <c r="D2677" s="11"/>
      <c r="E2677" s="38"/>
      <c r="F2677" s="11"/>
      <c r="G2677" s="40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26"/>
      <c r="AR2677" s="26"/>
      <c r="AS2677" s="26"/>
      <c r="AT2677" s="26"/>
      <c r="AU2677" s="26"/>
      <c r="AV2677" s="26"/>
      <c r="AW2677" s="11"/>
      <c r="AX2677" s="11"/>
      <c r="AY2677" s="11"/>
      <c r="AZ2677" s="11"/>
      <c r="BA2677" s="11"/>
      <c r="BB2677" s="11"/>
      <c r="BC2677" s="11"/>
    </row>
    <row r="2678" spans="1:55" x14ac:dyDescent="0.3">
      <c r="A2678" s="11"/>
      <c r="B2678" s="11"/>
      <c r="C2678" s="11"/>
      <c r="D2678" s="11"/>
      <c r="E2678" s="38"/>
      <c r="F2678" s="11"/>
      <c r="G2678" s="40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26"/>
      <c r="AR2678" s="26"/>
      <c r="AS2678" s="26"/>
      <c r="AT2678" s="26"/>
      <c r="AU2678" s="26"/>
      <c r="AV2678" s="26"/>
      <c r="AW2678" s="11"/>
      <c r="AX2678" s="11"/>
      <c r="AY2678" s="11"/>
      <c r="AZ2678" s="11"/>
      <c r="BA2678" s="11"/>
      <c r="BB2678" s="11"/>
      <c r="BC2678" s="11"/>
    </row>
    <row r="2679" spans="1:55" x14ac:dyDescent="0.3">
      <c r="A2679" s="11"/>
      <c r="B2679" s="11"/>
      <c r="C2679" s="11"/>
      <c r="D2679" s="11"/>
      <c r="E2679" s="38"/>
      <c r="F2679" s="11"/>
      <c r="G2679" s="40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26"/>
      <c r="AR2679" s="26"/>
      <c r="AS2679" s="26"/>
      <c r="AT2679" s="26"/>
      <c r="AU2679" s="26"/>
      <c r="AV2679" s="26"/>
      <c r="AW2679" s="11"/>
      <c r="AX2679" s="11"/>
      <c r="AY2679" s="11"/>
      <c r="AZ2679" s="11"/>
      <c r="BA2679" s="11"/>
      <c r="BB2679" s="11"/>
      <c r="BC2679" s="11"/>
    </row>
    <row r="2680" spans="1:55" x14ac:dyDescent="0.3">
      <c r="A2680" s="11"/>
      <c r="B2680" s="11"/>
      <c r="C2680" s="11"/>
      <c r="D2680" s="11"/>
      <c r="E2680" s="38"/>
      <c r="F2680" s="11"/>
      <c r="G2680" s="40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26"/>
      <c r="AR2680" s="26"/>
      <c r="AS2680" s="26"/>
      <c r="AT2680" s="26"/>
      <c r="AU2680" s="26"/>
      <c r="AV2680" s="26"/>
      <c r="AW2680" s="11"/>
      <c r="AX2680" s="11"/>
      <c r="AY2680" s="11"/>
      <c r="AZ2680" s="11"/>
      <c r="BA2680" s="11"/>
      <c r="BB2680" s="11"/>
      <c r="BC2680" s="11"/>
    </row>
    <row r="2681" spans="1:55" x14ac:dyDescent="0.3">
      <c r="A2681" s="11"/>
      <c r="B2681" s="11"/>
      <c r="C2681" s="11"/>
      <c r="D2681" s="11"/>
      <c r="E2681" s="38"/>
      <c r="F2681" s="11"/>
      <c r="G2681" s="40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26"/>
      <c r="AR2681" s="26"/>
      <c r="AS2681" s="26"/>
      <c r="AT2681" s="26"/>
      <c r="AU2681" s="26"/>
      <c r="AV2681" s="26"/>
      <c r="AW2681" s="11"/>
      <c r="AX2681" s="11"/>
      <c r="AY2681" s="11"/>
      <c r="AZ2681" s="11"/>
      <c r="BA2681" s="11"/>
      <c r="BB2681" s="11"/>
      <c r="BC2681" s="11"/>
    </row>
    <row r="2682" spans="1:55" x14ac:dyDescent="0.3">
      <c r="A2682" s="11"/>
      <c r="B2682" s="11"/>
      <c r="C2682" s="11"/>
      <c r="D2682" s="11"/>
      <c r="E2682" s="38"/>
      <c r="F2682" s="11"/>
      <c r="G2682" s="40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26"/>
      <c r="AR2682" s="26"/>
      <c r="AS2682" s="26"/>
      <c r="AT2682" s="26"/>
      <c r="AU2682" s="26"/>
      <c r="AV2682" s="26"/>
      <c r="AW2682" s="11"/>
      <c r="AX2682" s="11"/>
      <c r="AY2682" s="11"/>
      <c r="AZ2682" s="11"/>
      <c r="BA2682" s="11"/>
      <c r="BB2682" s="11"/>
      <c r="BC2682" s="11"/>
    </row>
    <row r="2683" spans="1:55" x14ac:dyDescent="0.3">
      <c r="A2683" s="11"/>
      <c r="B2683" s="11"/>
      <c r="C2683" s="11"/>
      <c r="D2683" s="11"/>
      <c r="E2683" s="38"/>
      <c r="F2683" s="11"/>
      <c r="G2683" s="40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26"/>
      <c r="AR2683" s="26"/>
      <c r="AS2683" s="26"/>
      <c r="AT2683" s="26"/>
      <c r="AU2683" s="26"/>
      <c r="AV2683" s="26"/>
      <c r="AW2683" s="11"/>
      <c r="AX2683" s="11"/>
      <c r="AY2683" s="11"/>
      <c r="AZ2683" s="11"/>
      <c r="BA2683" s="11"/>
      <c r="BB2683" s="11"/>
      <c r="BC2683" s="11"/>
    </row>
    <row r="2684" spans="1:55" x14ac:dyDescent="0.3">
      <c r="A2684" s="11"/>
      <c r="B2684" s="11"/>
      <c r="C2684" s="11"/>
      <c r="D2684" s="11"/>
      <c r="E2684" s="38"/>
      <c r="F2684" s="11"/>
      <c r="G2684" s="40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26"/>
      <c r="AR2684" s="26"/>
      <c r="AS2684" s="26"/>
      <c r="AT2684" s="26"/>
      <c r="AU2684" s="26"/>
      <c r="AV2684" s="26"/>
      <c r="AW2684" s="11"/>
      <c r="AX2684" s="11"/>
      <c r="AY2684" s="11"/>
      <c r="AZ2684" s="11"/>
      <c r="BA2684" s="11"/>
      <c r="BB2684" s="11"/>
      <c r="BC2684" s="11"/>
    </row>
    <row r="2685" spans="1:55" x14ac:dyDescent="0.3">
      <c r="A2685" s="11"/>
      <c r="B2685" s="11"/>
      <c r="C2685" s="11"/>
      <c r="D2685" s="11"/>
      <c r="E2685" s="38"/>
      <c r="F2685" s="11"/>
      <c r="G2685" s="40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26"/>
      <c r="AR2685" s="26"/>
      <c r="AS2685" s="26"/>
      <c r="AT2685" s="26"/>
      <c r="AU2685" s="26"/>
      <c r="AV2685" s="26"/>
      <c r="AW2685" s="11"/>
      <c r="AX2685" s="11"/>
      <c r="AY2685" s="11"/>
      <c r="AZ2685" s="11"/>
      <c r="BA2685" s="11"/>
      <c r="BB2685" s="11"/>
      <c r="BC2685" s="11"/>
    </row>
    <row r="2686" spans="1:55" x14ac:dyDescent="0.3">
      <c r="A2686" s="11"/>
      <c r="B2686" s="11"/>
      <c r="C2686" s="11"/>
      <c r="D2686" s="11"/>
      <c r="E2686" s="38"/>
      <c r="F2686" s="11"/>
      <c r="G2686" s="40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26"/>
      <c r="AR2686" s="26"/>
      <c r="AS2686" s="26"/>
      <c r="AT2686" s="26"/>
      <c r="AU2686" s="26"/>
      <c r="AV2686" s="26"/>
      <c r="AW2686" s="11"/>
      <c r="AX2686" s="11"/>
      <c r="AY2686" s="11"/>
      <c r="AZ2686" s="11"/>
      <c r="BA2686" s="11"/>
      <c r="BB2686" s="11"/>
      <c r="BC2686" s="11"/>
    </row>
    <row r="2687" spans="1:55" x14ac:dyDescent="0.3">
      <c r="A2687" s="11"/>
      <c r="B2687" s="11"/>
      <c r="C2687" s="11"/>
      <c r="D2687" s="11"/>
      <c r="E2687" s="38"/>
      <c r="F2687" s="11"/>
      <c r="G2687" s="40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26"/>
      <c r="AR2687" s="26"/>
      <c r="AS2687" s="26"/>
      <c r="AT2687" s="26"/>
      <c r="AU2687" s="26"/>
      <c r="AV2687" s="26"/>
      <c r="AW2687" s="11"/>
      <c r="AX2687" s="11"/>
      <c r="AY2687" s="11"/>
      <c r="AZ2687" s="11"/>
      <c r="BA2687" s="11"/>
      <c r="BB2687" s="11"/>
      <c r="BC2687" s="11"/>
    </row>
    <row r="2688" spans="1:55" x14ac:dyDescent="0.3">
      <c r="A2688" s="11"/>
      <c r="B2688" s="11"/>
      <c r="C2688" s="11"/>
      <c r="D2688" s="11"/>
      <c r="E2688" s="38"/>
      <c r="F2688" s="11"/>
      <c r="G2688" s="40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26"/>
      <c r="AR2688" s="26"/>
      <c r="AS2688" s="26"/>
      <c r="AT2688" s="26"/>
      <c r="AU2688" s="26"/>
      <c r="AV2688" s="26"/>
      <c r="AW2688" s="11"/>
      <c r="AX2688" s="11"/>
      <c r="AY2688" s="11"/>
      <c r="AZ2688" s="11"/>
      <c r="BA2688" s="11"/>
      <c r="BB2688" s="11"/>
      <c r="BC2688" s="11"/>
    </row>
    <row r="2689" spans="1:55" x14ac:dyDescent="0.3">
      <c r="A2689" s="11"/>
      <c r="B2689" s="11"/>
      <c r="C2689" s="11"/>
      <c r="D2689" s="11"/>
      <c r="E2689" s="38"/>
      <c r="F2689" s="11"/>
      <c r="G2689" s="40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26"/>
      <c r="AR2689" s="26"/>
      <c r="AS2689" s="26"/>
      <c r="AT2689" s="26"/>
      <c r="AU2689" s="26"/>
      <c r="AV2689" s="26"/>
      <c r="AW2689" s="11"/>
      <c r="AX2689" s="11"/>
      <c r="AY2689" s="11"/>
      <c r="AZ2689" s="11"/>
      <c r="BA2689" s="11"/>
      <c r="BB2689" s="11"/>
      <c r="BC2689" s="11"/>
    </row>
    <row r="2690" spans="1:55" x14ac:dyDescent="0.3">
      <c r="A2690" s="11"/>
      <c r="B2690" s="11"/>
      <c r="C2690" s="11"/>
      <c r="D2690" s="11"/>
      <c r="E2690" s="38"/>
      <c r="F2690" s="11"/>
      <c r="G2690" s="40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26"/>
      <c r="AR2690" s="26"/>
      <c r="AS2690" s="26"/>
      <c r="AT2690" s="26"/>
      <c r="AU2690" s="26"/>
      <c r="AV2690" s="26"/>
      <c r="AW2690" s="11"/>
      <c r="AX2690" s="11"/>
      <c r="AY2690" s="11"/>
      <c r="AZ2690" s="11"/>
      <c r="BA2690" s="11"/>
      <c r="BB2690" s="11"/>
      <c r="BC2690" s="11"/>
    </row>
    <row r="2691" spans="1:55" x14ac:dyDescent="0.3">
      <c r="A2691" s="11"/>
      <c r="B2691" s="11"/>
      <c r="C2691" s="11"/>
      <c r="D2691" s="11"/>
      <c r="E2691" s="38"/>
      <c r="F2691" s="11"/>
      <c r="G2691" s="40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26"/>
      <c r="AR2691" s="26"/>
      <c r="AS2691" s="26"/>
      <c r="AT2691" s="26"/>
      <c r="AU2691" s="26"/>
      <c r="AV2691" s="26"/>
      <c r="AW2691" s="11"/>
      <c r="AX2691" s="11"/>
      <c r="AY2691" s="11"/>
      <c r="AZ2691" s="11"/>
      <c r="BA2691" s="11"/>
      <c r="BB2691" s="11"/>
      <c r="BC2691" s="11"/>
    </row>
    <row r="2692" spans="1:55" x14ac:dyDescent="0.3">
      <c r="A2692" s="11"/>
      <c r="B2692" s="11"/>
      <c r="C2692" s="11"/>
      <c r="D2692" s="11"/>
      <c r="E2692" s="38"/>
      <c r="F2692" s="11"/>
      <c r="G2692" s="40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26"/>
      <c r="AR2692" s="26"/>
      <c r="AS2692" s="26"/>
      <c r="AT2692" s="26"/>
      <c r="AU2692" s="26"/>
      <c r="AV2692" s="26"/>
      <c r="AW2692" s="11"/>
      <c r="AX2692" s="11"/>
      <c r="AY2692" s="11"/>
      <c r="AZ2692" s="11"/>
      <c r="BA2692" s="11"/>
      <c r="BB2692" s="11"/>
      <c r="BC2692" s="11"/>
    </row>
    <row r="2693" spans="1:55" x14ac:dyDescent="0.3">
      <c r="A2693" s="11"/>
      <c r="B2693" s="11"/>
      <c r="C2693" s="11"/>
      <c r="D2693" s="11"/>
      <c r="E2693" s="38"/>
      <c r="F2693" s="11"/>
      <c r="G2693" s="40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26"/>
      <c r="AR2693" s="26"/>
      <c r="AS2693" s="26"/>
      <c r="AT2693" s="26"/>
      <c r="AU2693" s="26"/>
      <c r="AV2693" s="26"/>
      <c r="AW2693" s="11"/>
      <c r="AX2693" s="11"/>
      <c r="AY2693" s="11"/>
      <c r="AZ2693" s="11"/>
      <c r="BA2693" s="11"/>
      <c r="BB2693" s="11"/>
      <c r="BC2693" s="11"/>
    </row>
    <row r="2694" spans="1:55" x14ac:dyDescent="0.3">
      <c r="A2694" s="11"/>
      <c r="B2694" s="11"/>
      <c r="C2694" s="11"/>
      <c r="D2694" s="11"/>
      <c r="E2694" s="38"/>
      <c r="F2694" s="11"/>
      <c r="G2694" s="40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26"/>
      <c r="AR2694" s="26"/>
      <c r="AS2694" s="26"/>
      <c r="AT2694" s="26"/>
      <c r="AU2694" s="26"/>
      <c r="AV2694" s="26"/>
      <c r="AW2694" s="11"/>
      <c r="AX2694" s="11"/>
      <c r="AY2694" s="11"/>
      <c r="AZ2694" s="11"/>
      <c r="BA2694" s="11"/>
      <c r="BB2694" s="11"/>
      <c r="BC2694" s="11"/>
    </row>
    <row r="2695" spans="1:55" x14ac:dyDescent="0.3">
      <c r="A2695" s="11"/>
      <c r="B2695" s="11"/>
      <c r="C2695" s="11"/>
      <c r="D2695" s="11"/>
      <c r="E2695" s="38"/>
      <c r="F2695" s="11"/>
      <c r="G2695" s="40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26"/>
      <c r="AR2695" s="26"/>
      <c r="AS2695" s="26"/>
      <c r="AT2695" s="26"/>
      <c r="AU2695" s="26"/>
      <c r="AV2695" s="26"/>
      <c r="AW2695" s="11"/>
      <c r="AX2695" s="11"/>
      <c r="AY2695" s="11"/>
      <c r="AZ2695" s="11"/>
      <c r="BA2695" s="11"/>
      <c r="BB2695" s="11"/>
      <c r="BC2695" s="11"/>
    </row>
    <row r="2696" spans="1:55" x14ac:dyDescent="0.3">
      <c r="A2696" s="11"/>
      <c r="B2696" s="11"/>
      <c r="C2696" s="11"/>
      <c r="D2696" s="11"/>
      <c r="E2696" s="38"/>
      <c r="F2696" s="11"/>
      <c r="G2696" s="40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26"/>
      <c r="AR2696" s="26"/>
      <c r="AS2696" s="26"/>
      <c r="AT2696" s="26"/>
      <c r="AU2696" s="26"/>
      <c r="AV2696" s="26"/>
      <c r="AW2696" s="11"/>
      <c r="AX2696" s="11"/>
      <c r="AY2696" s="11"/>
      <c r="AZ2696" s="11"/>
      <c r="BA2696" s="11"/>
      <c r="BB2696" s="11"/>
      <c r="BC2696" s="11"/>
    </row>
    <row r="2697" spans="1:55" x14ac:dyDescent="0.3">
      <c r="A2697" s="11"/>
      <c r="B2697" s="11"/>
      <c r="C2697" s="11"/>
      <c r="D2697" s="11"/>
      <c r="E2697" s="38"/>
      <c r="F2697" s="11"/>
      <c r="G2697" s="40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26"/>
      <c r="AR2697" s="26"/>
      <c r="AS2697" s="26"/>
      <c r="AT2697" s="26"/>
      <c r="AU2697" s="26"/>
      <c r="AV2697" s="26"/>
      <c r="AW2697" s="11"/>
      <c r="AX2697" s="11"/>
      <c r="AY2697" s="11"/>
      <c r="AZ2697" s="11"/>
      <c r="BA2697" s="11"/>
      <c r="BB2697" s="11"/>
      <c r="BC2697" s="11"/>
    </row>
    <row r="2698" spans="1:55" x14ac:dyDescent="0.3">
      <c r="A2698" s="11"/>
      <c r="B2698" s="11"/>
      <c r="C2698" s="11"/>
      <c r="D2698" s="11"/>
      <c r="E2698" s="38"/>
      <c r="F2698" s="11"/>
      <c r="G2698" s="40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26"/>
      <c r="AR2698" s="26"/>
      <c r="AS2698" s="26"/>
      <c r="AT2698" s="26"/>
      <c r="AU2698" s="26"/>
      <c r="AV2698" s="26"/>
      <c r="AW2698" s="11"/>
      <c r="AX2698" s="11"/>
      <c r="AY2698" s="11"/>
      <c r="AZ2698" s="11"/>
      <c r="BA2698" s="11"/>
      <c r="BB2698" s="11"/>
      <c r="BC2698" s="11"/>
    </row>
    <row r="2699" spans="1:55" x14ac:dyDescent="0.3">
      <c r="A2699" s="11"/>
      <c r="B2699" s="11"/>
      <c r="C2699" s="11"/>
      <c r="D2699" s="11"/>
      <c r="E2699" s="38"/>
      <c r="F2699" s="11"/>
      <c r="G2699" s="40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26"/>
      <c r="AR2699" s="26"/>
      <c r="AS2699" s="26"/>
      <c r="AT2699" s="26"/>
      <c r="AU2699" s="26"/>
      <c r="AV2699" s="26"/>
      <c r="AW2699" s="11"/>
      <c r="AX2699" s="11"/>
      <c r="AY2699" s="11"/>
      <c r="AZ2699" s="11"/>
      <c r="BA2699" s="11"/>
      <c r="BB2699" s="11"/>
      <c r="BC2699" s="11"/>
    </row>
    <row r="2700" spans="1:55" x14ac:dyDescent="0.3">
      <c r="A2700" s="11"/>
      <c r="B2700" s="11"/>
      <c r="C2700" s="11"/>
      <c r="D2700" s="11"/>
      <c r="E2700" s="38"/>
      <c r="F2700" s="11"/>
      <c r="G2700" s="40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26"/>
      <c r="AR2700" s="26"/>
      <c r="AS2700" s="26"/>
      <c r="AT2700" s="26"/>
      <c r="AU2700" s="26"/>
      <c r="AV2700" s="26"/>
      <c r="AW2700" s="11"/>
      <c r="AX2700" s="11"/>
      <c r="AY2700" s="11"/>
      <c r="AZ2700" s="11"/>
      <c r="BA2700" s="11"/>
      <c r="BB2700" s="11"/>
      <c r="BC2700" s="11"/>
    </row>
    <row r="2701" spans="1:55" x14ac:dyDescent="0.3">
      <c r="A2701" s="11"/>
      <c r="B2701" s="11"/>
      <c r="C2701" s="11"/>
      <c r="D2701" s="11"/>
      <c r="E2701" s="38"/>
      <c r="F2701" s="11"/>
      <c r="G2701" s="40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26"/>
      <c r="AR2701" s="26"/>
      <c r="AS2701" s="26"/>
      <c r="AT2701" s="26"/>
      <c r="AU2701" s="26"/>
      <c r="AV2701" s="26"/>
      <c r="AW2701" s="11"/>
      <c r="AX2701" s="11"/>
      <c r="AY2701" s="11"/>
      <c r="AZ2701" s="11"/>
      <c r="BA2701" s="11"/>
      <c r="BB2701" s="11"/>
      <c r="BC2701" s="11"/>
    </row>
    <row r="2702" spans="1:55" x14ac:dyDescent="0.3">
      <c r="A2702" s="11"/>
      <c r="B2702" s="11"/>
      <c r="C2702" s="11"/>
      <c r="D2702" s="11"/>
      <c r="E2702" s="38"/>
      <c r="F2702" s="11"/>
      <c r="G2702" s="40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26"/>
      <c r="AR2702" s="26"/>
      <c r="AS2702" s="26"/>
      <c r="AT2702" s="26"/>
      <c r="AU2702" s="26"/>
      <c r="AV2702" s="26"/>
      <c r="AW2702" s="11"/>
      <c r="AX2702" s="11"/>
      <c r="AY2702" s="11"/>
      <c r="AZ2702" s="11"/>
      <c r="BA2702" s="11"/>
      <c r="BB2702" s="11"/>
      <c r="BC2702" s="11"/>
    </row>
    <row r="2703" spans="1:55" x14ac:dyDescent="0.3">
      <c r="A2703" s="11"/>
      <c r="B2703" s="11"/>
      <c r="C2703" s="11"/>
      <c r="D2703" s="11"/>
      <c r="E2703" s="38"/>
      <c r="F2703" s="11"/>
      <c r="G2703" s="40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26"/>
      <c r="AR2703" s="26"/>
      <c r="AS2703" s="26"/>
      <c r="AT2703" s="26"/>
      <c r="AU2703" s="26"/>
      <c r="AV2703" s="26"/>
      <c r="AW2703" s="11"/>
      <c r="AX2703" s="11"/>
      <c r="AY2703" s="11"/>
      <c r="AZ2703" s="11"/>
      <c r="BA2703" s="11"/>
      <c r="BB2703" s="11"/>
      <c r="BC2703" s="11"/>
    </row>
    <row r="2704" spans="1:55" x14ac:dyDescent="0.3">
      <c r="A2704" s="11"/>
      <c r="B2704" s="11"/>
      <c r="C2704" s="11"/>
      <c r="D2704" s="11"/>
      <c r="E2704" s="38"/>
      <c r="F2704" s="11"/>
      <c r="G2704" s="40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26"/>
      <c r="AR2704" s="26"/>
      <c r="AS2704" s="26"/>
      <c r="AT2704" s="26"/>
      <c r="AU2704" s="26"/>
      <c r="AV2704" s="26"/>
      <c r="AW2704" s="11"/>
      <c r="AX2704" s="11"/>
      <c r="AY2704" s="11"/>
      <c r="AZ2704" s="11"/>
      <c r="BA2704" s="11"/>
      <c r="BB2704" s="11"/>
      <c r="BC2704" s="11"/>
    </row>
    <row r="2705" spans="1:55" x14ac:dyDescent="0.3">
      <c r="A2705" s="11"/>
      <c r="B2705" s="11"/>
      <c r="C2705" s="11"/>
      <c r="D2705" s="11"/>
      <c r="E2705" s="38"/>
      <c r="F2705" s="11"/>
      <c r="G2705" s="40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26"/>
      <c r="AR2705" s="26"/>
      <c r="AS2705" s="26"/>
      <c r="AT2705" s="26"/>
      <c r="AU2705" s="26"/>
      <c r="AV2705" s="26"/>
      <c r="AW2705" s="11"/>
      <c r="AX2705" s="11"/>
      <c r="AY2705" s="11"/>
      <c r="AZ2705" s="11"/>
      <c r="BA2705" s="11"/>
      <c r="BB2705" s="11"/>
      <c r="BC2705" s="11"/>
    </row>
    <row r="2706" spans="1:55" x14ac:dyDescent="0.3">
      <c r="A2706" s="11"/>
      <c r="B2706" s="11"/>
      <c r="C2706" s="11"/>
      <c r="D2706" s="11"/>
      <c r="E2706" s="38"/>
      <c r="F2706" s="11"/>
      <c r="G2706" s="40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26"/>
      <c r="AR2706" s="26"/>
      <c r="AS2706" s="26"/>
      <c r="AT2706" s="26"/>
      <c r="AU2706" s="26"/>
      <c r="AV2706" s="26"/>
      <c r="AW2706" s="11"/>
      <c r="AX2706" s="11"/>
      <c r="AY2706" s="11"/>
      <c r="AZ2706" s="11"/>
      <c r="BA2706" s="11"/>
      <c r="BB2706" s="11"/>
      <c r="BC2706" s="11"/>
    </row>
    <row r="2707" spans="1:55" x14ac:dyDescent="0.3">
      <c r="A2707" s="11"/>
      <c r="B2707" s="11"/>
      <c r="C2707" s="11"/>
      <c r="D2707" s="11"/>
      <c r="E2707" s="38"/>
      <c r="F2707" s="11"/>
      <c r="G2707" s="40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26"/>
      <c r="AR2707" s="26"/>
      <c r="AS2707" s="26"/>
      <c r="AT2707" s="26"/>
      <c r="AU2707" s="26"/>
      <c r="AV2707" s="26"/>
      <c r="AW2707" s="11"/>
      <c r="AX2707" s="11"/>
      <c r="AY2707" s="11"/>
      <c r="AZ2707" s="11"/>
      <c r="BA2707" s="11"/>
      <c r="BB2707" s="11"/>
      <c r="BC2707" s="11"/>
    </row>
    <row r="2708" spans="1:55" x14ac:dyDescent="0.3">
      <c r="A2708" s="11"/>
      <c r="B2708" s="11"/>
      <c r="C2708" s="11"/>
      <c r="D2708" s="11"/>
      <c r="E2708" s="38"/>
      <c r="F2708" s="11"/>
      <c r="G2708" s="40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26"/>
      <c r="AR2708" s="26"/>
      <c r="AS2708" s="26"/>
      <c r="AT2708" s="26"/>
      <c r="AU2708" s="26"/>
      <c r="AV2708" s="26"/>
      <c r="AW2708" s="11"/>
      <c r="AX2708" s="11"/>
      <c r="AY2708" s="11"/>
      <c r="AZ2708" s="11"/>
      <c r="BA2708" s="11"/>
      <c r="BB2708" s="11"/>
      <c r="BC2708" s="11"/>
    </row>
    <row r="2709" spans="1:55" x14ac:dyDescent="0.3">
      <c r="A2709" s="11"/>
      <c r="B2709" s="11"/>
      <c r="C2709" s="11"/>
      <c r="D2709" s="11"/>
      <c r="E2709" s="38"/>
      <c r="F2709" s="11"/>
      <c r="G2709" s="40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26"/>
      <c r="AR2709" s="26"/>
      <c r="AS2709" s="26"/>
      <c r="AT2709" s="26"/>
      <c r="AU2709" s="26"/>
      <c r="AV2709" s="26"/>
      <c r="AW2709" s="11"/>
      <c r="AX2709" s="11"/>
      <c r="AY2709" s="11"/>
      <c r="AZ2709" s="11"/>
      <c r="BA2709" s="11"/>
      <c r="BB2709" s="11"/>
      <c r="BC2709" s="11"/>
    </row>
    <row r="2710" spans="1:55" x14ac:dyDescent="0.3">
      <c r="A2710" s="11"/>
      <c r="B2710" s="11"/>
      <c r="C2710" s="11"/>
      <c r="D2710" s="11"/>
      <c r="E2710" s="38"/>
      <c r="F2710" s="11"/>
      <c r="G2710" s="40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26"/>
      <c r="AR2710" s="26"/>
      <c r="AS2710" s="26"/>
      <c r="AT2710" s="26"/>
      <c r="AU2710" s="26"/>
      <c r="AV2710" s="26"/>
      <c r="AW2710" s="11"/>
      <c r="AX2710" s="11"/>
      <c r="AY2710" s="11"/>
      <c r="AZ2710" s="11"/>
      <c r="BA2710" s="11"/>
      <c r="BB2710" s="11"/>
      <c r="BC2710" s="11"/>
    </row>
    <row r="2711" spans="1:55" x14ac:dyDescent="0.3">
      <c r="A2711" s="11"/>
      <c r="B2711" s="11"/>
      <c r="C2711" s="11"/>
      <c r="D2711" s="11"/>
      <c r="E2711" s="38"/>
      <c r="F2711" s="11"/>
      <c r="G2711" s="40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26"/>
      <c r="AR2711" s="26"/>
      <c r="AS2711" s="26"/>
      <c r="AT2711" s="26"/>
      <c r="AU2711" s="26"/>
      <c r="AV2711" s="26"/>
      <c r="AW2711" s="11"/>
      <c r="AX2711" s="11"/>
      <c r="AY2711" s="11"/>
      <c r="AZ2711" s="11"/>
      <c r="BA2711" s="11"/>
      <c r="BB2711" s="11"/>
      <c r="BC2711" s="11"/>
    </row>
    <row r="2712" spans="1:55" x14ac:dyDescent="0.3">
      <c r="A2712" s="11"/>
      <c r="B2712" s="11"/>
      <c r="C2712" s="11"/>
      <c r="D2712" s="11"/>
      <c r="E2712" s="38"/>
      <c r="F2712" s="11"/>
      <c r="G2712" s="40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26"/>
      <c r="AR2712" s="26"/>
      <c r="AS2712" s="26"/>
      <c r="AT2712" s="26"/>
      <c r="AU2712" s="26"/>
      <c r="AV2712" s="26"/>
      <c r="AW2712" s="11"/>
      <c r="AX2712" s="11"/>
      <c r="AY2712" s="11"/>
      <c r="AZ2712" s="11"/>
      <c r="BA2712" s="11"/>
      <c r="BB2712" s="11"/>
      <c r="BC2712" s="11"/>
    </row>
    <row r="2713" spans="1:55" x14ac:dyDescent="0.3">
      <c r="A2713" s="11"/>
      <c r="B2713" s="11"/>
      <c r="C2713" s="11"/>
      <c r="D2713" s="11"/>
      <c r="E2713" s="38"/>
      <c r="F2713" s="11"/>
      <c r="G2713" s="40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26"/>
      <c r="AR2713" s="26"/>
      <c r="AS2713" s="26"/>
      <c r="AT2713" s="26"/>
      <c r="AU2713" s="26"/>
      <c r="AV2713" s="26"/>
      <c r="AW2713" s="11"/>
      <c r="AX2713" s="11"/>
      <c r="AY2713" s="11"/>
      <c r="AZ2713" s="11"/>
      <c r="BA2713" s="11"/>
      <c r="BB2713" s="11"/>
      <c r="BC2713" s="11"/>
    </row>
    <row r="2714" spans="1:55" x14ac:dyDescent="0.3">
      <c r="A2714" s="11"/>
      <c r="B2714" s="11"/>
      <c r="C2714" s="11"/>
      <c r="D2714" s="11"/>
      <c r="E2714" s="38"/>
      <c r="F2714" s="11"/>
      <c r="G2714" s="40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26"/>
      <c r="AR2714" s="26"/>
      <c r="AS2714" s="26"/>
      <c r="AT2714" s="26"/>
      <c r="AU2714" s="26"/>
      <c r="AV2714" s="26"/>
      <c r="AW2714" s="11"/>
      <c r="AX2714" s="11"/>
      <c r="AY2714" s="11"/>
      <c r="AZ2714" s="11"/>
      <c r="BA2714" s="11"/>
      <c r="BB2714" s="11"/>
      <c r="BC2714" s="11"/>
    </row>
    <row r="2715" spans="1:55" x14ac:dyDescent="0.3">
      <c r="A2715" s="11"/>
      <c r="B2715" s="11"/>
      <c r="C2715" s="11"/>
      <c r="D2715" s="11"/>
      <c r="E2715" s="38"/>
      <c r="F2715" s="11"/>
      <c r="G2715" s="40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26"/>
      <c r="AR2715" s="26"/>
      <c r="AS2715" s="26"/>
      <c r="AT2715" s="26"/>
      <c r="AU2715" s="26"/>
      <c r="AV2715" s="26"/>
      <c r="AW2715" s="11"/>
      <c r="AX2715" s="11"/>
      <c r="AY2715" s="11"/>
      <c r="AZ2715" s="11"/>
      <c r="BA2715" s="11"/>
      <c r="BB2715" s="11"/>
      <c r="BC2715" s="11"/>
    </row>
    <row r="2716" spans="1:55" x14ac:dyDescent="0.3">
      <c r="A2716" s="11"/>
      <c r="B2716" s="11"/>
      <c r="C2716" s="11"/>
      <c r="D2716" s="11"/>
      <c r="E2716" s="38"/>
      <c r="F2716" s="11"/>
      <c r="G2716" s="40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26"/>
      <c r="AR2716" s="26"/>
      <c r="AS2716" s="26"/>
      <c r="AT2716" s="26"/>
      <c r="AU2716" s="26"/>
      <c r="AV2716" s="26"/>
      <c r="AW2716" s="11"/>
      <c r="AX2716" s="11"/>
      <c r="AY2716" s="11"/>
      <c r="AZ2716" s="11"/>
      <c r="BA2716" s="11"/>
      <c r="BB2716" s="11"/>
      <c r="BC2716" s="11"/>
    </row>
    <row r="2717" spans="1:55" x14ac:dyDescent="0.3">
      <c r="A2717" s="11"/>
      <c r="B2717" s="11"/>
      <c r="C2717" s="11"/>
      <c r="D2717" s="11"/>
      <c r="E2717" s="38"/>
      <c r="F2717" s="11"/>
      <c r="G2717" s="40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26"/>
      <c r="AR2717" s="26"/>
      <c r="AS2717" s="26"/>
      <c r="AT2717" s="26"/>
      <c r="AU2717" s="26"/>
      <c r="AV2717" s="26"/>
      <c r="AW2717" s="11"/>
      <c r="AX2717" s="11"/>
      <c r="AY2717" s="11"/>
      <c r="AZ2717" s="11"/>
      <c r="BA2717" s="11"/>
      <c r="BB2717" s="11"/>
      <c r="BC2717" s="11"/>
    </row>
    <row r="2718" spans="1:55" x14ac:dyDescent="0.3">
      <c r="A2718" s="11"/>
      <c r="B2718" s="11"/>
      <c r="C2718" s="11"/>
      <c r="D2718" s="11"/>
      <c r="E2718" s="38"/>
      <c r="F2718" s="11"/>
      <c r="G2718" s="40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26"/>
      <c r="AR2718" s="26"/>
      <c r="AS2718" s="26"/>
      <c r="AT2718" s="26"/>
      <c r="AU2718" s="26"/>
      <c r="AV2718" s="26"/>
      <c r="AW2718" s="11"/>
      <c r="AX2718" s="11"/>
      <c r="AY2718" s="11"/>
      <c r="AZ2718" s="11"/>
      <c r="BA2718" s="11"/>
      <c r="BB2718" s="11"/>
      <c r="BC2718" s="11"/>
    </row>
    <row r="2719" spans="1:55" x14ac:dyDescent="0.3">
      <c r="A2719" s="11"/>
      <c r="B2719" s="11"/>
      <c r="C2719" s="11"/>
      <c r="D2719" s="11"/>
      <c r="E2719" s="38"/>
      <c r="F2719" s="11"/>
      <c r="G2719" s="40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26"/>
      <c r="AR2719" s="26"/>
      <c r="AS2719" s="26"/>
      <c r="AT2719" s="26"/>
      <c r="AU2719" s="26"/>
      <c r="AV2719" s="26"/>
      <c r="AW2719" s="11"/>
      <c r="AX2719" s="11"/>
      <c r="AY2719" s="11"/>
      <c r="AZ2719" s="11"/>
      <c r="BA2719" s="11"/>
      <c r="BB2719" s="11"/>
      <c r="BC2719" s="11"/>
    </row>
    <row r="2720" spans="1:55" x14ac:dyDescent="0.3">
      <c r="A2720" s="11"/>
      <c r="B2720" s="11"/>
      <c r="C2720" s="11"/>
      <c r="D2720" s="11"/>
      <c r="E2720" s="38"/>
      <c r="F2720" s="11"/>
      <c r="G2720" s="40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26"/>
      <c r="AR2720" s="26"/>
      <c r="AS2720" s="26"/>
      <c r="AT2720" s="26"/>
      <c r="AU2720" s="26"/>
      <c r="AV2720" s="26"/>
      <c r="AW2720" s="11"/>
      <c r="AX2720" s="11"/>
      <c r="AY2720" s="11"/>
      <c r="AZ2720" s="11"/>
      <c r="BA2720" s="11"/>
      <c r="BB2720" s="11"/>
      <c r="BC2720" s="11"/>
    </row>
    <row r="2721" spans="1:55" x14ac:dyDescent="0.3">
      <c r="A2721" s="11"/>
      <c r="B2721" s="11"/>
      <c r="C2721" s="11"/>
      <c r="D2721" s="11"/>
      <c r="E2721" s="38"/>
      <c r="F2721" s="11"/>
      <c r="G2721" s="40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26"/>
      <c r="AR2721" s="26"/>
      <c r="AS2721" s="26"/>
      <c r="AT2721" s="26"/>
      <c r="AU2721" s="26"/>
      <c r="AV2721" s="26"/>
      <c r="AW2721" s="11"/>
      <c r="AX2721" s="11"/>
      <c r="AY2721" s="11"/>
      <c r="AZ2721" s="11"/>
      <c r="BA2721" s="11"/>
      <c r="BB2721" s="11"/>
      <c r="BC2721" s="11"/>
    </row>
    <row r="2722" spans="1:55" x14ac:dyDescent="0.3">
      <c r="A2722" s="11"/>
      <c r="B2722" s="11"/>
      <c r="C2722" s="11"/>
      <c r="D2722" s="11"/>
      <c r="E2722" s="38"/>
      <c r="F2722" s="11"/>
      <c r="G2722" s="40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26"/>
      <c r="AR2722" s="26"/>
      <c r="AS2722" s="26"/>
      <c r="AT2722" s="26"/>
      <c r="AU2722" s="26"/>
      <c r="AV2722" s="26"/>
      <c r="AW2722" s="11"/>
      <c r="AX2722" s="11"/>
      <c r="AY2722" s="11"/>
      <c r="AZ2722" s="11"/>
      <c r="BA2722" s="11"/>
      <c r="BB2722" s="11"/>
      <c r="BC2722" s="11"/>
    </row>
    <row r="2723" spans="1:55" x14ac:dyDescent="0.3">
      <c r="A2723" s="11"/>
      <c r="B2723" s="11"/>
      <c r="C2723" s="11"/>
      <c r="D2723" s="11"/>
      <c r="E2723" s="38"/>
      <c r="F2723" s="11"/>
      <c r="G2723" s="40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26"/>
      <c r="AR2723" s="26"/>
      <c r="AS2723" s="26"/>
      <c r="AT2723" s="26"/>
      <c r="AU2723" s="26"/>
      <c r="AV2723" s="26"/>
      <c r="AW2723" s="11"/>
      <c r="AX2723" s="11"/>
      <c r="AY2723" s="11"/>
      <c r="AZ2723" s="11"/>
      <c r="BA2723" s="11"/>
      <c r="BB2723" s="11"/>
      <c r="BC2723" s="11"/>
    </row>
    <row r="2724" spans="1:55" x14ac:dyDescent="0.3">
      <c r="A2724" s="11"/>
      <c r="B2724" s="11"/>
      <c r="C2724" s="11"/>
      <c r="D2724" s="11"/>
      <c r="E2724" s="38"/>
      <c r="F2724" s="11"/>
      <c r="G2724" s="40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26"/>
      <c r="AR2724" s="26"/>
      <c r="AS2724" s="26"/>
      <c r="AT2724" s="26"/>
      <c r="AU2724" s="26"/>
      <c r="AV2724" s="26"/>
      <c r="AW2724" s="11"/>
      <c r="AX2724" s="11"/>
      <c r="AY2724" s="11"/>
      <c r="AZ2724" s="11"/>
      <c r="BA2724" s="11"/>
      <c r="BB2724" s="11"/>
      <c r="BC2724" s="11"/>
    </row>
    <row r="2725" spans="1:55" x14ac:dyDescent="0.3">
      <c r="A2725" s="11"/>
      <c r="B2725" s="11"/>
      <c r="C2725" s="11"/>
      <c r="D2725" s="11"/>
      <c r="E2725" s="38"/>
      <c r="F2725" s="11"/>
      <c r="G2725" s="40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26"/>
      <c r="AR2725" s="26"/>
      <c r="AS2725" s="26"/>
      <c r="AT2725" s="26"/>
      <c r="AU2725" s="26"/>
      <c r="AV2725" s="26"/>
      <c r="AW2725" s="11"/>
      <c r="AX2725" s="11"/>
      <c r="AY2725" s="11"/>
      <c r="AZ2725" s="11"/>
      <c r="BA2725" s="11"/>
      <c r="BB2725" s="11"/>
      <c r="BC2725" s="11"/>
    </row>
    <row r="2726" spans="1:55" x14ac:dyDescent="0.3">
      <c r="A2726" s="11"/>
      <c r="B2726" s="11"/>
      <c r="C2726" s="11"/>
      <c r="D2726" s="11"/>
      <c r="E2726" s="38"/>
      <c r="F2726" s="11"/>
      <c r="G2726" s="40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26"/>
      <c r="AR2726" s="26"/>
      <c r="AS2726" s="26"/>
      <c r="AT2726" s="26"/>
      <c r="AU2726" s="26"/>
      <c r="AV2726" s="26"/>
      <c r="AW2726" s="11"/>
      <c r="AX2726" s="11"/>
      <c r="AY2726" s="11"/>
      <c r="AZ2726" s="11"/>
      <c r="BA2726" s="11"/>
      <c r="BB2726" s="11"/>
      <c r="BC2726" s="11"/>
    </row>
    <row r="2727" spans="1:55" x14ac:dyDescent="0.3">
      <c r="A2727" s="11"/>
      <c r="B2727" s="11"/>
      <c r="C2727" s="11"/>
      <c r="D2727" s="11"/>
      <c r="E2727" s="38"/>
      <c r="F2727" s="11"/>
      <c r="G2727" s="40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26"/>
      <c r="AR2727" s="26"/>
      <c r="AS2727" s="26"/>
      <c r="AT2727" s="26"/>
      <c r="AU2727" s="26"/>
      <c r="AV2727" s="26"/>
      <c r="AW2727" s="11"/>
      <c r="AX2727" s="11"/>
      <c r="AY2727" s="11"/>
      <c r="AZ2727" s="11"/>
      <c r="BA2727" s="11"/>
      <c r="BB2727" s="11"/>
      <c r="BC2727" s="11"/>
    </row>
    <row r="2728" spans="1:55" x14ac:dyDescent="0.3">
      <c r="A2728" s="11"/>
      <c r="B2728" s="11"/>
      <c r="C2728" s="11"/>
      <c r="D2728" s="11"/>
      <c r="E2728" s="38"/>
      <c r="F2728" s="11"/>
      <c r="G2728" s="40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26"/>
      <c r="AR2728" s="26"/>
      <c r="AS2728" s="26"/>
      <c r="AT2728" s="26"/>
      <c r="AU2728" s="26"/>
      <c r="AV2728" s="26"/>
      <c r="AW2728" s="11"/>
      <c r="AX2728" s="11"/>
      <c r="AY2728" s="11"/>
      <c r="AZ2728" s="11"/>
      <c r="BA2728" s="11"/>
      <c r="BB2728" s="11"/>
      <c r="BC2728" s="11"/>
    </row>
    <row r="2729" spans="1:55" x14ac:dyDescent="0.3">
      <c r="A2729" s="11"/>
      <c r="B2729" s="11"/>
      <c r="C2729" s="11"/>
      <c r="D2729" s="11"/>
      <c r="E2729" s="38"/>
      <c r="F2729" s="11"/>
      <c r="G2729" s="40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26"/>
      <c r="AR2729" s="26"/>
      <c r="AS2729" s="26"/>
      <c r="AT2729" s="26"/>
      <c r="AU2729" s="26"/>
      <c r="AV2729" s="26"/>
      <c r="AW2729" s="11"/>
      <c r="AX2729" s="11"/>
      <c r="AY2729" s="11"/>
      <c r="AZ2729" s="11"/>
      <c r="BA2729" s="11"/>
      <c r="BB2729" s="11"/>
      <c r="BC2729" s="11"/>
    </row>
    <row r="2730" spans="1:55" x14ac:dyDescent="0.3">
      <c r="A2730" s="11"/>
      <c r="B2730" s="11"/>
      <c r="C2730" s="11"/>
      <c r="D2730" s="11"/>
      <c r="E2730" s="38"/>
      <c r="F2730" s="11"/>
      <c r="G2730" s="40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26"/>
      <c r="AR2730" s="26"/>
      <c r="AS2730" s="26"/>
      <c r="AT2730" s="26"/>
      <c r="AU2730" s="26"/>
      <c r="AV2730" s="26"/>
      <c r="AW2730" s="11"/>
      <c r="AX2730" s="11"/>
      <c r="AY2730" s="11"/>
      <c r="AZ2730" s="11"/>
      <c r="BA2730" s="11"/>
      <c r="BB2730" s="11"/>
      <c r="BC2730" s="11"/>
    </row>
    <row r="2731" spans="1:55" x14ac:dyDescent="0.3">
      <c r="A2731" s="11"/>
      <c r="B2731" s="11"/>
      <c r="C2731" s="11"/>
      <c r="D2731" s="11"/>
      <c r="E2731" s="38"/>
      <c r="F2731" s="11"/>
      <c r="G2731" s="40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26"/>
      <c r="AR2731" s="26"/>
      <c r="AS2731" s="26"/>
      <c r="AT2731" s="26"/>
      <c r="AU2731" s="26"/>
      <c r="AV2731" s="26"/>
      <c r="AW2731" s="11"/>
      <c r="AX2731" s="11"/>
      <c r="AY2731" s="11"/>
      <c r="AZ2731" s="11"/>
      <c r="BA2731" s="11"/>
      <c r="BB2731" s="11"/>
      <c r="BC2731" s="11"/>
    </row>
    <row r="2732" spans="1:55" x14ac:dyDescent="0.3">
      <c r="A2732" s="11"/>
      <c r="B2732" s="11"/>
      <c r="C2732" s="11"/>
      <c r="D2732" s="11"/>
      <c r="E2732" s="38"/>
      <c r="F2732" s="11"/>
      <c r="G2732" s="40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26"/>
      <c r="AR2732" s="26"/>
      <c r="AS2732" s="26"/>
      <c r="AT2732" s="26"/>
      <c r="AU2732" s="26"/>
      <c r="AV2732" s="26"/>
      <c r="AW2732" s="11"/>
      <c r="AX2732" s="11"/>
      <c r="AY2732" s="11"/>
      <c r="AZ2732" s="11"/>
      <c r="BA2732" s="11"/>
      <c r="BB2732" s="11"/>
      <c r="BC2732" s="11"/>
    </row>
    <row r="2733" spans="1:55" x14ac:dyDescent="0.3">
      <c r="A2733" s="11"/>
      <c r="B2733" s="11"/>
      <c r="C2733" s="11"/>
      <c r="D2733" s="11"/>
      <c r="E2733" s="38"/>
      <c r="F2733" s="11"/>
      <c r="G2733" s="40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26"/>
      <c r="AR2733" s="26"/>
      <c r="AS2733" s="26"/>
      <c r="AT2733" s="26"/>
      <c r="AU2733" s="26"/>
      <c r="AV2733" s="26"/>
      <c r="AW2733" s="11"/>
      <c r="AX2733" s="11"/>
      <c r="AY2733" s="11"/>
      <c r="AZ2733" s="11"/>
      <c r="BA2733" s="11"/>
      <c r="BB2733" s="11"/>
      <c r="BC2733" s="11"/>
    </row>
    <row r="2734" spans="1:55" x14ac:dyDescent="0.3">
      <c r="A2734" s="11"/>
      <c r="B2734" s="11"/>
      <c r="C2734" s="11"/>
      <c r="D2734" s="11"/>
      <c r="E2734" s="38"/>
      <c r="F2734" s="11"/>
      <c r="G2734" s="40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26"/>
      <c r="AR2734" s="26"/>
      <c r="AS2734" s="26"/>
      <c r="AT2734" s="26"/>
      <c r="AU2734" s="26"/>
      <c r="AV2734" s="26"/>
      <c r="AW2734" s="11"/>
      <c r="AX2734" s="11"/>
      <c r="AY2734" s="11"/>
      <c r="AZ2734" s="11"/>
      <c r="BA2734" s="11"/>
      <c r="BB2734" s="11"/>
      <c r="BC2734" s="11"/>
    </row>
    <row r="2735" spans="1:55" x14ac:dyDescent="0.3">
      <c r="A2735" s="11"/>
      <c r="B2735" s="11"/>
      <c r="C2735" s="11"/>
      <c r="D2735" s="11"/>
      <c r="E2735" s="38"/>
      <c r="F2735" s="11"/>
      <c r="G2735" s="40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26"/>
      <c r="AR2735" s="26"/>
      <c r="AS2735" s="26"/>
      <c r="AT2735" s="26"/>
      <c r="AU2735" s="26"/>
      <c r="AV2735" s="26"/>
      <c r="AW2735" s="11"/>
      <c r="AX2735" s="11"/>
      <c r="AY2735" s="11"/>
      <c r="AZ2735" s="11"/>
      <c r="BA2735" s="11"/>
      <c r="BB2735" s="11"/>
      <c r="BC2735" s="11"/>
    </row>
    <row r="2736" spans="1:55" x14ac:dyDescent="0.3">
      <c r="A2736" s="11"/>
      <c r="B2736" s="11"/>
      <c r="C2736" s="11"/>
      <c r="D2736" s="11"/>
      <c r="E2736" s="38"/>
      <c r="F2736" s="11"/>
      <c r="G2736" s="40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26"/>
      <c r="AR2736" s="26"/>
      <c r="AS2736" s="26"/>
      <c r="AT2736" s="26"/>
      <c r="AU2736" s="26"/>
      <c r="AV2736" s="26"/>
      <c r="AW2736" s="11"/>
      <c r="AX2736" s="11"/>
      <c r="AY2736" s="11"/>
      <c r="AZ2736" s="11"/>
      <c r="BA2736" s="11"/>
      <c r="BB2736" s="11"/>
      <c r="BC2736" s="11"/>
    </row>
    <row r="2737" spans="1:55" x14ac:dyDescent="0.3">
      <c r="A2737" s="11"/>
      <c r="B2737" s="11"/>
      <c r="C2737" s="11"/>
      <c r="D2737" s="11"/>
      <c r="E2737" s="38"/>
      <c r="F2737" s="11"/>
      <c r="G2737" s="40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26"/>
      <c r="AR2737" s="26"/>
      <c r="AS2737" s="26"/>
      <c r="AT2737" s="26"/>
      <c r="AU2737" s="26"/>
      <c r="AV2737" s="26"/>
      <c r="AW2737" s="11"/>
      <c r="AX2737" s="11"/>
      <c r="AY2737" s="11"/>
      <c r="AZ2737" s="11"/>
      <c r="BA2737" s="11"/>
      <c r="BB2737" s="11"/>
      <c r="BC2737" s="11"/>
    </row>
    <row r="2738" spans="1:55" x14ac:dyDescent="0.3">
      <c r="A2738" s="11"/>
      <c r="B2738" s="11"/>
      <c r="C2738" s="11"/>
      <c r="D2738" s="11"/>
      <c r="E2738" s="38"/>
      <c r="F2738" s="11"/>
      <c r="G2738" s="40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26"/>
      <c r="AR2738" s="26"/>
      <c r="AS2738" s="26"/>
      <c r="AT2738" s="26"/>
      <c r="AU2738" s="26"/>
      <c r="AV2738" s="26"/>
      <c r="AW2738" s="11"/>
      <c r="AX2738" s="11"/>
      <c r="AY2738" s="11"/>
      <c r="AZ2738" s="11"/>
      <c r="BA2738" s="11"/>
      <c r="BB2738" s="11"/>
      <c r="BC2738" s="11"/>
    </row>
    <row r="2739" spans="1:55" x14ac:dyDescent="0.3">
      <c r="A2739" s="11"/>
      <c r="B2739" s="11"/>
      <c r="C2739" s="11"/>
      <c r="D2739" s="11"/>
      <c r="E2739" s="38"/>
      <c r="F2739" s="11"/>
      <c r="G2739" s="40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26"/>
      <c r="AR2739" s="26"/>
      <c r="AS2739" s="26"/>
      <c r="AT2739" s="26"/>
      <c r="AU2739" s="26"/>
      <c r="AV2739" s="26"/>
      <c r="AW2739" s="11"/>
      <c r="AX2739" s="11"/>
      <c r="AY2739" s="11"/>
      <c r="AZ2739" s="11"/>
      <c r="BA2739" s="11"/>
      <c r="BB2739" s="11"/>
      <c r="BC2739" s="11"/>
    </row>
    <row r="2740" spans="1:55" x14ac:dyDescent="0.3">
      <c r="A2740" s="11"/>
      <c r="B2740" s="11"/>
      <c r="C2740" s="11"/>
      <c r="D2740" s="11"/>
      <c r="E2740" s="38"/>
      <c r="F2740" s="11"/>
      <c r="G2740" s="40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26"/>
      <c r="AR2740" s="26"/>
      <c r="AS2740" s="26"/>
      <c r="AT2740" s="26"/>
      <c r="AU2740" s="26"/>
      <c r="AV2740" s="26"/>
      <c r="AW2740" s="11"/>
      <c r="AX2740" s="11"/>
      <c r="AY2740" s="11"/>
      <c r="AZ2740" s="11"/>
      <c r="BA2740" s="11"/>
      <c r="BB2740" s="11"/>
      <c r="BC2740" s="11"/>
    </row>
    <row r="2741" spans="1:55" x14ac:dyDescent="0.3">
      <c r="A2741" s="11"/>
      <c r="B2741" s="11"/>
      <c r="C2741" s="11"/>
      <c r="D2741" s="11"/>
      <c r="E2741" s="38"/>
      <c r="F2741" s="11"/>
      <c r="G2741" s="40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26"/>
      <c r="AR2741" s="26"/>
      <c r="AS2741" s="26"/>
      <c r="AT2741" s="26"/>
      <c r="AU2741" s="26"/>
      <c r="AV2741" s="26"/>
      <c r="AW2741" s="11"/>
      <c r="AX2741" s="11"/>
      <c r="AY2741" s="11"/>
      <c r="AZ2741" s="11"/>
      <c r="BA2741" s="11"/>
      <c r="BB2741" s="11"/>
      <c r="BC2741" s="11"/>
    </row>
    <row r="2742" spans="1:55" x14ac:dyDescent="0.3">
      <c r="A2742" s="11"/>
      <c r="B2742" s="11"/>
      <c r="C2742" s="11"/>
      <c r="D2742" s="11"/>
      <c r="E2742" s="38"/>
      <c r="F2742" s="11"/>
      <c r="G2742" s="40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26"/>
      <c r="AR2742" s="26"/>
      <c r="AS2742" s="26"/>
      <c r="AT2742" s="26"/>
      <c r="AU2742" s="26"/>
      <c r="AV2742" s="26"/>
      <c r="AW2742" s="11"/>
      <c r="AX2742" s="11"/>
      <c r="AY2742" s="11"/>
      <c r="AZ2742" s="11"/>
      <c r="BA2742" s="11"/>
      <c r="BB2742" s="11"/>
      <c r="BC2742" s="11"/>
    </row>
    <row r="2743" spans="1:55" x14ac:dyDescent="0.3">
      <c r="A2743" s="11"/>
      <c r="B2743" s="11"/>
      <c r="C2743" s="11"/>
      <c r="D2743" s="11"/>
      <c r="E2743" s="38"/>
      <c r="F2743" s="11"/>
      <c r="G2743" s="40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26"/>
      <c r="AR2743" s="26"/>
      <c r="AS2743" s="26"/>
      <c r="AT2743" s="26"/>
      <c r="AU2743" s="26"/>
      <c r="AV2743" s="26"/>
      <c r="AW2743" s="11"/>
      <c r="AX2743" s="11"/>
      <c r="AY2743" s="11"/>
      <c r="AZ2743" s="11"/>
      <c r="BA2743" s="11"/>
      <c r="BB2743" s="11"/>
      <c r="BC2743" s="11"/>
    </row>
    <row r="2744" spans="1:55" x14ac:dyDescent="0.3">
      <c r="A2744" s="11"/>
      <c r="B2744" s="11"/>
      <c r="C2744" s="11"/>
      <c r="D2744" s="11"/>
      <c r="E2744" s="38"/>
      <c r="F2744" s="11"/>
      <c r="G2744" s="40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26"/>
      <c r="AR2744" s="26"/>
      <c r="AS2744" s="26"/>
      <c r="AT2744" s="26"/>
      <c r="AU2744" s="26"/>
      <c r="AV2744" s="26"/>
      <c r="AW2744" s="11"/>
      <c r="AX2744" s="11"/>
      <c r="AY2744" s="11"/>
      <c r="AZ2744" s="11"/>
      <c r="BA2744" s="11"/>
      <c r="BB2744" s="11"/>
      <c r="BC2744" s="11"/>
    </row>
    <row r="2745" spans="1:55" x14ac:dyDescent="0.3">
      <c r="A2745" s="11"/>
      <c r="B2745" s="11"/>
      <c r="C2745" s="11"/>
      <c r="D2745" s="11"/>
      <c r="E2745" s="38"/>
      <c r="F2745" s="11"/>
      <c r="G2745" s="40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26"/>
      <c r="AR2745" s="26"/>
      <c r="AS2745" s="26"/>
      <c r="AT2745" s="26"/>
      <c r="AU2745" s="26"/>
      <c r="AV2745" s="26"/>
      <c r="AW2745" s="11"/>
      <c r="AX2745" s="11"/>
      <c r="AY2745" s="11"/>
      <c r="AZ2745" s="11"/>
      <c r="BA2745" s="11"/>
      <c r="BB2745" s="11"/>
      <c r="BC2745" s="11"/>
    </row>
    <row r="2746" spans="1:55" x14ac:dyDescent="0.3">
      <c r="A2746" s="11"/>
      <c r="B2746" s="11"/>
      <c r="C2746" s="11"/>
      <c r="D2746" s="11"/>
      <c r="E2746" s="38"/>
      <c r="F2746" s="11"/>
      <c r="G2746" s="40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26"/>
      <c r="AR2746" s="26"/>
      <c r="AS2746" s="26"/>
      <c r="AT2746" s="26"/>
      <c r="AU2746" s="26"/>
      <c r="AV2746" s="26"/>
      <c r="AW2746" s="11"/>
      <c r="AX2746" s="11"/>
      <c r="AY2746" s="11"/>
      <c r="AZ2746" s="11"/>
      <c r="BA2746" s="11"/>
      <c r="BB2746" s="11"/>
      <c r="BC2746" s="11"/>
    </row>
    <row r="2747" spans="1:55" x14ac:dyDescent="0.3">
      <c r="A2747" s="11"/>
      <c r="B2747" s="11"/>
      <c r="C2747" s="11"/>
      <c r="D2747" s="11"/>
      <c r="E2747" s="38"/>
      <c r="F2747" s="11"/>
      <c r="G2747" s="40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26"/>
      <c r="AR2747" s="26"/>
      <c r="AS2747" s="26"/>
      <c r="AT2747" s="26"/>
      <c r="AU2747" s="26"/>
      <c r="AV2747" s="26"/>
      <c r="AW2747" s="11"/>
      <c r="AX2747" s="11"/>
      <c r="AY2747" s="11"/>
      <c r="AZ2747" s="11"/>
      <c r="BA2747" s="11"/>
      <c r="BB2747" s="11"/>
      <c r="BC2747" s="11"/>
    </row>
    <row r="2748" spans="1:55" x14ac:dyDescent="0.3">
      <c r="A2748" s="11"/>
      <c r="B2748" s="11"/>
      <c r="C2748" s="11"/>
      <c r="D2748" s="11"/>
      <c r="E2748" s="38"/>
      <c r="F2748" s="11"/>
      <c r="G2748" s="40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26"/>
      <c r="AR2748" s="26"/>
      <c r="AS2748" s="26"/>
      <c r="AT2748" s="26"/>
      <c r="AU2748" s="26"/>
      <c r="AV2748" s="26"/>
      <c r="AW2748" s="11"/>
      <c r="AX2748" s="11"/>
      <c r="AY2748" s="11"/>
      <c r="AZ2748" s="11"/>
      <c r="BA2748" s="11"/>
      <c r="BB2748" s="11"/>
      <c r="BC2748" s="11"/>
    </row>
    <row r="2749" spans="1:55" x14ac:dyDescent="0.3">
      <c r="A2749" s="11"/>
      <c r="B2749" s="11"/>
      <c r="C2749" s="11"/>
      <c r="D2749" s="11"/>
      <c r="E2749" s="38"/>
      <c r="F2749" s="11"/>
      <c r="G2749" s="40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26"/>
      <c r="AR2749" s="26"/>
      <c r="AS2749" s="26"/>
      <c r="AT2749" s="26"/>
      <c r="AU2749" s="26"/>
      <c r="AV2749" s="26"/>
      <c r="AW2749" s="11"/>
      <c r="AX2749" s="11"/>
      <c r="AY2749" s="11"/>
      <c r="AZ2749" s="11"/>
      <c r="BA2749" s="11"/>
      <c r="BB2749" s="11"/>
      <c r="BC2749" s="11"/>
    </row>
    <row r="2750" spans="1:55" x14ac:dyDescent="0.3">
      <c r="A2750" s="11"/>
      <c r="B2750" s="11"/>
      <c r="C2750" s="11"/>
      <c r="D2750" s="11"/>
      <c r="E2750" s="38"/>
      <c r="F2750" s="11"/>
      <c r="G2750" s="40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26"/>
      <c r="AR2750" s="26"/>
      <c r="AS2750" s="26"/>
      <c r="AT2750" s="26"/>
      <c r="AU2750" s="26"/>
      <c r="AV2750" s="26"/>
      <c r="AW2750" s="11"/>
      <c r="AX2750" s="11"/>
      <c r="AY2750" s="11"/>
      <c r="AZ2750" s="11"/>
      <c r="BA2750" s="11"/>
      <c r="BB2750" s="11"/>
      <c r="BC2750" s="11"/>
    </row>
    <row r="2751" spans="1:55" x14ac:dyDescent="0.3">
      <c r="A2751" s="11"/>
      <c r="B2751" s="11"/>
      <c r="C2751" s="11"/>
      <c r="D2751" s="11"/>
      <c r="E2751" s="38"/>
      <c r="F2751" s="11"/>
      <c r="G2751" s="40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26"/>
      <c r="AR2751" s="26"/>
      <c r="AS2751" s="26"/>
      <c r="AT2751" s="26"/>
      <c r="AU2751" s="26"/>
      <c r="AV2751" s="26"/>
      <c r="AW2751" s="11"/>
      <c r="AX2751" s="11"/>
      <c r="AY2751" s="11"/>
      <c r="AZ2751" s="11"/>
      <c r="BA2751" s="11"/>
      <c r="BB2751" s="11"/>
      <c r="BC2751" s="11"/>
    </row>
    <row r="2752" spans="1:55" x14ac:dyDescent="0.3">
      <c r="A2752" s="11"/>
      <c r="B2752" s="11"/>
      <c r="C2752" s="11"/>
      <c r="D2752" s="11"/>
      <c r="E2752" s="38"/>
      <c r="F2752" s="11"/>
      <c r="G2752" s="40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26"/>
      <c r="AR2752" s="26"/>
      <c r="AS2752" s="26"/>
      <c r="AT2752" s="26"/>
      <c r="AU2752" s="26"/>
      <c r="AV2752" s="26"/>
      <c r="AW2752" s="11"/>
      <c r="AX2752" s="11"/>
      <c r="AY2752" s="11"/>
      <c r="AZ2752" s="11"/>
      <c r="BA2752" s="11"/>
      <c r="BB2752" s="11"/>
      <c r="BC2752" s="11"/>
    </row>
    <row r="2753" spans="1:55" x14ac:dyDescent="0.3">
      <c r="A2753" s="11"/>
      <c r="B2753" s="11"/>
      <c r="C2753" s="11"/>
      <c r="D2753" s="11"/>
      <c r="E2753" s="38"/>
      <c r="F2753" s="11"/>
      <c r="G2753" s="40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26"/>
      <c r="AR2753" s="26"/>
      <c r="AS2753" s="26"/>
      <c r="AT2753" s="26"/>
      <c r="AU2753" s="26"/>
      <c r="AV2753" s="26"/>
      <c r="AW2753" s="11"/>
      <c r="AX2753" s="11"/>
      <c r="AY2753" s="11"/>
      <c r="AZ2753" s="11"/>
      <c r="BA2753" s="11"/>
      <c r="BB2753" s="11"/>
      <c r="BC2753" s="11"/>
    </row>
    <row r="2754" spans="1:55" x14ac:dyDescent="0.3">
      <c r="A2754" s="11"/>
      <c r="B2754" s="11"/>
      <c r="C2754" s="11"/>
      <c r="D2754" s="11"/>
      <c r="E2754" s="38"/>
      <c r="F2754" s="11"/>
      <c r="G2754" s="40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26"/>
      <c r="AR2754" s="26"/>
      <c r="AS2754" s="26"/>
      <c r="AT2754" s="26"/>
      <c r="AU2754" s="26"/>
      <c r="AV2754" s="26"/>
      <c r="AW2754" s="11"/>
      <c r="AX2754" s="11"/>
      <c r="AY2754" s="11"/>
      <c r="AZ2754" s="11"/>
      <c r="BA2754" s="11"/>
      <c r="BB2754" s="11"/>
      <c r="BC2754" s="11"/>
    </row>
    <row r="2755" spans="1:55" x14ac:dyDescent="0.3">
      <c r="A2755" s="11"/>
      <c r="B2755" s="11"/>
      <c r="C2755" s="11"/>
      <c r="D2755" s="11"/>
      <c r="E2755" s="38"/>
      <c r="F2755" s="11"/>
      <c r="G2755" s="40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26"/>
      <c r="AR2755" s="26"/>
      <c r="AS2755" s="26"/>
      <c r="AT2755" s="26"/>
      <c r="AU2755" s="26"/>
      <c r="AV2755" s="26"/>
      <c r="AW2755" s="11"/>
      <c r="AX2755" s="11"/>
      <c r="AY2755" s="11"/>
      <c r="AZ2755" s="11"/>
      <c r="BA2755" s="11"/>
      <c r="BB2755" s="11"/>
      <c r="BC2755" s="11"/>
    </row>
    <row r="2756" spans="1:55" x14ac:dyDescent="0.3">
      <c r="A2756" s="11"/>
      <c r="B2756" s="11"/>
      <c r="C2756" s="11"/>
      <c r="D2756" s="11"/>
      <c r="E2756" s="38"/>
      <c r="F2756" s="11"/>
      <c r="G2756" s="40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26"/>
      <c r="AR2756" s="26"/>
      <c r="AS2756" s="26"/>
      <c r="AT2756" s="26"/>
      <c r="AU2756" s="26"/>
      <c r="AV2756" s="26"/>
      <c r="AW2756" s="11"/>
      <c r="AX2756" s="11"/>
      <c r="AY2756" s="11"/>
      <c r="AZ2756" s="11"/>
      <c r="BA2756" s="11"/>
      <c r="BB2756" s="11"/>
      <c r="BC2756" s="11"/>
    </row>
    <row r="2757" spans="1:55" x14ac:dyDescent="0.3">
      <c r="A2757" s="11"/>
      <c r="B2757" s="11"/>
      <c r="C2757" s="11"/>
      <c r="D2757" s="11"/>
      <c r="E2757" s="38"/>
      <c r="F2757" s="11"/>
      <c r="G2757" s="40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26"/>
      <c r="AR2757" s="26"/>
      <c r="AS2757" s="26"/>
      <c r="AT2757" s="26"/>
      <c r="AU2757" s="26"/>
      <c r="AV2757" s="26"/>
      <c r="AW2757" s="11"/>
      <c r="AX2757" s="11"/>
      <c r="AY2757" s="11"/>
      <c r="AZ2757" s="11"/>
      <c r="BA2757" s="11"/>
      <c r="BB2757" s="11"/>
      <c r="BC2757" s="11"/>
    </row>
    <row r="2758" spans="1:55" x14ac:dyDescent="0.3">
      <c r="A2758" s="11"/>
      <c r="B2758" s="11"/>
      <c r="C2758" s="11"/>
      <c r="D2758" s="11"/>
      <c r="E2758" s="38"/>
      <c r="F2758" s="11"/>
      <c r="G2758" s="40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26"/>
      <c r="AR2758" s="26"/>
      <c r="AS2758" s="26"/>
      <c r="AT2758" s="26"/>
      <c r="AU2758" s="26"/>
      <c r="AV2758" s="26"/>
      <c r="AW2758" s="11"/>
      <c r="AX2758" s="11"/>
      <c r="AY2758" s="11"/>
      <c r="AZ2758" s="11"/>
      <c r="BA2758" s="11"/>
      <c r="BB2758" s="11"/>
      <c r="BC2758" s="11"/>
    </row>
    <row r="2759" spans="1:55" x14ac:dyDescent="0.3">
      <c r="A2759" s="11"/>
      <c r="B2759" s="11"/>
      <c r="C2759" s="11"/>
      <c r="D2759" s="11"/>
      <c r="E2759" s="38"/>
      <c r="F2759" s="11"/>
      <c r="G2759" s="40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26"/>
      <c r="AR2759" s="26"/>
      <c r="AS2759" s="26"/>
      <c r="AT2759" s="26"/>
      <c r="AU2759" s="26"/>
      <c r="AV2759" s="26"/>
      <c r="AW2759" s="11"/>
      <c r="AX2759" s="11"/>
      <c r="AY2759" s="11"/>
      <c r="AZ2759" s="11"/>
      <c r="BA2759" s="11"/>
      <c r="BB2759" s="11"/>
      <c r="BC2759" s="11"/>
    </row>
    <row r="2760" spans="1:55" x14ac:dyDescent="0.3">
      <c r="A2760" s="11"/>
      <c r="B2760" s="11"/>
      <c r="C2760" s="11"/>
      <c r="D2760" s="11"/>
      <c r="E2760" s="38"/>
      <c r="F2760" s="11"/>
      <c r="G2760" s="40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26"/>
      <c r="AR2760" s="26"/>
      <c r="AS2760" s="26"/>
      <c r="AT2760" s="26"/>
      <c r="AU2760" s="26"/>
      <c r="AV2760" s="26"/>
      <c r="AW2760" s="11"/>
      <c r="AX2760" s="11"/>
      <c r="AY2760" s="11"/>
      <c r="AZ2760" s="11"/>
      <c r="BA2760" s="11"/>
      <c r="BB2760" s="11"/>
      <c r="BC2760" s="11"/>
    </row>
    <row r="2761" spans="1:55" x14ac:dyDescent="0.3">
      <c r="A2761" s="11"/>
      <c r="B2761" s="11"/>
      <c r="C2761" s="11"/>
      <c r="D2761" s="11"/>
      <c r="E2761" s="38"/>
      <c r="F2761" s="11"/>
      <c r="G2761" s="40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26"/>
      <c r="AR2761" s="26"/>
      <c r="AS2761" s="26"/>
      <c r="AT2761" s="26"/>
      <c r="AU2761" s="26"/>
      <c r="AV2761" s="26"/>
      <c r="AW2761" s="11"/>
      <c r="AX2761" s="11"/>
      <c r="AY2761" s="11"/>
      <c r="AZ2761" s="11"/>
      <c r="BA2761" s="11"/>
      <c r="BB2761" s="11"/>
      <c r="BC2761" s="11"/>
    </row>
    <row r="2762" spans="1:55" x14ac:dyDescent="0.3">
      <c r="A2762" s="11"/>
      <c r="B2762" s="11"/>
      <c r="C2762" s="11"/>
      <c r="D2762" s="11"/>
      <c r="E2762" s="38"/>
      <c r="F2762" s="11"/>
      <c r="G2762" s="40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26"/>
      <c r="AR2762" s="26"/>
      <c r="AS2762" s="26"/>
      <c r="AT2762" s="26"/>
      <c r="AU2762" s="26"/>
      <c r="AV2762" s="26"/>
      <c r="AW2762" s="11"/>
      <c r="AX2762" s="11"/>
      <c r="AY2762" s="11"/>
      <c r="AZ2762" s="11"/>
      <c r="BA2762" s="11"/>
      <c r="BB2762" s="11"/>
      <c r="BC2762" s="11"/>
    </row>
    <row r="2763" spans="1:55" x14ac:dyDescent="0.3">
      <c r="A2763" s="11"/>
      <c r="B2763" s="11"/>
      <c r="C2763" s="11"/>
      <c r="D2763" s="11"/>
      <c r="E2763" s="38"/>
      <c r="F2763" s="11"/>
      <c r="G2763" s="40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26"/>
      <c r="AR2763" s="26"/>
      <c r="AS2763" s="26"/>
      <c r="AT2763" s="26"/>
      <c r="AU2763" s="26"/>
      <c r="AV2763" s="26"/>
      <c r="AW2763" s="11"/>
      <c r="AX2763" s="11"/>
      <c r="AY2763" s="11"/>
      <c r="AZ2763" s="11"/>
      <c r="BA2763" s="11"/>
      <c r="BB2763" s="11"/>
      <c r="BC2763" s="11"/>
    </row>
    <row r="2764" spans="1:55" x14ac:dyDescent="0.3">
      <c r="A2764" s="11"/>
      <c r="B2764" s="11"/>
      <c r="C2764" s="11"/>
      <c r="D2764" s="11"/>
      <c r="E2764" s="38"/>
      <c r="F2764" s="11"/>
      <c r="G2764" s="40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26"/>
      <c r="AR2764" s="26"/>
      <c r="AS2764" s="26"/>
      <c r="AT2764" s="26"/>
      <c r="AU2764" s="26"/>
      <c r="AV2764" s="26"/>
      <c r="AW2764" s="11"/>
      <c r="AX2764" s="11"/>
      <c r="AY2764" s="11"/>
      <c r="AZ2764" s="11"/>
      <c r="BA2764" s="11"/>
      <c r="BB2764" s="11"/>
      <c r="BC2764" s="11"/>
    </row>
    <row r="2765" spans="1:55" x14ac:dyDescent="0.3">
      <c r="A2765" s="11"/>
      <c r="B2765" s="11"/>
      <c r="C2765" s="11"/>
      <c r="D2765" s="11"/>
      <c r="E2765" s="38"/>
      <c r="F2765" s="11"/>
      <c r="G2765" s="40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26"/>
      <c r="AR2765" s="26"/>
      <c r="AS2765" s="26"/>
      <c r="AT2765" s="26"/>
      <c r="AU2765" s="26"/>
      <c r="AV2765" s="26"/>
      <c r="AW2765" s="11"/>
      <c r="AX2765" s="11"/>
      <c r="AY2765" s="11"/>
      <c r="AZ2765" s="11"/>
      <c r="BA2765" s="11"/>
      <c r="BB2765" s="11"/>
      <c r="BC2765" s="11"/>
    </row>
    <row r="2766" spans="1:55" x14ac:dyDescent="0.3">
      <c r="A2766" s="11"/>
      <c r="B2766" s="11"/>
      <c r="C2766" s="11"/>
      <c r="D2766" s="11"/>
      <c r="E2766" s="38"/>
      <c r="F2766" s="11"/>
      <c r="G2766" s="40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26"/>
      <c r="AR2766" s="26"/>
      <c r="AS2766" s="26"/>
      <c r="AT2766" s="26"/>
      <c r="AU2766" s="26"/>
      <c r="AV2766" s="26"/>
      <c r="AW2766" s="11"/>
      <c r="AX2766" s="11"/>
      <c r="AY2766" s="11"/>
      <c r="AZ2766" s="11"/>
      <c r="BA2766" s="11"/>
      <c r="BB2766" s="11"/>
      <c r="BC2766" s="11"/>
    </row>
    <row r="2767" spans="1:55" x14ac:dyDescent="0.3">
      <c r="A2767" s="11"/>
      <c r="B2767" s="11"/>
      <c r="C2767" s="11"/>
      <c r="D2767" s="11"/>
      <c r="E2767" s="38"/>
      <c r="F2767" s="11"/>
      <c r="G2767" s="40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26"/>
      <c r="AR2767" s="26"/>
      <c r="AS2767" s="26"/>
      <c r="AT2767" s="26"/>
      <c r="AU2767" s="26"/>
      <c r="AV2767" s="26"/>
      <c r="AW2767" s="11"/>
      <c r="AX2767" s="11"/>
      <c r="AY2767" s="11"/>
      <c r="AZ2767" s="11"/>
      <c r="BA2767" s="11"/>
      <c r="BB2767" s="11"/>
      <c r="BC2767" s="11"/>
    </row>
    <row r="2768" spans="1:55" x14ac:dyDescent="0.3">
      <c r="A2768" s="11"/>
      <c r="B2768" s="11"/>
      <c r="C2768" s="11"/>
      <c r="D2768" s="11"/>
      <c r="E2768" s="38"/>
      <c r="F2768" s="11"/>
      <c r="G2768" s="40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26"/>
      <c r="AR2768" s="26"/>
      <c r="AS2768" s="26"/>
      <c r="AT2768" s="26"/>
      <c r="AU2768" s="26"/>
      <c r="AV2768" s="26"/>
      <c r="AW2768" s="11"/>
      <c r="AX2768" s="11"/>
      <c r="AY2768" s="11"/>
      <c r="AZ2768" s="11"/>
      <c r="BA2768" s="11"/>
      <c r="BB2768" s="11"/>
      <c r="BC2768" s="11"/>
    </row>
    <row r="2769" spans="1:55" x14ac:dyDescent="0.3">
      <c r="A2769" s="11"/>
      <c r="B2769" s="11"/>
      <c r="C2769" s="11"/>
      <c r="D2769" s="11"/>
      <c r="E2769" s="38"/>
      <c r="F2769" s="11"/>
      <c r="G2769" s="40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26"/>
      <c r="AR2769" s="26"/>
      <c r="AS2769" s="26"/>
      <c r="AT2769" s="26"/>
      <c r="AU2769" s="26"/>
      <c r="AV2769" s="26"/>
      <c r="AW2769" s="11"/>
      <c r="AX2769" s="11"/>
      <c r="AY2769" s="11"/>
      <c r="AZ2769" s="11"/>
      <c r="BA2769" s="11"/>
      <c r="BB2769" s="11"/>
      <c r="BC2769" s="11"/>
    </row>
    <row r="2770" spans="1:55" x14ac:dyDescent="0.3">
      <c r="A2770" s="11"/>
      <c r="B2770" s="11"/>
      <c r="C2770" s="11"/>
      <c r="D2770" s="11"/>
      <c r="E2770" s="38"/>
      <c r="F2770" s="11"/>
      <c r="G2770" s="40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26"/>
      <c r="AR2770" s="26"/>
      <c r="AS2770" s="26"/>
      <c r="AT2770" s="26"/>
      <c r="AU2770" s="26"/>
      <c r="AV2770" s="26"/>
      <c r="AW2770" s="11"/>
      <c r="AX2770" s="11"/>
      <c r="AY2770" s="11"/>
      <c r="AZ2770" s="11"/>
      <c r="BA2770" s="11"/>
      <c r="BB2770" s="11"/>
      <c r="BC2770" s="11"/>
    </row>
    <row r="2771" spans="1:55" x14ac:dyDescent="0.3">
      <c r="A2771" s="11"/>
      <c r="B2771" s="11"/>
      <c r="C2771" s="11"/>
      <c r="D2771" s="11"/>
      <c r="E2771" s="38"/>
      <c r="F2771" s="11"/>
      <c r="G2771" s="40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26"/>
      <c r="AR2771" s="26"/>
      <c r="AS2771" s="26"/>
      <c r="AT2771" s="26"/>
      <c r="AU2771" s="26"/>
      <c r="AV2771" s="26"/>
      <c r="AW2771" s="11"/>
      <c r="AX2771" s="11"/>
      <c r="AY2771" s="11"/>
      <c r="AZ2771" s="11"/>
      <c r="BA2771" s="11"/>
      <c r="BB2771" s="11"/>
      <c r="BC2771" s="11"/>
    </row>
    <row r="2772" spans="1:55" x14ac:dyDescent="0.3">
      <c r="A2772" s="11"/>
      <c r="B2772" s="11"/>
      <c r="C2772" s="11"/>
      <c r="D2772" s="11"/>
      <c r="E2772" s="38"/>
      <c r="F2772" s="11"/>
      <c r="G2772" s="40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26"/>
      <c r="AR2772" s="26"/>
      <c r="AS2772" s="26"/>
      <c r="AT2772" s="26"/>
      <c r="AU2772" s="26"/>
      <c r="AV2772" s="26"/>
      <c r="AW2772" s="11"/>
      <c r="AX2772" s="11"/>
      <c r="AY2772" s="11"/>
      <c r="AZ2772" s="11"/>
      <c r="BA2772" s="11"/>
      <c r="BB2772" s="11"/>
      <c r="BC2772" s="11"/>
    </row>
    <row r="2773" spans="1:55" x14ac:dyDescent="0.3">
      <c r="A2773" s="11"/>
      <c r="B2773" s="11"/>
      <c r="C2773" s="11"/>
      <c r="D2773" s="11"/>
      <c r="E2773" s="38"/>
      <c r="F2773" s="11"/>
      <c r="G2773" s="40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26"/>
      <c r="AR2773" s="26"/>
      <c r="AS2773" s="26"/>
      <c r="AT2773" s="26"/>
      <c r="AU2773" s="26"/>
      <c r="AV2773" s="26"/>
      <c r="AW2773" s="11"/>
      <c r="AX2773" s="11"/>
      <c r="AY2773" s="11"/>
      <c r="AZ2773" s="11"/>
      <c r="BA2773" s="11"/>
      <c r="BB2773" s="11"/>
      <c r="BC2773" s="11"/>
    </row>
    <row r="2774" spans="1:55" x14ac:dyDescent="0.3">
      <c r="A2774" s="11"/>
      <c r="B2774" s="11"/>
      <c r="C2774" s="11"/>
      <c r="D2774" s="11"/>
      <c r="E2774" s="38"/>
      <c r="F2774" s="11"/>
      <c r="G2774" s="40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26"/>
      <c r="AR2774" s="26"/>
      <c r="AS2774" s="26"/>
      <c r="AT2774" s="26"/>
      <c r="AU2774" s="26"/>
      <c r="AV2774" s="26"/>
      <c r="AW2774" s="11"/>
      <c r="AX2774" s="11"/>
      <c r="AY2774" s="11"/>
      <c r="AZ2774" s="11"/>
      <c r="BA2774" s="11"/>
      <c r="BB2774" s="11"/>
      <c r="BC2774" s="11"/>
    </row>
    <row r="2775" spans="1:55" x14ac:dyDescent="0.3">
      <c r="A2775" s="11"/>
      <c r="B2775" s="11"/>
      <c r="C2775" s="11"/>
      <c r="D2775" s="11"/>
      <c r="E2775" s="38"/>
      <c r="F2775" s="11"/>
      <c r="G2775" s="40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26"/>
      <c r="AR2775" s="26"/>
      <c r="AS2775" s="26"/>
      <c r="AT2775" s="26"/>
      <c r="AU2775" s="26"/>
      <c r="AV2775" s="26"/>
      <c r="AW2775" s="11"/>
      <c r="AX2775" s="11"/>
      <c r="AY2775" s="11"/>
      <c r="AZ2775" s="11"/>
      <c r="BA2775" s="11"/>
      <c r="BB2775" s="11"/>
      <c r="BC2775" s="11"/>
    </row>
    <row r="2776" spans="1:55" x14ac:dyDescent="0.3">
      <c r="A2776" s="11"/>
      <c r="B2776" s="11"/>
      <c r="C2776" s="11"/>
      <c r="D2776" s="11"/>
      <c r="E2776" s="38"/>
      <c r="F2776" s="11"/>
      <c r="G2776" s="40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26"/>
      <c r="AR2776" s="26"/>
      <c r="AS2776" s="26"/>
      <c r="AT2776" s="26"/>
      <c r="AU2776" s="26"/>
      <c r="AV2776" s="26"/>
      <c r="AW2776" s="11"/>
      <c r="AX2776" s="11"/>
      <c r="AY2776" s="11"/>
      <c r="AZ2776" s="11"/>
      <c r="BA2776" s="11"/>
      <c r="BB2776" s="11"/>
      <c r="BC2776" s="11"/>
    </row>
    <row r="2777" spans="1:55" x14ac:dyDescent="0.3">
      <c r="A2777" s="11"/>
      <c r="B2777" s="11"/>
      <c r="C2777" s="11"/>
      <c r="D2777" s="11"/>
      <c r="E2777" s="38"/>
      <c r="F2777" s="11"/>
      <c r="G2777" s="40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26"/>
      <c r="AR2777" s="26"/>
      <c r="AS2777" s="26"/>
      <c r="AT2777" s="26"/>
      <c r="AU2777" s="26"/>
      <c r="AV2777" s="26"/>
      <c r="AW2777" s="11"/>
      <c r="AX2777" s="11"/>
      <c r="AY2777" s="11"/>
      <c r="AZ2777" s="11"/>
      <c r="BA2777" s="11"/>
      <c r="BB2777" s="11"/>
      <c r="BC2777" s="11"/>
    </row>
    <row r="2778" spans="1:55" x14ac:dyDescent="0.3">
      <c r="A2778" s="11"/>
      <c r="B2778" s="11"/>
      <c r="C2778" s="11"/>
      <c r="D2778" s="11"/>
      <c r="E2778" s="38"/>
      <c r="F2778" s="11"/>
      <c r="G2778" s="40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26"/>
      <c r="AR2778" s="26"/>
      <c r="AS2778" s="26"/>
      <c r="AT2778" s="26"/>
      <c r="AU2778" s="26"/>
      <c r="AV2778" s="26"/>
      <c r="AW2778" s="11"/>
      <c r="AX2778" s="11"/>
      <c r="AY2778" s="11"/>
      <c r="AZ2778" s="11"/>
      <c r="BA2778" s="11"/>
      <c r="BB2778" s="11"/>
      <c r="BC2778" s="11"/>
    </row>
    <row r="2779" spans="1:55" x14ac:dyDescent="0.3">
      <c r="A2779" s="11"/>
      <c r="B2779" s="11"/>
      <c r="C2779" s="11"/>
      <c r="D2779" s="11"/>
      <c r="E2779" s="38"/>
      <c r="F2779" s="11"/>
      <c r="G2779" s="40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26"/>
      <c r="AR2779" s="26"/>
      <c r="AS2779" s="26"/>
      <c r="AT2779" s="26"/>
      <c r="AU2779" s="26"/>
      <c r="AV2779" s="26"/>
      <c r="AW2779" s="11"/>
      <c r="AX2779" s="11"/>
      <c r="AY2779" s="11"/>
      <c r="AZ2779" s="11"/>
      <c r="BA2779" s="11"/>
      <c r="BB2779" s="11"/>
      <c r="BC2779" s="11"/>
    </row>
    <row r="2780" spans="1:55" x14ac:dyDescent="0.3">
      <c r="A2780" s="11"/>
      <c r="B2780" s="11"/>
      <c r="C2780" s="11"/>
      <c r="D2780" s="11"/>
      <c r="E2780" s="38"/>
      <c r="F2780" s="11"/>
      <c r="G2780" s="40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26"/>
      <c r="AR2780" s="26"/>
      <c r="AS2780" s="26"/>
      <c r="AT2780" s="26"/>
      <c r="AU2780" s="26"/>
      <c r="AV2780" s="26"/>
      <c r="AW2780" s="11"/>
      <c r="AX2780" s="11"/>
      <c r="AY2780" s="11"/>
      <c r="AZ2780" s="11"/>
      <c r="BA2780" s="11"/>
      <c r="BB2780" s="11"/>
      <c r="BC2780" s="11"/>
    </row>
    <row r="2781" spans="1:55" x14ac:dyDescent="0.3">
      <c r="A2781" s="11"/>
      <c r="B2781" s="11"/>
      <c r="C2781" s="11"/>
      <c r="D2781" s="11"/>
      <c r="E2781" s="38"/>
      <c r="F2781" s="11"/>
      <c r="G2781" s="40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26"/>
      <c r="AR2781" s="26"/>
      <c r="AS2781" s="26"/>
      <c r="AT2781" s="26"/>
      <c r="AU2781" s="26"/>
      <c r="AV2781" s="26"/>
      <c r="AW2781" s="11"/>
      <c r="AX2781" s="11"/>
      <c r="AY2781" s="11"/>
      <c r="AZ2781" s="11"/>
      <c r="BA2781" s="11"/>
      <c r="BB2781" s="11"/>
      <c r="BC2781" s="11"/>
    </row>
    <row r="2782" spans="1:55" x14ac:dyDescent="0.3">
      <c r="A2782" s="11"/>
      <c r="B2782" s="11"/>
      <c r="C2782" s="11"/>
      <c r="D2782" s="11"/>
      <c r="E2782" s="38"/>
      <c r="F2782" s="11"/>
      <c r="G2782" s="40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26"/>
      <c r="AR2782" s="26"/>
      <c r="AS2782" s="26"/>
      <c r="AT2782" s="26"/>
      <c r="AU2782" s="26"/>
      <c r="AV2782" s="26"/>
      <c r="AW2782" s="11"/>
      <c r="AX2782" s="11"/>
      <c r="AY2782" s="11"/>
      <c r="AZ2782" s="11"/>
      <c r="BA2782" s="11"/>
      <c r="BB2782" s="11"/>
      <c r="BC2782" s="11"/>
    </row>
    <row r="2783" spans="1:55" x14ac:dyDescent="0.3">
      <c r="A2783" s="11"/>
      <c r="B2783" s="11"/>
      <c r="C2783" s="11"/>
      <c r="D2783" s="11"/>
      <c r="E2783" s="38"/>
      <c r="F2783" s="11"/>
      <c r="G2783" s="40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26"/>
      <c r="AR2783" s="26"/>
      <c r="AS2783" s="26"/>
      <c r="AT2783" s="26"/>
      <c r="AU2783" s="26"/>
      <c r="AV2783" s="26"/>
      <c r="AW2783" s="11"/>
      <c r="AX2783" s="11"/>
      <c r="AY2783" s="11"/>
      <c r="AZ2783" s="11"/>
      <c r="BA2783" s="11"/>
      <c r="BB2783" s="11"/>
      <c r="BC2783" s="11"/>
    </row>
    <row r="2784" spans="1:55" x14ac:dyDescent="0.3">
      <c r="A2784" s="11"/>
      <c r="B2784" s="11"/>
      <c r="C2784" s="11"/>
      <c r="D2784" s="11"/>
      <c r="E2784" s="38"/>
      <c r="F2784" s="11"/>
      <c r="G2784" s="40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26"/>
      <c r="AR2784" s="26"/>
      <c r="AS2784" s="26"/>
      <c r="AT2784" s="26"/>
      <c r="AU2784" s="26"/>
      <c r="AV2784" s="26"/>
      <c r="AW2784" s="11"/>
      <c r="AX2784" s="11"/>
      <c r="AY2784" s="11"/>
      <c r="AZ2784" s="11"/>
      <c r="BA2784" s="11"/>
      <c r="BB2784" s="11"/>
      <c r="BC2784" s="11"/>
    </row>
    <row r="2785" spans="1:55" x14ac:dyDescent="0.3">
      <c r="A2785" s="11"/>
      <c r="B2785" s="11"/>
      <c r="C2785" s="11"/>
      <c r="D2785" s="11"/>
      <c r="E2785" s="38"/>
      <c r="F2785" s="11"/>
      <c r="G2785" s="40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26"/>
      <c r="AR2785" s="26"/>
      <c r="AS2785" s="26"/>
      <c r="AT2785" s="26"/>
      <c r="AU2785" s="26"/>
      <c r="AV2785" s="26"/>
      <c r="AW2785" s="11"/>
      <c r="AX2785" s="11"/>
      <c r="AY2785" s="11"/>
      <c r="AZ2785" s="11"/>
      <c r="BA2785" s="11"/>
      <c r="BB2785" s="11"/>
      <c r="BC2785" s="11"/>
    </row>
    <row r="2786" spans="1:55" x14ac:dyDescent="0.3">
      <c r="A2786" s="11"/>
      <c r="B2786" s="11"/>
      <c r="C2786" s="11"/>
      <c r="D2786" s="11"/>
      <c r="E2786" s="38"/>
      <c r="F2786" s="11"/>
      <c r="G2786" s="40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26"/>
      <c r="AR2786" s="26"/>
      <c r="AS2786" s="26"/>
      <c r="AT2786" s="26"/>
      <c r="AU2786" s="26"/>
      <c r="AV2786" s="26"/>
      <c r="AW2786" s="11"/>
      <c r="AX2786" s="11"/>
      <c r="AY2786" s="11"/>
      <c r="AZ2786" s="11"/>
      <c r="BA2786" s="11"/>
      <c r="BB2786" s="11"/>
      <c r="BC2786" s="11"/>
    </row>
    <row r="2787" spans="1:55" x14ac:dyDescent="0.3">
      <c r="A2787" s="11"/>
      <c r="B2787" s="11"/>
      <c r="C2787" s="11"/>
      <c r="D2787" s="11"/>
      <c r="E2787" s="38"/>
      <c r="F2787" s="11"/>
      <c r="G2787" s="40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26"/>
      <c r="AR2787" s="26"/>
      <c r="AS2787" s="26"/>
      <c r="AT2787" s="26"/>
      <c r="AU2787" s="26"/>
      <c r="AV2787" s="26"/>
      <c r="AW2787" s="11"/>
      <c r="AX2787" s="11"/>
      <c r="AY2787" s="11"/>
      <c r="AZ2787" s="11"/>
      <c r="BA2787" s="11"/>
      <c r="BB2787" s="11"/>
      <c r="BC2787" s="11"/>
    </row>
    <row r="2788" spans="1:55" x14ac:dyDescent="0.3">
      <c r="A2788" s="11"/>
      <c r="B2788" s="11"/>
      <c r="C2788" s="11"/>
      <c r="D2788" s="11"/>
      <c r="E2788" s="38"/>
      <c r="F2788" s="11"/>
      <c r="G2788" s="40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26"/>
      <c r="AR2788" s="26"/>
      <c r="AS2788" s="26"/>
      <c r="AT2788" s="26"/>
      <c r="AU2788" s="26"/>
      <c r="AV2788" s="26"/>
      <c r="AW2788" s="11"/>
      <c r="AX2788" s="11"/>
      <c r="AY2788" s="11"/>
      <c r="AZ2788" s="11"/>
      <c r="BA2788" s="11"/>
      <c r="BB2788" s="11"/>
      <c r="BC2788" s="11"/>
    </row>
    <row r="2789" spans="1:55" x14ac:dyDescent="0.3">
      <c r="A2789" s="11"/>
      <c r="B2789" s="11"/>
      <c r="C2789" s="11"/>
      <c r="D2789" s="11"/>
      <c r="E2789" s="38"/>
      <c r="F2789" s="11"/>
      <c r="G2789" s="40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26"/>
      <c r="AR2789" s="26"/>
      <c r="AS2789" s="26"/>
      <c r="AT2789" s="26"/>
      <c r="AU2789" s="26"/>
      <c r="AV2789" s="26"/>
      <c r="AW2789" s="11"/>
      <c r="AX2789" s="11"/>
      <c r="AY2789" s="11"/>
      <c r="AZ2789" s="11"/>
      <c r="BA2789" s="11"/>
      <c r="BB2789" s="11"/>
      <c r="BC2789" s="11"/>
    </row>
    <row r="2790" spans="1:55" x14ac:dyDescent="0.3">
      <c r="A2790" s="11"/>
      <c r="B2790" s="11"/>
      <c r="C2790" s="11"/>
      <c r="D2790" s="11"/>
      <c r="E2790" s="38"/>
      <c r="F2790" s="11"/>
      <c r="G2790" s="40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26"/>
      <c r="AR2790" s="26"/>
      <c r="AS2790" s="26"/>
      <c r="AT2790" s="26"/>
      <c r="AU2790" s="26"/>
      <c r="AV2790" s="26"/>
      <c r="AW2790" s="11"/>
      <c r="AX2790" s="11"/>
      <c r="AY2790" s="11"/>
      <c r="AZ2790" s="11"/>
      <c r="BA2790" s="11"/>
      <c r="BB2790" s="11"/>
      <c r="BC2790" s="11"/>
    </row>
    <row r="2791" spans="1:55" x14ac:dyDescent="0.3">
      <c r="A2791" s="11"/>
      <c r="B2791" s="11"/>
      <c r="C2791" s="11"/>
      <c r="D2791" s="11"/>
      <c r="E2791" s="38"/>
      <c r="F2791" s="11"/>
      <c r="G2791" s="40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26"/>
      <c r="AR2791" s="26"/>
      <c r="AS2791" s="26"/>
      <c r="AT2791" s="26"/>
      <c r="AU2791" s="26"/>
      <c r="AV2791" s="26"/>
      <c r="AW2791" s="11"/>
      <c r="AX2791" s="11"/>
      <c r="AY2791" s="11"/>
      <c r="AZ2791" s="11"/>
      <c r="BA2791" s="11"/>
      <c r="BB2791" s="11"/>
      <c r="BC2791" s="11"/>
    </row>
    <row r="2792" spans="1:55" x14ac:dyDescent="0.3">
      <c r="A2792" s="11"/>
      <c r="B2792" s="11"/>
      <c r="C2792" s="11"/>
      <c r="D2792" s="11"/>
      <c r="E2792" s="38"/>
      <c r="F2792" s="11"/>
      <c r="G2792" s="40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26"/>
      <c r="AR2792" s="26"/>
      <c r="AS2792" s="26"/>
      <c r="AT2792" s="26"/>
      <c r="AU2792" s="26"/>
      <c r="AV2792" s="26"/>
      <c r="AW2792" s="11"/>
      <c r="AX2792" s="11"/>
      <c r="AY2792" s="11"/>
      <c r="AZ2792" s="11"/>
      <c r="BA2792" s="11"/>
      <c r="BB2792" s="11"/>
      <c r="BC2792" s="11"/>
    </row>
    <row r="2793" spans="1:55" x14ac:dyDescent="0.3">
      <c r="A2793" s="11"/>
      <c r="B2793" s="11"/>
      <c r="C2793" s="11"/>
      <c r="D2793" s="11"/>
      <c r="E2793" s="38"/>
      <c r="F2793" s="11"/>
      <c r="G2793" s="40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26"/>
      <c r="AR2793" s="26"/>
      <c r="AS2793" s="26"/>
      <c r="AT2793" s="26"/>
      <c r="AU2793" s="26"/>
      <c r="AV2793" s="26"/>
      <c r="AW2793" s="11"/>
      <c r="AX2793" s="11"/>
      <c r="AY2793" s="11"/>
      <c r="AZ2793" s="11"/>
      <c r="BA2793" s="11"/>
      <c r="BB2793" s="11"/>
      <c r="BC2793" s="11"/>
    </row>
    <row r="2794" spans="1:55" x14ac:dyDescent="0.3">
      <c r="A2794" s="11"/>
      <c r="B2794" s="11"/>
      <c r="C2794" s="11"/>
      <c r="D2794" s="11"/>
      <c r="E2794" s="38"/>
      <c r="F2794" s="11"/>
      <c r="G2794" s="40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26"/>
      <c r="AR2794" s="26"/>
      <c r="AS2794" s="26"/>
      <c r="AT2794" s="26"/>
      <c r="AU2794" s="26"/>
      <c r="AV2794" s="26"/>
      <c r="AW2794" s="11"/>
      <c r="AX2794" s="11"/>
      <c r="AY2794" s="11"/>
      <c r="AZ2794" s="11"/>
      <c r="BA2794" s="11"/>
      <c r="BB2794" s="11"/>
      <c r="BC2794" s="11"/>
    </row>
    <row r="2795" spans="1:55" x14ac:dyDescent="0.3">
      <c r="A2795" s="11"/>
      <c r="B2795" s="11"/>
      <c r="C2795" s="11"/>
      <c r="D2795" s="11"/>
      <c r="E2795" s="38"/>
      <c r="F2795" s="11"/>
      <c r="G2795" s="40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26"/>
      <c r="AR2795" s="26"/>
      <c r="AS2795" s="26"/>
      <c r="AT2795" s="26"/>
      <c r="AU2795" s="26"/>
      <c r="AV2795" s="26"/>
      <c r="AW2795" s="11"/>
      <c r="AX2795" s="11"/>
      <c r="AY2795" s="11"/>
      <c r="AZ2795" s="11"/>
      <c r="BA2795" s="11"/>
      <c r="BB2795" s="11"/>
      <c r="BC2795" s="11"/>
    </row>
    <row r="2796" spans="1:55" x14ac:dyDescent="0.3">
      <c r="A2796" s="11"/>
      <c r="B2796" s="11"/>
      <c r="C2796" s="11"/>
      <c r="D2796" s="11"/>
      <c r="E2796" s="38"/>
      <c r="F2796" s="11"/>
      <c r="G2796" s="40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26"/>
      <c r="AR2796" s="26"/>
      <c r="AS2796" s="26"/>
      <c r="AT2796" s="26"/>
      <c r="AU2796" s="26"/>
      <c r="AV2796" s="26"/>
      <c r="AW2796" s="11"/>
      <c r="AX2796" s="11"/>
      <c r="AY2796" s="11"/>
      <c r="AZ2796" s="11"/>
      <c r="BA2796" s="11"/>
      <c r="BB2796" s="11"/>
      <c r="BC2796" s="11"/>
    </row>
    <row r="2797" spans="1:55" x14ac:dyDescent="0.3">
      <c r="A2797" s="11"/>
      <c r="B2797" s="11"/>
      <c r="C2797" s="11"/>
      <c r="D2797" s="11"/>
      <c r="E2797" s="38"/>
      <c r="F2797" s="11"/>
      <c r="G2797" s="40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26"/>
      <c r="AR2797" s="26"/>
      <c r="AS2797" s="26"/>
      <c r="AT2797" s="26"/>
      <c r="AU2797" s="26"/>
      <c r="AV2797" s="26"/>
      <c r="AW2797" s="11"/>
      <c r="AX2797" s="11"/>
      <c r="AY2797" s="11"/>
      <c r="AZ2797" s="11"/>
      <c r="BA2797" s="11"/>
      <c r="BB2797" s="11"/>
      <c r="BC2797" s="11"/>
    </row>
    <row r="2798" spans="1:55" x14ac:dyDescent="0.3">
      <c r="A2798" s="11"/>
      <c r="B2798" s="11"/>
      <c r="C2798" s="11"/>
      <c r="D2798" s="11"/>
      <c r="E2798" s="38"/>
      <c r="F2798" s="11"/>
      <c r="G2798" s="40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26"/>
      <c r="AR2798" s="26"/>
      <c r="AS2798" s="26"/>
      <c r="AT2798" s="26"/>
      <c r="AU2798" s="26"/>
      <c r="AV2798" s="26"/>
      <c r="AW2798" s="11"/>
      <c r="AX2798" s="11"/>
      <c r="AY2798" s="11"/>
      <c r="AZ2798" s="11"/>
      <c r="BA2798" s="11"/>
      <c r="BB2798" s="11"/>
      <c r="BC2798" s="11"/>
    </row>
    <row r="2799" spans="1:55" x14ac:dyDescent="0.3">
      <c r="A2799" s="11"/>
      <c r="B2799" s="11"/>
      <c r="C2799" s="11"/>
      <c r="D2799" s="11"/>
      <c r="E2799" s="38"/>
      <c r="F2799" s="11"/>
      <c r="G2799" s="40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26"/>
      <c r="AR2799" s="26"/>
      <c r="AS2799" s="26"/>
      <c r="AT2799" s="26"/>
      <c r="AU2799" s="26"/>
      <c r="AV2799" s="26"/>
      <c r="AW2799" s="11"/>
      <c r="AX2799" s="11"/>
      <c r="AY2799" s="11"/>
      <c r="AZ2799" s="11"/>
      <c r="BA2799" s="11"/>
      <c r="BB2799" s="11"/>
      <c r="BC2799" s="11"/>
    </row>
    <row r="2800" spans="1:55" x14ac:dyDescent="0.3">
      <c r="A2800" s="11"/>
      <c r="B2800" s="11"/>
      <c r="C2800" s="11"/>
      <c r="D2800" s="11"/>
      <c r="E2800" s="38"/>
      <c r="F2800" s="11"/>
      <c r="G2800" s="40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26"/>
      <c r="AR2800" s="26"/>
      <c r="AS2800" s="26"/>
      <c r="AT2800" s="26"/>
      <c r="AU2800" s="26"/>
      <c r="AV2800" s="26"/>
      <c r="AW2800" s="11"/>
      <c r="AX2800" s="11"/>
      <c r="AY2800" s="11"/>
      <c r="AZ2800" s="11"/>
      <c r="BA2800" s="11"/>
      <c r="BB2800" s="11"/>
      <c r="BC2800" s="11"/>
    </row>
    <row r="2801" spans="1:55" x14ac:dyDescent="0.3">
      <c r="A2801" s="11"/>
      <c r="B2801" s="11"/>
      <c r="C2801" s="11"/>
      <c r="D2801" s="11"/>
      <c r="E2801" s="38"/>
      <c r="F2801" s="11"/>
      <c r="G2801" s="40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26"/>
      <c r="AR2801" s="26"/>
      <c r="AS2801" s="26"/>
      <c r="AT2801" s="26"/>
      <c r="AU2801" s="26"/>
      <c r="AV2801" s="26"/>
      <c r="AW2801" s="11"/>
      <c r="AX2801" s="11"/>
      <c r="AY2801" s="11"/>
      <c r="AZ2801" s="11"/>
      <c r="BA2801" s="11"/>
      <c r="BB2801" s="11"/>
      <c r="BC2801" s="11"/>
    </row>
    <row r="2802" spans="1:55" x14ac:dyDescent="0.3">
      <c r="A2802" s="11"/>
      <c r="B2802" s="11"/>
      <c r="C2802" s="11"/>
      <c r="D2802" s="11"/>
      <c r="E2802" s="38"/>
      <c r="F2802" s="11"/>
      <c r="G2802" s="40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26"/>
      <c r="AR2802" s="26"/>
      <c r="AS2802" s="26"/>
      <c r="AT2802" s="26"/>
      <c r="AU2802" s="26"/>
      <c r="AV2802" s="26"/>
      <c r="AW2802" s="11"/>
      <c r="AX2802" s="11"/>
      <c r="AY2802" s="11"/>
      <c r="AZ2802" s="11"/>
      <c r="BA2802" s="11"/>
      <c r="BB2802" s="11"/>
      <c r="BC2802" s="11"/>
    </row>
    <row r="2803" spans="1:55" x14ac:dyDescent="0.3">
      <c r="A2803" s="11"/>
      <c r="B2803" s="11"/>
      <c r="C2803" s="11"/>
      <c r="D2803" s="11"/>
      <c r="E2803" s="38"/>
      <c r="F2803" s="11"/>
      <c r="G2803" s="40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26"/>
      <c r="AR2803" s="26"/>
      <c r="AS2803" s="26"/>
      <c r="AT2803" s="26"/>
      <c r="AU2803" s="26"/>
      <c r="AV2803" s="26"/>
      <c r="AW2803" s="11"/>
      <c r="AX2803" s="11"/>
      <c r="AY2803" s="11"/>
      <c r="AZ2803" s="11"/>
      <c r="BA2803" s="11"/>
      <c r="BB2803" s="11"/>
      <c r="BC2803" s="11"/>
    </row>
    <row r="2804" spans="1:55" x14ac:dyDescent="0.3">
      <c r="A2804" s="11"/>
      <c r="B2804" s="11"/>
      <c r="C2804" s="11"/>
      <c r="D2804" s="11"/>
      <c r="E2804" s="38"/>
      <c r="F2804" s="11"/>
      <c r="G2804" s="40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26"/>
      <c r="AR2804" s="26"/>
      <c r="AS2804" s="26"/>
      <c r="AT2804" s="26"/>
      <c r="AU2804" s="26"/>
      <c r="AV2804" s="26"/>
      <c r="AW2804" s="11"/>
      <c r="AX2804" s="11"/>
      <c r="AY2804" s="11"/>
      <c r="AZ2804" s="11"/>
      <c r="BA2804" s="11"/>
      <c r="BB2804" s="11"/>
      <c r="BC2804" s="11"/>
    </row>
    <row r="2805" spans="1:55" x14ac:dyDescent="0.3">
      <c r="A2805" s="11"/>
      <c r="B2805" s="11"/>
      <c r="C2805" s="11"/>
      <c r="D2805" s="11"/>
      <c r="E2805" s="38"/>
      <c r="F2805" s="11"/>
      <c r="G2805" s="40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26"/>
      <c r="AR2805" s="26"/>
      <c r="AS2805" s="26"/>
      <c r="AT2805" s="26"/>
      <c r="AU2805" s="26"/>
      <c r="AV2805" s="26"/>
      <c r="AW2805" s="11"/>
      <c r="AX2805" s="11"/>
      <c r="AY2805" s="11"/>
      <c r="AZ2805" s="11"/>
      <c r="BA2805" s="11"/>
      <c r="BB2805" s="11"/>
      <c r="BC2805" s="11"/>
    </row>
    <row r="2806" spans="1:55" x14ac:dyDescent="0.3">
      <c r="A2806" s="11"/>
      <c r="B2806" s="11"/>
      <c r="C2806" s="11"/>
      <c r="D2806" s="11"/>
      <c r="E2806" s="38"/>
      <c r="F2806" s="11"/>
      <c r="G2806" s="40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26"/>
      <c r="AR2806" s="26"/>
      <c r="AS2806" s="26"/>
      <c r="AT2806" s="26"/>
      <c r="AU2806" s="26"/>
      <c r="AV2806" s="26"/>
      <c r="AW2806" s="11"/>
      <c r="AX2806" s="11"/>
      <c r="AY2806" s="11"/>
      <c r="AZ2806" s="11"/>
      <c r="BA2806" s="11"/>
      <c r="BB2806" s="11"/>
      <c r="BC2806" s="11"/>
    </row>
    <row r="2807" spans="1:55" x14ac:dyDescent="0.3">
      <c r="A2807" s="11"/>
      <c r="B2807" s="11"/>
      <c r="C2807" s="11"/>
      <c r="D2807" s="11"/>
      <c r="E2807" s="38"/>
      <c r="F2807" s="11"/>
      <c r="G2807" s="40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26"/>
      <c r="AR2807" s="26"/>
      <c r="AS2807" s="26"/>
      <c r="AT2807" s="26"/>
      <c r="AU2807" s="26"/>
      <c r="AV2807" s="26"/>
      <c r="AW2807" s="11"/>
      <c r="AX2807" s="11"/>
      <c r="AY2807" s="11"/>
      <c r="AZ2807" s="11"/>
      <c r="BA2807" s="11"/>
      <c r="BB2807" s="11"/>
      <c r="BC2807" s="11"/>
    </row>
    <row r="2808" spans="1:55" x14ac:dyDescent="0.3">
      <c r="A2808" s="11"/>
      <c r="B2808" s="11"/>
      <c r="C2808" s="11"/>
      <c r="D2808" s="11"/>
      <c r="E2808" s="38"/>
      <c r="F2808" s="11"/>
      <c r="G2808" s="40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26"/>
      <c r="AR2808" s="26"/>
      <c r="AS2808" s="26"/>
      <c r="AT2808" s="26"/>
      <c r="AU2808" s="26"/>
      <c r="AV2808" s="26"/>
      <c r="AW2808" s="11"/>
      <c r="AX2808" s="11"/>
      <c r="AY2808" s="11"/>
      <c r="AZ2808" s="11"/>
      <c r="BA2808" s="11"/>
      <c r="BB2808" s="11"/>
      <c r="BC2808" s="11"/>
    </row>
    <row r="2809" spans="1:55" x14ac:dyDescent="0.3">
      <c r="A2809" s="11"/>
      <c r="B2809" s="11"/>
      <c r="C2809" s="11"/>
      <c r="D2809" s="11"/>
      <c r="E2809" s="38"/>
      <c r="F2809" s="11"/>
      <c r="G2809" s="40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26"/>
      <c r="AR2809" s="26"/>
      <c r="AS2809" s="26"/>
      <c r="AT2809" s="26"/>
      <c r="AU2809" s="26"/>
      <c r="AV2809" s="26"/>
      <c r="AW2809" s="11"/>
      <c r="AX2809" s="11"/>
      <c r="AY2809" s="11"/>
      <c r="AZ2809" s="11"/>
      <c r="BA2809" s="11"/>
      <c r="BB2809" s="11"/>
      <c r="BC2809" s="11"/>
    </row>
    <row r="2810" spans="1:55" x14ac:dyDescent="0.3">
      <c r="A2810" s="11"/>
      <c r="B2810" s="11"/>
      <c r="C2810" s="11"/>
      <c r="D2810" s="11"/>
      <c r="E2810" s="38"/>
      <c r="F2810" s="11"/>
      <c r="G2810" s="40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26"/>
      <c r="AR2810" s="26"/>
      <c r="AS2810" s="26"/>
      <c r="AT2810" s="26"/>
      <c r="AU2810" s="26"/>
      <c r="AV2810" s="26"/>
      <c r="AW2810" s="11"/>
      <c r="AX2810" s="11"/>
      <c r="AY2810" s="11"/>
      <c r="AZ2810" s="11"/>
      <c r="BA2810" s="11"/>
      <c r="BB2810" s="11"/>
      <c r="BC2810" s="11"/>
    </row>
    <row r="2811" spans="1:55" x14ac:dyDescent="0.3">
      <c r="A2811" s="11"/>
      <c r="B2811" s="11"/>
      <c r="C2811" s="11"/>
      <c r="D2811" s="11"/>
      <c r="E2811" s="38"/>
      <c r="F2811" s="11"/>
      <c r="G2811" s="40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26"/>
      <c r="AR2811" s="26"/>
      <c r="AS2811" s="26"/>
      <c r="AT2811" s="26"/>
      <c r="AU2811" s="26"/>
      <c r="AV2811" s="26"/>
      <c r="AW2811" s="11"/>
      <c r="AX2811" s="11"/>
      <c r="AY2811" s="11"/>
      <c r="AZ2811" s="11"/>
      <c r="BA2811" s="11"/>
      <c r="BB2811" s="11"/>
      <c r="BC2811" s="11"/>
    </row>
    <row r="2812" spans="1:55" x14ac:dyDescent="0.3">
      <c r="A2812" s="11"/>
      <c r="B2812" s="11"/>
      <c r="C2812" s="11"/>
      <c r="D2812" s="11"/>
      <c r="E2812" s="38"/>
      <c r="F2812" s="11"/>
      <c r="G2812" s="40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26"/>
      <c r="AR2812" s="26"/>
      <c r="AS2812" s="26"/>
      <c r="AT2812" s="26"/>
      <c r="AU2812" s="26"/>
      <c r="AV2812" s="26"/>
      <c r="AW2812" s="11"/>
      <c r="AX2812" s="11"/>
      <c r="AY2812" s="11"/>
      <c r="AZ2812" s="11"/>
      <c r="BA2812" s="11"/>
      <c r="BB2812" s="11"/>
      <c r="BC2812" s="11"/>
    </row>
    <row r="2813" spans="1:55" x14ac:dyDescent="0.3">
      <c r="A2813" s="11"/>
      <c r="B2813" s="11"/>
      <c r="C2813" s="11"/>
      <c r="D2813" s="11"/>
      <c r="E2813" s="38"/>
      <c r="F2813" s="11"/>
      <c r="G2813" s="40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26"/>
      <c r="AR2813" s="26"/>
      <c r="AS2813" s="26"/>
      <c r="AT2813" s="26"/>
      <c r="AU2813" s="26"/>
      <c r="AV2813" s="26"/>
      <c r="AW2813" s="11"/>
      <c r="AX2813" s="11"/>
      <c r="AY2813" s="11"/>
      <c r="AZ2813" s="11"/>
      <c r="BA2813" s="11"/>
      <c r="BB2813" s="11"/>
      <c r="BC2813" s="11"/>
    </row>
    <row r="2814" spans="1:55" x14ac:dyDescent="0.3">
      <c r="A2814" s="11"/>
      <c r="B2814" s="11"/>
      <c r="C2814" s="11"/>
      <c r="D2814" s="11"/>
      <c r="E2814" s="38"/>
      <c r="F2814" s="11"/>
      <c r="G2814" s="40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26"/>
      <c r="AR2814" s="26"/>
      <c r="AS2814" s="26"/>
      <c r="AT2814" s="26"/>
      <c r="AU2814" s="26"/>
      <c r="AV2814" s="26"/>
      <c r="AW2814" s="11"/>
      <c r="AX2814" s="11"/>
      <c r="AY2814" s="11"/>
      <c r="AZ2814" s="11"/>
      <c r="BA2814" s="11"/>
      <c r="BB2814" s="11"/>
      <c r="BC2814" s="11"/>
    </row>
    <row r="2815" spans="1:55" x14ac:dyDescent="0.3">
      <c r="A2815" s="11"/>
      <c r="B2815" s="11"/>
      <c r="C2815" s="11"/>
      <c r="D2815" s="11"/>
      <c r="E2815" s="38"/>
      <c r="F2815" s="11"/>
      <c r="G2815" s="40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26"/>
      <c r="AR2815" s="26"/>
      <c r="AS2815" s="26"/>
      <c r="AT2815" s="26"/>
      <c r="AU2815" s="26"/>
      <c r="AV2815" s="26"/>
      <c r="AW2815" s="11"/>
      <c r="AX2815" s="11"/>
      <c r="AY2815" s="11"/>
      <c r="AZ2815" s="11"/>
      <c r="BA2815" s="11"/>
      <c r="BB2815" s="11"/>
      <c r="BC2815" s="11"/>
    </row>
    <row r="2816" spans="1:55" x14ac:dyDescent="0.3">
      <c r="A2816" s="11"/>
      <c r="B2816" s="11"/>
      <c r="C2816" s="11"/>
      <c r="D2816" s="11"/>
      <c r="E2816" s="38"/>
      <c r="F2816" s="11"/>
      <c r="G2816" s="40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26"/>
      <c r="AR2816" s="26"/>
      <c r="AS2816" s="26"/>
      <c r="AT2816" s="26"/>
      <c r="AU2816" s="26"/>
      <c r="AV2816" s="26"/>
      <c r="AW2816" s="11"/>
      <c r="AX2816" s="11"/>
      <c r="AY2816" s="11"/>
      <c r="AZ2816" s="11"/>
      <c r="BA2816" s="11"/>
      <c r="BB2816" s="11"/>
      <c r="BC2816" s="11"/>
    </row>
    <row r="2817" spans="1:55" x14ac:dyDescent="0.3">
      <c r="A2817" s="11"/>
      <c r="B2817" s="11"/>
      <c r="C2817" s="11"/>
      <c r="D2817" s="11"/>
      <c r="E2817" s="38"/>
      <c r="F2817" s="11"/>
      <c r="G2817" s="40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26"/>
      <c r="AR2817" s="26"/>
      <c r="AS2817" s="26"/>
      <c r="AT2817" s="26"/>
      <c r="AU2817" s="26"/>
      <c r="AV2817" s="26"/>
      <c r="AW2817" s="11"/>
      <c r="AX2817" s="11"/>
      <c r="AY2817" s="11"/>
      <c r="AZ2817" s="11"/>
      <c r="BA2817" s="11"/>
      <c r="BB2817" s="11"/>
      <c r="BC2817" s="11"/>
    </row>
    <row r="2818" spans="1:55" x14ac:dyDescent="0.3">
      <c r="A2818" s="11"/>
      <c r="B2818" s="11"/>
      <c r="C2818" s="11"/>
      <c r="D2818" s="11"/>
      <c r="E2818" s="38"/>
      <c r="F2818" s="11"/>
      <c r="G2818" s="40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26"/>
      <c r="AR2818" s="26"/>
      <c r="AS2818" s="26"/>
      <c r="AT2818" s="26"/>
      <c r="AU2818" s="26"/>
      <c r="AV2818" s="26"/>
      <c r="AW2818" s="11"/>
      <c r="AX2818" s="11"/>
      <c r="AY2818" s="11"/>
      <c r="AZ2818" s="11"/>
      <c r="BA2818" s="11"/>
      <c r="BB2818" s="11"/>
      <c r="BC2818" s="11"/>
    </row>
    <row r="2819" spans="1:55" x14ac:dyDescent="0.3">
      <c r="A2819" s="11"/>
      <c r="B2819" s="11"/>
      <c r="C2819" s="11"/>
      <c r="D2819" s="11"/>
      <c r="E2819" s="38"/>
      <c r="F2819" s="11"/>
      <c r="G2819" s="40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26"/>
      <c r="AR2819" s="26"/>
      <c r="AS2819" s="26"/>
      <c r="AT2819" s="26"/>
      <c r="AU2819" s="26"/>
      <c r="AV2819" s="26"/>
      <c r="AW2819" s="11"/>
      <c r="AX2819" s="11"/>
      <c r="AY2819" s="11"/>
      <c r="AZ2819" s="11"/>
      <c r="BA2819" s="11"/>
      <c r="BB2819" s="11"/>
      <c r="BC2819" s="11"/>
    </row>
    <row r="2820" spans="1:55" x14ac:dyDescent="0.3">
      <c r="A2820" s="11"/>
      <c r="B2820" s="11"/>
      <c r="C2820" s="11"/>
      <c r="D2820" s="11"/>
      <c r="E2820" s="38"/>
      <c r="F2820" s="11"/>
      <c r="G2820" s="40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26"/>
      <c r="AR2820" s="26"/>
      <c r="AS2820" s="26"/>
      <c r="AT2820" s="26"/>
      <c r="AU2820" s="26"/>
      <c r="AV2820" s="26"/>
      <c r="AW2820" s="11"/>
      <c r="AX2820" s="11"/>
      <c r="AY2820" s="11"/>
      <c r="AZ2820" s="11"/>
      <c r="BA2820" s="11"/>
      <c r="BB2820" s="11"/>
      <c r="BC2820" s="11"/>
    </row>
    <row r="2821" spans="1:55" x14ac:dyDescent="0.3">
      <c r="A2821" s="11"/>
      <c r="B2821" s="11"/>
      <c r="C2821" s="11"/>
      <c r="D2821" s="11"/>
      <c r="E2821" s="38"/>
      <c r="F2821" s="11"/>
      <c r="G2821" s="40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26"/>
      <c r="AR2821" s="26"/>
      <c r="AS2821" s="26"/>
      <c r="AT2821" s="26"/>
      <c r="AU2821" s="26"/>
      <c r="AV2821" s="26"/>
      <c r="AW2821" s="11"/>
      <c r="AX2821" s="11"/>
      <c r="AY2821" s="11"/>
      <c r="AZ2821" s="11"/>
      <c r="BA2821" s="11"/>
      <c r="BB2821" s="11"/>
      <c r="BC2821" s="11"/>
    </row>
    <row r="2822" spans="1:55" x14ac:dyDescent="0.3">
      <c r="A2822" s="11"/>
      <c r="B2822" s="11"/>
      <c r="C2822" s="11"/>
      <c r="D2822" s="11"/>
      <c r="E2822" s="38"/>
      <c r="F2822" s="11"/>
      <c r="G2822" s="40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26"/>
      <c r="AR2822" s="26"/>
      <c r="AS2822" s="26"/>
      <c r="AT2822" s="26"/>
      <c r="AU2822" s="26"/>
      <c r="AV2822" s="26"/>
      <c r="AW2822" s="11"/>
      <c r="AX2822" s="11"/>
      <c r="AY2822" s="11"/>
      <c r="AZ2822" s="11"/>
      <c r="BA2822" s="11"/>
      <c r="BB2822" s="11"/>
      <c r="BC2822" s="11"/>
    </row>
    <row r="2823" spans="1:55" x14ac:dyDescent="0.3">
      <c r="A2823" s="11"/>
      <c r="B2823" s="11"/>
      <c r="C2823" s="11"/>
      <c r="D2823" s="11"/>
      <c r="E2823" s="38"/>
      <c r="F2823" s="11"/>
      <c r="G2823" s="40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26"/>
      <c r="AR2823" s="26"/>
      <c r="AS2823" s="26"/>
      <c r="AT2823" s="26"/>
      <c r="AU2823" s="26"/>
      <c r="AV2823" s="26"/>
      <c r="AW2823" s="11"/>
      <c r="AX2823" s="11"/>
      <c r="AY2823" s="11"/>
      <c r="AZ2823" s="11"/>
      <c r="BA2823" s="11"/>
      <c r="BB2823" s="11"/>
      <c r="BC2823" s="11"/>
    </row>
    <row r="2824" spans="1:55" x14ac:dyDescent="0.3">
      <c r="A2824" s="11"/>
      <c r="B2824" s="11"/>
      <c r="C2824" s="11"/>
      <c r="D2824" s="11"/>
      <c r="E2824" s="38"/>
      <c r="F2824" s="11"/>
      <c r="G2824" s="40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26"/>
      <c r="AR2824" s="26"/>
      <c r="AS2824" s="26"/>
      <c r="AT2824" s="26"/>
      <c r="AU2824" s="26"/>
      <c r="AV2824" s="26"/>
      <c r="AW2824" s="11"/>
      <c r="AX2824" s="11"/>
      <c r="AY2824" s="11"/>
      <c r="AZ2824" s="11"/>
      <c r="BA2824" s="11"/>
      <c r="BB2824" s="11"/>
      <c r="BC2824" s="11"/>
    </row>
    <row r="2825" spans="1:55" x14ac:dyDescent="0.3">
      <c r="A2825" s="11"/>
      <c r="B2825" s="11"/>
      <c r="C2825" s="11"/>
      <c r="D2825" s="11"/>
      <c r="E2825" s="38"/>
      <c r="F2825" s="11"/>
      <c r="G2825" s="40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26"/>
      <c r="AR2825" s="26"/>
      <c r="AS2825" s="26"/>
      <c r="AT2825" s="26"/>
      <c r="AU2825" s="26"/>
      <c r="AV2825" s="26"/>
      <c r="AW2825" s="11"/>
      <c r="AX2825" s="11"/>
      <c r="AY2825" s="11"/>
      <c r="AZ2825" s="11"/>
      <c r="BA2825" s="11"/>
      <c r="BB2825" s="11"/>
      <c r="BC2825" s="11"/>
    </row>
    <row r="2826" spans="1:55" x14ac:dyDescent="0.3">
      <c r="A2826" s="11"/>
      <c r="B2826" s="11"/>
      <c r="C2826" s="11"/>
      <c r="D2826" s="11"/>
      <c r="E2826" s="38"/>
      <c r="F2826" s="11"/>
      <c r="G2826" s="40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26"/>
      <c r="AR2826" s="26"/>
      <c r="AS2826" s="26"/>
      <c r="AT2826" s="26"/>
      <c r="AU2826" s="26"/>
      <c r="AV2826" s="26"/>
      <c r="AW2826" s="11"/>
      <c r="AX2826" s="11"/>
      <c r="AY2826" s="11"/>
      <c r="AZ2826" s="11"/>
      <c r="BA2826" s="11"/>
      <c r="BB2826" s="11"/>
      <c r="BC2826" s="11"/>
    </row>
    <row r="2827" spans="1:55" x14ac:dyDescent="0.3">
      <c r="A2827" s="11"/>
      <c r="B2827" s="11"/>
      <c r="C2827" s="11"/>
      <c r="D2827" s="11"/>
      <c r="E2827" s="38"/>
      <c r="F2827" s="11"/>
      <c r="G2827" s="40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26"/>
      <c r="AR2827" s="26"/>
      <c r="AS2827" s="26"/>
      <c r="AT2827" s="26"/>
      <c r="AU2827" s="26"/>
      <c r="AV2827" s="26"/>
      <c r="AW2827" s="11"/>
      <c r="AX2827" s="11"/>
      <c r="AY2827" s="11"/>
      <c r="AZ2827" s="11"/>
      <c r="BA2827" s="11"/>
      <c r="BB2827" s="11"/>
      <c r="BC2827" s="11"/>
    </row>
    <row r="2828" spans="1:55" x14ac:dyDescent="0.3">
      <c r="A2828" s="11"/>
      <c r="B2828" s="11"/>
      <c r="C2828" s="11"/>
      <c r="D2828" s="11"/>
      <c r="E2828" s="38"/>
      <c r="F2828" s="11"/>
      <c r="G2828" s="40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26"/>
      <c r="AR2828" s="26"/>
      <c r="AS2828" s="26"/>
      <c r="AT2828" s="26"/>
      <c r="AU2828" s="26"/>
      <c r="AV2828" s="26"/>
      <c r="AW2828" s="11"/>
      <c r="AX2828" s="11"/>
      <c r="AY2828" s="11"/>
      <c r="AZ2828" s="11"/>
      <c r="BA2828" s="11"/>
      <c r="BB2828" s="11"/>
      <c r="BC2828" s="11"/>
    </row>
    <row r="2829" spans="1:55" x14ac:dyDescent="0.3">
      <c r="A2829" s="11"/>
      <c r="B2829" s="11"/>
      <c r="C2829" s="11"/>
      <c r="D2829" s="11"/>
      <c r="E2829" s="38"/>
      <c r="F2829" s="11"/>
      <c r="G2829" s="40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26"/>
      <c r="AR2829" s="26"/>
      <c r="AS2829" s="26"/>
      <c r="AT2829" s="26"/>
      <c r="AU2829" s="26"/>
      <c r="AV2829" s="26"/>
      <c r="AW2829" s="11"/>
      <c r="AX2829" s="11"/>
      <c r="AY2829" s="11"/>
      <c r="AZ2829" s="11"/>
      <c r="BA2829" s="11"/>
      <c r="BB2829" s="11"/>
      <c r="BC2829" s="11"/>
    </row>
    <row r="2830" spans="1:55" x14ac:dyDescent="0.3">
      <c r="A2830" s="11"/>
      <c r="B2830" s="11"/>
      <c r="C2830" s="11"/>
      <c r="D2830" s="11"/>
      <c r="E2830" s="38"/>
      <c r="F2830" s="11"/>
      <c r="G2830" s="40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26"/>
      <c r="AR2830" s="26"/>
      <c r="AS2830" s="26"/>
      <c r="AT2830" s="26"/>
      <c r="AU2830" s="26"/>
      <c r="AV2830" s="26"/>
      <c r="AW2830" s="11"/>
      <c r="AX2830" s="11"/>
      <c r="AY2830" s="11"/>
      <c r="AZ2830" s="11"/>
      <c r="BA2830" s="11"/>
      <c r="BB2830" s="11"/>
      <c r="BC2830" s="11"/>
    </row>
    <row r="2831" spans="1:55" x14ac:dyDescent="0.3">
      <c r="A2831" s="11"/>
      <c r="B2831" s="11"/>
      <c r="C2831" s="11"/>
      <c r="D2831" s="11"/>
      <c r="E2831" s="38"/>
      <c r="F2831" s="11"/>
      <c r="G2831" s="40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26"/>
      <c r="AR2831" s="26"/>
      <c r="AS2831" s="26"/>
      <c r="AT2831" s="26"/>
      <c r="AU2831" s="26"/>
      <c r="AV2831" s="26"/>
      <c r="AW2831" s="11"/>
      <c r="AX2831" s="11"/>
      <c r="AY2831" s="11"/>
      <c r="AZ2831" s="11"/>
      <c r="BA2831" s="11"/>
      <c r="BB2831" s="11"/>
      <c r="BC2831" s="11"/>
    </row>
    <row r="2832" spans="1:55" x14ac:dyDescent="0.3">
      <c r="A2832" s="11"/>
      <c r="B2832" s="11"/>
      <c r="C2832" s="11"/>
      <c r="D2832" s="11"/>
      <c r="E2832" s="38"/>
      <c r="F2832" s="11"/>
      <c r="G2832" s="40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26"/>
      <c r="AR2832" s="26"/>
      <c r="AS2832" s="26"/>
      <c r="AT2832" s="26"/>
      <c r="AU2832" s="26"/>
      <c r="AV2832" s="26"/>
      <c r="AW2832" s="11"/>
      <c r="AX2832" s="11"/>
      <c r="AY2832" s="11"/>
      <c r="AZ2832" s="11"/>
      <c r="BA2832" s="11"/>
      <c r="BB2832" s="11"/>
      <c r="BC2832" s="11"/>
    </row>
    <row r="2833" spans="1:55" x14ac:dyDescent="0.3">
      <c r="A2833" s="11"/>
      <c r="B2833" s="11"/>
      <c r="C2833" s="11"/>
      <c r="D2833" s="11"/>
      <c r="E2833" s="38"/>
      <c r="F2833" s="11"/>
      <c r="G2833" s="40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26"/>
      <c r="AR2833" s="26"/>
      <c r="AS2833" s="26"/>
      <c r="AT2833" s="26"/>
      <c r="AU2833" s="26"/>
      <c r="AV2833" s="26"/>
      <c r="AW2833" s="11"/>
      <c r="AX2833" s="11"/>
      <c r="AY2833" s="11"/>
      <c r="AZ2833" s="11"/>
      <c r="BA2833" s="11"/>
      <c r="BB2833" s="11"/>
      <c r="BC2833" s="11"/>
    </row>
    <row r="2834" spans="1:55" x14ac:dyDescent="0.3">
      <c r="A2834" s="11"/>
      <c r="B2834" s="11"/>
      <c r="C2834" s="11"/>
      <c r="D2834" s="11"/>
      <c r="E2834" s="38"/>
      <c r="F2834" s="11"/>
      <c r="G2834" s="40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26"/>
      <c r="AR2834" s="26"/>
      <c r="AS2834" s="26"/>
      <c r="AT2834" s="26"/>
      <c r="AU2834" s="26"/>
      <c r="AV2834" s="26"/>
      <c r="AW2834" s="11"/>
      <c r="AX2834" s="11"/>
      <c r="AY2834" s="11"/>
      <c r="AZ2834" s="11"/>
      <c r="BA2834" s="11"/>
      <c r="BB2834" s="11"/>
      <c r="BC2834" s="11"/>
    </row>
    <row r="2835" spans="1:55" x14ac:dyDescent="0.3">
      <c r="A2835" s="11"/>
      <c r="B2835" s="11"/>
      <c r="C2835" s="11"/>
      <c r="D2835" s="11"/>
      <c r="E2835" s="38"/>
      <c r="F2835" s="11"/>
      <c r="G2835" s="40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26"/>
      <c r="AR2835" s="26"/>
      <c r="AS2835" s="26"/>
      <c r="AT2835" s="26"/>
      <c r="AU2835" s="26"/>
      <c r="AV2835" s="26"/>
      <c r="AW2835" s="11"/>
      <c r="AX2835" s="11"/>
      <c r="AY2835" s="11"/>
      <c r="AZ2835" s="11"/>
      <c r="BA2835" s="11"/>
      <c r="BB2835" s="11"/>
      <c r="BC2835" s="11"/>
    </row>
    <row r="2836" spans="1:55" x14ac:dyDescent="0.3">
      <c r="A2836" s="11"/>
      <c r="B2836" s="11"/>
      <c r="C2836" s="11"/>
      <c r="D2836" s="11"/>
      <c r="E2836" s="38"/>
      <c r="F2836" s="11"/>
      <c r="G2836" s="40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26"/>
      <c r="AR2836" s="26"/>
      <c r="AS2836" s="26"/>
      <c r="AT2836" s="26"/>
      <c r="AU2836" s="26"/>
      <c r="AV2836" s="26"/>
      <c r="AW2836" s="11"/>
      <c r="AX2836" s="11"/>
      <c r="AY2836" s="11"/>
      <c r="AZ2836" s="11"/>
      <c r="BA2836" s="11"/>
      <c r="BB2836" s="11"/>
      <c r="BC2836" s="11"/>
    </row>
    <row r="2837" spans="1:55" x14ac:dyDescent="0.3">
      <c r="A2837" s="11"/>
      <c r="B2837" s="11"/>
      <c r="C2837" s="11"/>
      <c r="D2837" s="11"/>
      <c r="E2837" s="38"/>
      <c r="F2837" s="11"/>
      <c r="G2837" s="40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26"/>
      <c r="AR2837" s="26"/>
      <c r="AS2837" s="26"/>
      <c r="AT2837" s="26"/>
      <c r="AU2837" s="26"/>
      <c r="AV2837" s="26"/>
      <c r="AW2837" s="11"/>
      <c r="AX2837" s="11"/>
      <c r="AY2837" s="11"/>
      <c r="AZ2837" s="11"/>
      <c r="BA2837" s="11"/>
      <c r="BB2837" s="11"/>
      <c r="BC2837" s="11"/>
    </row>
    <row r="2838" spans="1:55" x14ac:dyDescent="0.3">
      <c r="A2838" s="11"/>
      <c r="B2838" s="11"/>
      <c r="C2838" s="11"/>
      <c r="D2838" s="11"/>
      <c r="E2838" s="38"/>
      <c r="F2838" s="11"/>
      <c r="G2838" s="40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26"/>
      <c r="AR2838" s="26"/>
      <c r="AS2838" s="26"/>
      <c r="AT2838" s="26"/>
      <c r="AU2838" s="26"/>
      <c r="AV2838" s="26"/>
      <c r="AW2838" s="11"/>
      <c r="AX2838" s="11"/>
      <c r="AY2838" s="11"/>
      <c r="AZ2838" s="11"/>
      <c r="BA2838" s="11"/>
      <c r="BB2838" s="11"/>
      <c r="BC2838" s="11"/>
    </row>
    <row r="2839" spans="1:55" x14ac:dyDescent="0.3">
      <c r="A2839" s="11"/>
      <c r="B2839" s="11"/>
      <c r="C2839" s="11"/>
      <c r="D2839" s="11"/>
      <c r="E2839" s="38"/>
      <c r="F2839" s="11"/>
      <c r="G2839" s="40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26"/>
      <c r="AR2839" s="26"/>
      <c r="AS2839" s="26"/>
      <c r="AT2839" s="26"/>
      <c r="AU2839" s="26"/>
      <c r="AV2839" s="26"/>
      <c r="AW2839" s="11"/>
      <c r="AX2839" s="11"/>
      <c r="AY2839" s="11"/>
      <c r="AZ2839" s="11"/>
      <c r="BA2839" s="11"/>
      <c r="BB2839" s="11"/>
      <c r="BC2839" s="11"/>
    </row>
    <row r="2840" spans="1:55" x14ac:dyDescent="0.3">
      <c r="A2840" s="11"/>
      <c r="B2840" s="11"/>
      <c r="C2840" s="11"/>
      <c r="D2840" s="11"/>
      <c r="E2840" s="38"/>
      <c r="F2840" s="11"/>
      <c r="G2840" s="40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26"/>
      <c r="AR2840" s="26"/>
      <c r="AS2840" s="26"/>
      <c r="AT2840" s="26"/>
      <c r="AU2840" s="26"/>
      <c r="AV2840" s="26"/>
      <c r="AW2840" s="11"/>
      <c r="AX2840" s="11"/>
      <c r="AY2840" s="11"/>
      <c r="AZ2840" s="11"/>
      <c r="BA2840" s="11"/>
      <c r="BB2840" s="11"/>
      <c r="BC2840" s="11"/>
    </row>
    <row r="2841" spans="1:55" x14ac:dyDescent="0.3">
      <c r="A2841" s="11"/>
      <c r="B2841" s="11"/>
      <c r="C2841" s="11"/>
      <c r="D2841" s="11"/>
      <c r="E2841" s="38"/>
      <c r="F2841" s="11"/>
      <c r="G2841" s="40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26"/>
      <c r="AR2841" s="26"/>
      <c r="AS2841" s="26"/>
      <c r="AT2841" s="26"/>
      <c r="AU2841" s="26"/>
      <c r="AV2841" s="26"/>
      <c r="AW2841" s="11"/>
      <c r="AX2841" s="11"/>
      <c r="AY2841" s="11"/>
      <c r="AZ2841" s="11"/>
      <c r="BA2841" s="11"/>
      <c r="BB2841" s="11"/>
      <c r="BC2841" s="11"/>
    </row>
    <row r="2842" spans="1:55" x14ac:dyDescent="0.3">
      <c r="A2842" s="11"/>
      <c r="B2842" s="11"/>
      <c r="C2842" s="11"/>
      <c r="D2842" s="11"/>
      <c r="E2842" s="38"/>
      <c r="F2842" s="11"/>
      <c r="G2842" s="40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26"/>
      <c r="AR2842" s="26"/>
      <c r="AS2842" s="26"/>
      <c r="AT2842" s="26"/>
      <c r="AU2842" s="26"/>
      <c r="AV2842" s="26"/>
      <c r="AW2842" s="11"/>
      <c r="AX2842" s="11"/>
      <c r="AY2842" s="11"/>
      <c r="AZ2842" s="11"/>
      <c r="BA2842" s="11"/>
      <c r="BB2842" s="11"/>
      <c r="BC2842" s="11"/>
    </row>
    <row r="2843" spans="1:55" x14ac:dyDescent="0.3">
      <c r="A2843" s="11"/>
      <c r="B2843" s="11"/>
      <c r="C2843" s="11"/>
      <c r="D2843" s="11"/>
      <c r="E2843" s="38"/>
      <c r="F2843" s="11"/>
      <c r="G2843" s="40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26"/>
      <c r="AR2843" s="26"/>
      <c r="AS2843" s="26"/>
      <c r="AT2843" s="26"/>
      <c r="AU2843" s="26"/>
      <c r="AV2843" s="26"/>
      <c r="AW2843" s="11"/>
      <c r="AX2843" s="11"/>
      <c r="AY2843" s="11"/>
      <c r="AZ2843" s="11"/>
      <c r="BA2843" s="11"/>
      <c r="BB2843" s="11"/>
      <c r="BC2843" s="11"/>
    </row>
    <row r="2844" spans="1:55" x14ac:dyDescent="0.3">
      <c r="A2844" s="11"/>
      <c r="B2844" s="11"/>
      <c r="C2844" s="11"/>
      <c r="D2844" s="11"/>
      <c r="E2844" s="38"/>
      <c r="F2844" s="11"/>
      <c r="G2844" s="40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26"/>
      <c r="AR2844" s="26"/>
      <c r="AS2844" s="26"/>
      <c r="AT2844" s="26"/>
      <c r="AU2844" s="26"/>
      <c r="AV2844" s="26"/>
      <c r="AW2844" s="11"/>
      <c r="AX2844" s="11"/>
      <c r="AY2844" s="11"/>
      <c r="AZ2844" s="11"/>
      <c r="BA2844" s="11"/>
      <c r="BB2844" s="11"/>
      <c r="BC2844" s="11"/>
    </row>
    <row r="2845" spans="1:55" x14ac:dyDescent="0.3">
      <c r="A2845" s="11"/>
      <c r="B2845" s="11"/>
      <c r="C2845" s="11"/>
      <c r="D2845" s="11"/>
      <c r="E2845" s="38"/>
      <c r="F2845" s="11"/>
      <c r="G2845" s="40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26"/>
      <c r="AR2845" s="26"/>
      <c r="AS2845" s="26"/>
      <c r="AT2845" s="26"/>
      <c r="AU2845" s="26"/>
      <c r="AV2845" s="26"/>
      <c r="AW2845" s="11"/>
      <c r="AX2845" s="11"/>
      <c r="AY2845" s="11"/>
      <c r="AZ2845" s="11"/>
      <c r="BA2845" s="11"/>
      <c r="BB2845" s="11"/>
      <c r="BC2845" s="11"/>
    </row>
    <row r="2846" spans="1:55" x14ac:dyDescent="0.3">
      <c r="A2846" s="11"/>
      <c r="B2846" s="11"/>
      <c r="C2846" s="11"/>
      <c r="D2846" s="11"/>
      <c r="E2846" s="38"/>
      <c r="F2846" s="11"/>
      <c r="G2846" s="40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26"/>
      <c r="AR2846" s="26"/>
      <c r="AS2846" s="26"/>
      <c r="AT2846" s="26"/>
      <c r="AU2846" s="26"/>
      <c r="AV2846" s="26"/>
      <c r="AW2846" s="11"/>
      <c r="AX2846" s="11"/>
      <c r="AY2846" s="11"/>
      <c r="AZ2846" s="11"/>
      <c r="BA2846" s="11"/>
      <c r="BB2846" s="11"/>
      <c r="BC2846" s="11"/>
    </row>
    <row r="2847" spans="1:55" x14ac:dyDescent="0.3">
      <c r="A2847" s="11"/>
      <c r="B2847" s="11"/>
      <c r="C2847" s="11"/>
      <c r="D2847" s="11"/>
      <c r="E2847" s="38"/>
      <c r="F2847" s="11"/>
      <c r="G2847" s="40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26"/>
      <c r="AR2847" s="26"/>
      <c r="AS2847" s="26"/>
      <c r="AT2847" s="26"/>
      <c r="AU2847" s="26"/>
      <c r="AV2847" s="26"/>
      <c r="AW2847" s="11"/>
      <c r="AX2847" s="11"/>
      <c r="AY2847" s="11"/>
      <c r="AZ2847" s="11"/>
      <c r="BA2847" s="11"/>
      <c r="BB2847" s="11"/>
      <c r="BC2847" s="11"/>
    </row>
    <row r="2848" spans="1:55" x14ac:dyDescent="0.3">
      <c r="A2848" s="11"/>
      <c r="B2848" s="11"/>
      <c r="C2848" s="11"/>
      <c r="D2848" s="11"/>
      <c r="E2848" s="38"/>
      <c r="F2848" s="11"/>
      <c r="G2848" s="40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26"/>
      <c r="AR2848" s="26"/>
      <c r="AS2848" s="26"/>
      <c r="AT2848" s="26"/>
      <c r="AU2848" s="26"/>
      <c r="AV2848" s="26"/>
      <c r="AW2848" s="11"/>
      <c r="AX2848" s="11"/>
      <c r="AY2848" s="11"/>
      <c r="AZ2848" s="11"/>
      <c r="BA2848" s="11"/>
      <c r="BB2848" s="11"/>
      <c r="BC2848" s="11"/>
    </row>
    <row r="2849" spans="1:55" x14ac:dyDescent="0.3">
      <c r="A2849" s="11"/>
      <c r="B2849" s="11"/>
      <c r="C2849" s="11"/>
      <c r="D2849" s="11"/>
      <c r="E2849" s="38"/>
      <c r="F2849" s="11"/>
      <c r="G2849" s="40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1"/>
      <c r="AI2849" s="11"/>
      <c r="AJ2849" s="11"/>
      <c r="AK2849" s="11"/>
      <c r="AL2849" s="11"/>
      <c r="AM2849" s="11"/>
      <c r="AN2849" s="11"/>
      <c r="AO2849" s="11"/>
      <c r="AP2849" s="11"/>
      <c r="AQ2849" s="26"/>
      <c r="AR2849" s="26"/>
      <c r="AS2849" s="26"/>
      <c r="AT2849" s="26"/>
      <c r="AU2849" s="26"/>
      <c r="AV2849" s="26"/>
      <c r="AW2849" s="11"/>
      <c r="AX2849" s="11"/>
      <c r="AY2849" s="11"/>
      <c r="AZ2849" s="11"/>
      <c r="BA2849" s="11"/>
      <c r="BB2849" s="11"/>
      <c r="BC2849" s="11"/>
    </row>
    <row r="2850" spans="1:55" x14ac:dyDescent="0.3">
      <c r="A2850" s="11"/>
      <c r="B2850" s="11"/>
      <c r="C2850" s="11"/>
      <c r="D2850" s="11"/>
      <c r="E2850" s="38"/>
      <c r="F2850" s="11"/>
      <c r="G2850" s="40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1"/>
      <c r="AI2850" s="11"/>
      <c r="AJ2850" s="11"/>
      <c r="AK2850" s="11"/>
      <c r="AL2850" s="11"/>
      <c r="AM2850" s="11"/>
      <c r="AN2850" s="11"/>
      <c r="AO2850" s="11"/>
      <c r="AP2850" s="11"/>
      <c r="AQ2850" s="26"/>
      <c r="AR2850" s="26"/>
      <c r="AS2850" s="26"/>
      <c r="AT2850" s="26"/>
      <c r="AU2850" s="26"/>
      <c r="AV2850" s="26"/>
      <c r="AW2850" s="11"/>
      <c r="AX2850" s="11"/>
      <c r="AY2850" s="11"/>
      <c r="AZ2850" s="11"/>
      <c r="BA2850" s="11"/>
      <c r="BB2850" s="11"/>
      <c r="BC2850" s="11"/>
    </row>
    <row r="2851" spans="1:55" x14ac:dyDescent="0.3">
      <c r="A2851" s="11"/>
      <c r="B2851" s="11"/>
      <c r="C2851" s="11"/>
      <c r="D2851" s="11"/>
      <c r="E2851" s="38"/>
      <c r="F2851" s="11"/>
      <c r="G2851" s="40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1"/>
      <c r="AI2851" s="11"/>
      <c r="AJ2851" s="11"/>
      <c r="AK2851" s="11"/>
      <c r="AL2851" s="11"/>
      <c r="AM2851" s="11"/>
      <c r="AN2851" s="11"/>
      <c r="AO2851" s="11"/>
      <c r="AP2851" s="11"/>
      <c r="AQ2851" s="26"/>
      <c r="AR2851" s="26"/>
      <c r="AS2851" s="26"/>
      <c r="AT2851" s="26"/>
      <c r="AU2851" s="26"/>
      <c r="AV2851" s="26"/>
      <c r="AW2851" s="11"/>
      <c r="AX2851" s="11"/>
      <c r="AY2851" s="11"/>
      <c r="AZ2851" s="11"/>
      <c r="BA2851" s="11"/>
      <c r="BB2851" s="11"/>
      <c r="BC2851" s="11"/>
    </row>
    <row r="2852" spans="1:55" x14ac:dyDescent="0.3">
      <c r="A2852" s="11"/>
      <c r="B2852" s="11"/>
      <c r="C2852" s="11"/>
      <c r="D2852" s="11"/>
      <c r="E2852" s="38"/>
      <c r="F2852" s="11"/>
      <c r="G2852" s="40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1"/>
      <c r="AI2852" s="11"/>
      <c r="AJ2852" s="11"/>
      <c r="AK2852" s="11"/>
      <c r="AL2852" s="11"/>
      <c r="AM2852" s="11"/>
      <c r="AN2852" s="11"/>
      <c r="AO2852" s="11"/>
      <c r="AP2852" s="11"/>
      <c r="AQ2852" s="26"/>
      <c r="AR2852" s="26"/>
      <c r="AS2852" s="26"/>
      <c r="AT2852" s="26"/>
      <c r="AU2852" s="26"/>
      <c r="AV2852" s="26"/>
      <c r="AW2852" s="11"/>
      <c r="AX2852" s="11"/>
      <c r="AY2852" s="11"/>
      <c r="AZ2852" s="11"/>
      <c r="BA2852" s="11"/>
      <c r="BB2852" s="11"/>
      <c r="BC2852" s="11"/>
    </row>
    <row r="2853" spans="1:55" x14ac:dyDescent="0.3">
      <c r="A2853" s="11"/>
      <c r="B2853" s="11"/>
      <c r="C2853" s="11"/>
      <c r="D2853" s="11"/>
      <c r="E2853" s="38"/>
      <c r="F2853" s="11"/>
      <c r="G2853" s="40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1"/>
      <c r="AI2853" s="11"/>
      <c r="AJ2853" s="11"/>
      <c r="AK2853" s="11"/>
      <c r="AL2853" s="11"/>
      <c r="AM2853" s="11"/>
      <c r="AN2853" s="11"/>
      <c r="AO2853" s="11"/>
      <c r="AP2853" s="11"/>
      <c r="AQ2853" s="26"/>
      <c r="AR2853" s="26"/>
      <c r="AS2853" s="26"/>
      <c r="AT2853" s="26"/>
      <c r="AU2853" s="26"/>
      <c r="AV2853" s="26"/>
      <c r="AW2853" s="11"/>
      <c r="AX2853" s="11"/>
      <c r="AY2853" s="11"/>
      <c r="AZ2853" s="11"/>
      <c r="BA2853" s="11"/>
      <c r="BB2853" s="11"/>
      <c r="BC2853" s="11"/>
    </row>
    <row r="2854" spans="1:55" x14ac:dyDescent="0.3">
      <c r="A2854" s="11"/>
      <c r="B2854" s="11"/>
      <c r="C2854" s="11"/>
      <c r="D2854" s="11"/>
      <c r="E2854" s="38"/>
      <c r="F2854" s="11"/>
      <c r="G2854" s="40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1"/>
      <c r="AI2854" s="11"/>
      <c r="AJ2854" s="11"/>
      <c r="AK2854" s="11"/>
      <c r="AL2854" s="11"/>
      <c r="AM2854" s="11"/>
      <c r="AN2854" s="11"/>
      <c r="AO2854" s="11"/>
      <c r="AP2854" s="11"/>
      <c r="AQ2854" s="26"/>
      <c r="AR2854" s="26"/>
      <c r="AS2854" s="26"/>
      <c r="AT2854" s="26"/>
      <c r="AU2854" s="26"/>
      <c r="AV2854" s="26"/>
      <c r="AW2854" s="11"/>
      <c r="AX2854" s="11"/>
      <c r="AY2854" s="11"/>
      <c r="AZ2854" s="11"/>
      <c r="BA2854" s="11"/>
      <c r="BB2854" s="11"/>
      <c r="BC2854" s="11"/>
    </row>
    <row r="2855" spans="1:55" x14ac:dyDescent="0.3">
      <c r="A2855" s="11"/>
      <c r="B2855" s="11"/>
      <c r="C2855" s="11"/>
      <c r="D2855" s="11"/>
      <c r="E2855" s="38"/>
      <c r="F2855" s="11"/>
      <c r="G2855" s="40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1"/>
      <c r="AI2855" s="11"/>
      <c r="AJ2855" s="11"/>
      <c r="AK2855" s="11"/>
      <c r="AL2855" s="11"/>
      <c r="AM2855" s="11"/>
      <c r="AN2855" s="11"/>
      <c r="AO2855" s="11"/>
      <c r="AP2855" s="11"/>
      <c r="AQ2855" s="26"/>
      <c r="AR2855" s="26"/>
      <c r="AS2855" s="26"/>
      <c r="AT2855" s="26"/>
      <c r="AU2855" s="26"/>
      <c r="AV2855" s="26"/>
      <c r="AW2855" s="11"/>
      <c r="AX2855" s="11"/>
      <c r="AY2855" s="11"/>
      <c r="AZ2855" s="11"/>
      <c r="BA2855" s="11"/>
      <c r="BB2855" s="11"/>
      <c r="BC2855" s="11"/>
    </row>
    <row r="2856" spans="1:55" x14ac:dyDescent="0.3">
      <c r="A2856" s="11"/>
      <c r="B2856" s="11"/>
      <c r="C2856" s="11"/>
      <c r="D2856" s="11"/>
      <c r="E2856" s="38"/>
      <c r="F2856" s="11"/>
      <c r="G2856" s="40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1"/>
      <c r="AI2856" s="11"/>
      <c r="AJ2856" s="11"/>
      <c r="AK2856" s="11"/>
      <c r="AL2856" s="11"/>
      <c r="AM2856" s="11"/>
      <c r="AN2856" s="11"/>
      <c r="AO2856" s="11"/>
      <c r="AP2856" s="11"/>
      <c r="AQ2856" s="26"/>
      <c r="AR2856" s="26"/>
      <c r="AS2856" s="26"/>
      <c r="AT2856" s="26"/>
      <c r="AU2856" s="26"/>
      <c r="AV2856" s="26"/>
      <c r="AW2856" s="11"/>
      <c r="AX2856" s="11"/>
      <c r="AY2856" s="11"/>
      <c r="AZ2856" s="11"/>
      <c r="BA2856" s="11"/>
      <c r="BB2856" s="11"/>
      <c r="BC2856" s="11"/>
    </row>
    <row r="2857" spans="1:55" x14ac:dyDescent="0.3">
      <c r="A2857" s="11"/>
      <c r="B2857" s="11"/>
      <c r="C2857" s="11"/>
      <c r="D2857" s="11"/>
      <c r="E2857" s="38"/>
      <c r="F2857" s="11"/>
      <c r="G2857" s="40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1"/>
      <c r="AI2857" s="11"/>
      <c r="AJ2857" s="11"/>
      <c r="AK2857" s="11"/>
      <c r="AL2857" s="11"/>
      <c r="AM2857" s="11"/>
      <c r="AN2857" s="11"/>
      <c r="AO2857" s="11"/>
      <c r="AP2857" s="11"/>
      <c r="AQ2857" s="26"/>
      <c r="AR2857" s="26"/>
      <c r="AS2857" s="26"/>
      <c r="AT2857" s="26"/>
      <c r="AU2857" s="26"/>
      <c r="AV2857" s="26"/>
      <c r="AW2857" s="11"/>
      <c r="AX2857" s="11"/>
      <c r="AY2857" s="11"/>
      <c r="AZ2857" s="11"/>
      <c r="BA2857" s="11"/>
      <c r="BB2857" s="11"/>
      <c r="BC2857" s="11"/>
    </row>
    <row r="2858" spans="1:55" x14ac:dyDescent="0.3">
      <c r="A2858" s="11"/>
      <c r="B2858" s="11"/>
      <c r="C2858" s="11"/>
      <c r="D2858" s="11"/>
      <c r="E2858" s="38"/>
      <c r="F2858" s="11"/>
      <c r="G2858" s="40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1"/>
      <c r="AI2858" s="11"/>
      <c r="AJ2858" s="11"/>
      <c r="AK2858" s="11"/>
      <c r="AL2858" s="11"/>
      <c r="AM2858" s="11"/>
      <c r="AN2858" s="11"/>
      <c r="AO2858" s="11"/>
      <c r="AP2858" s="11"/>
      <c r="AQ2858" s="26"/>
      <c r="AR2858" s="26"/>
      <c r="AS2858" s="26"/>
      <c r="AT2858" s="26"/>
      <c r="AU2858" s="26"/>
      <c r="AV2858" s="26"/>
      <c r="AW2858" s="11"/>
      <c r="AX2858" s="11"/>
      <c r="AY2858" s="11"/>
      <c r="AZ2858" s="11"/>
      <c r="BA2858" s="11"/>
      <c r="BB2858" s="11"/>
      <c r="BC2858" s="11"/>
    </row>
    <row r="2859" spans="1:55" x14ac:dyDescent="0.3">
      <c r="A2859" s="11"/>
      <c r="B2859" s="11"/>
      <c r="C2859" s="11"/>
      <c r="D2859" s="11"/>
      <c r="E2859" s="38"/>
      <c r="F2859" s="11"/>
      <c r="G2859" s="40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1"/>
      <c r="AI2859" s="11"/>
      <c r="AJ2859" s="11"/>
      <c r="AK2859" s="11"/>
      <c r="AL2859" s="11"/>
      <c r="AM2859" s="11"/>
      <c r="AN2859" s="11"/>
      <c r="AO2859" s="11"/>
      <c r="AP2859" s="11"/>
      <c r="AQ2859" s="26"/>
      <c r="AR2859" s="26"/>
      <c r="AS2859" s="26"/>
      <c r="AT2859" s="26"/>
      <c r="AU2859" s="26"/>
      <c r="AV2859" s="26"/>
      <c r="AW2859" s="11"/>
      <c r="AX2859" s="11"/>
      <c r="AY2859" s="11"/>
      <c r="AZ2859" s="11"/>
      <c r="BA2859" s="11"/>
      <c r="BB2859" s="11"/>
      <c r="BC2859" s="11"/>
    </row>
    <row r="2860" spans="1:55" x14ac:dyDescent="0.3">
      <c r="A2860" s="11"/>
      <c r="B2860" s="11"/>
      <c r="C2860" s="11"/>
      <c r="D2860" s="11"/>
      <c r="E2860" s="38"/>
      <c r="F2860" s="11"/>
      <c r="G2860" s="40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1"/>
      <c r="AI2860" s="11"/>
      <c r="AJ2860" s="11"/>
      <c r="AK2860" s="11"/>
      <c r="AL2860" s="11"/>
      <c r="AM2860" s="11"/>
      <c r="AN2860" s="11"/>
      <c r="AO2860" s="11"/>
      <c r="AP2860" s="11"/>
      <c r="AQ2860" s="26"/>
      <c r="AR2860" s="26"/>
      <c r="AS2860" s="26"/>
      <c r="AT2860" s="26"/>
      <c r="AU2860" s="26"/>
      <c r="AV2860" s="26"/>
      <c r="AW2860" s="11"/>
      <c r="AX2860" s="11"/>
      <c r="AY2860" s="11"/>
      <c r="AZ2860" s="11"/>
      <c r="BA2860" s="11"/>
      <c r="BB2860" s="11"/>
      <c r="BC2860" s="11"/>
    </row>
    <row r="2861" spans="1:55" x14ac:dyDescent="0.3">
      <c r="A2861" s="11"/>
      <c r="B2861" s="11"/>
      <c r="C2861" s="11"/>
      <c r="D2861" s="11"/>
      <c r="E2861" s="38"/>
      <c r="F2861" s="11"/>
      <c r="G2861" s="40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1"/>
      <c r="AI2861" s="11"/>
      <c r="AJ2861" s="11"/>
      <c r="AK2861" s="11"/>
      <c r="AL2861" s="11"/>
      <c r="AM2861" s="11"/>
      <c r="AN2861" s="11"/>
      <c r="AO2861" s="11"/>
      <c r="AP2861" s="11"/>
      <c r="AQ2861" s="26"/>
      <c r="AR2861" s="26"/>
      <c r="AS2861" s="26"/>
      <c r="AT2861" s="26"/>
      <c r="AU2861" s="26"/>
      <c r="AV2861" s="26"/>
      <c r="AW2861" s="11"/>
      <c r="AX2861" s="11"/>
      <c r="AY2861" s="11"/>
      <c r="AZ2861" s="11"/>
      <c r="BA2861" s="11"/>
      <c r="BB2861" s="11"/>
      <c r="BC2861" s="11"/>
    </row>
    <row r="2862" spans="1:55" x14ac:dyDescent="0.3">
      <c r="A2862" s="11"/>
      <c r="B2862" s="11"/>
      <c r="C2862" s="11"/>
      <c r="D2862" s="11"/>
      <c r="E2862" s="38"/>
      <c r="F2862" s="11"/>
      <c r="G2862" s="40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1"/>
      <c r="AI2862" s="11"/>
      <c r="AJ2862" s="11"/>
      <c r="AK2862" s="11"/>
      <c r="AL2862" s="11"/>
      <c r="AM2862" s="11"/>
      <c r="AN2862" s="11"/>
      <c r="AO2862" s="11"/>
      <c r="AP2862" s="11"/>
      <c r="AQ2862" s="26"/>
      <c r="AR2862" s="26"/>
      <c r="AS2862" s="26"/>
      <c r="AT2862" s="26"/>
      <c r="AU2862" s="26"/>
      <c r="AV2862" s="26"/>
      <c r="AW2862" s="11"/>
      <c r="AX2862" s="11"/>
      <c r="AY2862" s="11"/>
      <c r="AZ2862" s="11"/>
      <c r="BA2862" s="11"/>
      <c r="BB2862" s="11"/>
      <c r="BC2862" s="11"/>
    </row>
    <row r="2863" spans="1:55" x14ac:dyDescent="0.3">
      <c r="A2863" s="11"/>
      <c r="B2863" s="11"/>
      <c r="C2863" s="11"/>
      <c r="D2863" s="11"/>
      <c r="E2863" s="38"/>
      <c r="F2863" s="11"/>
      <c r="G2863" s="40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1"/>
      <c r="AI2863" s="11"/>
      <c r="AJ2863" s="11"/>
      <c r="AK2863" s="11"/>
      <c r="AL2863" s="11"/>
      <c r="AM2863" s="11"/>
      <c r="AN2863" s="11"/>
      <c r="AO2863" s="11"/>
      <c r="AP2863" s="11"/>
      <c r="AQ2863" s="26"/>
      <c r="AR2863" s="26"/>
      <c r="AS2863" s="26"/>
      <c r="AT2863" s="26"/>
      <c r="AU2863" s="26"/>
      <c r="AV2863" s="26"/>
      <c r="AW2863" s="11"/>
      <c r="AX2863" s="11"/>
      <c r="AY2863" s="11"/>
      <c r="AZ2863" s="11"/>
      <c r="BA2863" s="11"/>
      <c r="BB2863" s="11"/>
      <c r="BC2863" s="11"/>
    </row>
    <row r="2864" spans="1:55" x14ac:dyDescent="0.3">
      <c r="A2864" s="11"/>
      <c r="B2864" s="11"/>
      <c r="C2864" s="11"/>
      <c r="D2864" s="11"/>
      <c r="E2864" s="38"/>
      <c r="F2864" s="11"/>
      <c r="G2864" s="40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1"/>
      <c r="AI2864" s="11"/>
      <c r="AJ2864" s="11"/>
      <c r="AK2864" s="11"/>
      <c r="AL2864" s="11"/>
      <c r="AM2864" s="11"/>
      <c r="AN2864" s="11"/>
      <c r="AO2864" s="11"/>
      <c r="AP2864" s="11"/>
      <c r="AQ2864" s="26"/>
      <c r="AR2864" s="26"/>
      <c r="AS2864" s="26"/>
      <c r="AT2864" s="26"/>
      <c r="AU2864" s="26"/>
      <c r="AV2864" s="26"/>
      <c r="AW2864" s="11"/>
      <c r="AX2864" s="11"/>
      <c r="AY2864" s="11"/>
      <c r="AZ2864" s="11"/>
      <c r="BA2864" s="11"/>
      <c r="BB2864" s="11"/>
      <c r="BC2864" s="11"/>
    </row>
    <row r="2865" spans="1:55" x14ac:dyDescent="0.3">
      <c r="A2865" s="11"/>
      <c r="B2865" s="11"/>
      <c r="C2865" s="11"/>
      <c r="D2865" s="11"/>
      <c r="E2865" s="38"/>
      <c r="F2865" s="11"/>
      <c r="G2865" s="40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1"/>
      <c r="AI2865" s="11"/>
      <c r="AJ2865" s="11"/>
      <c r="AK2865" s="11"/>
      <c r="AL2865" s="11"/>
      <c r="AM2865" s="11"/>
      <c r="AN2865" s="11"/>
      <c r="AO2865" s="11"/>
      <c r="AP2865" s="11"/>
      <c r="AQ2865" s="26"/>
      <c r="AR2865" s="26"/>
      <c r="AS2865" s="26"/>
      <c r="AT2865" s="26"/>
      <c r="AU2865" s="26"/>
      <c r="AV2865" s="26"/>
      <c r="AW2865" s="11"/>
      <c r="AX2865" s="11"/>
      <c r="AY2865" s="11"/>
      <c r="AZ2865" s="11"/>
      <c r="BA2865" s="11"/>
      <c r="BB2865" s="11"/>
      <c r="BC2865" s="11"/>
    </row>
    <row r="2866" spans="1:55" x14ac:dyDescent="0.3">
      <c r="A2866" s="11"/>
      <c r="B2866" s="11"/>
      <c r="C2866" s="11"/>
      <c r="D2866" s="11"/>
      <c r="E2866" s="38"/>
      <c r="F2866" s="11"/>
      <c r="G2866" s="40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1"/>
      <c r="AI2866" s="11"/>
      <c r="AJ2866" s="11"/>
      <c r="AK2866" s="11"/>
      <c r="AL2866" s="11"/>
      <c r="AM2866" s="11"/>
      <c r="AN2866" s="11"/>
      <c r="AO2866" s="11"/>
      <c r="AP2866" s="11"/>
      <c r="AQ2866" s="26"/>
      <c r="AR2866" s="26"/>
      <c r="AS2866" s="26"/>
      <c r="AT2866" s="26"/>
      <c r="AU2866" s="26"/>
      <c r="AV2866" s="26"/>
      <c r="AW2866" s="11"/>
      <c r="AX2866" s="11"/>
      <c r="AY2866" s="11"/>
      <c r="AZ2866" s="11"/>
      <c r="BA2866" s="11"/>
      <c r="BB2866" s="11"/>
      <c r="BC2866" s="11"/>
    </row>
    <row r="2867" spans="1:55" x14ac:dyDescent="0.3">
      <c r="A2867" s="11"/>
      <c r="B2867" s="11"/>
      <c r="C2867" s="11"/>
      <c r="D2867" s="11"/>
      <c r="E2867" s="38"/>
      <c r="F2867" s="11"/>
      <c r="G2867" s="40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1"/>
      <c r="AI2867" s="11"/>
      <c r="AJ2867" s="11"/>
      <c r="AK2867" s="11"/>
      <c r="AL2867" s="11"/>
      <c r="AM2867" s="11"/>
      <c r="AN2867" s="11"/>
      <c r="AO2867" s="11"/>
      <c r="AP2867" s="11"/>
      <c r="AQ2867" s="26"/>
      <c r="AR2867" s="26"/>
      <c r="AS2867" s="26"/>
      <c r="AT2867" s="26"/>
      <c r="AU2867" s="26"/>
      <c r="AV2867" s="26"/>
      <c r="AW2867" s="11"/>
      <c r="AX2867" s="11"/>
      <c r="AY2867" s="11"/>
      <c r="AZ2867" s="11"/>
      <c r="BA2867" s="11"/>
      <c r="BB2867" s="11"/>
      <c r="BC2867" s="11"/>
    </row>
    <row r="2868" spans="1:55" x14ac:dyDescent="0.3">
      <c r="A2868" s="11"/>
      <c r="B2868" s="11"/>
      <c r="C2868" s="11"/>
      <c r="D2868" s="11"/>
      <c r="E2868" s="38"/>
      <c r="F2868" s="11"/>
      <c r="G2868" s="40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1"/>
      <c r="AI2868" s="11"/>
      <c r="AJ2868" s="11"/>
      <c r="AK2868" s="11"/>
      <c r="AL2868" s="11"/>
      <c r="AM2868" s="11"/>
      <c r="AN2868" s="11"/>
      <c r="AO2868" s="11"/>
      <c r="AP2868" s="11"/>
      <c r="AQ2868" s="26"/>
      <c r="AR2868" s="26"/>
      <c r="AS2868" s="26"/>
      <c r="AT2868" s="26"/>
      <c r="AU2868" s="26"/>
      <c r="AV2868" s="26"/>
      <c r="AW2868" s="11"/>
      <c r="AX2868" s="11"/>
      <c r="AY2868" s="11"/>
      <c r="AZ2868" s="11"/>
      <c r="BA2868" s="11"/>
      <c r="BB2868" s="11"/>
      <c r="BC2868" s="11"/>
    </row>
    <row r="2869" spans="1:55" x14ac:dyDescent="0.3">
      <c r="A2869" s="11"/>
      <c r="B2869" s="11"/>
      <c r="C2869" s="11"/>
      <c r="D2869" s="11"/>
      <c r="E2869" s="38"/>
      <c r="F2869" s="11"/>
      <c r="G2869" s="40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1"/>
      <c r="AI2869" s="11"/>
      <c r="AJ2869" s="11"/>
      <c r="AK2869" s="11"/>
      <c r="AL2869" s="11"/>
      <c r="AM2869" s="11"/>
      <c r="AN2869" s="11"/>
      <c r="AO2869" s="11"/>
      <c r="AP2869" s="11"/>
      <c r="AQ2869" s="26"/>
      <c r="AR2869" s="26"/>
      <c r="AS2869" s="26"/>
      <c r="AT2869" s="26"/>
      <c r="AU2869" s="26"/>
      <c r="AV2869" s="26"/>
      <c r="AW2869" s="11"/>
      <c r="AX2869" s="11"/>
      <c r="AY2869" s="11"/>
      <c r="AZ2869" s="11"/>
      <c r="BA2869" s="11"/>
      <c r="BB2869" s="11"/>
      <c r="BC2869" s="11"/>
    </row>
    <row r="2870" spans="1:55" x14ac:dyDescent="0.3">
      <c r="A2870" s="11"/>
      <c r="B2870" s="11"/>
      <c r="C2870" s="11"/>
      <c r="D2870" s="11"/>
      <c r="E2870" s="38"/>
      <c r="F2870" s="11"/>
      <c r="G2870" s="40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1"/>
      <c r="AI2870" s="11"/>
      <c r="AJ2870" s="11"/>
      <c r="AK2870" s="11"/>
      <c r="AL2870" s="11"/>
      <c r="AM2870" s="11"/>
      <c r="AN2870" s="11"/>
      <c r="AO2870" s="11"/>
      <c r="AP2870" s="11"/>
      <c r="AQ2870" s="26"/>
      <c r="AR2870" s="26"/>
      <c r="AS2870" s="26"/>
      <c r="AT2870" s="26"/>
      <c r="AU2870" s="26"/>
      <c r="AV2870" s="26"/>
      <c r="AW2870" s="11"/>
      <c r="AX2870" s="11"/>
      <c r="AY2870" s="11"/>
      <c r="AZ2870" s="11"/>
      <c r="BA2870" s="11"/>
      <c r="BB2870" s="11"/>
      <c r="BC2870" s="11"/>
    </row>
    <row r="2871" spans="1:55" x14ac:dyDescent="0.3">
      <c r="A2871" s="11"/>
      <c r="B2871" s="11"/>
      <c r="C2871" s="11"/>
      <c r="D2871" s="11"/>
      <c r="E2871" s="38"/>
      <c r="F2871" s="11"/>
      <c r="G2871" s="40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1"/>
      <c r="AI2871" s="11"/>
      <c r="AJ2871" s="11"/>
      <c r="AK2871" s="11"/>
      <c r="AL2871" s="11"/>
      <c r="AM2871" s="11"/>
      <c r="AN2871" s="11"/>
      <c r="AO2871" s="11"/>
      <c r="AP2871" s="11"/>
      <c r="AQ2871" s="26"/>
      <c r="AR2871" s="26"/>
      <c r="AS2871" s="26"/>
      <c r="AT2871" s="26"/>
      <c r="AU2871" s="26"/>
      <c r="AV2871" s="26"/>
      <c r="AW2871" s="11"/>
      <c r="AX2871" s="11"/>
      <c r="AY2871" s="11"/>
      <c r="AZ2871" s="11"/>
      <c r="BA2871" s="11"/>
      <c r="BB2871" s="11"/>
      <c r="BC2871" s="11"/>
    </row>
    <row r="2872" spans="1:55" x14ac:dyDescent="0.3">
      <c r="A2872" s="11"/>
      <c r="B2872" s="11"/>
      <c r="C2872" s="11"/>
      <c r="D2872" s="11"/>
      <c r="E2872" s="38"/>
      <c r="F2872" s="11"/>
      <c r="G2872" s="40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1"/>
      <c r="AI2872" s="11"/>
      <c r="AJ2872" s="11"/>
      <c r="AK2872" s="11"/>
      <c r="AL2872" s="11"/>
      <c r="AM2872" s="11"/>
      <c r="AN2872" s="11"/>
      <c r="AO2872" s="11"/>
      <c r="AP2872" s="11"/>
      <c r="AQ2872" s="26"/>
      <c r="AR2872" s="26"/>
      <c r="AS2872" s="26"/>
      <c r="AT2872" s="26"/>
      <c r="AU2872" s="26"/>
      <c r="AV2872" s="26"/>
      <c r="AW2872" s="11"/>
      <c r="AX2872" s="11"/>
      <c r="AY2872" s="11"/>
      <c r="AZ2872" s="11"/>
      <c r="BA2872" s="11"/>
      <c r="BB2872" s="11"/>
      <c r="BC2872" s="11"/>
    </row>
    <row r="2873" spans="1:55" x14ac:dyDescent="0.3">
      <c r="A2873" s="11"/>
      <c r="B2873" s="11"/>
      <c r="C2873" s="11"/>
      <c r="D2873" s="11"/>
      <c r="E2873" s="38"/>
      <c r="F2873" s="11"/>
      <c r="G2873" s="40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1"/>
      <c r="AI2873" s="11"/>
      <c r="AJ2873" s="11"/>
      <c r="AK2873" s="11"/>
      <c r="AL2873" s="11"/>
      <c r="AM2873" s="11"/>
      <c r="AN2873" s="11"/>
      <c r="AO2873" s="11"/>
      <c r="AP2873" s="11"/>
      <c r="AQ2873" s="26"/>
      <c r="AR2873" s="26"/>
      <c r="AS2873" s="26"/>
      <c r="AT2873" s="26"/>
      <c r="AU2873" s="26"/>
      <c r="AV2873" s="26"/>
      <c r="AW2873" s="11"/>
      <c r="AX2873" s="11"/>
      <c r="AY2873" s="11"/>
      <c r="AZ2873" s="11"/>
      <c r="BA2873" s="11"/>
      <c r="BB2873" s="11"/>
      <c r="BC2873" s="11"/>
    </row>
    <row r="2874" spans="1:55" x14ac:dyDescent="0.3">
      <c r="A2874" s="11"/>
      <c r="B2874" s="11"/>
      <c r="C2874" s="11"/>
      <c r="D2874" s="11"/>
      <c r="E2874" s="38"/>
      <c r="F2874" s="11"/>
      <c r="G2874" s="40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1"/>
      <c r="AI2874" s="11"/>
      <c r="AJ2874" s="11"/>
      <c r="AK2874" s="11"/>
      <c r="AL2874" s="11"/>
      <c r="AM2874" s="11"/>
      <c r="AN2874" s="11"/>
      <c r="AO2874" s="11"/>
      <c r="AP2874" s="11"/>
      <c r="AQ2874" s="26"/>
      <c r="AR2874" s="26"/>
      <c r="AS2874" s="26"/>
      <c r="AT2874" s="26"/>
      <c r="AU2874" s="26"/>
      <c r="AV2874" s="26"/>
      <c r="AW2874" s="11"/>
      <c r="AX2874" s="11"/>
      <c r="AY2874" s="11"/>
      <c r="AZ2874" s="11"/>
      <c r="BA2874" s="11"/>
      <c r="BB2874" s="11"/>
      <c r="BC2874" s="11"/>
    </row>
    <row r="2875" spans="1:55" x14ac:dyDescent="0.3">
      <c r="A2875" s="11"/>
      <c r="B2875" s="11"/>
      <c r="C2875" s="11"/>
      <c r="D2875" s="11"/>
      <c r="E2875" s="38"/>
      <c r="F2875" s="11"/>
      <c r="G2875" s="40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1"/>
      <c r="AI2875" s="11"/>
      <c r="AJ2875" s="11"/>
      <c r="AK2875" s="11"/>
      <c r="AL2875" s="11"/>
      <c r="AM2875" s="11"/>
      <c r="AN2875" s="11"/>
      <c r="AO2875" s="11"/>
      <c r="AP2875" s="11"/>
      <c r="AQ2875" s="26"/>
      <c r="AR2875" s="26"/>
      <c r="AS2875" s="26"/>
      <c r="AT2875" s="26"/>
      <c r="AU2875" s="26"/>
      <c r="AV2875" s="26"/>
      <c r="AW2875" s="11"/>
      <c r="AX2875" s="11"/>
      <c r="AY2875" s="11"/>
      <c r="AZ2875" s="11"/>
      <c r="BA2875" s="11"/>
      <c r="BB2875" s="11"/>
      <c r="BC2875" s="11"/>
    </row>
    <row r="2876" spans="1:55" x14ac:dyDescent="0.3">
      <c r="A2876" s="11"/>
      <c r="B2876" s="11"/>
      <c r="C2876" s="11"/>
      <c r="D2876" s="11"/>
      <c r="E2876" s="38"/>
      <c r="F2876" s="11"/>
      <c r="G2876" s="40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1"/>
      <c r="AI2876" s="11"/>
      <c r="AJ2876" s="11"/>
      <c r="AK2876" s="11"/>
      <c r="AL2876" s="11"/>
      <c r="AM2876" s="11"/>
      <c r="AN2876" s="11"/>
      <c r="AO2876" s="11"/>
      <c r="AP2876" s="11"/>
      <c r="AQ2876" s="26"/>
      <c r="AR2876" s="26"/>
      <c r="AS2876" s="26"/>
      <c r="AT2876" s="26"/>
      <c r="AU2876" s="26"/>
      <c r="AV2876" s="26"/>
      <c r="AW2876" s="11"/>
      <c r="AX2876" s="11"/>
      <c r="AY2876" s="11"/>
      <c r="AZ2876" s="11"/>
      <c r="BA2876" s="11"/>
      <c r="BB2876" s="11"/>
      <c r="BC2876" s="11"/>
    </row>
    <row r="2877" spans="1:55" x14ac:dyDescent="0.3">
      <c r="A2877" s="11"/>
      <c r="B2877" s="11"/>
      <c r="C2877" s="11"/>
      <c r="D2877" s="11"/>
      <c r="E2877" s="38"/>
      <c r="F2877" s="11"/>
      <c r="G2877" s="40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1"/>
      <c r="AI2877" s="11"/>
      <c r="AJ2877" s="11"/>
      <c r="AK2877" s="11"/>
      <c r="AL2877" s="11"/>
      <c r="AM2877" s="11"/>
      <c r="AN2877" s="11"/>
      <c r="AO2877" s="11"/>
      <c r="AP2877" s="11"/>
      <c r="AQ2877" s="26"/>
      <c r="AR2877" s="26"/>
      <c r="AS2877" s="26"/>
      <c r="AT2877" s="26"/>
      <c r="AU2877" s="26"/>
      <c r="AV2877" s="26"/>
      <c r="AW2877" s="11"/>
      <c r="AX2877" s="11"/>
      <c r="AY2877" s="11"/>
      <c r="AZ2877" s="11"/>
      <c r="BA2877" s="11"/>
      <c r="BB2877" s="11"/>
      <c r="BC2877" s="11"/>
    </row>
    <row r="2878" spans="1:55" x14ac:dyDescent="0.3">
      <c r="A2878" s="11"/>
      <c r="B2878" s="11"/>
      <c r="C2878" s="11"/>
      <c r="D2878" s="11"/>
      <c r="E2878" s="38"/>
      <c r="F2878" s="11"/>
      <c r="G2878" s="40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1"/>
      <c r="AI2878" s="11"/>
      <c r="AJ2878" s="11"/>
      <c r="AK2878" s="11"/>
      <c r="AL2878" s="11"/>
      <c r="AM2878" s="11"/>
      <c r="AN2878" s="11"/>
      <c r="AO2878" s="11"/>
      <c r="AP2878" s="11"/>
      <c r="AQ2878" s="26"/>
      <c r="AR2878" s="26"/>
      <c r="AS2878" s="26"/>
      <c r="AT2878" s="26"/>
      <c r="AU2878" s="26"/>
      <c r="AV2878" s="26"/>
      <c r="AW2878" s="11"/>
      <c r="AX2878" s="11"/>
      <c r="AY2878" s="11"/>
      <c r="AZ2878" s="11"/>
      <c r="BA2878" s="11"/>
      <c r="BB2878" s="11"/>
      <c r="BC2878" s="11"/>
    </row>
    <row r="2879" spans="1:55" x14ac:dyDescent="0.3">
      <c r="A2879" s="11"/>
      <c r="B2879" s="11"/>
      <c r="C2879" s="11"/>
      <c r="D2879" s="11"/>
      <c r="E2879" s="38"/>
      <c r="F2879" s="11"/>
      <c r="G2879" s="40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1"/>
      <c r="AI2879" s="11"/>
      <c r="AJ2879" s="11"/>
      <c r="AK2879" s="11"/>
      <c r="AL2879" s="11"/>
      <c r="AM2879" s="11"/>
      <c r="AN2879" s="11"/>
      <c r="AO2879" s="11"/>
      <c r="AP2879" s="11"/>
      <c r="AQ2879" s="26"/>
      <c r="AR2879" s="26"/>
      <c r="AS2879" s="26"/>
      <c r="AT2879" s="26"/>
      <c r="AU2879" s="26"/>
      <c r="AV2879" s="26"/>
      <c r="AW2879" s="11"/>
      <c r="AX2879" s="11"/>
      <c r="AY2879" s="11"/>
      <c r="AZ2879" s="11"/>
      <c r="BA2879" s="11"/>
      <c r="BB2879" s="11"/>
      <c r="BC2879" s="11"/>
    </row>
    <row r="2880" spans="1:55" x14ac:dyDescent="0.3">
      <c r="A2880" s="11"/>
      <c r="B2880" s="11"/>
      <c r="C2880" s="11"/>
      <c r="D2880" s="11"/>
      <c r="E2880" s="38"/>
      <c r="F2880" s="11"/>
      <c r="G2880" s="40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1"/>
      <c r="AI2880" s="11"/>
      <c r="AJ2880" s="11"/>
      <c r="AK2880" s="11"/>
      <c r="AL2880" s="11"/>
      <c r="AM2880" s="11"/>
      <c r="AN2880" s="11"/>
      <c r="AO2880" s="11"/>
      <c r="AP2880" s="11"/>
      <c r="AQ2880" s="26"/>
      <c r="AR2880" s="26"/>
      <c r="AS2880" s="26"/>
      <c r="AT2880" s="26"/>
      <c r="AU2880" s="26"/>
      <c r="AV2880" s="26"/>
      <c r="AW2880" s="11"/>
      <c r="AX2880" s="11"/>
      <c r="AY2880" s="11"/>
      <c r="AZ2880" s="11"/>
      <c r="BA2880" s="11"/>
      <c r="BB2880" s="11"/>
      <c r="BC2880" s="11"/>
    </row>
    <row r="2881" spans="1:55" x14ac:dyDescent="0.3">
      <c r="A2881" s="11"/>
      <c r="B2881" s="11"/>
      <c r="C2881" s="11"/>
      <c r="D2881" s="11"/>
      <c r="E2881" s="38"/>
      <c r="F2881" s="11"/>
      <c r="G2881" s="40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1"/>
      <c r="AI2881" s="11"/>
      <c r="AJ2881" s="11"/>
      <c r="AK2881" s="11"/>
      <c r="AL2881" s="11"/>
      <c r="AM2881" s="11"/>
      <c r="AN2881" s="11"/>
      <c r="AO2881" s="11"/>
      <c r="AP2881" s="11"/>
      <c r="AQ2881" s="26"/>
      <c r="AR2881" s="26"/>
      <c r="AS2881" s="26"/>
      <c r="AT2881" s="26"/>
      <c r="AU2881" s="26"/>
      <c r="AV2881" s="26"/>
      <c r="AW2881" s="11"/>
      <c r="AX2881" s="11"/>
      <c r="AY2881" s="11"/>
      <c r="AZ2881" s="11"/>
      <c r="BA2881" s="11"/>
      <c r="BB2881" s="11"/>
      <c r="BC2881" s="11"/>
    </row>
    <row r="2882" spans="1:55" x14ac:dyDescent="0.3">
      <c r="A2882" s="11"/>
      <c r="B2882" s="11"/>
      <c r="C2882" s="11"/>
      <c r="D2882" s="11"/>
      <c r="E2882" s="38"/>
      <c r="F2882" s="11"/>
      <c r="G2882" s="40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1"/>
      <c r="AI2882" s="11"/>
      <c r="AJ2882" s="11"/>
      <c r="AK2882" s="11"/>
      <c r="AL2882" s="11"/>
      <c r="AM2882" s="11"/>
      <c r="AN2882" s="11"/>
      <c r="AO2882" s="11"/>
      <c r="AP2882" s="11"/>
      <c r="AQ2882" s="26"/>
      <c r="AR2882" s="26"/>
      <c r="AS2882" s="26"/>
      <c r="AT2882" s="26"/>
      <c r="AU2882" s="26"/>
      <c r="AV2882" s="26"/>
      <c r="AW2882" s="11"/>
      <c r="AX2882" s="11"/>
      <c r="AY2882" s="11"/>
      <c r="AZ2882" s="11"/>
      <c r="BA2882" s="11"/>
      <c r="BB2882" s="11"/>
      <c r="BC2882" s="11"/>
    </row>
    <row r="2883" spans="1:55" x14ac:dyDescent="0.3">
      <c r="A2883" s="11"/>
      <c r="B2883" s="11"/>
      <c r="C2883" s="11"/>
      <c r="D2883" s="11"/>
      <c r="E2883" s="38"/>
      <c r="F2883" s="11"/>
      <c r="G2883" s="40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1"/>
      <c r="AI2883" s="11"/>
      <c r="AJ2883" s="11"/>
      <c r="AK2883" s="11"/>
      <c r="AL2883" s="11"/>
      <c r="AM2883" s="11"/>
      <c r="AN2883" s="11"/>
      <c r="AO2883" s="11"/>
      <c r="AP2883" s="11"/>
      <c r="AQ2883" s="26"/>
      <c r="AR2883" s="26"/>
      <c r="AS2883" s="26"/>
      <c r="AT2883" s="26"/>
      <c r="AU2883" s="26"/>
      <c r="AV2883" s="26"/>
      <c r="AW2883" s="11"/>
      <c r="AX2883" s="11"/>
      <c r="AY2883" s="11"/>
      <c r="AZ2883" s="11"/>
      <c r="BA2883" s="11"/>
      <c r="BB2883" s="11"/>
      <c r="BC2883" s="11"/>
    </row>
    <row r="2884" spans="1:55" x14ac:dyDescent="0.3">
      <c r="A2884" s="11"/>
      <c r="B2884" s="11"/>
      <c r="C2884" s="11"/>
      <c r="D2884" s="11"/>
      <c r="E2884" s="38"/>
      <c r="F2884" s="11"/>
      <c r="G2884" s="40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1"/>
      <c r="AI2884" s="11"/>
      <c r="AJ2884" s="11"/>
      <c r="AK2884" s="11"/>
      <c r="AL2884" s="11"/>
      <c r="AM2884" s="11"/>
      <c r="AN2884" s="11"/>
      <c r="AO2884" s="11"/>
      <c r="AP2884" s="11"/>
      <c r="AQ2884" s="26"/>
      <c r="AR2884" s="26"/>
      <c r="AS2884" s="26"/>
      <c r="AT2884" s="26"/>
      <c r="AU2884" s="26"/>
      <c r="AV2884" s="26"/>
      <c r="AW2884" s="11"/>
      <c r="AX2884" s="11"/>
      <c r="AY2884" s="11"/>
      <c r="AZ2884" s="11"/>
      <c r="BA2884" s="11"/>
      <c r="BB2884" s="11"/>
      <c r="BC2884" s="11"/>
    </row>
    <row r="2885" spans="1:55" x14ac:dyDescent="0.3">
      <c r="A2885" s="11"/>
      <c r="B2885" s="11"/>
      <c r="C2885" s="11"/>
      <c r="D2885" s="11"/>
      <c r="E2885" s="38"/>
      <c r="F2885" s="11"/>
      <c r="G2885" s="40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1"/>
      <c r="AI2885" s="11"/>
      <c r="AJ2885" s="11"/>
      <c r="AK2885" s="11"/>
      <c r="AL2885" s="11"/>
      <c r="AM2885" s="11"/>
      <c r="AN2885" s="11"/>
      <c r="AO2885" s="11"/>
      <c r="AP2885" s="11"/>
      <c r="AQ2885" s="26"/>
      <c r="AR2885" s="26"/>
      <c r="AS2885" s="26"/>
      <c r="AT2885" s="26"/>
      <c r="AU2885" s="26"/>
      <c r="AV2885" s="26"/>
      <c r="AW2885" s="11"/>
      <c r="AX2885" s="11"/>
      <c r="AY2885" s="11"/>
      <c r="AZ2885" s="11"/>
      <c r="BA2885" s="11"/>
      <c r="BB2885" s="11"/>
      <c r="BC2885" s="11"/>
    </row>
    <row r="2886" spans="1:55" x14ac:dyDescent="0.3">
      <c r="A2886" s="11"/>
      <c r="B2886" s="11"/>
      <c r="C2886" s="11"/>
      <c r="D2886" s="11"/>
      <c r="E2886" s="38"/>
      <c r="F2886" s="11"/>
      <c r="G2886" s="40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1"/>
      <c r="AI2886" s="11"/>
      <c r="AJ2886" s="11"/>
      <c r="AK2886" s="11"/>
      <c r="AL2886" s="11"/>
      <c r="AM2886" s="11"/>
      <c r="AN2886" s="11"/>
      <c r="AO2886" s="11"/>
      <c r="AP2886" s="11"/>
      <c r="AQ2886" s="26"/>
      <c r="AR2886" s="26"/>
      <c r="AS2886" s="26"/>
      <c r="AT2886" s="26"/>
      <c r="AU2886" s="26"/>
      <c r="AV2886" s="26"/>
      <c r="AW2886" s="11"/>
      <c r="AX2886" s="11"/>
      <c r="AY2886" s="11"/>
      <c r="AZ2886" s="11"/>
      <c r="BA2886" s="11"/>
      <c r="BB2886" s="11"/>
      <c r="BC2886" s="11"/>
    </row>
    <row r="2887" spans="1:55" x14ac:dyDescent="0.3">
      <c r="A2887" s="11"/>
      <c r="B2887" s="11"/>
      <c r="C2887" s="11"/>
      <c r="D2887" s="11"/>
      <c r="E2887" s="38"/>
      <c r="F2887" s="11"/>
      <c r="G2887" s="40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1"/>
      <c r="AI2887" s="11"/>
      <c r="AJ2887" s="11"/>
      <c r="AK2887" s="11"/>
      <c r="AL2887" s="11"/>
      <c r="AM2887" s="11"/>
      <c r="AN2887" s="11"/>
      <c r="AO2887" s="11"/>
      <c r="AP2887" s="11"/>
      <c r="AQ2887" s="26"/>
      <c r="AR2887" s="26"/>
      <c r="AS2887" s="26"/>
      <c r="AT2887" s="26"/>
      <c r="AU2887" s="26"/>
      <c r="AV2887" s="26"/>
      <c r="AW2887" s="11"/>
      <c r="AX2887" s="11"/>
      <c r="AY2887" s="11"/>
      <c r="AZ2887" s="11"/>
      <c r="BA2887" s="11"/>
      <c r="BB2887" s="11"/>
      <c r="BC2887" s="11"/>
    </row>
    <row r="2888" spans="1:55" x14ac:dyDescent="0.3">
      <c r="A2888" s="11"/>
      <c r="B2888" s="11"/>
      <c r="C2888" s="11"/>
      <c r="D2888" s="11"/>
      <c r="E2888" s="38"/>
      <c r="F2888" s="11"/>
      <c r="G2888" s="40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1"/>
      <c r="AI2888" s="11"/>
      <c r="AJ2888" s="11"/>
      <c r="AK2888" s="11"/>
      <c r="AL2888" s="11"/>
      <c r="AM2888" s="11"/>
      <c r="AN2888" s="11"/>
      <c r="AO2888" s="11"/>
      <c r="AP2888" s="11"/>
      <c r="AQ2888" s="26"/>
      <c r="AR2888" s="26"/>
      <c r="AS2888" s="26"/>
      <c r="AT2888" s="26"/>
      <c r="AU2888" s="26"/>
      <c r="AV2888" s="26"/>
      <c r="AW2888" s="11"/>
      <c r="AX2888" s="11"/>
      <c r="AY2888" s="11"/>
      <c r="AZ2888" s="11"/>
      <c r="BA2888" s="11"/>
      <c r="BB2888" s="11"/>
      <c r="BC2888" s="11"/>
    </row>
    <row r="2889" spans="1:55" x14ac:dyDescent="0.3">
      <c r="A2889" s="11"/>
      <c r="B2889" s="11"/>
      <c r="C2889" s="11"/>
      <c r="D2889" s="11"/>
      <c r="E2889" s="38"/>
      <c r="F2889" s="11"/>
      <c r="G2889" s="40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1"/>
      <c r="AI2889" s="11"/>
      <c r="AJ2889" s="11"/>
      <c r="AK2889" s="11"/>
      <c r="AL2889" s="11"/>
      <c r="AM2889" s="11"/>
      <c r="AN2889" s="11"/>
      <c r="AO2889" s="11"/>
      <c r="AP2889" s="11"/>
      <c r="AQ2889" s="26"/>
      <c r="AR2889" s="26"/>
      <c r="AS2889" s="26"/>
      <c r="AT2889" s="26"/>
      <c r="AU2889" s="26"/>
      <c r="AV2889" s="26"/>
      <c r="AW2889" s="11"/>
      <c r="AX2889" s="11"/>
      <c r="AY2889" s="11"/>
      <c r="AZ2889" s="11"/>
      <c r="BA2889" s="11"/>
      <c r="BB2889" s="11"/>
      <c r="BC2889" s="11"/>
    </row>
    <row r="2890" spans="1:55" x14ac:dyDescent="0.3">
      <c r="A2890" s="11"/>
      <c r="B2890" s="11"/>
      <c r="C2890" s="11"/>
      <c r="D2890" s="11"/>
      <c r="E2890" s="38"/>
      <c r="F2890" s="11"/>
      <c r="G2890" s="40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1"/>
      <c r="AI2890" s="11"/>
      <c r="AJ2890" s="11"/>
      <c r="AK2890" s="11"/>
      <c r="AL2890" s="11"/>
      <c r="AM2890" s="11"/>
      <c r="AN2890" s="11"/>
      <c r="AO2890" s="11"/>
      <c r="AP2890" s="11"/>
      <c r="AQ2890" s="26"/>
      <c r="AR2890" s="26"/>
      <c r="AS2890" s="26"/>
      <c r="AT2890" s="26"/>
      <c r="AU2890" s="26"/>
      <c r="AV2890" s="26"/>
      <c r="AW2890" s="11"/>
      <c r="AX2890" s="11"/>
      <c r="AY2890" s="11"/>
      <c r="AZ2890" s="11"/>
      <c r="BA2890" s="11"/>
      <c r="BB2890" s="11"/>
      <c r="BC2890" s="11"/>
    </row>
    <row r="2891" spans="1:55" x14ac:dyDescent="0.3">
      <c r="A2891" s="11"/>
      <c r="B2891" s="11"/>
      <c r="C2891" s="11"/>
      <c r="D2891" s="11"/>
      <c r="E2891" s="38"/>
      <c r="F2891" s="11"/>
      <c r="G2891" s="40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1"/>
      <c r="AI2891" s="11"/>
      <c r="AJ2891" s="11"/>
      <c r="AK2891" s="11"/>
      <c r="AL2891" s="11"/>
      <c r="AM2891" s="11"/>
      <c r="AN2891" s="11"/>
      <c r="AO2891" s="11"/>
      <c r="AP2891" s="11"/>
      <c r="AQ2891" s="26"/>
      <c r="AR2891" s="26"/>
      <c r="AS2891" s="26"/>
      <c r="AT2891" s="26"/>
      <c r="AU2891" s="26"/>
      <c r="AV2891" s="26"/>
      <c r="AW2891" s="11"/>
      <c r="AX2891" s="11"/>
      <c r="AY2891" s="11"/>
      <c r="AZ2891" s="11"/>
      <c r="BA2891" s="11"/>
      <c r="BB2891" s="11"/>
      <c r="BC2891" s="11"/>
    </row>
    <row r="2892" spans="1:55" x14ac:dyDescent="0.3">
      <c r="A2892" s="11"/>
      <c r="B2892" s="11"/>
      <c r="C2892" s="11"/>
      <c r="D2892" s="11"/>
      <c r="E2892" s="38"/>
      <c r="F2892" s="11"/>
      <c r="G2892" s="40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1"/>
      <c r="AI2892" s="11"/>
      <c r="AJ2892" s="11"/>
      <c r="AK2892" s="11"/>
      <c r="AL2892" s="11"/>
      <c r="AM2892" s="11"/>
      <c r="AN2892" s="11"/>
      <c r="AO2892" s="11"/>
      <c r="AP2892" s="11"/>
      <c r="AQ2892" s="26"/>
      <c r="AR2892" s="26"/>
      <c r="AS2892" s="26"/>
      <c r="AT2892" s="26"/>
      <c r="AU2892" s="26"/>
      <c r="AV2892" s="26"/>
      <c r="AW2892" s="11"/>
      <c r="AX2892" s="11"/>
      <c r="AY2892" s="11"/>
      <c r="AZ2892" s="11"/>
      <c r="BA2892" s="11"/>
      <c r="BB2892" s="11"/>
      <c r="BC2892" s="11"/>
    </row>
    <row r="2893" spans="1:55" x14ac:dyDescent="0.3">
      <c r="A2893" s="11"/>
      <c r="B2893" s="11"/>
      <c r="C2893" s="11"/>
      <c r="D2893" s="11"/>
      <c r="E2893" s="38"/>
      <c r="F2893" s="11"/>
      <c r="G2893" s="40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1"/>
      <c r="AI2893" s="11"/>
      <c r="AJ2893" s="11"/>
      <c r="AK2893" s="11"/>
      <c r="AL2893" s="11"/>
      <c r="AM2893" s="11"/>
      <c r="AN2893" s="11"/>
      <c r="AO2893" s="11"/>
      <c r="AP2893" s="11"/>
      <c r="AQ2893" s="26"/>
      <c r="AR2893" s="26"/>
      <c r="AS2893" s="26"/>
      <c r="AT2893" s="26"/>
      <c r="AU2893" s="26"/>
      <c r="AV2893" s="26"/>
      <c r="AW2893" s="11"/>
      <c r="AX2893" s="11"/>
      <c r="AY2893" s="11"/>
      <c r="AZ2893" s="11"/>
      <c r="BA2893" s="11"/>
      <c r="BB2893" s="11"/>
      <c r="BC2893" s="11"/>
    </row>
    <row r="2894" spans="1:55" x14ac:dyDescent="0.3">
      <c r="A2894" s="11"/>
      <c r="B2894" s="11"/>
      <c r="C2894" s="11"/>
      <c r="D2894" s="11"/>
      <c r="E2894" s="38"/>
      <c r="F2894" s="11"/>
      <c r="G2894" s="40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1"/>
      <c r="AI2894" s="11"/>
      <c r="AJ2894" s="11"/>
      <c r="AK2894" s="11"/>
      <c r="AL2894" s="11"/>
      <c r="AM2894" s="11"/>
      <c r="AN2894" s="11"/>
      <c r="AO2894" s="11"/>
      <c r="AP2894" s="11"/>
      <c r="AQ2894" s="26"/>
      <c r="AR2894" s="26"/>
      <c r="AS2894" s="26"/>
      <c r="AT2894" s="26"/>
      <c r="AU2894" s="26"/>
      <c r="AV2894" s="26"/>
      <c r="AW2894" s="11"/>
      <c r="AX2894" s="11"/>
      <c r="AY2894" s="11"/>
      <c r="AZ2894" s="11"/>
      <c r="BA2894" s="11"/>
      <c r="BB2894" s="11"/>
      <c r="BC2894" s="11"/>
    </row>
    <row r="2895" spans="1:55" x14ac:dyDescent="0.3">
      <c r="A2895" s="11"/>
      <c r="B2895" s="11"/>
      <c r="C2895" s="11"/>
      <c r="D2895" s="11"/>
      <c r="E2895" s="38"/>
      <c r="F2895" s="11"/>
      <c r="G2895" s="40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1"/>
      <c r="AI2895" s="11"/>
      <c r="AJ2895" s="11"/>
      <c r="AK2895" s="11"/>
      <c r="AL2895" s="11"/>
      <c r="AM2895" s="11"/>
      <c r="AN2895" s="11"/>
      <c r="AO2895" s="11"/>
      <c r="AP2895" s="11"/>
      <c r="AQ2895" s="26"/>
      <c r="AR2895" s="26"/>
      <c r="AS2895" s="26"/>
      <c r="AT2895" s="26"/>
      <c r="AU2895" s="26"/>
      <c r="AV2895" s="26"/>
      <c r="AW2895" s="11"/>
      <c r="AX2895" s="11"/>
      <c r="AY2895" s="11"/>
      <c r="AZ2895" s="11"/>
      <c r="BA2895" s="11"/>
      <c r="BB2895" s="11"/>
      <c r="BC2895" s="11"/>
    </row>
    <row r="2896" spans="1:55" x14ac:dyDescent="0.3">
      <c r="A2896" s="11"/>
      <c r="B2896" s="11"/>
      <c r="C2896" s="11"/>
      <c r="D2896" s="11"/>
      <c r="E2896" s="38"/>
      <c r="F2896" s="11"/>
      <c r="G2896" s="40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1"/>
      <c r="AI2896" s="11"/>
      <c r="AJ2896" s="11"/>
      <c r="AK2896" s="11"/>
      <c r="AL2896" s="11"/>
      <c r="AM2896" s="11"/>
      <c r="AN2896" s="11"/>
      <c r="AO2896" s="11"/>
      <c r="AP2896" s="11"/>
      <c r="AQ2896" s="26"/>
      <c r="AR2896" s="26"/>
      <c r="AS2896" s="26"/>
      <c r="AT2896" s="26"/>
      <c r="AU2896" s="26"/>
      <c r="AV2896" s="26"/>
      <c r="AW2896" s="11"/>
      <c r="AX2896" s="11"/>
      <c r="AY2896" s="11"/>
      <c r="AZ2896" s="11"/>
      <c r="BA2896" s="11"/>
      <c r="BB2896" s="11"/>
      <c r="BC2896" s="11"/>
    </row>
    <row r="2897" spans="1:55" x14ac:dyDescent="0.3">
      <c r="A2897" s="11"/>
      <c r="B2897" s="11"/>
      <c r="C2897" s="11"/>
      <c r="D2897" s="11"/>
      <c r="E2897" s="38"/>
      <c r="F2897" s="11"/>
      <c r="G2897" s="40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1"/>
      <c r="AI2897" s="11"/>
      <c r="AJ2897" s="11"/>
      <c r="AK2897" s="11"/>
      <c r="AL2897" s="11"/>
      <c r="AM2897" s="11"/>
      <c r="AN2897" s="11"/>
      <c r="AO2897" s="11"/>
      <c r="AP2897" s="11"/>
      <c r="AQ2897" s="26"/>
      <c r="AR2897" s="26"/>
      <c r="AS2897" s="26"/>
      <c r="AT2897" s="26"/>
      <c r="AU2897" s="26"/>
      <c r="AV2897" s="26"/>
      <c r="AW2897" s="11"/>
      <c r="AX2897" s="11"/>
      <c r="AY2897" s="11"/>
      <c r="AZ2897" s="11"/>
      <c r="BA2897" s="11"/>
      <c r="BB2897" s="11"/>
      <c r="BC2897" s="11"/>
    </row>
    <row r="2898" spans="1:55" x14ac:dyDescent="0.3">
      <c r="A2898" s="11"/>
      <c r="B2898" s="11"/>
      <c r="C2898" s="11"/>
      <c r="D2898" s="11"/>
      <c r="E2898" s="38"/>
      <c r="F2898" s="11"/>
      <c r="G2898" s="40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1"/>
      <c r="AI2898" s="11"/>
      <c r="AJ2898" s="11"/>
      <c r="AK2898" s="11"/>
      <c r="AL2898" s="11"/>
      <c r="AM2898" s="11"/>
      <c r="AN2898" s="11"/>
      <c r="AO2898" s="11"/>
      <c r="AP2898" s="11"/>
      <c r="AQ2898" s="26"/>
      <c r="AR2898" s="26"/>
      <c r="AS2898" s="26"/>
      <c r="AT2898" s="26"/>
      <c r="AU2898" s="26"/>
      <c r="AV2898" s="26"/>
      <c r="AW2898" s="11"/>
      <c r="AX2898" s="11"/>
      <c r="AY2898" s="11"/>
      <c r="AZ2898" s="11"/>
      <c r="BA2898" s="11"/>
      <c r="BB2898" s="11"/>
      <c r="BC2898" s="11"/>
    </row>
    <row r="2899" spans="1:55" x14ac:dyDescent="0.3">
      <c r="A2899" s="11"/>
      <c r="B2899" s="11"/>
      <c r="C2899" s="11"/>
      <c r="D2899" s="11"/>
      <c r="E2899" s="38"/>
      <c r="F2899" s="11"/>
      <c r="G2899" s="40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1"/>
      <c r="AI2899" s="11"/>
      <c r="AJ2899" s="11"/>
      <c r="AK2899" s="11"/>
      <c r="AL2899" s="11"/>
      <c r="AM2899" s="11"/>
      <c r="AN2899" s="11"/>
      <c r="AO2899" s="11"/>
      <c r="AP2899" s="11"/>
      <c r="AQ2899" s="26"/>
      <c r="AR2899" s="26"/>
      <c r="AS2899" s="26"/>
      <c r="AT2899" s="26"/>
      <c r="AU2899" s="26"/>
      <c r="AV2899" s="26"/>
      <c r="AW2899" s="11"/>
      <c r="AX2899" s="11"/>
      <c r="AY2899" s="11"/>
      <c r="AZ2899" s="11"/>
      <c r="BA2899" s="11"/>
      <c r="BB2899" s="11"/>
      <c r="BC2899" s="11"/>
    </row>
    <row r="2900" spans="1:55" x14ac:dyDescent="0.3">
      <c r="A2900" s="11"/>
      <c r="B2900" s="11"/>
      <c r="C2900" s="11"/>
      <c r="D2900" s="11"/>
      <c r="E2900" s="38"/>
      <c r="F2900" s="11"/>
      <c r="G2900" s="40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1"/>
      <c r="AI2900" s="11"/>
      <c r="AJ2900" s="11"/>
      <c r="AK2900" s="11"/>
      <c r="AL2900" s="11"/>
      <c r="AM2900" s="11"/>
      <c r="AN2900" s="11"/>
      <c r="AO2900" s="11"/>
      <c r="AP2900" s="11"/>
      <c r="AQ2900" s="26"/>
      <c r="AR2900" s="26"/>
      <c r="AS2900" s="26"/>
      <c r="AT2900" s="26"/>
      <c r="AU2900" s="26"/>
      <c r="AV2900" s="26"/>
      <c r="AW2900" s="11"/>
      <c r="AX2900" s="11"/>
      <c r="AY2900" s="11"/>
      <c r="AZ2900" s="11"/>
      <c r="BA2900" s="11"/>
      <c r="BB2900" s="11"/>
      <c r="BC2900" s="11"/>
    </row>
    <row r="2901" spans="1:55" x14ac:dyDescent="0.3">
      <c r="A2901" s="11"/>
      <c r="B2901" s="11"/>
      <c r="C2901" s="11"/>
      <c r="D2901" s="11"/>
      <c r="E2901" s="38"/>
      <c r="F2901" s="11"/>
      <c r="G2901" s="40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1"/>
      <c r="AI2901" s="11"/>
      <c r="AJ2901" s="11"/>
      <c r="AK2901" s="11"/>
      <c r="AL2901" s="11"/>
      <c r="AM2901" s="11"/>
      <c r="AN2901" s="11"/>
      <c r="AO2901" s="11"/>
      <c r="AP2901" s="11"/>
      <c r="AQ2901" s="26"/>
      <c r="AR2901" s="26"/>
      <c r="AS2901" s="26"/>
      <c r="AT2901" s="26"/>
      <c r="AU2901" s="26"/>
      <c r="AV2901" s="26"/>
      <c r="AW2901" s="11"/>
      <c r="AX2901" s="11"/>
      <c r="AY2901" s="11"/>
      <c r="AZ2901" s="11"/>
      <c r="BA2901" s="11"/>
      <c r="BB2901" s="11"/>
      <c r="BC2901" s="11"/>
    </row>
    <row r="2902" spans="1:55" x14ac:dyDescent="0.3">
      <c r="A2902" s="11"/>
      <c r="B2902" s="11"/>
      <c r="C2902" s="11"/>
      <c r="D2902" s="11"/>
      <c r="E2902" s="38"/>
      <c r="F2902" s="11"/>
      <c r="G2902" s="40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1"/>
      <c r="AI2902" s="11"/>
      <c r="AJ2902" s="11"/>
      <c r="AK2902" s="11"/>
      <c r="AL2902" s="11"/>
      <c r="AM2902" s="11"/>
      <c r="AN2902" s="11"/>
      <c r="AO2902" s="11"/>
      <c r="AP2902" s="11"/>
      <c r="AQ2902" s="26"/>
      <c r="AR2902" s="26"/>
      <c r="AS2902" s="26"/>
      <c r="AT2902" s="26"/>
      <c r="AU2902" s="26"/>
      <c r="AV2902" s="26"/>
      <c r="AW2902" s="11"/>
      <c r="AX2902" s="11"/>
      <c r="AY2902" s="11"/>
      <c r="AZ2902" s="11"/>
      <c r="BA2902" s="11"/>
      <c r="BB2902" s="11"/>
      <c r="BC2902" s="11"/>
    </row>
    <row r="2903" spans="1:55" x14ac:dyDescent="0.3">
      <c r="A2903" s="11"/>
      <c r="B2903" s="11"/>
      <c r="C2903" s="11"/>
      <c r="D2903" s="11"/>
      <c r="E2903" s="38"/>
      <c r="F2903" s="11"/>
      <c r="G2903" s="40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1"/>
      <c r="AI2903" s="11"/>
      <c r="AJ2903" s="11"/>
      <c r="AK2903" s="11"/>
      <c r="AL2903" s="11"/>
      <c r="AM2903" s="11"/>
      <c r="AN2903" s="11"/>
      <c r="AO2903" s="11"/>
      <c r="AP2903" s="11"/>
      <c r="AQ2903" s="26"/>
      <c r="AR2903" s="26"/>
      <c r="AS2903" s="26"/>
      <c r="AT2903" s="26"/>
      <c r="AU2903" s="26"/>
      <c r="AV2903" s="26"/>
      <c r="AW2903" s="11"/>
      <c r="AX2903" s="11"/>
      <c r="AY2903" s="11"/>
      <c r="AZ2903" s="11"/>
      <c r="BA2903" s="11"/>
      <c r="BB2903" s="11"/>
      <c r="BC2903" s="11"/>
    </row>
    <row r="2904" spans="1:55" x14ac:dyDescent="0.3">
      <c r="A2904" s="11"/>
      <c r="B2904" s="11"/>
      <c r="C2904" s="11"/>
      <c r="D2904" s="11"/>
      <c r="E2904" s="38"/>
      <c r="F2904" s="11"/>
      <c r="G2904" s="40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1"/>
      <c r="AI2904" s="11"/>
      <c r="AJ2904" s="11"/>
      <c r="AK2904" s="11"/>
      <c r="AL2904" s="11"/>
      <c r="AM2904" s="11"/>
      <c r="AN2904" s="11"/>
      <c r="AO2904" s="11"/>
      <c r="AP2904" s="11"/>
      <c r="AQ2904" s="26"/>
      <c r="AR2904" s="26"/>
      <c r="AS2904" s="26"/>
      <c r="AT2904" s="26"/>
      <c r="AU2904" s="26"/>
      <c r="AV2904" s="26"/>
      <c r="AW2904" s="11"/>
      <c r="AX2904" s="11"/>
      <c r="AY2904" s="11"/>
      <c r="AZ2904" s="11"/>
      <c r="BA2904" s="11"/>
      <c r="BB2904" s="11"/>
      <c r="BC2904" s="11"/>
    </row>
    <row r="2905" spans="1:55" x14ac:dyDescent="0.3">
      <c r="A2905" s="11"/>
      <c r="B2905" s="11"/>
      <c r="C2905" s="11"/>
      <c r="D2905" s="11"/>
      <c r="E2905" s="38"/>
      <c r="F2905" s="11"/>
      <c r="G2905" s="40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1"/>
      <c r="AI2905" s="11"/>
      <c r="AJ2905" s="11"/>
      <c r="AK2905" s="11"/>
      <c r="AL2905" s="11"/>
      <c r="AM2905" s="11"/>
      <c r="AN2905" s="11"/>
      <c r="AO2905" s="11"/>
      <c r="AP2905" s="11"/>
      <c r="AQ2905" s="26"/>
      <c r="AR2905" s="26"/>
      <c r="AS2905" s="26"/>
      <c r="AT2905" s="26"/>
      <c r="AU2905" s="26"/>
      <c r="AV2905" s="26"/>
      <c r="AW2905" s="11"/>
      <c r="AX2905" s="11"/>
      <c r="AY2905" s="11"/>
      <c r="AZ2905" s="11"/>
      <c r="BA2905" s="11"/>
      <c r="BB2905" s="11"/>
      <c r="BC2905" s="11"/>
    </row>
    <row r="2906" spans="1:55" x14ac:dyDescent="0.3">
      <c r="A2906" s="11"/>
      <c r="B2906" s="11"/>
      <c r="C2906" s="11"/>
      <c r="D2906" s="11"/>
      <c r="E2906" s="38"/>
      <c r="F2906" s="11"/>
      <c r="G2906" s="40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1"/>
      <c r="AI2906" s="11"/>
      <c r="AJ2906" s="11"/>
      <c r="AK2906" s="11"/>
      <c r="AL2906" s="11"/>
      <c r="AM2906" s="11"/>
      <c r="AN2906" s="11"/>
      <c r="AO2906" s="11"/>
      <c r="AP2906" s="11"/>
      <c r="AQ2906" s="26"/>
      <c r="AR2906" s="26"/>
      <c r="AS2906" s="26"/>
      <c r="AT2906" s="26"/>
      <c r="AU2906" s="26"/>
      <c r="AV2906" s="26"/>
      <c r="AW2906" s="11"/>
      <c r="AX2906" s="11"/>
      <c r="AY2906" s="11"/>
      <c r="AZ2906" s="11"/>
      <c r="BA2906" s="11"/>
      <c r="BB2906" s="11"/>
      <c r="BC2906" s="11"/>
    </row>
    <row r="2907" spans="1:55" x14ac:dyDescent="0.3">
      <c r="A2907" s="11"/>
      <c r="B2907" s="11"/>
      <c r="C2907" s="11"/>
      <c r="D2907" s="11"/>
      <c r="E2907" s="38"/>
      <c r="F2907" s="11"/>
      <c r="G2907" s="40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1"/>
      <c r="AI2907" s="11"/>
      <c r="AJ2907" s="11"/>
      <c r="AK2907" s="11"/>
      <c r="AL2907" s="11"/>
      <c r="AM2907" s="11"/>
      <c r="AN2907" s="11"/>
      <c r="AO2907" s="11"/>
      <c r="AP2907" s="11"/>
      <c r="AQ2907" s="26"/>
      <c r="AR2907" s="26"/>
      <c r="AS2907" s="26"/>
      <c r="AT2907" s="26"/>
      <c r="AU2907" s="26"/>
      <c r="AV2907" s="26"/>
      <c r="AW2907" s="11"/>
      <c r="AX2907" s="11"/>
      <c r="AY2907" s="11"/>
      <c r="AZ2907" s="11"/>
      <c r="BA2907" s="11"/>
      <c r="BB2907" s="11"/>
      <c r="BC2907" s="11"/>
    </row>
    <row r="2908" spans="1:55" x14ac:dyDescent="0.3">
      <c r="A2908" s="11"/>
      <c r="B2908" s="11"/>
      <c r="C2908" s="11"/>
      <c r="D2908" s="11"/>
      <c r="E2908" s="38"/>
      <c r="F2908" s="11"/>
      <c r="G2908" s="40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1"/>
      <c r="AI2908" s="11"/>
      <c r="AJ2908" s="11"/>
      <c r="AK2908" s="11"/>
      <c r="AL2908" s="11"/>
      <c r="AM2908" s="11"/>
      <c r="AN2908" s="11"/>
      <c r="AO2908" s="11"/>
      <c r="AP2908" s="11"/>
      <c r="AQ2908" s="26"/>
      <c r="AR2908" s="26"/>
      <c r="AS2908" s="26"/>
      <c r="AT2908" s="26"/>
      <c r="AU2908" s="26"/>
      <c r="AV2908" s="26"/>
      <c r="AW2908" s="11"/>
      <c r="AX2908" s="11"/>
      <c r="AY2908" s="11"/>
      <c r="AZ2908" s="11"/>
      <c r="BA2908" s="11"/>
      <c r="BB2908" s="11"/>
      <c r="BC2908" s="11"/>
    </row>
    <row r="2909" spans="1:55" x14ac:dyDescent="0.3">
      <c r="A2909" s="11"/>
      <c r="B2909" s="11"/>
      <c r="C2909" s="11"/>
      <c r="D2909" s="11"/>
      <c r="E2909" s="38"/>
      <c r="F2909" s="11"/>
      <c r="G2909" s="40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1"/>
      <c r="AI2909" s="11"/>
      <c r="AJ2909" s="11"/>
      <c r="AK2909" s="11"/>
      <c r="AL2909" s="11"/>
      <c r="AM2909" s="11"/>
      <c r="AN2909" s="11"/>
      <c r="AO2909" s="11"/>
      <c r="AP2909" s="11"/>
      <c r="AQ2909" s="26"/>
      <c r="AR2909" s="26"/>
      <c r="AS2909" s="26"/>
      <c r="AT2909" s="26"/>
      <c r="AU2909" s="26"/>
      <c r="AV2909" s="26"/>
      <c r="AW2909" s="11"/>
      <c r="AX2909" s="11"/>
      <c r="AY2909" s="11"/>
      <c r="AZ2909" s="11"/>
      <c r="BA2909" s="11"/>
      <c r="BB2909" s="11"/>
      <c r="BC2909" s="11"/>
    </row>
    <row r="2910" spans="1:55" x14ac:dyDescent="0.3">
      <c r="A2910" s="11"/>
      <c r="B2910" s="11"/>
      <c r="C2910" s="11"/>
      <c r="D2910" s="11"/>
      <c r="E2910" s="38"/>
      <c r="F2910" s="11"/>
      <c r="G2910" s="40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1"/>
      <c r="AI2910" s="11"/>
      <c r="AJ2910" s="11"/>
      <c r="AK2910" s="11"/>
      <c r="AL2910" s="11"/>
      <c r="AM2910" s="11"/>
      <c r="AN2910" s="11"/>
      <c r="AO2910" s="11"/>
      <c r="AP2910" s="11"/>
      <c r="AQ2910" s="26"/>
      <c r="AR2910" s="26"/>
      <c r="AS2910" s="26"/>
      <c r="AT2910" s="26"/>
      <c r="AU2910" s="26"/>
      <c r="AV2910" s="26"/>
      <c r="AW2910" s="11"/>
      <c r="AX2910" s="11"/>
      <c r="AY2910" s="11"/>
      <c r="AZ2910" s="11"/>
      <c r="BA2910" s="11"/>
      <c r="BB2910" s="11"/>
      <c r="BC2910" s="11"/>
    </row>
    <row r="2911" spans="1:55" x14ac:dyDescent="0.3">
      <c r="A2911" s="11"/>
      <c r="B2911" s="11"/>
      <c r="C2911" s="11"/>
      <c r="D2911" s="11"/>
      <c r="E2911" s="38"/>
      <c r="F2911" s="11"/>
      <c r="G2911" s="40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1"/>
      <c r="AI2911" s="11"/>
      <c r="AJ2911" s="11"/>
      <c r="AK2911" s="11"/>
      <c r="AL2911" s="11"/>
      <c r="AM2911" s="11"/>
      <c r="AN2911" s="11"/>
      <c r="AO2911" s="11"/>
      <c r="AP2911" s="11"/>
      <c r="AQ2911" s="26"/>
      <c r="AR2911" s="26"/>
      <c r="AS2911" s="26"/>
      <c r="AT2911" s="26"/>
      <c r="AU2911" s="26"/>
      <c r="AV2911" s="26"/>
      <c r="AW2911" s="11"/>
      <c r="AX2911" s="11"/>
      <c r="AY2911" s="11"/>
      <c r="AZ2911" s="11"/>
      <c r="BA2911" s="11"/>
      <c r="BB2911" s="11"/>
      <c r="BC2911" s="11"/>
    </row>
    <row r="2912" spans="1:55" x14ac:dyDescent="0.3">
      <c r="A2912" s="11"/>
      <c r="B2912" s="11"/>
      <c r="C2912" s="11"/>
      <c r="D2912" s="11"/>
      <c r="E2912" s="38"/>
      <c r="F2912" s="11"/>
      <c r="G2912" s="40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1"/>
      <c r="AI2912" s="11"/>
      <c r="AJ2912" s="11"/>
      <c r="AK2912" s="11"/>
      <c r="AL2912" s="11"/>
      <c r="AM2912" s="11"/>
      <c r="AN2912" s="11"/>
      <c r="AO2912" s="11"/>
      <c r="AP2912" s="11"/>
      <c r="AQ2912" s="26"/>
      <c r="AR2912" s="26"/>
      <c r="AS2912" s="26"/>
      <c r="AT2912" s="26"/>
      <c r="AU2912" s="26"/>
      <c r="AV2912" s="26"/>
      <c r="AW2912" s="11"/>
      <c r="AX2912" s="11"/>
      <c r="AY2912" s="11"/>
      <c r="AZ2912" s="11"/>
      <c r="BA2912" s="11"/>
      <c r="BB2912" s="11"/>
      <c r="BC2912" s="11"/>
    </row>
    <row r="2913" spans="1:55" x14ac:dyDescent="0.3">
      <c r="A2913" s="11"/>
      <c r="B2913" s="11"/>
      <c r="C2913" s="11"/>
      <c r="D2913" s="11"/>
      <c r="E2913" s="38"/>
      <c r="F2913" s="11"/>
      <c r="G2913" s="40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1"/>
      <c r="AI2913" s="11"/>
      <c r="AJ2913" s="11"/>
      <c r="AK2913" s="11"/>
      <c r="AL2913" s="11"/>
      <c r="AM2913" s="11"/>
      <c r="AN2913" s="11"/>
      <c r="AO2913" s="11"/>
      <c r="AP2913" s="11"/>
      <c r="AQ2913" s="26"/>
      <c r="AR2913" s="26"/>
      <c r="AS2913" s="26"/>
      <c r="AT2913" s="26"/>
      <c r="AU2913" s="26"/>
      <c r="AV2913" s="26"/>
      <c r="AW2913" s="11"/>
      <c r="AX2913" s="11"/>
      <c r="AY2913" s="11"/>
      <c r="AZ2913" s="11"/>
      <c r="BA2913" s="11"/>
      <c r="BB2913" s="11"/>
      <c r="BC2913" s="11"/>
    </row>
    <row r="2914" spans="1:55" x14ac:dyDescent="0.3">
      <c r="A2914" s="11"/>
      <c r="B2914" s="11"/>
      <c r="C2914" s="11"/>
      <c r="D2914" s="11"/>
      <c r="E2914" s="38"/>
      <c r="F2914" s="11"/>
      <c r="G2914" s="40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1"/>
      <c r="AI2914" s="11"/>
      <c r="AJ2914" s="11"/>
      <c r="AK2914" s="11"/>
      <c r="AL2914" s="11"/>
      <c r="AM2914" s="11"/>
      <c r="AN2914" s="11"/>
      <c r="AO2914" s="11"/>
      <c r="AP2914" s="11"/>
      <c r="AQ2914" s="26"/>
      <c r="AR2914" s="26"/>
      <c r="AS2914" s="26"/>
      <c r="AT2914" s="26"/>
      <c r="AU2914" s="26"/>
      <c r="AV2914" s="26"/>
      <c r="AW2914" s="11"/>
      <c r="AX2914" s="11"/>
      <c r="AY2914" s="11"/>
      <c r="AZ2914" s="11"/>
      <c r="BA2914" s="11"/>
      <c r="BB2914" s="11"/>
      <c r="BC2914" s="11"/>
    </row>
    <row r="2915" spans="1:55" x14ac:dyDescent="0.3">
      <c r="A2915" s="11"/>
      <c r="B2915" s="11"/>
      <c r="C2915" s="11"/>
      <c r="D2915" s="11"/>
      <c r="E2915" s="38"/>
      <c r="F2915" s="11"/>
      <c r="G2915" s="40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1"/>
      <c r="AI2915" s="11"/>
      <c r="AJ2915" s="11"/>
      <c r="AK2915" s="11"/>
      <c r="AL2915" s="11"/>
      <c r="AM2915" s="11"/>
      <c r="AN2915" s="11"/>
      <c r="AO2915" s="11"/>
      <c r="AP2915" s="11"/>
      <c r="AQ2915" s="26"/>
      <c r="AR2915" s="26"/>
      <c r="AS2915" s="26"/>
      <c r="AT2915" s="26"/>
      <c r="AU2915" s="26"/>
      <c r="AV2915" s="26"/>
      <c r="AW2915" s="11"/>
      <c r="AX2915" s="11"/>
      <c r="AY2915" s="11"/>
      <c r="AZ2915" s="11"/>
      <c r="BA2915" s="11"/>
      <c r="BB2915" s="11"/>
      <c r="BC2915" s="11"/>
    </row>
    <row r="2916" spans="1:55" x14ac:dyDescent="0.3">
      <c r="A2916" s="11"/>
      <c r="B2916" s="11"/>
      <c r="C2916" s="11"/>
      <c r="D2916" s="11"/>
      <c r="E2916" s="38"/>
      <c r="F2916" s="11"/>
      <c r="G2916" s="40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1"/>
      <c r="AI2916" s="11"/>
      <c r="AJ2916" s="11"/>
      <c r="AK2916" s="11"/>
      <c r="AL2916" s="11"/>
      <c r="AM2916" s="11"/>
      <c r="AN2916" s="11"/>
      <c r="AO2916" s="11"/>
      <c r="AP2916" s="11"/>
      <c r="AQ2916" s="26"/>
      <c r="AR2916" s="26"/>
      <c r="AS2916" s="26"/>
      <c r="AT2916" s="26"/>
      <c r="AU2916" s="26"/>
      <c r="AV2916" s="26"/>
      <c r="AW2916" s="11"/>
      <c r="AX2916" s="11"/>
      <c r="AY2916" s="11"/>
      <c r="AZ2916" s="11"/>
      <c r="BA2916" s="11"/>
      <c r="BB2916" s="11"/>
      <c r="BC2916" s="11"/>
    </row>
    <row r="2917" spans="1:55" x14ac:dyDescent="0.3">
      <c r="A2917" s="11"/>
      <c r="B2917" s="11"/>
      <c r="C2917" s="11"/>
      <c r="D2917" s="11"/>
      <c r="E2917" s="38"/>
      <c r="F2917" s="11"/>
      <c r="G2917" s="40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1"/>
      <c r="AI2917" s="11"/>
      <c r="AJ2917" s="11"/>
      <c r="AK2917" s="11"/>
      <c r="AL2917" s="11"/>
      <c r="AM2917" s="11"/>
      <c r="AN2917" s="11"/>
      <c r="AO2917" s="11"/>
      <c r="AP2917" s="11"/>
      <c r="AQ2917" s="26"/>
      <c r="AR2917" s="26"/>
      <c r="AS2917" s="26"/>
      <c r="AT2917" s="26"/>
      <c r="AU2917" s="26"/>
      <c r="AV2917" s="26"/>
      <c r="AW2917" s="11"/>
      <c r="AX2917" s="11"/>
      <c r="AY2917" s="11"/>
      <c r="AZ2917" s="11"/>
      <c r="BA2917" s="11"/>
      <c r="BB2917" s="11"/>
      <c r="BC2917" s="11"/>
    </row>
    <row r="2918" spans="1:55" x14ac:dyDescent="0.3">
      <c r="A2918" s="11"/>
      <c r="B2918" s="11"/>
      <c r="C2918" s="11"/>
      <c r="D2918" s="11"/>
      <c r="E2918" s="38"/>
      <c r="F2918" s="11"/>
      <c r="G2918" s="40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1"/>
      <c r="AI2918" s="11"/>
      <c r="AJ2918" s="11"/>
      <c r="AK2918" s="11"/>
      <c r="AL2918" s="11"/>
      <c r="AM2918" s="11"/>
      <c r="AN2918" s="11"/>
      <c r="AO2918" s="11"/>
      <c r="AP2918" s="11"/>
      <c r="AQ2918" s="26"/>
      <c r="AR2918" s="26"/>
      <c r="AS2918" s="26"/>
      <c r="AT2918" s="26"/>
      <c r="AU2918" s="26"/>
      <c r="AV2918" s="26"/>
      <c r="AW2918" s="11"/>
      <c r="AX2918" s="11"/>
      <c r="AY2918" s="11"/>
      <c r="AZ2918" s="11"/>
      <c r="BA2918" s="11"/>
      <c r="BB2918" s="11"/>
      <c r="BC2918" s="11"/>
    </row>
    <row r="2919" spans="1:55" x14ac:dyDescent="0.3">
      <c r="A2919" s="11"/>
      <c r="B2919" s="11"/>
      <c r="C2919" s="11"/>
      <c r="D2919" s="11"/>
      <c r="E2919" s="38"/>
      <c r="F2919" s="11"/>
      <c r="G2919" s="40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1"/>
      <c r="AI2919" s="11"/>
      <c r="AJ2919" s="11"/>
      <c r="AK2919" s="11"/>
      <c r="AL2919" s="11"/>
      <c r="AM2919" s="11"/>
      <c r="AN2919" s="11"/>
      <c r="AO2919" s="11"/>
      <c r="AP2919" s="11"/>
      <c r="AQ2919" s="26"/>
      <c r="AR2919" s="26"/>
      <c r="AS2919" s="26"/>
      <c r="AT2919" s="26"/>
      <c r="AU2919" s="26"/>
      <c r="AV2919" s="26"/>
      <c r="AW2919" s="11"/>
      <c r="AX2919" s="11"/>
      <c r="AY2919" s="11"/>
      <c r="AZ2919" s="11"/>
      <c r="BA2919" s="11"/>
      <c r="BB2919" s="11"/>
      <c r="BC2919" s="11"/>
    </row>
    <row r="2920" spans="1:55" x14ac:dyDescent="0.3">
      <c r="A2920" s="11"/>
      <c r="B2920" s="11"/>
      <c r="C2920" s="11"/>
      <c r="D2920" s="11"/>
      <c r="E2920" s="38"/>
      <c r="F2920" s="11"/>
      <c r="G2920" s="40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1"/>
      <c r="AI2920" s="11"/>
      <c r="AJ2920" s="11"/>
      <c r="AK2920" s="11"/>
      <c r="AL2920" s="11"/>
      <c r="AM2920" s="11"/>
      <c r="AN2920" s="11"/>
      <c r="AO2920" s="11"/>
      <c r="AP2920" s="11"/>
      <c r="AQ2920" s="26"/>
      <c r="AR2920" s="26"/>
      <c r="AS2920" s="26"/>
      <c r="AT2920" s="26"/>
      <c r="AU2920" s="26"/>
      <c r="AV2920" s="26"/>
      <c r="AW2920" s="11"/>
      <c r="AX2920" s="11"/>
      <c r="AY2920" s="11"/>
      <c r="AZ2920" s="11"/>
      <c r="BA2920" s="11"/>
      <c r="BB2920" s="11"/>
      <c r="BC2920" s="11"/>
    </row>
    <row r="2921" spans="1:55" x14ac:dyDescent="0.3">
      <c r="A2921" s="11"/>
      <c r="B2921" s="11"/>
      <c r="C2921" s="11"/>
      <c r="D2921" s="11"/>
      <c r="E2921" s="38"/>
      <c r="F2921" s="11"/>
      <c r="G2921" s="40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1"/>
      <c r="AI2921" s="11"/>
      <c r="AJ2921" s="11"/>
      <c r="AK2921" s="11"/>
      <c r="AL2921" s="11"/>
      <c r="AM2921" s="11"/>
      <c r="AN2921" s="11"/>
      <c r="AO2921" s="11"/>
      <c r="AP2921" s="11"/>
      <c r="AQ2921" s="26"/>
      <c r="AR2921" s="26"/>
      <c r="AS2921" s="26"/>
      <c r="AT2921" s="26"/>
      <c r="AU2921" s="26"/>
      <c r="AV2921" s="26"/>
      <c r="AW2921" s="11"/>
      <c r="AX2921" s="11"/>
      <c r="AY2921" s="11"/>
      <c r="AZ2921" s="11"/>
      <c r="BA2921" s="11"/>
      <c r="BB2921" s="11"/>
      <c r="BC2921" s="11"/>
    </row>
    <row r="2922" spans="1:55" x14ac:dyDescent="0.3">
      <c r="A2922" s="11"/>
      <c r="B2922" s="11"/>
      <c r="C2922" s="11"/>
      <c r="D2922" s="11"/>
      <c r="E2922" s="38"/>
      <c r="F2922" s="11"/>
      <c r="G2922" s="40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1"/>
      <c r="AI2922" s="11"/>
      <c r="AJ2922" s="11"/>
      <c r="AK2922" s="11"/>
      <c r="AL2922" s="11"/>
      <c r="AM2922" s="11"/>
      <c r="AN2922" s="11"/>
      <c r="AO2922" s="11"/>
      <c r="AP2922" s="11"/>
      <c r="AQ2922" s="26"/>
      <c r="AR2922" s="26"/>
      <c r="AS2922" s="26"/>
      <c r="AT2922" s="26"/>
      <c r="AU2922" s="26"/>
      <c r="AV2922" s="26"/>
      <c r="AW2922" s="11"/>
      <c r="AX2922" s="11"/>
      <c r="AY2922" s="11"/>
      <c r="AZ2922" s="11"/>
      <c r="BA2922" s="11"/>
      <c r="BB2922" s="11"/>
      <c r="BC2922" s="11"/>
    </row>
    <row r="2923" spans="1:55" x14ac:dyDescent="0.3">
      <c r="A2923" s="11"/>
      <c r="B2923" s="11"/>
      <c r="C2923" s="11"/>
      <c r="D2923" s="11"/>
      <c r="E2923" s="38"/>
      <c r="F2923" s="11"/>
      <c r="G2923" s="40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1"/>
      <c r="AI2923" s="11"/>
      <c r="AJ2923" s="11"/>
      <c r="AK2923" s="11"/>
      <c r="AL2923" s="11"/>
      <c r="AM2923" s="11"/>
      <c r="AN2923" s="11"/>
      <c r="AO2923" s="11"/>
      <c r="AP2923" s="11"/>
      <c r="AQ2923" s="26"/>
      <c r="AR2923" s="26"/>
      <c r="AS2923" s="26"/>
      <c r="AT2923" s="26"/>
      <c r="AU2923" s="26"/>
      <c r="AV2923" s="26"/>
      <c r="AW2923" s="11"/>
      <c r="AX2923" s="11"/>
      <c r="AY2923" s="11"/>
      <c r="AZ2923" s="11"/>
      <c r="BA2923" s="11"/>
      <c r="BB2923" s="11"/>
      <c r="BC2923" s="11"/>
    </row>
    <row r="2924" spans="1:55" x14ac:dyDescent="0.3">
      <c r="A2924" s="11"/>
      <c r="B2924" s="11"/>
      <c r="C2924" s="11"/>
      <c r="D2924" s="11"/>
      <c r="E2924" s="38"/>
      <c r="F2924" s="11"/>
      <c r="G2924" s="40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1"/>
      <c r="AI2924" s="11"/>
      <c r="AJ2924" s="11"/>
      <c r="AK2924" s="11"/>
      <c r="AL2924" s="11"/>
      <c r="AM2924" s="11"/>
      <c r="AN2924" s="11"/>
      <c r="AO2924" s="11"/>
      <c r="AP2924" s="11"/>
      <c r="AQ2924" s="26"/>
      <c r="AR2924" s="26"/>
      <c r="AS2924" s="26"/>
      <c r="AT2924" s="26"/>
      <c r="AU2924" s="26"/>
      <c r="AV2924" s="26"/>
      <c r="AW2924" s="11"/>
      <c r="AX2924" s="11"/>
      <c r="AY2924" s="11"/>
      <c r="AZ2924" s="11"/>
      <c r="BA2924" s="11"/>
      <c r="BB2924" s="11"/>
      <c r="BC2924" s="11"/>
    </row>
    <row r="2925" spans="1:55" x14ac:dyDescent="0.3">
      <c r="A2925" s="11"/>
      <c r="B2925" s="11"/>
      <c r="C2925" s="11"/>
      <c r="D2925" s="11"/>
      <c r="E2925" s="38"/>
      <c r="F2925" s="11"/>
      <c r="G2925" s="40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1"/>
      <c r="AI2925" s="11"/>
      <c r="AJ2925" s="11"/>
      <c r="AK2925" s="11"/>
      <c r="AL2925" s="11"/>
      <c r="AM2925" s="11"/>
      <c r="AN2925" s="11"/>
      <c r="AO2925" s="11"/>
      <c r="AP2925" s="11"/>
      <c r="AQ2925" s="26"/>
      <c r="AR2925" s="26"/>
      <c r="AS2925" s="26"/>
      <c r="AT2925" s="26"/>
      <c r="AU2925" s="26"/>
      <c r="AV2925" s="26"/>
      <c r="AW2925" s="11"/>
      <c r="AX2925" s="11"/>
      <c r="AY2925" s="11"/>
      <c r="AZ2925" s="11"/>
      <c r="BA2925" s="11"/>
      <c r="BB2925" s="11"/>
      <c r="BC2925" s="11"/>
    </row>
    <row r="2926" spans="1:55" x14ac:dyDescent="0.3">
      <c r="A2926" s="11"/>
      <c r="B2926" s="11"/>
      <c r="C2926" s="11"/>
      <c r="D2926" s="11"/>
      <c r="E2926" s="38"/>
      <c r="F2926" s="11"/>
      <c r="G2926" s="40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1"/>
      <c r="AI2926" s="11"/>
      <c r="AJ2926" s="11"/>
      <c r="AK2926" s="11"/>
      <c r="AL2926" s="11"/>
      <c r="AM2926" s="11"/>
      <c r="AN2926" s="11"/>
      <c r="AO2926" s="11"/>
      <c r="AP2926" s="11"/>
      <c r="AQ2926" s="26"/>
      <c r="AR2926" s="26"/>
      <c r="AS2926" s="26"/>
      <c r="AT2926" s="26"/>
      <c r="AU2926" s="26"/>
      <c r="AV2926" s="26"/>
      <c r="AW2926" s="11"/>
      <c r="AX2926" s="11"/>
      <c r="AY2926" s="11"/>
      <c r="AZ2926" s="11"/>
      <c r="BA2926" s="11"/>
      <c r="BB2926" s="11"/>
      <c r="BC2926" s="11"/>
    </row>
    <row r="2927" spans="1:55" x14ac:dyDescent="0.3">
      <c r="A2927" s="11"/>
      <c r="B2927" s="11"/>
      <c r="C2927" s="11"/>
      <c r="D2927" s="11"/>
      <c r="E2927" s="38"/>
      <c r="F2927" s="11"/>
      <c r="G2927" s="40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1"/>
      <c r="AI2927" s="11"/>
      <c r="AJ2927" s="11"/>
      <c r="AK2927" s="11"/>
      <c r="AL2927" s="11"/>
      <c r="AM2927" s="11"/>
      <c r="AN2927" s="11"/>
      <c r="AO2927" s="11"/>
      <c r="AP2927" s="11"/>
      <c r="AQ2927" s="26"/>
      <c r="AR2927" s="26"/>
      <c r="AS2927" s="26"/>
      <c r="AT2927" s="26"/>
      <c r="AU2927" s="26"/>
      <c r="AV2927" s="26"/>
      <c r="AW2927" s="11"/>
      <c r="AX2927" s="11"/>
      <c r="AY2927" s="11"/>
      <c r="AZ2927" s="11"/>
      <c r="BA2927" s="11"/>
      <c r="BB2927" s="11"/>
      <c r="BC2927" s="11"/>
    </row>
    <row r="2928" spans="1:55" x14ac:dyDescent="0.3">
      <c r="A2928" s="11"/>
      <c r="B2928" s="11"/>
      <c r="C2928" s="11"/>
      <c r="D2928" s="11"/>
      <c r="E2928" s="38"/>
      <c r="F2928" s="11"/>
      <c r="G2928" s="40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1"/>
      <c r="AI2928" s="11"/>
      <c r="AJ2928" s="11"/>
      <c r="AK2928" s="11"/>
      <c r="AL2928" s="11"/>
      <c r="AM2928" s="11"/>
      <c r="AN2928" s="11"/>
      <c r="AO2928" s="11"/>
      <c r="AP2928" s="11"/>
      <c r="AQ2928" s="26"/>
      <c r="AR2928" s="26"/>
      <c r="AS2928" s="26"/>
      <c r="AT2928" s="26"/>
      <c r="AU2928" s="26"/>
      <c r="AV2928" s="26"/>
      <c r="AW2928" s="11"/>
      <c r="AX2928" s="11"/>
      <c r="AY2928" s="11"/>
      <c r="AZ2928" s="11"/>
      <c r="BA2928" s="11"/>
      <c r="BB2928" s="11"/>
      <c r="BC2928" s="11"/>
    </row>
    <row r="2929" spans="1:55" x14ac:dyDescent="0.3">
      <c r="A2929" s="11"/>
      <c r="B2929" s="11"/>
      <c r="C2929" s="11"/>
      <c r="D2929" s="11"/>
      <c r="E2929" s="38"/>
      <c r="F2929" s="11"/>
      <c r="G2929" s="40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1"/>
      <c r="AI2929" s="11"/>
      <c r="AJ2929" s="11"/>
      <c r="AK2929" s="11"/>
      <c r="AL2929" s="11"/>
      <c r="AM2929" s="11"/>
      <c r="AN2929" s="11"/>
      <c r="AO2929" s="11"/>
      <c r="AP2929" s="11"/>
      <c r="AQ2929" s="26"/>
      <c r="AR2929" s="26"/>
      <c r="AS2929" s="26"/>
      <c r="AT2929" s="26"/>
      <c r="AU2929" s="26"/>
      <c r="AV2929" s="26"/>
      <c r="AW2929" s="11"/>
      <c r="AX2929" s="11"/>
      <c r="AY2929" s="11"/>
      <c r="AZ2929" s="11"/>
      <c r="BA2929" s="11"/>
      <c r="BB2929" s="11"/>
      <c r="BC2929" s="11"/>
    </row>
    <row r="2930" spans="1:55" x14ac:dyDescent="0.3">
      <c r="A2930" s="11"/>
      <c r="B2930" s="11"/>
      <c r="C2930" s="11"/>
      <c r="D2930" s="11"/>
      <c r="E2930" s="38"/>
      <c r="F2930" s="11"/>
      <c r="G2930" s="40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1"/>
      <c r="AI2930" s="11"/>
      <c r="AJ2930" s="11"/>
      <c r="AK2930" s="11"/>
      <c r="AL2930" s="11"/>
      <c r="AM2930" s="11"/>
      <c r="AN2930" s="11"/>
      <c r="AO2930" s="11"/>
      <c r="AP2930" s="11"/>
      <c r="AQ2930" s="26"/>
      <c r="AR2930" s="26"/>
      <c r="AS2930" s="26"/>
      <c r="AT2930" s="26"/>
      <c r="AU2930" s="26"/>
      <c r="AV2930" s="26"/>
      <c r="AW2930" s="11"/>
      <c r="AX2930" s="11"/>
      <c r="AY2930" s="11"/>
      <c r="AZ2930" s="11"/>
      <c r="BA2930" s="11"/>
      <c r="BB2930" s="11"/>
      <c r="BC2930" s="11"/>
    </row>
    <row r="2931" spans="1:55" x14ac:dyDescent="0.3">
      <c r="A2931" s="11"/>
      <c r="B2931" s="11"/>
      <c r="C2931" s="11"/>
      <c r="D2931" s="11"/>
      <c r="E2931" s="38"/>
      <c r="F2931" s="11"/>
      <c r="G2931" s="40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1"/>
      <c r="AI2931" s="11"/>
      <c r="AJ2931" s="11"/>
      <c r="AK2931" s="11"/>
      <c r="AL2931" s="11"/>
      <c r="AM2931" s="11"/>
      <c r="AN2931" s="11"/>
      <c r="AO2931" s="11"/>
      <c r="AP2931" s="11"/>
      <c r="AQ2931" s="26"/>
      <c r="AR2931" s="26"/>
      <c r="AS2931" s="26"/>
      <c r="AT2931" s="26"/>
      <c r="AU2931" s="26"/>
      <c r="AV2931" s="26"/>
      <c r="AW2931" s="11"/>
      <c r="AX2931" s="11"/>
      <c r="AY2931" s="11"/>
      <c r="AZ2931" s="11"/>
      <c r="BA2931" s="11"/>
      <c r="BB2931" s="11"/>
      <c r="BC2931" s="11"/>
    </row>
    <row r="2932" spans="1:55" x14ac:dyDescent="0.3">
      <c r="A2932" s="11"/>
      <c r="B2932" s="11"/>
      <c r="C2932" s="11"/>
      <c r="D2932" s="11"/>
      <c r="E2932" s="38"/>
      <c r="F2932" s="11"/>
      <c r="G2932" s="40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1"/>
      <c r="AI2932" s="11"/>
      <c r="AJ2932" s="11"/>
      <c r="AK2932" s="11"/>
      <c r="AL2932" s="11"/>
      <c r="AM2932" s="11"/>
      <c r="AN2932" s="11"/>
      <c r="AO2932" s="11"/>
      <c r="AP2932" s="11"/>
      <c r="AQ2932" s="26"/>
      <c r="AR2932" s="26"/>
      <c r="AS2932" s="26"/>
      <c r="AT2932" s="26"/>
      <c r="AU2932" s="26"/>
      <c r="AV2932" s="26"/>
      <c r="AW2932" s="11"/>
      <c r="AX2932" s="11"/>
      <c r="AY2932" s="11"/>
      <c r="AZ2932" s="11"/>
      <c r="BA2932" s="11"/>
      <c r="BB2932" s="11"/>
      <c r="BC2932" s="11"/>
    </row>
    <row r="2933" spans="1:55" x14ac:dyDescent="0.3">
      <c r="A2933" s="11"/>
      <c r="B2933" s="11"/>
      <c r="C2933" s="11"/>
      <c r="D2933" s="11"/>
      <c r="E2933" s="38"/>
      <c r="F2933" s="11"/>
      <c r="G2933" s="40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1"/>
      <c r="AI2933" s="11"/>
      <c r="AJ2933" s="11"/>
      <c r="AK2933" s="11"/>
      <c r="AL2933" s="11"/>
      <c r="AM2933" s="11"/>
      <c r="AN2933" s="11"/>
      <c r="AO2933" s="11"/>
      <c r="AP2933" s="11"/>
      <c r="AQ2933" s="26"/>
      <c r="AR2933" s="26"/>
      <c r="AS2933" s="26"/>
      <c r="AT2933" s="26"/>
      <c r="AU2933" s="26"/>
      <c r="AV2933" s="26"/>
      <c r="AW2933" s="11"/>
      <c r="AX2933" s="11"/>
      <c r="AY2933" s="11"/>
      <c r="AZ2933" s="11"/>
      <c r="BA2933" s="11"/>
      <c r="BB2933" s="11"/>
      <c r="BC2933" s="11"/>
    </row>
    <row r="2934" spans="1:55" x14ac:dyDescent="0.3">
      <c r="A2934" s="11"/>
      <c r="B2934" s="11"/>
      <c r="C2934" s="11"/>
      <c r="D2934" s="11"/>
      <c r="E2934" s="38"/>
      <c r="F2934" s="11"/>
      <c r="G2934" s="40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1"/>
      <c r="AI2934" s="11"/>
      <c r="AJ2934" s="11"/>
      <c r="AK2934" s="11"/>
      <c r="AL2934" s="11"/>
      <c r="AM2934" s="11"/>
      <c r="AN2934" s="11"/>
      <c r="AO2934" s="11"/>
      <c r="AP2934" s="11"/>
      <c r="AQ2934" s="26"/>
      <c r="AR2934" s="26"/>
      <c r="AS2934" s="26"/>
      <c r="AT2934" s="26"/>
      <c r="AU2934" s="26"/>
      <c r="AV2934" s="26"/>
      <c r="AW2934" s="11"/>
      <c r="AX2934" s="11"/>
      <c r="AY2934" s="11"/>
      <c r="AZ2934" s="11"/>
      <c r="BA2934" s="11"/>
      <c r="BB2934" s="11"/>
      <c r="BC2934" s="11"/>
    </row>
    <row r="2935" spans="1:55" x14ac:dyDescent="0.3">
      <c r="A2935" s="11"/>
      <c r="B2935" s="11"/>
      <c r="C2935" s="11"/>
      <c r="D2935" s="11"/>
      <c r="E2935" s="38"/>
      <c r="F2935" s="11"/>
      <c r="G2935" s="40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1"/>
      <c r="AI2935" s="11"/>
      <c r="AJ2935" s="11"/>
      <c r="AK2935" s="11"/>
      <c r="AL2935" s="11"/>
      <c r="AM2935" s="11"/>
      <c r="AN2935" s="11"/>
      <c r="AO2935" s="11"/>
      <c r="AP2935" s="11"/>
      <c r="AQ2935" s="26"/>
      <c r="AR2935" s="26"/>
      <c r="AS2935" s="26"/>
      <c r="AT2935" s="26"/>
      <c r="AU2935" s="26"/>
      <c r="AV2935" s="26"/>
      <c r="AW2935" s="11"/>
      <c r="AX2935" s="11"/>
      <c r="AY2935" s="11"/>
      <c r="AZ2935" s="11"/>
      <c r="BA2935" s="11"/>
      <c r="BB2935" s="11"/>
      <c r="BC2935" s="11"/>
    </row>
    <row r="2936" spans="1:55" x14ac:dyDescent="0.3">
      <c r="A2936" s="11"/>
      <c r="B2936" s="11"/>
      <c r="C2936" s="11"/>
      <c r="D2936" s="11"/>
      <c r="E2936" s="38"/>
      <c r="F2936" s="11"/>
      <c r="G2936" s="40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1"/>
      <c r="AI2936" s="11"/>
      <c r="AJ2936" s="11"/>
      <c r="AK2936" s="11"/>
      <c r="AL2936" s="11"/>
      <c r="AM2936" s="11"/>
      <c r="AN2936" s="11"/>
      <c r="AO2936" s="11"/>
      <c r="AP2936" s="11"/>
      <c r="AQ2936" s="26"/>
      <c r="AR2936" s="26"/>
      <c r="AS2936" s="26"/>
      <c r="AT2936" s="26"/>
      <c r="AU2936" s="26"/>
      <c r="AV2936" s="26"/>
      <c r="AW2936" s="11"/>
      <c r="AX2936" s="11"/>
      <c r="AY2936" s="11"/>
      <c r="AZ2936" s="11"/>
      <c r="BA2936" s="11"/>
      <c r="BB2936" s="11"/>
      <c r="BC2936" s="11"/>
    </row>
    <row r="2937" spans="1:55" x14ac:dyDescent="0.3">
      <c r="A2937" s="11"/>
      <c r="B2937" s="11"/>
      <c r="C2937" s="11"/>
      <c r="D2937" s="11"/>
      <c r="E2937" s="38"/>
      <c r="F2937" s="11"/>
      <c r="G2937" s="40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1"/>
      <c r="AI2937" s="11"/>
      <c r="AJ2937" s="11"/>
      <c r="AK2937" s="11"/>
      <c r="AL2937" s="11"/>
      <c r="AM2937" s="11"/>
      <c r="AN2937" s="11"/>
      <c r="AO2937" s="11"/>
      <c r="AP2937" s="11"/>
      <c r="AQ2937" s="26"/>
      <c r="AR2937" s="26"/>
      <c r="AS2937" s="26"/>
      <c r="AT2937" s="26"/>
      <c r="AU2937" s="26"/>
      <c r="AV2937" s="26"/>
      <c r="AW2937" s="11"/>
      <c r="AX2937" s="11"/>
      <c r="AY2937" s="11"/>
      <c r="AZ2937" s="11"/>
      <c r="BA2937" s="11"/>
      <c r="BB2937" s="11"/>
      <c r="BC2937" s="11"/>
    </row>
    <row r="2938" spans="1:55" x14ac:dyDescent="0.3">
      <c r="A2938" s="11"/>
      <c r="B2938" s="11"/>
      <c r="C2938" s="11"/>
      <c r="D2938" s="11"/>
      <c r="E2938" s="38"/>
      <c r="F2938" s="11"/>
      <c r="G2938" s="40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1"/>
      <c r="AI2938" s="11"/>
      <c r="AJ2938" s="11"/>
      <c r="AK2938" s="11"/>
      <c r="AL2938" s="11"/>
      <c r="AM2938" s="11"/>
      <c r="AN2938" s="11"/>
      <c r="AO2938" s="11"/>
      <c r="AP2938" s="11"/>
      <c r="AQ2938" s="26"/>
      <c r="AR2938" s="26"/>
      <c r="AS2938" s="26"/>
      <c r="AT2938" s="26"/>
      <c r="AU2938" s="26"/>
      <c r="AV2938" s="26"/>
      <c r="AW2938" s="11"/>
      <c r="AX2938" s="11"/>
      <c r="AY2938" s="11"/>
      <c r="AZ2938" s="11"/>
      <c r="BA2938" s="11"/>
      <c r="BB2938" s="11"/>
      <c r="BC2938" s="11"/>
    </row>
    <row r="2939" spans="1:55" x14ac:dyDescent="0.3">
      <c r="A2939" s="11"/>
      <c r="B2939" s="11"/>
      <c r="C2939" s="11"/>
      <c r="D2939" s="11"/>
      <c r="E2939" s="38"/>
      <c r="F2939" s="11"/>
      <c r="G2939" s="40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1"/>
      <c r="AI2939" s="11"/>
      <c r="AJ2939" s="11"/>
      <c r="AK2939" s="11"/>
      <c r="AL2939" s="11"/>
      <c r="AM2939" s="11"/>
      <c r="AN2939" s="11"/>
      <c r="AO2939" s="11"/>
      <c r="AP2939" s="11"/>
      <c r="AQ2939" s="26"/>
      <c r="AR2939" s="26"/>
      <c r="AS2939" s="26"/>
      <c r="AT2939" s="26"/>
      <c r="AU2939" s="26"/>
      <c r="AV2939" s="26"/>
      <c r="AW2939" s="11"/>
      <c r="AX2939" s="11"/>
      <c r="AY2939" s="11"/>
      <c r="AZ2939" s="11"/>
      <c r="BA2939" s="11"/>
      <c r="BB2939" s="11"/>
      <c r="BC2939" s="11"/>
    </row>
    <row r="2940" spans="1:55" x14ac:dyDescent="0.3">
      <c r="A2940" s="11"/>
      <c r="B2940" s="11"/>
      <c r="C2940" s="11"/>
      <c r="D2940" s="11"/>
      <c r="E2940" s="38"/>
      <c r="F2940" s="11"/>
      <c r="G2940" s="40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1"/>
      <c r="AI2940" s="11"/>
      <c r="AJ2940" s="11"/>
      <c r="AK2940" s="11"/>
      <c r="AL2940" s="11"/>
      <c r="AM2940" s="11"/>
      <c r="AN2940" s="11"/>
      <c r="AO2940" s="11"/>
      <c r="AP2940" s="11"/>
      <c r="AQ2940" s="26"/>
      <c r="AR2940" s="26"/>
      <c r="AS2940" s="26"/>
      <c r="AT2940" s="26"/>
      <c r="AU2940" s="26"/>
      <c r="AV2940" s="26"/>
      <c r="AW2940" s="11"/>
      <c r="AX2940" s="11"/>
      <c r="AY2940" s="11"/>
      <c r="AZ2940" s="11"/>
      <c r="BA2940" s="11"/>
      <c r="BB2940" s="11"/>
      <c r="BC2940" s="11"/>
    </row>
    <row r="2941" spans="1:55" x14ac:dyDescent="0.3">
      <c r="A2941" s="11"/>
      <c r="B2941" s="11"/>
      <c r="C2941" s="11"/>
      <c r="D2941" s="11"/>
      <c r="E2941" s="38"/>
      <c r="F2941" s="11"/>
      <c r="G2941" s="40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1"/>
      <c r="AI2941" s="11"/>
      <c r="AJ2941" s="11"/>
      <c r="AK2941" s="11"/>
      <c r="AL2941" s="11"/>
      <c r="AM2941" s="11"/>
      <c r="AN2941" s="11"/>
      <c r="AO2941" s="11"/>
      <c r="AP2941" s="11"/>
      <c r="AQ2941" s="26"/>
      <c r="AR2941" s="26"/>
      <c r="AS2941" s="26"/>
      <c r="AT2941" s="26"/>
      <c r="AU2941" s="26"/>
      <c r="AV2941" s="26"/>
      <c r="AW2941" s="11"/>
      <c r="AX2941" s="11"/>
      <c r="AY2941" s="11"/>
      <c r="AZ2941" s="11"/>
      <c r="BA2941" s="11"/>
      <c r="BB2941" s="11"/>
      <c r="BC2941" s="11"/>
    </row>
    <row r="2942" spans="1:55" x14ac:dyDescent="0.3">
      <c r="A2942" s="11"/>
      <c r="B2942" s="11"/>
      <c r="C2942" s="11"/>
      <c r="D2942" s="11"/>
      <c r="E2942" s="38"/>
      <c r="F2942" s="11"/>
      <c r="G2942" s="40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1"/>
      <c r="AI2942" s="11"/>
      <c r="AJ2942" s="11"/>
      <c r="AK2942" s="11"/>
      <c r="AL2942" s="11"/>
      <c r="AM2942" s="11"/>
      <c r="AN2942" s="11"/>
      <c r="AO2942" s="11"/>
      <c r="AP2942" s="11"/>
      <c r="AQ2942" s="26"/>
      <c r="AR2942" s="26"/>
      <c r="AS2942" s="26"/>
      <c r="AT2942" s="26"/>
      <c r="AU2942" s="26"/>
      <c r="AV2942" s="26"/>
      <c r="AW2942" s="11"/>
      <c r="AX2942" s="11"/>
      <c r="AY2942" s="11"/>
      <c r="AZ2942" s="11"/>
      <c r="BA2942" s="11"/>
      <c r="BB2942" s="11"/>
      <c r="BC2942" s="11"/>
    </row>
    <row r="2943" spans="1:55" x14ac:dyDescent="0.3">
      <c r="A2943" s="11"/>
      <c r="B2943" s="11"/>
      <c r="C2943" s="11"/>
      <c r="D2943" s="11"/>
      <c r="E2943" s="38"/>
      <c r="F2943" s="11"/>
      <c r="G2943" s="40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1"/>
      <c r="AI2943" s="11"/>
      <c r="AJ2943" s="11"/>
      <c r="AK2943" s="11"/>
      <c r="AL2943" s="11"/>
      <c r="AM2943" s="11"/>
      <c r="AN2943" s="11"/>
      <c r="AO2943" s="11"/>
      <c r="AP2943" s="11"/>
      <c r="AQ2943" s="26"/>
      <c r="AR2943" s="26"/>
      <c r="AS2943" s="26"/>
      <c r="AT2943" s="26"/>
      <c r="AU2943" s="26"/>
      <c r="AV2943" s="26"/>
      <c r="AW2943" s="11"/>
      <c r="AX2943" s="11"/>
      <c r="AY2943" s="11"/>
      <c r="AZ2943" s="11"/>
      <c r="BA2943" s="11"/>
      <c r="BB2943" s="11"/>
      <c r="BC2943" s="11"/>
    </row>
    <row r="2944" spans="1:55" x14ac:dyDescent="0.3">
      <c r="A2944" s="11"/>
      <c r="B2944" s="11"/>
      <c r="C2944" s="11"/>
      <c r="D2944" s="11"/>
      <c r="E2944" s="38"/>
      <c r="F2944" s="11"/>
      <c r="G2944" s="40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1"/>
      <c r="AI2944" s="11"/>
      <c r="AJ2944" s="11"/>
      <c r="AK2944" s="11"/>
      <c r="AL2944" s="11"/>
      <c r="AM2944" s="11"/>
      <c r="AN2944" s="11"/>
      <c r="AO2944" s="11"/>
      <c r="AP2944" s="11"/>
      <c r="AQ2944" s="26"/>
      <c r="AR2944" s="26"/>
      <c r="AS2944" s="26"/>
      <c r="AT2944" s="26"/>
      <c r="AU2944" s="26"/>
      <c r="AV2944" s="26"/>
      <c r="AW2944" s="11"/>
      <c r="AX2944" s="11"/>
      <c r="AY2944" s="11"/>
      <c r="AZ2944" s="11"/>
      <c r="BA2944" s="11"/>
      <c r="BB2944" s="11"/>
      <c r="BC2944" s="11"/>
    </row>
    <row r="2945" spans="1:55" x14ac:dyDescent="0.3">
      <c r="A2945" s="11"/>
      <c r="B2945" s="11"/>
      <c r="C2945" s="11"/>
      <c r="D2945" s="11"/>
      <c r="E2945" s="38"/>
      <c r="F2945" s="11"/>
      <c r="G2945" s="40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1"/>
      <c r="AI2945" s="11"/>
      <c r="AJ2945" s="11"/>
      <c r="AK2945" s="11"/>
      <c r="AL2945" s="11"/>
      <c r="AM2945" s="11"/>
      <c r="AN2945" s="11"/>
      <c r="AO2945" s="11"/>
      <c r="AP2945" s="11"/>
      <c r="AQ2945" s="26"/>
      <c r="AR2945" s="26"/>
      <c r="AS2945" s="26"/>
      <c r="AT2945" s="26"/>
      <c r="AU2945" s="26"/>
      <c r="AV2945" s="26"/>
      <c r="AW2945" s="11"/>
      <c r="AX2945" s="11"/>
      <c r="AY2945" s="11"/>
      <c r="AZ2945" s="11"/>
      <c r="BA2945" s="11"/>
      <c r="BB2945" s="11"/>
      <c r="BC2945" s="11"/>
    </row>
    <row r="2946" spans="1:55" x14ac:dyDescent="0.3">
      <c r="A2946" s="11"/>
      <c r="B2946" s="11"/>
      <c r="C2946" s="11"/>
      <c r="D2946" s="11"/>
      <c r="E2946" s="38"/>
      <c r="F2946" s="11"/>
      <c r="G2946" s="40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1"/>
      <c r="AI2946" s="11"/>
      <c r="AJ2946" s="11"/>
      <c r="AK2946" s="11"/>
      <c r="AL2946" s="11"/>
      <c r="AM2946" s="11"/>
      <c r="AN2946" s="11"/>
      <c r="AO2946" s="11"/>
      <c r="AP2946" s="11"/>
      <c r="AQ2946" s="26"/>
      <c r="AR2946" s="26"/>
      <c r="AS2946" s="26"/>
      <c r="AT2946" s="26"/>
      <c r="AU2946" s="26"/>
      <c r="AV2946" s="26"/>
      <c r="AW2946" s="11"/>
      <c r="AX2946" s="11"/>
      <c r="AY2946" s="11"/>
      <c r="AZ2946" s="11"/>
      <c r="BA2946" s="11"/>
      <c r="BB2946" s="11"/>
      <c r="BC2946" s="11"/>
    </row>
    <row r="2947" spans="1:55" x14ac:dyDescent="0.3">
      <c r="A2947" s="11"/>
      <c r="B2947" s="11"/>
      <c r="C2947" s="11"/>
      <c r="D2947" s="11"/>
      <c r="E2947" s="38"/>
      <c r="F2947" s="11"/>
      <c r="G2947" s="40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1"/>
      <c r="AI2947" s="11"/>
      <c r="AJ2947" s="11"/>
      <c r="AK2947" s="11"/>
      <c r="AL2947" s="11"/>
      <c r="AM2947" s="11"/>
      <c r="AN2947" s="11"/>
      <c r="AO2947" s="11"/>
      <c r="AP2947" s="11"/>
      <c r="AQ2947" s="26"/>
      <c r="AR2947" s="26"/>
      <c r="AS2947" s="26"/>
      <c r="AT2947" s="26"/>
      <c r="AU2947" s="26"/>
      <c r="AV2947" s="26"/>
      <c r="AW2947" s="11"/>
      <c r="AX2947" s="11"/>
      <c r="AY2947" s="11"/>
      <c r="AZ2947" s="11"/>
      <c r="BA2947" s="11"/>
      <c r="BB2947" s="11"/>
      <c r="BC2947" s="11"/>
    </row>
    <row r="2948" spans="1:55" x14ac:dyDescent="0.3">
      <c r="A2948" s="11"/>
      <c r="B2948" s="11"/>
      <c r="C2948" s="11"/>
      <c r="D2948" s="11"/>
      <c r="E2948" s="38"/>
      <c r="F2948" s="11"/>
      <c r="G2948" s="40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1"/>
      <c r="AI2948" s="11"/>
      <c r="AJ2948" s="11"/>
      <c r="AK2948" s="11"/>
      <c r="AL2948" s="11"/>
      <c r="AM2948" s="11"/>
      <c r="AN2948" s="11"/>
      <c r="AO2948" s="11"/>
      <c r="AP2948" s="11"/>
      <c r="AQ2948" s="26"/>
      <c r="AR2948" s="26"/>
      <c r="AS2948" s="26"/>
      <c r="AT2948" s="26"/>
      <c r="AU2948" s="26"/>
      <c r="AV2948" s="26"/>
      <c r="AW2948" s="11"/>
      <c r="AX2948" s="11"/>
      <c r="AY2948" s="11"/>
      <c r="AZ2948" s="11"/>
      <c r="BA2948" s="11"/>
      <c r="BB2948" s="11"/>
      <c r="BC2948" s="11"/>
    </row>
    <row r="2949" spans="1:55" x14ac:dyDescent="0.3">
      <c r="A2949" s="11"/>
      <c r="B2949" s="11"/>
      <c r="C2949" s="11"/>
      <c r="D2949" s="11"/>
      <c r="E2949" s="38"/>
      <c r="F2949" s="11"/>
      <c r="G2949" s="40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1"/>
      <c r="AI2949" s="11"/>
      <c r="AJ2949" s="11"/>
      <c r="AK2949" s="11"/>
      <c r="AL2949" s="11"/>
      <c r="AM2949" s="11"/>
      <c r="AN2949" s="11"/>
      <c r="AO2949" s="11"/>
      <c r="AP2949" s="11"/>
      <c r="AQ2949" s="26"/>
      <c r="AR2949" s="26"/>
      <c r="AS2949" s="26"/>
      <c r="AT2949" s="26"/>
      <c r="AU2949" s="26"/>
      <c r="AV2949" s="26"/>
      <c r="AW2949" s="11"/>
      <c r="AX2949" s="11"/>
      <c r="AY2949" s="11"/>
      <c r="AZ2949" s="11"/>
      <c r="BA2949" s="11"/>
      <c r="BB2949" s="11"/>
      <c r="BC2949" s="11"/>
    </row>
    <row r="2950" spans="1:55" x14ac:dyDescent="0.3">
      <c r="A2950" s="11"/>
      <c r="B2950" s="11"/>
      <c r="C2950" s="11"/>
      <c r="D2950" s="11"/>
      <c r="E2950" s="38"/>
      <c r="F2950" s="11"/>
      <c r="G2950" s="40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1"/>
      <c r="AI2950" s="11"/>
      <c r="AJ2950" s="11"/>
      <c r="AK2950" s="11"/>
      <c r="AL2950" s="11"/>
      <c r="AM2950" s="11"/>
      <c r="AN2950" s="11"/>
      <c r="AO2950" s="11"/>
      <c r="AP2950" s="11"/>
      <c r="AQ2950" s="26"/>
      <c r="AR2950" s="26"/>
      <c r="AS2950" s="26"/>
      <c r="AT2950" s="26"/>
      <c r="AU2950" s="26"/>
      <c r="AV2950" s="26"/>
      <c r="AW2950" s="11"/>
      <c r="AX2950" s="11"/>
      <c r="AY2950" s="11"/>
      <c r="AZ2950" s="11"/>
      <c r="BA2950" s="11"/>
      <c r="BB2950" s="11"/>
      <c r="BC2950" s="11"/>
    </row>
    <row r="2951" spans="1:55" x14ac:dyDescent="0.3">
      <c r="A2951" s="11"/>
      <c r="B2951" s="11"/>
      <c r="C2951" s="11"/>
      <c r="D2951" s="11"/>
      <c r="E2951" s="38"/>
      <c r="F2951" s="11"/>
      <c r="G2951" s="40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1"/>
      <c r="AI2951" s="11"/>
      <c r="AJ2951" s="11"/>
      <c r="AK2951" s="11"/>
      <c r="AL2951" s="11"/>
      <c r="AM2951" s="11"/>
      <c r="AN2951" s="11"/>
      <c r="AO2951" s="11"/>
      <c r="AP2951" s="11"/>
      <c r="AQ2951" s="26"/>
      <c r="AR2951" s="26"/>
      <c r="AS2951" s="26"/>
      <c r="AT2951" s="26"/>
      <c r="AU2951" s="26"/>
      <c r="AV2951" s="26"/>
      <c r="AW2951" s="11"/>
      <c r="AX2951" s="11"/>
      <c r="AY2951" s="11"/>
      <c r="AZ2951" s="11"/>
      <c r="BA2951" s="11"/>
      <c r="BB2951" s="11"/>
      <c r="BC2951" s="11"/>
    </row>
    <row r="2952" spans="1:55" x14ac:dyDescent="0.3">
      <c r="A2952" s="11"/>
      <c r="B2952" s="11"/>
      <c r="C2952" s="11"/>
      <c r="D2952" s="11"/>
      <c r="E2952" s="38"/>
      <c r="F2952" s="11"/>
      <c r="G2952" s="40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1"/>
      <c r="AI2952" s="11"/>
      <c r="AJ2952" s="11"/>
      <c r="AK2952" s="11"/>
      <c r="AL2952" s="11"/>
      <c r="AM2952" s="11"/>
      <c r="AN2952" s="11"/>
      <c r="AO2952" s="11"/>
      <c r="AP2952" s="11"/>
      <c r="AQ2952" s="26"/>
      <c r="AR2952" s="26"/>
      <c r="AS2952" s="26"/>
      <c r="AT2952" s="26"/>
      <c r="AU2952" s="26"/>
      <c r="AV2952" s="26"/>
      <c r="AW2952" s="11"/>
      <c r="AX2952" s="11"/>
      <c r="AY2952" s="11"/>
      <c r="AZ2952" s="11"/>
      <c r="BA2952" s="11"/>
      <c r="BB2952" s="11"/>
      <c r="BC2952" s="11"/>
    </row>
    <row r="2953" spans="1:55" x14ac:dyDescent="0.3">
      <c r="A2953" s="11"/>
      <c r="B2953" s="11"/>
      <c r="C2953" s="11"/>
      <c r="D2953" s="11"/>
      <c r="E2953" s="38"/>
      <c r="F2953" s="11"/>
      <c r="G2953" s="40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1"/>
      <c r="AI2953" s="11"/>
      <c r="AJ2953" s="11"/>
      <c r="AK2953" s="11"/>
      <c r="AL2953" s="11"/>
      <c r="AM2953" s="11"/>
      <c r="AN2953" s="11"/>
      <c r="AO2953" s="11"/>
      <c r="AP2953" s="11"/>
      <c r="AQ2953" s="26"/>
      <c r="AR2953" s="26"/>
      <c r="AS2953" s="26"/>
      <c r="AT2953" s="26"/>
      <c r="AU2953" s="26"/>
      <c r="AV2953" s="26"/>
      <c r="AW2953" s="11"/>
      <c r="AX2953" s="11"/>
      <c r="AY2953" s="11"/>
      <c r="AZ2953" s="11"/>
      <c r="BA2953" s="11"/>
      <c r="BB2953" s="11"/>
      <c r="BC2953" s="11"/>
    </row>
    <row r="2954" spans="1:55" x14ac:dyDescent="0.3">
      <c r="A2954" s="11"/>
      <c r="B2954" s="11"/>
      <c r="C2954" s="11"/>
      <c r="D2954" s="11"/>
      <c r="E2954" s="38"/>
      <c r="F2954" s="11"/>
      <c r="G2954" s="40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1"/>
      <c r="AI2954" s="11"/>
      <c r="AJ2954" s="11"/>
      <c r="AK2954" s="11"/>
      <c r="AL2954" s="11"/>
      <c r="AM2954" s="11"/>
      <c r="AN2954" s="11"/>
      <c r="AO2954" s="11"/>
      <c r="AP2954" s="11"/>
      <c r="AQ2954" s="26"/>
      <c r="AR2954" s="26"/>
      <c r="AS2954" s="26"/>
      <c r="AT2954" s="26"/>
      <c r="AU2954" s="26"/>
      <c r="AV2954" s="26"/>
      <c r="AW2954" s="11"/>
      <c r="AX2954" s="11"/>
      <c r="AY2954" s="11"/>
      <c r="AZ2954" s="11"/>
      <c r="BA2954" s="11"/>
      <c r="BB2954" s="11"/>
      <c r="BC2954" s="11"/>
    </row>
    <row r="2955" spans="1:55" x14ac:dyDescent="0.3">
      <c r="A2955" s="11"/>
      <c r="B2955" s="11"/>
      <c r="C2955" s="11"/>
      <c r="D2955" s="11"/>
      <c r="E2955" s="38"/>
      <c r="F2955" s="11"/>
      <c r="G2955" s="40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1"/>
      <c r="AI2955" s="11"/>
      <c r="AJ2955" s="11"/>
      <c r="AK2955" s="11"/>
      <c r="AL2955" s="11"/>
      <c r="AM2955" s="11"/>
      <c r="AN2955" s="11"/>
      <c r="AO2955" s="11"/>
      <c r="AP2955" s="11"/>
      <c r="AQ2955" s="26"/>
      <c r="AR2955" s="26"/>
      <c r="AS2955" s="26"/>
      <c r="AT2955" s="26"/>
      <c r="AU2955" s="26"/>
      <c r="AV2955" s="26"/>
      <c r="AW2955" s="11"/>
      <c r="AX2955" s="11"/>
      <c r="AY2955" s="11"/>
      <c r="AZ2955" s="11"/>
      <c r="BA2955" s="11"/>
      <c r="BB2955" s="11"/>
      <c r="BC2955" s="11"/>
    </row>
    <row r="2956" spans="1:55" x14ac:dyDescent="0.3">
      <c r="A2956" s="11"/>
      <c r="B2956" s="11"/>
      <c r="C2956" s="11"/>
      <c r="D2956" s="11"/>
      <c r="E2956" s="38"/>
      <c r="F2956" s="11"/>
      <c r="G2956" s="40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1"/>
      <c r="AI2956" s="11"/>
      <c r="AJ2956" s="11"/>
      <c r="AK2956" s="11"/>
      <c r="AL2956" s="11"/>
      <c r="AM2956" s="11"/>
      <c r="AN2956" s="11"/>
      <c r="AO2956" s="11"/>
      <c r="AP2956" s="11"/>
      <c r="AQ2956" s="26"/>
      <c r="AR2956" s="26"/>
      <c r="AS2956" s="26"/>
      <c r="AT2956" s="26"/>
      <c r="AU2956" s="26"/>
      <c r="AV2956" s="26"/>
      <c r="AW2956" s="11"/>
      <c r="AX2956" s="11"/>
      <c r="AY2956" s="11"/>
      <c r="AZ2956" s="11"/>
      <c r="BA2956" s="11"/>
      <c r="BB2956" s="11"/>
      <c r="BC2956" s="11"/>
    </row>
    <row r="2957" spans="1:55" x14ac:dyDescent="0.3">
      <c r="A2957" s="11"/>
      <c r="B2957" s="11"/>
      <c r="C2957" s="11"/>
      <c r="D2957" s="11"/>
      <c r="E2957" s="38"/>
      <c r="F2957" s="11"/>
      <c r="G2957" s="40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1"/>
      <c r="AI2957" s="11"/>
      <c r="AJ2957" s="11"/>
      <c r="AK2957" s="11"/>
      <c r="AL2957" s="11"/>
      <c r="AM2957" s="11"/>
      <c r="AN2957" s="11"/>
      <c r="AO2957" s="11"/>
      <c r="AP2957" s="11"/>
      <c r="AQ2957" s="26"/>
      <c r="AR2957" s="26"/>
      <c r="AS2957" s="26"/>
      <c r="AT2957" s="26"/>
      <c r="AU2957" s="26"/>
      <c r="AV2957" s="26"/>
      <c r="AW2957" s="11"/>
      <c r="AX2957" s="11"/>
      <c r="AY2957" s="11"/>
      <c r="AZ2957" s="11"/>
      <c r="BA2957" s="11"/>
      <c r="BB2957" s="11"/>
      <c r="BC2957" s="11"/>
    </row>
    <row r="2958" spans="1:55" x14ac:dyDescent="0.3">
      <c r="A2958" s="11"/>
      <c r="B2958" s="11"/>
      <c r="C2958" s="11"/>
      <c r="D2958" s="11"/>
      <c r="E2958" s="38"/>
      <c r="F2958" s="11"/>
      <c r="G2958" s="40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1"/>
      <c r="AI2958" s="11"/>
      <c r="AJ2958" s="11"/>
      <c r="AK2958" s="11"/>
      <c r="AL2958" s="11"/>
      <c r="AM2958" s="11"/>
      <c r="AN2958" s="11"/>
      <c r="AO2958" s="11"/>
      <c r="AP2958" s="11"/>
      <c r="AQ2958" s="26"/>
      <c r="AR2958" s="26"/>
      <c r="AS2958" s="26"/>
      <c r="AT2958" s="26"/>
      <c r="AU2958" s="26"/>
      <c r="AV2958" s="26"/>
      <c r="AW2958" s="11"/>
      <c r="AX2958" s="11"/>
      <c r="AY2958" s="11"/>
      <c r="AZ2958" s="11"/>
      <c r="BA2958" s="11"/>
      <c r="BB2958" s="11"/>
      <c r="BC2958" s="11"/>
    </row>
    <row r="2959" spans="1:55" x14ac:dyDescent="0.3">
      <c r="A2959" s="11"/>
      <c r="B2959" s="11"/>
      <c r="C2959" s="11"/>
      <c r="D2959" s="11"/>
      <c r="E2959" s="38"/>
      <c r="F2959" s="11"/>
      <c r="G2959" s="40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1"/>
      <c r="AI2959" s="11"/>
      <c r="AJ2959" s="11"/>
      <c r="AK2959" s="11"/>
      <c r="AL2959" s="11"/>
      <c r="AM2959" s="11"/>
      <c r="AN2959" s="11"/>
      <c r="AO2959" s="11"/>
      <c r="AP2959" s="11"/>
      <c r="AQ2959" s="26"/>
      <c r="AR2959" s="26"/>
      <c r="AS2959" s="26"/>
      <c r="AT2959" s="26"/>
      <c r="AU2959" s="26"/>
      <c r="AV2959" s="26"/>
      <c r="AW2959" s="11"/>
      <c r="AX2959" s="11"/>
      <c r="AY2959" s="11"/>
      <c r="AZ2959" s="11"/>
      <c r="BA2959" s="11"/>
      <c r="BB2959" s="11"/>
      <c r="BC2959" s="11"/>
    </row>
    <row r="2960" spans="1:55" x14ac:dyDescent="0.3">
      <c r="A2960" s="11"/>
      <c r="B2960" s="11"/>
      <c r="C2960" s="11"/>
      <c r="D2960" s="11"/>
      <c r="E2960" s="38"/>
      <c r="F2960" s="11"/>
      <c r="G2960" s="40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1"/>
      <c r="AI2960" s="11"/>
      <c r="AJ2960" s="11"/>
      <c r="AK2960" s="11"/>
      <c r="AL2960" s="11"/>
      <c r="AM2960" s="11"/>
      <c r="AN2960" s="11"/>
      <c r="AO2960" s="11"/>
      <c r="AP2960" s="11"/>
      <c r="AQ2960" s="26"/>
      <c r="AR2960" s="26"/>
      <c r="AS2960" s="26"/>
      <c r="AT2960" s="26"/>
      <c r="AU2960" s="26"/>
      <c r="AV2960" s="26"/>
      <c r="AW2960" s="11"/>
      <c r="AX2960" s="11"/>
      <c r="AY2960" s="11"/>
      <c r="AZ2960" s="11"/>
      <c r="BA2960" s="11"/>
      <c r="BB2960" s="11"/>
      <c r="BC2960" s="11"/>
    </row>
    <row r="2961" spans="1:55" x14ac:dyDescent="0.3">
      <c r="A2961" s="11"/>
      <c r="B2961" s="11"/>
      <c r="C2961" s="11"/>
      <c r="D2961" s="11"/>
      <c r="E2961" s="38"/>
      <c r="F2961" s="11"/>
      <c r="G2961" s="40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1"/>
      <c r="AI2961" s="11"/>
      <c r="AJ2961" s="11"/>
      <c r="AK2961" s="11"/>
      <c r="AL2961" s="11"/>
      <c r="AM2961" s="11"/>
      <c r="AN2961" s="11"/>
      <c r="AO2961" s="11"/>
      <c r="AP2961" s="11"/>
      <c r="AQ2961" s="26"/>
      <c r="AR2961" s="26"/>
      <c r="AS2961" s="26"/>
      <c r="AT2961" s="26"/>
      <c r="AU2961" s="26"/>
      <c r="AV2961" s="26"/>
      <c r="AW2961" s="11"/>
      <c r="AX2961" s="11"/>
      <c r="AY2961" s="11"/>
      <c r="AZ2961" s="11"/>
      <c r="BA2961" s="11"/>
      <c r="BB2961" s="11"/>
      <c r="BC2961" s="11"/>
    </row>
    <row r="2962" spans="1:55" x14ac:dyDescent="0.3">
      <c r="A2962" s="11"/>
      <c r="B2962" s="11"/>
      <c r="C2962" s="11"/>
      <c r="D2962" s="11"/>
      <c r="E2962" s="38"/>
      <c r="F2962" s="11"/>
      <c r="G2962" s="40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1"/>
      <c r="AI2962" s="11"/>
      <c r="AJ2962" s="11"/>
      <c r="AK2962" s="11"/>
      <c r="AL2962" s="11"/>
      <c r="AM2962" s="11"/>
      <c r="AN2962" s="11"/>
      <c r="AO2962" s="11"/>
      <c r="AP2962" s="11"/>
      <c r="AQ2962" s="26"/>
      <c r="AR2962" s="26"/>
      <c r="AS2962" s="26"/>
      <c r="AT2962" s="26"/>
      <c r="AU2962" s="26"/>
      <c r="AV2962" s="26"/>
      <c r="AW2962" s="11"/>
      <c r="AX2962" s="11"/>
      <c r="AY2962" s="11"/>
      <c r="AZ2962" s="11"/>
      <c r="BA2962" s="11"/>
      <c r="BB2962" s="11"/>
      <c r="BC2962" s="11"/>
    </row>
    <row r="2963" spans="1:55" x14ac:dyDescent="0.3">
      <c r="A2963" s="11"/>
      <c r="B2963" s="11"/>
      <c r="C2963" s="11"/>
      <c r="D2963" s="11"/>
      <c r="E2963" s="38"/>
      <c r="F2963" s="11"/>
      <c r="G2963" s="40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1"/>
      <c r="AI2963" s="11"/>
      <c r="AJ2963" s="11"/>
      <c r="AK2963" s="11"/>
      <c r="AL2963" s="11"/>
      <c r="AM2963" s="11"/>
      <c r="AN2963" s="11"/>
      <c r="AO2963" s="11"/>
      <c r="AP2963" s="11"/>
      <c r="AQ2963" s="26"/>
      <c r="AR2963" s="26"/>
      <c r="AS2963" s="26"/>
      <c r="AT2963" s="26"/>
      <c r="AU2963" s="26"/>
      <c r="AV2963" s="26"/>
      <c r="AW2963" s="11"/>
      <c r="AX2963" s="11"/>
      <c r="AY2963" s="11"/>
      <c r="AZ2963" s="11"/>
      <c r="BA2963" s="11"/>
      <c r="BB2963" s="11"/>
      <c r="BC2963" s="11"/>
    </row>
    <row r="2964" spans="1:55" x14ac:dyDescent="0.3">
      <c r="A2964" s="11"/>
      <c r="B2964" s="11"/>
      <c r="C2964" s="11"/>
      <c r="D2964" s="11"/>
      <c r="E2964" s="38"/>
      <c r="F2964" s="11"/>
      <c r="G2964" s="40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1"/>
      <c r="AI2964" s="11"/>
      <c r="AJ2964" s="11"/>
      <c r="AK2964" s="11"/>
      <c r="AL2964" s="11"/>
      <c r="AM2964" s="11"/>
      <c r="AN2964" s="11"/>
      <c r="AO2964" s="11"/>
      <c r="AP2964" s="11"/>
      <c r="AQ2964" s="26"/>
      <c r="AR2964" s="26"/>
      <c r="AS2964" s="26"/>
      <c r="AT2964" s="26"/>
      <c r="AU2964" s="26"/>
      <c r="AV2964" s="26"/>
      <c r="AW2964" s="11"/>
      <c r="AX2964" s="11"/>
      <c r="AY2964" s="11"/>
      <c r="AZ2964" s="11"/>
      <c r="BA2964" s="11"/>
      <c r="BB2964" s="11"/>
      <c r="BC2964" s="11"/>
    </row>
    <row r="2965" spans="1:55" x14ac:dyDescent="0.3">
      <c r="A2965" s="11"/>
      <c r="B2965" s="11"/>
      <c r="C2965" s="11"/>
      <c r="D2965" s="11"/>
      <c r="E2965" s="38"/>
      <c r="F2965" s="11"/>
      <c r="G2965" s="40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1"/>
      <c r="AI2965" s="11"/>
      <c r="AJ2965" s="11"/>
      <c r="AK2965" s="11"/>
      <c r="AL2965" s="11"/>
      <c r="AM2965" s="11"/>
      <c r="AN2965" s="11"/>
      <c r="AO2965" s="11"/>
      <c r="AP2965" s="11"/>
      <c r="AQ2965" s="26"/>
      <c r="AR2965" s="26"/>
      <c r="AS2965" s="26"/>
      <c r="AT2965" s="26"/>
      <c r="AU2965" s="26"/>
      <c r="AV2965" s="26"/>
      <c r="AW2965" s="11"/>
      <c r="AX2965" s="11"/>
      <c r="AY2965" s="11"/>
      <c r="AZ2965" s="11"/>
      <c r="BA2965" s="11"/>
      <c r="BB2965" s="11"/>
      <c r="BC2965" s="11"/>
    </row>
    <row r="2966" spans="1:55" x14ac:dyDescent="0.3">
      <c r="A2966" s="11"/>
      <c r="B2966" s="11"/>
      <c r="C2966" s="11"/>
      <c r="D2966" s="11"/>
      <c r="E2966" s="38"/>
      <c r="F2966" s="11"/>
      <c r="G2966" s="40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1"/>
      <c r="AI2966" s="11"/>
      <c r="AJ2966" s="11"/>
      <c r="AK2966" s="11"/>
      <c r="AL2966" s="11"/>
      <c r="AM2966" s="11"/>
      <c r="AN2966" s="11"/>
      <c r="AO2966" s="11"/>
      <c r="AP2966" s="11"/>
      <c r="AQ2966" s="26"/>
      <c r="AR2966" s="26"/>
      <c r="AS2966" s="26"/>
      <c r="AT2966" s="26"/>
      <c r="AU2966" s="26"/>
      <c r="AV2966" s="26"/>
      <c r="AW2966" s="11"/>
      <c r="AX2966" s="11"/>
      <c r="AY2966" s="11"/>
      <c r="AZ2966" s="11"/>
      <c r="BA2966" s="11"/>
      <c r="BB2966" s="11"/>
      <c r="BC2966" s="11"/>
    </row>
    <row r="2967" spans="1:55" x14ac:dyDescent="0.3">
      <c r="A2967" s="11"/>
      <c r="B2967" s="11"/>
      <c r="C2967" s="11"/>
      <c r="D2967" s="11"/>
      <c r="E2967" s="38"/>
      <c r="F2967" s="11"/>
      <c r="G2967" s="40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1"/>
      <c r="AI2967" s="11"/>
      <c r="AJ2967" s="11"/>
      <c r="AK2967" s="11"/>
      <c r="AL2967" s="11"/>
      <c r="AM2967" s="11"/>
      <c r="AN2967" s="11"/>
      <c r="AO2967" s="11"/>
      <c r="AP2967" s="11"/>
      <c r="AQ2967" s="26"/>
      <c r="AR2967" s="26"/>
      <c r="AS2967" s="26"/>
      <c r="AT2967" s="26"/>
      <c r="AU2967" s="26"/>
      <c r="AV2967" s="26"/>
      <c r="AW2967" s="11"/>
      <c r="AX2967" s="11"/>
      <c r="AY2967" s="11"/>
      <c r="AZ2967" s="11"/>
      <c r="BA2967" s="11"/>
      <c r="BB2967" s="11"/>
      <c r="BC2967" s="11"/>
    </row>
    <row r="2968" spans="1:55" x14ac:dyDescent="0.3">
      <c r="A2968" s="11"/>
      <c r="B2968" s="11"/>
      <c r="C2968" s="11"/>
      <c r="D2968" s="11"/>
      <c r="E2968" s="38"/>
      <c r="F2968" s="11"/>
      <c r="G2968" s="40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1"/>
      <c r="AI2968" s="11"/>
      <c r="AJ2968" s="11"/>
      <c r="AK2968" s="11"/>
      <c r="AL2968" s="11"/>
      <c r="AM2968" s="11"/>
      <c r="AN2968" s="11"/>
      <c r="AO2968" s="11"/>
      <c r="AP2968" s="11"/>
      <c r="AQ2968" s="26"/>
      <c r="AR2968" s="26"/>
      <c r="AS2968" s="26"/>
      <c r="AT2968" s="26"/>
      <c r="AU2968" s="26"/>
      <c r="AV2968" s="26"/>
      <c r="AW2968" s="11"/>
      <c r="AX2968" s="11"/>
      <c r="AY2968" s="11"/>
      <c r="AZ2968" s="11"/>
      <c r="BA2968" s="11"/>
      <c r="BB2968" s="11"/>
      <c r="BC2968" s="11"/>
    </row>
    <row r="2969" spans="1:55" x14ac:dyDescent="0.3">
      <c r="A2969" s="11"/>
      <c r="B2969" s="11"/>
      <c r="C2969" s="11"/>
      <c r="D2969" s="11"/>
      <c r="E2969" s="38"/>
      <c r="F2969" s="11"/>
      <c r="G2969" s="40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1"/>
      <c r="AI2969" s="11"/>
      <c r="AJ2969" s="11"/>
      <c r="AK2969" s="11"/>
      <c r="AL2969" s="11"/>
      <c r="AM2969" s="11"/>
      <c r="AN2969" s="11"/>
      <c r="AO2969" s="11"/>
      <c r="AP2969" s="11"/>
      <c r="AQ2969" s="26"/>
      <c r="AR2969" s="26"/>
      <c r="AS2969" s="26"/>
      <c r="AT2969" s="26"/>
      <c r="AU2969" s="26"/>
      <c r="AV2969" s="26"/>
      <c r="AW2969" s="11"/>
      <c r="AX2969" s="11"/>
      <c r="AY2969" s="11"/>
      <c r="AZ2969" s="11"/>
      <c r="BA2969" s="11"/>
      <c r="BB2969" s="11"/>
      <c r="BC2969" s="11"/>
    </row>
    <row r="2970" spans="1:55" x14ac:dyDescent="0.3">
      <c r="A2970" s="11"/>
      <c r="B2970" s="11"/>
      <c r="C2970" s="11"/>
      <c r="D2970" s="11"/>
      <c r="E2970" s="38"/>
      <c r="F2970" s="11"/>
      <c r="G2970" s="40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1"/>
      <c r="AI2970" s="11"/>
      <c r="AJ2970" s="11"/>
      <c r="AK2970" s="11"/>
      <c r="AL2970" s="11"/>
      <c r="AM2970" s="11"/>
      <c r="AN2970" s="11"/>
      <c r="AO2970" s="11"/>
      <c r="AP2970" s="11"/>
      <c r="AQ2970" s="26"/>
      <c r="AR2970" s="26"/>
      <c r="AS2970" s="26"/>
      <c r="AT2970" s="26"/>
      <c r="AU2970" s="26"/>
      <c r="AV2970" s="26"/>
      <c r="AW2970" s="11"/>
      <c r="AX2970" s="11"/>
      <c r="AY2970" s="11"/>
      <c r="AZ2970" s="11"/>
      <c r="BA2970" s="11"/>
      <c r="BB2970" s="11"/>
      <c r="BC2970" s="11"/>
    </row>
    <row r="2971" spans="1:55" x14ac:dyDescent="0.3">
      <c r="A2971" s="11"/>
      <c r="B2971" s="11"/>
      <c r="C2971" s="11"/>
      <c r="D2971" s="11"/>
      <c r="E2971" s="38"/>
      <c r="F2971" s="11"/>
      <c r="G2971" s="40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1"/>
      <c r="AI2971" s="11"/>
      <c r="AJ2971" s="11"/>
      <c r="AK2971" s="11"/>
      <c r="AL2971" s="11"/>
      <c r="AM2971" s="11"/>
      <c r="AN2971" s="11"/>
      <c r="AO2971" s="11"/>
      <c r="AP2971" s="11"/>
      <c r="AQ2971" s="26"/>
      <c r="AR2971" s="26"/>
      <c r="AS2971" s="26"/>
      <c r="AT2971" s="26"/>
      <c r="AU2971" s="26"/>
      <c r="AV2971" s="26"/>
      <c r="AW2971" s="11"/>
      <c r="AX2971" s="11"/>
      <c r="AY2971" s="11"/>
      <c r="AZ2971" s="11"/>
      <c r="BA2971" s="11"/>
      <c r="BB2971" s="11"/>
      <c r="BC2971" s="11"/>
    </row>
    <row r="2972" spans="1:55" x14ac:dyDescent="0.3">
      <c r="A2972" s="11"/>
      <c r="B2972" s="11"/>
      <c r="C2972" s="11"/>
      <c r="D2972" s="11"/>
      <c r="E2972" s="38"/>
      <c r="F2972" s="11"/>
      <c r="G2972" s="40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1"/>
      <c r="AI2972" s="11"/>
      <c r="AJ2972" s="11"/>
      <c r="AK2972" s="11"/>
      <c r="AL2972" s="11"/>
      <c r="AM2972" s="11"/>
      <c r="AN2972" s="11"/>
      <c r="AO2972" s="11"/>
      <c r="AP2972" s="11"/>
      <c r="AQ2972" s="26"/>
      <c r="AR2972" s="26"/>
      <c r="AS2972" s="26"/>
      <c r="AT2972" s="26"/>
      <c r="AU2972" s="26"/>
      <c r="AV2972" s="26"/>
      <c r="AW2972" s="11"/>
      <c r="AX2972" s="11"/>
      <c r="AY2972" s="11"/>
      <c r="AZ2972" s="11"/>
      <c r="BA2972" s="11"/>
      <c r="BB2972" s="11"/>
      <c r="BC2972" s="11"/>
    </row>
    <row r="2973" spans="1:55" x14ac:dyDescent="0.3">
      <c r="A2973" s="11"/>
      <c r="B2973" s="11"/>
      <c r="C2973" s="11"/>
      <c r="D2973" s="11"/>
      <c r="E2973" s="38"/>
      <c r="F2973" s="11"/>
      <c r="G2973" s="40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1"/>
      <c r="AI2973" s="11"/>
      <c r="AJ2973" s="11"/>
      <c r="AK2973" s="11"/>
      <c r="AL2973" s="11"/>
      <c r="AM2973" s="11"/>
      <c r="AN2973" s="11"/>
      <c r="AO2973" s="11"/>
      <c r="AP2973" s="11"/>
      <c r="AQ2973" s="26"/>
      <c r="AR2973" s="26"/>
      <c r="AS2973" s="26"/>
      <c r="AT2973" s="26"/>
      <c r="AU2973" s="26"/>
      <c r="AV2973" s="26"/>
      <c r="AW2973" s="11"/>
      <c r="AX2973" s="11"/>
      <c r="AY2973" s="11"/>
      <c r="AZ2973" s="11"/>
      <c r="BA2973" s="11"/>
      <c r="BB2973" s="11"/>
      <c r="BC2973" s="11"/>
    </row>
    <row r="2974" spans="1:55" x14ac:dyDescent="0.3">
      <c r="A2974" s="11"/>
      <c r="B2974" s="11"/>
      <c r="C2974" s="11"/>
      <c r="D2974" s="11"/>
      <c r="E2974" s="38"/>
      <c r="F2974" s="11"/>
      <c r="G2974" s="40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1"/>
      <c r="AI2974" s="11"/>
      <c r="AJ2974" s="11"/>
      <c r="AK2974" s="11"/>
      <c r="AL2974" s="11"/>
      <c r="AM2974" s="11"/>
      <c r="AN2974" s="11"/>
      <c r="AO2974" s="11"/>
      <c r="AP2974" s="11"/>
      <c r="AQ2974" s="26"/>
      <c r="AR2974" s="26"/>
      <c r="AS2974" s="26"/>
      <c r="AT2974" s="26"/>
      <c r="AU2974" s="26"/>
      <c r="AV2974" s="26"/>
      <c r="AW2974" s="11"/>
      <c r="AX2974" s="11"/>
      <c r="AY2974" s="11"/>
      <c r="AZ2974" s="11"/>
      <c r="BA2974" s="11"/>
      <c r="BB2974" s="11"/>
      <c r="BC2974" s="11"/>
    </row>
    <row r="2975" spans="1:55" x14ac:dyDescent="0.3">
      <c r="A2975" s="11"/>
      <c r="B2975" s="11"/>
      <c r="C2975" s="11"/>
      <c r="D2975" s="11"/>
      <c r="E2975" s="38"/>
      <c r="F2975" s="11"/>
      <c r="G2975" s="40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1"/>
      <c r="AI2975" s="11"/>
      <c r="AJ2975" s="11"/>
      <c r="AK2975" s="11"/>
      <c r="AL2975" s="11"/>
      <c r="AM2975" s="11"/>
      <c r="AN2975" s="11"/>
      <c r="AO2975" s="11"/>
      <c r="AP2975" s="11"/>
      <c r="AQ2975" s="26"/>
      <c r="AR2975" s="26"/>
      <c r="AS2975" s="26"/>
      <c r="AT2975" s="26"/>
      <c r="AU2975" s="26"/>
      <c r="AV2975" s="26"/>
      <c r="AW2975" s="11"/>
      <c r="AX2975" s="11"/>
      <c r="AY2975" s="11"/>
      <c r="AZ2975" s="11"/>
      <c r="BA2975" s="11"/>
      <c r="BB2975" s="11"/>
      <c r="BC2975" s="11"/>
    </row>
    <row r="2976" spans="1:55" x14ac:dyDescent="0.3">
      <c r="A2976" s="11"/>
      <c r="B2976" s="11"/>
      <c r="C2976" s="11"/>
      <c r="D2976" s="11"/>
      <c r="E2976" s="38"/>
      <c r="F2976" s="11"/>
      <c r="G2976" s="40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1"/>
      <c r="AI2976" s="11"/>
      <c r="AJ2976" s="11"/>
      <c r="AK2976" s="11"/>
      <c r="AL2976" s="11"/>
      <c r="AM2976" s="11"/>
      <c r="AN2976" s="11"/>
      <c r="AO2976" s="11"/>
      <c r="AP2976" s="11"/>
      <c r="AQ2976" s="26"/>
      <c r="AR2976" s="26"/>
      <c r="AS2976" s="26"/>
      <c r="AT2976" s="26"/>
      <c r="AU2976" s="26"/>
      <c r="AV2976" s="26"/>
      <c r="AW2976" s="11"/>
      <c r="AX2976" s="11"/>
      <c r="AY2976" s="11"/>
      <c r="AZ2976" s="11"/>
      <c r="BA2976" s="11"/>
      <c r="BB2976" s="11"/>
      <c r="BC2976" s="11"/>
    </row>
    <row r="2977" spans="1:55" x14ac:dyDescent="0.3">
      <c r="A2977" s="11"/>
      <c r="B2977" s="11"/>
      <c r="C2977" s="11"/>
      <c r="D2977" s="11"/>
      <c r="E2977" s="38"/>
      <c r="F2977" s="11"/>
      <c r="G2977" s="40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1"/>
      <c r="AI2977" s="11"/>
      <c r="AJ2977" s="11"/>
      <c r="AK2977" s="11"/>
      <c r="AL2977" s="11"/>
      <c r="AM2977" s="11"/>
      <c r="AN2977" s="11"/>
      <c r="AO2977" s="11"/>
      <c r="AP2977" s="11"/>
      <c r="AQ2977" s="26"/>
      <c r="AR2977" s="26"/>
      <c r="AS2977" s="26"/>
      <c r="AT2977" s="26"/>
      <c r="AU2977" s="26"/>
      <c r="AV2977" s="26"/>
      <c r="AW2977" s="11"/>
      <c r="AX2977" s="11"/>
      <c r="AY2977" s="11"/>
      <c r="AZ2977" s="11"/>
      <c r="BA2977" s="11"/>
      <c r="BB2977" s="11"/>
      <c r="BC2977" s="11"/>
    </row>
    <row r="2978" spans="1:55" x14ac:dyDescent="0.3">
      <c r="A2978" s="11"/>
      <c r="B2978" s="11"/>
      <c r="C2978" s="11"/>
      <c r="D2978" s="11"/>
      <c r="E2978" s="38"/>
      <c r="F2978" s="11"/>
      <c r="G2978" s="40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1"/>
      <c r="AI2978" s="11"/>
      <c r="AJ2978" s="11"/>
      <c r="AK2978" s="11"/>
      <c r="AL2978" s="11"/>
      <c r="AM2978" s="11"/>
      <c r="AN2978" s="11"/>
      <c r="AO2978" s="11"/>
      <c r="AP2978" s="11"/>
      <c r="AQ2978" s="26"/>
      <c r="AR2978" s="26"/>
      <c r="AS2978" s="26"/>
      <c r="AT2978" s="26"/>
      <c r="AU2978" s="26"/>
      <c r="AV2978" s="26"/>
      <c r="AW2978" s="11"/>
      <c r="AX2978" s="11"/>
      <c r="AY2978" s="11"/>
      <c r="AZ2978" s="11"/>
      <c r="BA2978" s="11"/>
      <c r="BB2978" s="11"/>
      <c r="BC2978" s="11"/>
    </row>
    <row r="2979" spans="1:55" x14ac:dyDescent="0.3">
      <c r="A2979" s="11"/>
      <c r="B2979" s="11"/>
      <c r="C2979" s="11"/>
      <c r="D2979" s="11"/>
      <c r="E2979" s="38"/>
      <c r="F2979" s="11"/>
      <c r="G2979" s="40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1"/>
      <c r="AI2979" s="11"/>
      <c r="AJ2979" s="11"/>
      <c r="AK2979" s="11"/>
      <c r="AL2979" s="11"/>
      <c r="AM2979" s="11"/>
      <c r="AN2979" s="11"/>
      <c r="AO2979" s="11"/>
      <c r="AP2979" s="11"/>
      <c r="AQ2979" s="26"/>
      <c r="AR2979" s="26"/>
      <c r="AS2979" s="26"/>
      <c r="AT2979" s="26"/>
      <c r="AU2979" s="26"/>
      <c r="AV2979" s="26"/>
      <c r="AW2979" s="11"/>
      <c r="AX2979" s="11"/>
      <c r="AY2979" s="11"/>
      <c r="AZ2979" s="11"/>
      <c r="BA2979" s="11"/>
      <c r="BB2979" s="11"/>
      <c r="BC2979" s="11"/>
    </row>
    <row r="2980" spans="1:55" x14ac:dyDescent="0.3">
      <c r="A2980" s="11"/>
      <c r="B2980" s="11"/>
      <c r="C2980" s="11"/>
      <c r="D2980" s="11"/>
      <c r="E2980" s="38"/>
      <c r="F2980" s="11"/>
      <c r="G2980" s="40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1"/>
      <c r="AI2980" s="11"/>
      <c r="AJ2980" s="11"/>
      <c r="AK2980" s="11"/>
      <c r="AL2980" s="11"/>
      <c r="AM2980" s="11"/>
      <c r="AN2980" s="11"/>
      <c r="AO2980" s="11"/>
      <c r="AP2980" s="11"/>
      <c r="AQ2980" s="26"/>
      <c r="AR2980" s="26"/>
      <c r="AS2980" s="26"/>
      <c r="AT2980" s="26"/>
      <c r="AU2980" s="26"/>
      <c r="AV2980" s="26"/>
      <c r="AW2980" s="11"/>
      <c r="AX2980" s="11"/>
      <c r="AY2980" s="11"/>
      <c r="AZ2980" s="11"/>
      <c r="BA2980" s="11"/>
      <c r="BB2980" s="11"/>
      <c r="BC2980" s="11"/>
    </row>
    <row r="2981" spans="1:55" x14ac:dyDescent="0.3">
      <c r="A2981" s="11"/>
      <c r="B2981" s="11"/>
      <c r="C2981" s="11"/>
      <c r="D2981" s="11"/>
      <c r="E2981" s="38"/>
      <c r="F2981" s="11"/>
      <c r="G2981" s="40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1"/>
      <c r="AI2981" s="11"/>
      <c r="AJ2981" s="11"/>
      <c r="AK2981" s="11"/>
      <c r="AL2981" s="11"/>
      <c r="AM2981" s="11"/>
      <c r="AN2981" s="11"/>
      <c r="AO2981" s="11"/>
      <c r="AP2981" s="11"/>
      <c r="AQ2981" s="26"/>
      <c r="AR2981" s="26"/>
      <c r="AS2981" s="26"/>
      <c r="AT2981" s="26"/>
      <c r="AU2981" s="26"/>
      <c r="AV2981" s="26"/>
      <c r="AW2981" s="11"/>
      <c r="AX2981" s="11"/>
      <c r="AY2981" s="11"/>
      <c r="AZ2981" s="11"/>
      <c r="BA2981" s="11"/>
      <c r="BB2981" s="11"/>
      <c r="BC2981" s="11"/>
    </row>
    <row r="2982" spans="1:55" x14ac:dyDescent="0.3">
      <c r="A2982" s="11"/>
      <c r="B2982" s="11"/>
      <c r="C2982" s="11"/>
      <c r="D2982" s="11"/>
      <c r="E2982" s="38"/>
      <c r="F2982" s="11"/>
      <c r="G2982" s="40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1"/>
      <c r="AI2982" s="11"/>
      <c r="AJ2982" s="11"/>
      <c r="AK2982" s="11"/>
      <c r="AL2982" s="11"/>
      <c r="AM2982" s="11"/>
      <c r="AN2982" s="11"/>
      <c r="AO2982" s="11"/>
      <c r="AP2982" s="11"/>
      <c r="AQ2982" s="26"/>
      <c r="AR2982" s="26"/>
      <c r="AS2982" s="26"/>
      <c r="AT2982" s="26"/>
      <c r="AU2982" s="26"/>
      <c r="AV2982" s="26"/>
      <c r="AW2982" s="11"/>
      <c r="AX2982" s="11"/>
      <c r="AY2982" s="11"/>
      <c r="AZ2982" s="11"/>
      <c r="BA2982" s="11"/>
      <c r="BB2982" s="11"/>
      <c r="BC2982" s="11"/>
    </row>
    <row r="2983" spans="1:55" x14ac:dyDescent="0.3">
      <c r="A2983" s="11"/>
      <c r="B2983" s="11"/>
      <c r="C2983" s="11"/>
      <c r="D2983" s="11"/>
      <c r="E2983" s="38"/>
      <c r="F2983" s="11"/>
      <c r="G2983" s="40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1"/>
      <c r="AI2983" s="11"/>
      <c r="AJ2983" s="11"/>
      <c r="AK2983" s="11"/>
      <c r="AL2983" s="11"/>
      <c r="AM2983" s="11"/>
      <c r="AN2983" s="11"/>
      <c r="AO2983" s="11"/>
      <c r="AP2983" s="11"/>
      <c r="AQ2983" s="26"/>
      <c r="AR2983" s="26"/>
      <c r="AS2983" s="26"/>
      <c r="AT2983" s="26"/>
      <c r="AU2983" s="26"/>
      <c r="AV2983" s="26"/>
      <c r="AW2983" s="11"/>
      <c r="AX2983" s="11"/>
      <c r="AY2983" s="11"/>
      <c r="AZ2983" s="11"/>
      <c r="BA2983" s="11"/>
      <c r="BB2983" s="11"/>
      <c r="BC2983" s="11"/>
    </row>
    <row r="2984" spans="1:55" x14ac:dyDescent="0.3">
      <c r="A2984" s="11"/>
      <c r="B2984" s="11"/>
      <c r="C2984" s="11"/>
      <c r="D2984" s="11"/>
      <c r="E2984" s="38"/>
      <c r="F2984" s="11"/>
      <c r="G2984" s="40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1"/>
      <c r="AI2984" s="11"/>
      <c r="AJ2984" s="11"/>
      <c r="AK2984" s="11"/>
      <c r="AL2984" s="11"/>
      <c r="AM2984" s="11"/>
      <c r="AN2984" s="11"/>
      <c r="AO2984" s="11"/>
      <c r="AP2984" s="11"/>
      <c r="AQ2984" s="26"/>
      <c r="AR2984" s="26"/>
      <c r="AS2984" s="26"/>
      <c r="AT2984" s="26"/>
      <c r="AU2984" s="26"/>
      <c r="AV2984" s="26"/>
      <c r="AW2984" s="11"/>
      <c r="AX2984" s="11"/>
      <c r="AY2984" s="11"/>
      <c r="AZ2984" s="11"/>
      <c r="BA2984" s="11"/>
      <c r="BB2984" s="11"/>
      <c r="BC2984" s="11"/>
    </row>
    <row r="2985" spans="1:55" x14ac:dyDescent="0.3">
      <c r="A2985" s="11"/>
      <c r="B2985" s="11"/>
      <c r="C2985" s="11"/>
      <c r="D2985" s="11"/>
      <c r="E2985" s="38"/>
      <c r="F2985" s="11"/>
      <c r="G2985" s="40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1"/>
      <c r="AI2985" s="11"/>
      <c r="AJ2985" s="11"/>
      <c r="AK2985" s="11"/>
      <c r="AL2985" s="11"/>
      <c r="AM2985" s="11"/>
      <c r="AN2985" s="11"/>
      <c r="AO2985" s="11"/>
      <c r="AP2985" s="11"/>
      <c r="AQ2985" s="26"/>
      <c r="AR2985" s="26"/>
      <c r="AS2985" s="26"/>
      <c r="AT2985" s="26"/>
      <c r="AU2985" s="26"/>
      <c r="AV2985" s="26"/>
      <c r="AW2985" s="11"/>
      <c r="AX2985" s="11"/>
      <c r="AY2985" s="11"/>
      <c r="AZ2985" s="11"/>
      <c r="BA2985" s="11"/>
      <c r="BB2985" s="11"/>
      <c r="BC2985" s="11"/>
    </row>
    <row r="2986" spans="1:55" x14ac:dyDescent="0.3">
      <c r="A2986" s="11"/>
      <c r="B2986" s="11"/>
      <c r="C2986" s="11"/>
      <c r="D2986" s="11"/>
      <c r="E2986" s="38"/>
      <c r="F2986" s="11"/>
      <c r="G2986" s="40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1"/>
      <c r="AI2986" s="11"/>
      <c r="AJ2986" s="11"/>
      <c r="AK2986" s="11"/>
      <c r="AL2986" s="11"/>
      <c r="AM2986" s="11"/>
      <c r="AN2986" s="11"/>
      <c r="AO2986" s="11"/>
      <c r="AP2986" s="11"/>
      <c r="AQ2986" s="26"/>
      <c r="AR2986" s="26"/>
      <c r="AS2986" s="26"/>
      <c r="AT2986" s="26"/>
      <c r="AU2986" s="26"/>
      <c r="AV2986" s="26"/>
      <c r="AW2986" s="11"/>
      <c r="AX2986" s="11"/>
      <c r="AY2986" s="11"/>
      <c r="AZ2986" s="11"/>
      <c r="BA2986" s="11"/>
      <c r="BB2986" s="11"/>
      <c r="BC2986" s="11"/>
    </row>
    <row r="2987" spans="1:55" x14ac:dyDescent="0.3">
      <c r="A2987" s="11"/>
      <c r="B2987" s="11"/>
      <c r="C2987" s="11"/>
      <c r="D2987" s="11"/>
      <c r="E2987" s="38"/>
      <c r="F2987" s="11"/>
      <c r="G2987" s="40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1"/>
      <c r="AI2987" s="11"/>
      <c r="AJ2987" s="11"/>
      <c r="AK2987" s="11"/>
      <c r="AL2987" s="11"/>
      <c r="AM2987" s="11"/>
      <c r="AN2987" s="11"/>
      <c r="AO2987" s="11"/>
      <c r="AP2987" s="11"/>
      <c r="AQ2987" s="26"/>
      <c r="AR2987" s="26"/>
      <c r="AS2987" s="26"/>
      <c r="AT2987" s="26"/>
      <c r="AU2987" s="26"/>
      <c r="AV2987" s="26"/>
      <c r="AW2987" s="11"/>
      <c r="AX2987" s="11"/>
      <c r="AY2987" s="11"/>
      <c r="AZ2987" s="11"/>
      <c r="BA2987" s="11"/>
      <c r="BB2987" s="11"/>
      <c r="BC2987" s="11"/>
    </row>
    <row r="2988" spans="1:55" x14ac:dyDescent="0.3">
      <c r="A2988" s="11"/>
      <c r="B2988" s="11"/>
      <c r="C2988" s="11"/>
      <c r="D2988" s="11"/>
      <c r="E2988" s="38"/>
      <c r="F2988" s="11"/>
      <c r="G2988" s="40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1"/>
      <c r="AI2988" s="11"/>
      <c r="AJ2988" s="11"/>
      <c r="AK2988" s="11"/>
      <c r="AL2988" s="11"/>
      <c r="AM2988" s="11"/>
      <c r="AN2988" s="11"/>
      <c r="AO2988" s="11"/>
      <c r="AP2988" s="11"/>
      <c r="AQ2988" s="26"/>
      <c r="AR2988" s="26"/>
      <c r="AS2988" s="26"/>
      <c r="AT2988" s="26"/>
      <c r="AU2988" s="26"/>
      <c r="AV2988" s="26"/>
      <c r="AW2988" s="11"/>
      <c r="AX2988" s="11"/>
      <c r="AY2988" s="11"/>
      <c r="AZ2988" s="11"/>
      <c r="BA2988" s="11"/>
      <c r="BB2988" s="11"/>
      <c r="BC2988" s="11"/>
    </row>
    <row r="2989" spans="1:55" x14ac:dyDescent="0.3">
      <c r="A2989" s="11"/>
      <c r="B2989" s="11"/>
      <c r="C2989" s="11"/>
      <c r="D2989" s="11"/>
      <c r="E2989" s="38"/>
      <c r="F2989" s="11"/>
      <c r="G2989" s="40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1"/>
      <c r="AI2989" s="11"/>
      <c r="AJ2989" s="11"/>
      <c r="AK2989" s="11"/>
      <c r="AL2989" s="11"/>
      <c r="AM2989" s="11"/>
      <c r="AN2989" s="11"/>
      <c r="AO2989" s="11"/>
      <c r="AP2989" s="11"/>
      <c r="AQ2989" s="26"/>
      <c r="AR2989" s="26"/>
      <c r="AS2989" s="26"/>
      <c r="AT2989" s="26"/>
      <c r="AU2989" s="26"/>
      <c r="AV2989" s="26"/>
      <c r="AW2989" s="11"/>
      <c r="AX2989" s="11"/>
      <c r="AY2989" s="11"/>
      <c r="AZ2989" s="11"/>
      <c r="BA2989" s="11"/>
      <c r="BB2989" s="11"/>
      <c r="BC2989" s="11"/>
    </row>
    <row r="2990" spans="1:55" x14ac:dyDescent="0.3">
      <c r="A2990" s="11"/>
      <c r="B2990" s="11"/>
      <c r="C2990" s="11"/>
      <c r="D2990" s="11"/>
      <c r="E2990" s="38"/>
      <c r="F2990" s="11"/>
      <c r="G2990" s="40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1"/>
      <c r="AI2990" s="11"/>
      <c r="AJ2990" s="11"/>
      <c r="AK2990" s="11"/>
      <c r="AL2990" s="11"/>
      <c r="AM2990" s="11"/>
      <c r="AN2990" s="11"/>
      <c r="AO2990" s="11"/>
      <c r="AP2990" s="11"/>
      <c r="AQ2990" s="26"/>
      <c r="AR2990" s="26"/>
      <c r="AS2990" s="26"/>
      <c r="AT2990" s="26"/>
      <c r="AU2990" s="26"/>
      <c r="AV2990" s="26"/>
      <c r="AW2990" s="11"/>
      <c r="AX2990" s="11"/>
      <c r="AY2990" s="11"/>
      <c r="AZ2990" s="11"/>
      <c r="BA2990" s="11"/>
      <c r="BB2990" s="11"/>
      <c r="BC2990" s="11"/>
    </row>
    <row r="2991" spans="1:55" x14ac:dyDescent="0.3">
      <c r="A2991" s="11"/>
      <c r="B2991" s="11"/>
      <c r="C2991" s="11"/>
      <c r="D2991" s="11"/>
      <c r="E2991" s="38"/>
      <c r="F2991" s="11"/>
      <c r="G2991" s="40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1"/>
      <c r="AI2991" s="11"/>
      <c r="AJ2991" s="11"/>
      <c r="AK2991" s="11"/>
      <c r="AL2991" s="11"/>
      <c r="AM2991" s="11"/>
      <c r="AN2991" s="11"/>
      <c r="AO2991" s="11"/>
      <c r="AP2991" s="11"/>
      <c r="AQ2991" s="26"/>
      <c r="AR2991" s="26"/>
      <c r="AS2991" s="26"/>
      <c r="AT2991" s="26"/>
      <c r="AU2991" s="26"/>
      <c r="AV2991" s="26"/>
      <c r="AW2991" s="11"/>
      <c r="AX2991" s="11"/>
      <c r="AY2991" s="11"/>
      <c r="AZ2991" s="11"/>
      <c r="BA2991" s="11"/>
      <c r="BB2991" s="11"/>
      <c r="BC2991" s="11"/>
    </row>
    <row r="2992" spans="1:55" x14ac:dyDescent="0.3">
      <c r="A2992" s="11"/>
      <c r="B2992" s="11"/>
      <c r="C2992" s="11"/>
      <c r="D2992" s="11"/>
      <c r="E2992" s="38"/>
      <c r="F2992" s="11"/>
      <c r="G2992" s="40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1"/>
      <c r="AI2992" s="11"/>
      <c r="AJ2992" s="11"/>
      <c r="AK2992" s="11"/>
      <c r="AL2992" s="11"/>
      <c r="AM2992" s="11"/>
      <c r="AN2992" s="11"/>
      <c r="AO2992" s="11"/>
      <c r="AP2992" s="11"/>
      <c r="AQ2992" s="26"/>
      <c r="AR2992" s="26"/>
      <c r="AS2992" s="26"/>
      <c r="AT2992" s="26"/>
      <c r="AU2992" s="26"/>
      <c r="AV2992" s="26"/>
      <c r="AW2992" s="11"/>
      <c r="AX2992" s="11"/>
      <c r="AY2992" s="11"/>
      <c r="AZ2992" s="11"/>
      <c r="BA2992" s="11"/>
      <c r="BB2992" s="11"/>
      <c r="BC2992" s="11"/>
    </row>
    <row r="2993" spans="1:55" x14ac:dyDescent="0.3">
      <c r="A2993" s="11"/>
      <c r="B2993" s="11"/>
      <c r="C2993" s="11"/>
      <c r="D2993" s="11"/>
      <c r="E2993" s="38"/>
      <c r="F2993" s="11"/>
      <c r="G2993" s="40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1"/>
      <c r="AI2993" s="11"/>
      <c r="AJ2993" s="11"/>
      <c r="AK2993" s="11"/>
      <c r="AL2993" s="11"/>
      <c r="AM2993" s="11"/>
      <c r="AN2993" s="11"/>
      <c r="AO2993" s="11"/>
      <c r="AP2993" s="11"/>
      <c r="AQ2993" s="26"/>
      <c r="AR2993" s="26"/>
      <c r="AS2993" s="26"/>
      <c r="AT2993" s="26"/>
      <c r="AU2993" s="26"/>
      <c r="AV2993" s="26"/>
      <c r="AW2993" s="11"/>
      <c r="AX2993" s="11"/>
      <c r="AY2993" s="11"/>
      <c r="AZ2993" s="11"/>
      <c r="BA2993" s="11"/>
      <c r="BB2993" s="11"/>
      <c r="BC2993" s="11"/>
    </row>
    <row r="2994" spans="1:55" x14ac:dyDescent="0.3">
      <c r="A2994" s="11"/>
      <c r="B2994" s="11"/>
      <c r="C2994" s="11"/>
      <c r="D2994" s="11"/>
      <c r="E2994" s="38"/>
      <c r="F2994" s="11"/>
      <c r="G2994" s="40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1"/>
      <c r="AI2994" s="11"/>
      <c r="AJ2994" s="11"/>
      <c r="AK2994" s="11"/>
      <c r="AL2994" s="11"/>
      <c r="AM2994" s="11"/>
      <c r="AN2994" s="11"/>
      <c r="AO2994" s="11"/>
      <c r="AP2994" s="11"/>
      <c r="AQ2994" s="26"/>
      <c r="AR2994" s="26"/>
      <c r="AS2994" s="26"/>
      <c r="AT2994" s="26"/>
      <c r="AU2994" s="26"/>
      <c r="AV2994" s="26"/>
      <c r="AW2994" s="11"/>
      <c r="AX2994" s="11"/>
      <c r="AY2994" s="11"/>
      <c r="AZ2994" s="11"/>
      <c r="BA2994" s="11"/>
      <c r="BB2994" s="11"/>
      <c r="BC2994" s="11"/>
    </row>
    <row r="2995" spans="1:55" x14ac:dyDescent="0.3">
      <c r="A2995" s="11"/>
      <c r="B2995" s="11"/>
      <c r="C2995" s="11"/>
      <c r="D2995" s="11"/>
      <c r="E2995" s="38"/>
      <c r="F2995" s="11"/>
      <c r="G2995" s="40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1"/>
      <c r="AI2995" s="11"/>
      <c r="AJ2995" s="11"/>
      <c r="AK2995" s="11"/>
      <c r="AL2995" s="11"/>
      <c r="AM2995" s="11"/>
      <c r="AN2995" s="11"/>
      <c r="AO2995" s="11"/>
      <c r="AP2995" s="11"/>
      <c r="AQ2995" s="26"/>
      <c r="AR2995" s="26"/>
      <c r="AS2995" s="26"/>
      <c r="AT2995" s="26"/>
      <c r="AU2995" s="26"/>
      <c r="AV2995" s="26"/>
      <c r="AW2995" s="11"/>
      <c r="AX2995" s="11"/>
      <c r="AY2995" s="11"/>
      <c r="AZ2995" s="11"/>
      <c r="BA2995" s="11"/>
      <c r="BB2995" s="11"/>
      <c r="BC2995" s="11"/>
    </row>
    <row r="2996" spans="1:55" x14ac:dyDescent="0.3">
      <c r="A2996" s="11"/>
      <c r="B2996" s="11"/>
      <c r="C2996" s="11"/>
      <c r="D2996" s="11"/>
      <c r="E2996" s="38"/>
      <c r="F2996" s="11"/>
      <c r="G2996" s="40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1"/>
      <c r="AI2996" s="11"/>
      <c r="AJ2996" s="11"/>
      <c r="AK2996" s="11"/>
      <c r="AL2996" s="11"/>
      <c r="AM2996" s="11"/>
      <c r="AN2996" s="11"/>
      <c r="AO2996" s="11"/>
      <c r="AP2996" s="11"/>
      <c r="AQ2996" s="26"/>
      <c r="AR2996" s="26"/>
      <c r="AS2996" s="26"/>
      <c r="AT2996" s="26"/>
      <c r="AU2996" s="26"/>
      <c r="AV2996" s="26"/>
      <c r="AW2996" s="11"/>
      <c r="AX2996" s="11"/>
      <c r="AY2996" s="11"/>
      <c r="AZ2996" s="11"/>
      <c r="BA2996" s="11"/>
      <c r="BB2996" s="11"/>
      <c r="BC2996" s="11"/>
    </row>
    <row r="2997" spans="1:55" x14ac:dyDescent="0.3">
      <c r="A2997" s="11"/>
      <c r="B2997" s="11"/>
      <c r="C2997" s="11"/>
      <c r="D2997" s="11"/>
      <c r="E2997" s="38"/>
      <c r="F2997" s="11"/>
      <c r="G2997" s="40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1"/>
      <c r="AI2997" s="11"/>
      <c r="AJ2997" s="11"/>
      <c r="AK2997" s="11"/>
      <c r="AL2997" s="11"/>
      <c r="AM2997" s="11"/>
      <c r="AN2997" s="11"/>
      <c r="AO2997" s="11"/>
      <c r="AP2997" s="11"/>
      <c r="AQ2997" s="26"/>
      <c r="AR2997" s="26"/>
      <c r="AS2997" s="26"/>
      <c r="AT2997" s="26"/>
      <c r="AU2997" s="26"/>
      <c r="AV2997" s="26"/>
      <c r="AW2997" s="11"/>
      <c r="AX2997" s="11"/>
      <c r="AY2997" s="11"/>
      <c r="AZ2997" s="11"/>
      <c r="BA2997" s="11"/>
      <c r="BB2997" s="11"/>
      <c r="BC2997" s="11"/>
    </row>
    <row r="2998" spans="1:55" x14ac:dyDescent="0.3">
      <c r="A2998" s="11"/>
      <c r="B2998" s="11"/>
      <c r="C2998" s="11"/>
      <c r="D2998" s="11"/>
      <c r="E2998" s="38"/>
      <c r="F2998" s="11"/>
      <c r="G2998" s="40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1"/>
      <c r="AI2998" s="11"/>
      <c r="AJ2998" s="11"/>
      <c r="AK2998" s="11"/>
      <c r="AL2998" s="11"/>
      <c r="AM2998" s="11"/>
      <c r="AN2998" s="11"/>
      <c r="AO2998" s="11"/>
      <c r="AP2998" s="11"/>
      <c r="AQ2998" s="26"/>
      <c r="AR2998" s="26"/>
      <c r="AS2998" s="26"/>
      <c r="AT2998" s="26"/>
      <c r="AU2998" s="26"/>
      <c r="AV2998" s="26"/>
      <c r="AW2998" s="11"/>
      <c r="AX2998" s="11"/>
      <c r="AY2998" s="11"/>
      <c r="AZ2998" s="11"/>
      <c r="BA2998" s="11"/>
      <c r="BB2998" s="11"/>
      <c r="BC2998" s="11"/>
    </row>
    <row r="2999" spans="1:55" x14ac:dyDescent="0.3">
      <c r="A2999" s="11"/>
      <c r="B2999" s="11"/>
      <c r="C2999" s="11"/>
      <c r="D2999" s="11"/>
      <c r="E2999" s="38"/>
      <c r="F2999" s="11"/>
      <c r="G2999" s="40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1"/>
      <c r="AI2999" s="11"/>
      <c r="AJ2999" s="11"/>
      <c r="AK2999" s="11"/>
      <c r="AL2999" s="11"/>
      <c r="AM2999" s="11"/>
      <c r="AN2999" s="11"/>
      <c r="AO2999" s="11"/>
      <c r="AP2999" s="11"/>
      <c r="AQ2999" s="26"/>
      <c r="AR2999" s="26"/>
      <c r="AS2999" s="26"/>
      <c r="AT2999" s="26"/>
      <c r="AU2999" s="26"/>
      <c r="AV2999" s="26"/>
      <c r="AW2999" s="11"/>
      <c r="AX2999" s="11"/>
      <c r="AY2999" s="11"/>
      <c r="AZ2999" s="11"/>
      <c r="BA2999" s="11"/>
      <c r="BB2999" s="11"/>
      <c r="BC2999" s="11"/>
    </row>
    <row r="3000" spans="1:55" x14ac:dyDescent="0.3">
      <c r="A3000" s="11"/>
      <c r="B3000" s="11"/>
      <c r="C3000" s="11"/>
      <c r="D3000" s="11"/>
      <c r="E3000" s="38"/>
      <c r="F3000" s="11"/>
      <c r="G3000" s="40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1"/>
      <c r="AI3000" s="11"/>
      <c r="AJ3000" s="11"/>
      <c r="AK3000" s="11"/>
      <c r="AL3000" s="11"/>
      <c r="AM3000" s="11"/>
      <c r="AN3000" s="11"/>
      <c r="AO3000" s="11"/>
      <c r="AP3000" s="11"/>
      <c r="AQ3000" s="26"/>
      <c r="AR3000" s="26"/>
      <c r="AS3000" s="26"/>
      <c r="AT3000" s="26"/>
      <c r="AU3000" s="26"/>
      <c r="AV3000" s="26"/>
      <c r="AW3000" s="11"/>
      <c r="AX3000" s="11"/>
      <c r="AY3000" s="11"/>
      <c r="AZ3000" s="11"/>
      <c r="BA3000" s="11"/>
      <c r="BB3000" s="11"/>
      <c r="BC3000" s="11"/>
    </row>
    <row r="3001" spans="1:55" x14ac:dyDescent="0.3">
      <c r="A3001" s="11"/>
      <c r="B3001" s="11"/>
      <c r="C3001" s="11"/>
      <c r="D3001" s="11"/>
      <c r="E3001" s="38"/>
      <c r="F3001" s="11"/>
      <c r="G3001" s="40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1"/>
      <c r="AI3001" s="11"/>
      <c r="AJ3001" s="11"/>
      <c r="AK3001" s="11"/>
      <c r="AL3001" s="11"/>
      <c r="AM3001" s="11"/>
      <c r="AN3001" s="11"/>
      <c r="AO3001" s="11"/>
      <c r="AP3001" s="11"/>
      <c r="AQ3001" s="26"/>
      <c r="AR3001" s="26"/>
      <c r="AS3001" s="26"/>
      <c r="AT3001" s="26"/>
      <c r="AU3001" s="26"/>
      <c r="AV3001" s="26"/>
      <c r="AW3001" s="11"/>
      <c r="AX3001" s="11"/>
      <c r="AY3001" s="11"/>
      <c r="AZ3001" s="11"/>
      <c r="BA3001" s="11"/>
      <c r="BB3001" s="11"/>
      <c r="BC3001" s="11"/>
    </row>
    <row r="3002" spans="1:55" x14ac:dyDescent="0.3">
      <c r="A3002" s="11"/>
      <c r="B3002" s="11"/>
      <c r="C3002" s="11"/>
      <c r="D3002" s="11"/>
      <c r="E3002" s="38"/>
      <c r="F3002" s="11"/>
      <c r="G3002" s="40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1"/>
      <c r="AI3002" s="11"/>
      <c r="AJ3002" s="11"/>
      <c r="AK3002" s="11"/>
      <c r="AL3002" s="11"/>
      <c r="AM3002" s="11"/>
      <c r="AN3002" s="11"/>
      <c r="AO3002" s="11"/>
      <c r="AP3002" s="11"/>
      <c r="AQ3002" s="26"/>
      <c r="AR3002" s="26"/>
      <c r="AS3002" s="26"/>
      <c r="AT3002" s="26"/>
      <c r="AU3002" s="26"/>
      <c r="AV3002" s="26"/>
      <c r="AW3002" s="11"/>
      <c r="AX3002" s="11"/>
      <c r="AY3002" s="11"/>
      <c r="AZ3002" s="11"/>
      <c r="BA3002" s="11"/>
      <c r="BB3002" s="11"/>
      <c r="BC3002" s="11"/>
    </row>
    <row r="3003" spans="1:55" x14ac:dyDescent="0.3">
      <c r="A3003" s="11"/>
      <c r="B3003" s="11"/>
      <c r="C3003" s="11"/>
      <c r="D3003" s="11"/>
      <c r="E3003" s="38"/>
      <c r="F3003" s="11"/>
      <c r="G3003" s="40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1"/>
      <c r="AI3003" s="11"/>
      <c r="AJ3003" s="11"/>
      <c r="AK3003" s="11"/>
      <c r="AL3003" s="11"/>
      <c r="AM3003" s="11"/>
      <c r="AN3003" s="11"/>
      <c r="AO3003" s="11"/>
      <c r="AP3003" s="11"/>
      <c r="AQ3003" s="26"/>
      <c r="AR3003" s="26"/>
      <c r="AS3003" s="26"/>
      <c r="AT3003" s="26"/>
      <c r="AU3003" s="26"/>
      <c r="AV3003" s="26"/>
      <c r="AW3003" s="11"/>
      <c r="AX3003" s="11"/>
      <c r="AY3003" s="11"/>
      <c r="AZ3003" s="11"/>
      <c r="BA3003" s="11"/>
      <c r="BB3003" s="11"/>
      <c r="BC3003" s="11"/>
    </row>
    <row r="3004" spans="1:55" x14ac:dyDescent="0.3">
      <c r="A3004" s="11"/>
      <c r="B3004" s="11"/>
      <c r="C3004" s="11"/>
      <c r="D3004" s="11"/>
      <c r="E3004" s="38"/>
      <c r="F3004" s="11"/>
      <c r="G3004" s="40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1"/>
      <c r="AI3004" s="11"/>
      <c r="AJ3004" s="11"/>
      <c r="AK3004" s="11"/>
      <c r="AL3004" s="11"/>
      <c r="AM3004" s="11"/>
      <c r="AN3004" s="11"/>
      <c r="AO3004" s="11"/>
      <c r="AP3004" s="11"/>
      <c r="AQ3004" s="26"/>
      <c r="AR3004" s="26"/>
      <c r="AS3004" s="26"/>
      <c r="AT3004" s="26"/>
      <c r="AU3004" s="26"/>
      <c r="AV3004" s="26"/>
      <c r="AW3004" s="11"/>
      <c r="AX3004" s="11"/>
      <c r="AY3004" s="11"/>
      <c r="AZ3004" s="11"/>
      <c r="BA3004" s="11"/>
      <c r="BB3004" s="11"/>
      <c r="BC3004" s="11"/>
    </row>
    <row r="3005" spans="1:55" x14ac:dyDescent="0.3">
      <c r="A3005" s="11"/>
      <c r="B3005" s="11"/>
      <c r="C3005" s="11"/>
      <c r="D3005" s="11"/>
      <c r="E3005" s="38"/>
      <c r="F3005" s="11"/>
      <c r="G3005" s="40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1"/>
      <c r="AI3005" s="11"/>
      <c r="AJ3005" s="11"/>
      <c r="AK3005" s="11"/>
      <c r="AL3005" s="11"/>
      <c r="AM3005" s="11"/>
      <c r="AN3005" s="11"/>
      <c r="AO3005" s="11"/>
      <c r="AP3005" s="11"/>
      <c r="AQ3005" s="26"/>
      <c r="AR3005" s="26"/>
      <c r="AS3005" s="26"/>
      <c r="AT3005" s="26"/>
      <c r="AU3005" s="26"/>
      <c r="AV3005" s="26"/>
      <c r="AW3005" s="11"/>
      <c r="AX3005" s="11"/>
      <c r="AY3005" s="11"/>
      <c r="AZ3005" s="11"/>
      <c r="BA3005" s="11"/>
      <c r="BB3005" s="11"/>
      <c r="BC3005" s="11"/>
    </row>
    <row r="3006" spans="1:55" x14ac:dyDescent="0.3">
      <c r="A3006" s="11"/>
      <c r="B3006" s="11"/>
      <c r="C3006" s="11"/>
      <c r="D3006" s="11"/>
      <c r="E3006" s="38"/>
      <c r="F3006" s="11"/>
      <c r="G3006" s="40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1"/>
      <c r="AI3006" s="11"/>
      <c r="AJ3006" s="11"/>
      <c r="AK3006" s="11"/>
      <c r="AL3006" s="11"/>
      <c r="AM3006" s="11"/>
      <c r="AN3006" s="11"/>
      <c r="AO3006" s="11"/>
      <c r="AP3006" s="11"/>
      <c r="AQ3006" s="26"/>
      <c r="AR3006" s="26"/>
      <c r="AS3006" s="26"/>
      <c r="AT3006" s="26"/>
      <c r="AU3006" s="26"/>
      <c r="AV3006" s="26"/>
      <c r="AW3006" s="11"/>
      <c r="AX3006" s="11"/>
      <c r="AY3006" s="11"/>
      <c r="AZ3006" s="11"/>
      <c r="BA3006" s="11"/>
      <c r="BB3006" s="11"/>
      <c r="BC3006" s="11"/>
    </row>
    <row r="3007" spans="1:55" x14ac:dyDescent="0.3">
      <c r="A3007" s="11"/>
      <c r="B3007" s="11"/>
      <c r="C3007" s="11"/>
      <c r="D3007" s="11"/>
      <c r="E3007" s="38"/>
      <c r="F3007" s="11"/>
      <c r="G3007" s="40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1"/>
      <c r="AI3007" s="11"/>
      <c r="AJ3007" s="11"/>
      <c r="AK3007" s="11"/>
      <c r="AL3007" s="11"/>
      <c r="AM3007" s="11"/>
      <c r="AN3007" s="11"/>
      <c r="AO3007" s="11"/>
      <c r="AP3007" s="11"/>
      <c r="AQ3007" s="26"/>
      <c r="AR3007" s="26"/>
      <c r="AS3007" s="26"/>
      <c r="AT3007" s="26"/>
      <c r="AU3007" s="26"/>
      <c r="AV3007" s="26"/>
      <c r="AW3007" s="11"/>
      <c r="AX3007" s="11"/>
      <c r="AY3007" s="11"/>
      <c r="AZ3007" s="11"/>
      <c r="BA3007" s="11"/>
      <c r="BB3007" s="11"/>
      <c r="BC3007" s="11"/>
    </row>
    <row r="3008" spans="1:55" x14ac:dyDescent="0.3">
      <c r="A3008" s="11"/>
      <c r="B3008" s="11"/>
      <c r="C3008" s="11"/>
      <c r="D3008" s="11"/>
      <c r="E3008" s="38"/>
      <c r="F3008" s="11"/>
      <c r="G3008" s="40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1"/>
      <c r="AI3008" s="11"/>
      <c r="AJ3008" s="11"/>
      <c r="AK3008" s="11"/>
      <c r="AL3008" s="11"/>
      <c r="AM3008" s="11"/>
      <c r="AN3008" s="11"/>
      <c r="AO3008" s="11"/>
      <c r="AP3008" s="11"/>
      <c r="AQ3008" s="26"/>
      <c r="AR3008" s="26"/>
      <c r="AS3008" s="26"/>
      <c r="AT3008" s="26"/>
      <c r="AU3008" s="26"/>
      <c r="AV3008" s="26"/>
      <c r="AW3008" s="11"/>
      <c r="AX3008" s="11"/>
      <c r="AY3008" s="11"/>
      <c r="AZ3008" s="11"/>
      <c r="BA3008" s="11"/>
      <c r="BB3008" s="11"/>
      <c r="BC3008" s="11"/>
    </row>
    <row r="3009" spans="1:55" x14ac:dyDescent="0.3">
      <c r="A3009" s="11"/>
      <c r="B3009" s="11"/>
      <c r="C3009" s="11"/>
      <c r="D3009" s="11"/>
      <c r="E3009" s="38"/>
      <c r="F3009" s="11"/>
      <c r="G3009" s="40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1"/>
      <c r="AI3009" s="11"/>
      <c r="AJ3009" s="11"/>
      <c r="AK3009" s="11"/>
      <c r="AL3009" s="11"/>
      <c r="AM3009" s="11"/>
      <c r="AN3009" s="11"/>
      <c r="AO3009" s="11"/>
      <c r="AP3009" s="11"/>
      <c r="AQ3009" s="26"/>
      <c r="AR3009" s="26"/>
      <c r="AS3009" s="26"/>
      <c r="AT3009" s="26"/>
      <c r="AU3009" s="26"/>
      <c r="AV3009" s="26"/>
      <c r="AW3009" s="11"/>
      <c r="AX3009" s="11"/>
      <c r="AY3009" s="11"/>
      <c r="AZ3009" s="11"/>
      <c r="BA3009" s="11"/>
      <c r="BB3009" s="11"/>
      <c r="BC3009" s="11"/>
    </row>
    <row r="3010" spans="1:55" x14ac:dyDescent="0.3">
      <c r="A3010" s="11"/>
      <c r="B3010" s="11"/>
      <c r="C3010" s="11"/>
      <c r="D3010" s="11"/>
      <c r="E3010" s="38"/>
      <c r="F3010" s="11"/>
      <c r="G3010" s="40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1"/>
      <c r="AI3010" s="11"/>
      <c r="AJ3010" s="11"/>
      <c r="AK3010" s="11"/>
      <c r="AL3010" s="11"/>
      <c r="AM3010" s="11"/>
      <c r="AN3010" s="11"/>
      <c r="AO3010" s="11"/>
      <c r="AP3010" s="11"/>
      <c r="AQ3010" s="26"/>
      <c r="AR3010" s="26"/>
      <c r="AS3010" s="26"/>
      <c r="AT3010" s="26"/>
      <c r="AU3010" s="26"/>
      <c r="AV3010" s="26"/>
      <c r="AW3010" s="11"/>
      <c r="AX3010" s="11"/>
      <c r="AY3010" s="11"/>
      <c r="AZ3010" s="11"/>
      <c r="BA3010" s="11"/>
      <c r="BB3010" s="11"/>
      <c r="BC3010" s="11"/>
    </row>
    <row r="3011" spans="1:55" x14ac:dyDescent="0.3">
      <c r="A3011" s="11"/>
      <c r="B3011" s="11"/>
      <c r="C3011" s="11"/>
      <c r="D3011" s="11"/>
      <c r="E3011" s="38"/>
      <c r="F3011" s="11"/>
      <c r="G3011" s="40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1"/>
      <c r="AI3011" s="11"/>
      <c r="AJ3011" s="11"/>
      <c r="AK3011" s="11"/>
      <c r="AL3011" s="11"/>
      <c r="AM3011" s="11"/>
      <c r="AN3011" s="11"/>
      <c r="AO3011" s="11"/>
      <c r="AP3011" s="11"/>
      <c r="AQ3011" s="26"/>
      <c r="AR3011" s="26"/>
      <c r="AS3011" s="26"/>
      <c r="AT3011" s="26"/>
      <c r="AU3011" s="26"/>
      <c r="AV3011" s="26"/>
      <c r="AW3011" s="11"/>
      <c r="AX3011" s="11"/>
      <c r="AY3011" s="11"/>
      <c r="AZ3011" s="11"/>
      <c r="BA3011" s="11"/>
      <c r="BB3011" s="11"/>
      <c r="BC3011" s="11"/>
    </row>
    <row r="3012" spans="1:55" x14ac:dyDescent="0.3">
      <c r="A3012" s="11"/>
      <c r="B3012" s="11"/>
      <c r="C3012" s="11"/>
      <c r="D3012" s="11"/>
      <c r="E3012" s="38"/>
      <c r="F3012" s="11"/>
      <c r="G3012" s="40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1"/>
      <c r="AI3012" s="11"/>
      <c r="AJ3012" s="11"/>
      <c r="AK3012" s="11"/>
      <c r="AL3012" s="11"/>
      <c r="AM3012" s="11"/>
      <c r="AN3012" s="11"/>
      <c r="AO3012" s="11"/>
      <c r="AP3012" s="11"/>
      <c r="AQ3012" s="26"/>
      <c r="AR3012" s="26"/>
      <c r="AS3012" s="26"/>
      <c r="AT3012" s="26"/>
      <c r="AU3012" s="26"/>
      <c r="AV3012" s="26"/>
      <c r="AW3012" s="11"/>
      <c r="AX3012" s="11"/>
      <c r="AY3012" s="11"/>
      <c r="AZ3012" s="11"/>
      <c r="BA3012" s="11"/>
      <c r="BB3012" s="11"/>
      <c r="BC3012" s="11"/>
    </row>
    <row r="3013" spans="1:55" x14ac:dyDescent="0.3">
      <c r="A3013" s="11"/>
      <c r="B3013" s="11"/>
      <c r="C3013" s="11"/>
      <c r="D3013" s="11"/>
      <c r="E3013" s="38"/>
      <c r="F3013" s="11"/>
      <c r="G3013" s="40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1"/>
      <c r="AI3013" s="11"/>
      <c r="AJ3013" s="11"/>
      <c r="AK3013" s="11"/>
      <c r="AL3013" s="11"/>
      <c r="AM3013" s="11"/>
      <c r="AN3013" s="11"/>
      <c r="AO3013" s="11"/>
      <c r="AP3013" s="11"/>
      <c r="AQ3013" s="26"/>
      <c r="AR3013" s="26"/>
      <c r="AS3013" s="26"/>
      <c r="AT3013" s="26"/>
      <c r="AU3013" s="26"/>
      <c r="AV3013" s="26"/>
      <c r="AW3013" s="11"/>
      <c r="AX3013" s="11"/>
      <c r="AY3013" s="11"/>
      <c r="AZ3013" s="11"/>
      <c r="BA3013" s="11"/>
      <c r="BB3013" s="11"/>
      <c r="BC3013" s="11"/>
    </row>
    <row r="3014" spans="1:55" x14ac:dyDescent="0.3">
      <c r="A3014" s="11"/>
      <c r="B3014" s="11"/>
      <c r="C3014" s="11"/>
      <c r="D3014" s="11"/>
      <c r="E3014" s="38"/>
      <c r="F3014" s="11"/>
      <c r="G3014" s="40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1"/>
      <c r="AI3014" s="11"/>
      <c r="AJ3014" s="11"/>
      <c r="AK3014" s="11"/>
      <c r="AL3014" s="11"/>
      <c r="AM3014" s="11"/>
      <c r="AN3014" s="11"/>
      <c r="AO3014" s="11"/>
      <c r="AP3014" s="11"/>
      <c r="AQ3014" s="26"/>
      <c r="AR3014" s="26"/>
      <c r="AS3014" s="26"/>
      <c r="AT3014" s="26"/>
      <c r="AU3014" s="26"/>
      <c r="AV3014" s="26"/>
      <c r="AW3014" s="11"/>
      <c r="AX3014" s="11"/>
      <c r="AY3014" s="11"/>
      <c r="AZ3014" s="11"/>
      <c r="BA3014" s="11"/>
      <c r="BB3014" s="11"/>
      <c r="BC3014" s="11"/>
    </row>
    <row r="3015" spans="1:55" x14ac:dyDescent="0.3">
      <c r="A3015" s="11"/>
      <c r="B3015" s="11"/>
      <c r="C3015" s="11"/>
      <c r="D3015" s="11"/>
      <c r="E3015" s="38"/>
      <c r="F3015" s="11"/>
      <c r="G3015" s="40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1"/>
      <c r="AI3015" s="11"/>
      <c r="AJ3015" s="11"/>
      <c r="AK3015" s="11"/>
      <c r="AL3015" s="11"/>
      <c r="AM3015" s="11"/>
      <c r="AN3015" s="11"/>
      <c r="AO3015" s="11"/>
      <c r="AP3015" s="11"/>
      <c r="AQ3015" s="26"/>
      <c r="AR3015" s="26"/>
      <c r="AS3015" s="26"/>
      <c r="AT3015" s="26"/>
      <c r="AU3015" s="26"/>
      <c r="AV3015" s="26"/>
      <c r="AW3015" s="11"/>
      <c r="AX3015" s="11"/>
      <c r="AY3015" s="11"/>
      <c r="AZ3015" s="11"/>
      <c r="BA3015" s="11"/>
      <c r="BB3015" s="11"/>
      <c r="BC3015" s="11"/>
    </row>
    <row r="3016" spans="1:55" x14ac:dyDescent="0.3">
      <c r="A3016" s="11"/>
      <c r="B3016" s="11"/>
      <c r="C3016" s="11"/>
      <c r="D3016" s="11"/>
      <c r="E3016" s="38"/>
      <c r="F3016" s="11"/>
      <c r="G3016" s="40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1"/>
      <c r="AI3016" s="11"/>
      <c r="AJ3016" s="11"/>
      <c r="AK3016" s="11"/>
      <c r="AL3016" s="11"/>
      <c r="AM3016" s="11"/>
      <c r="AN3016" s="11"/>
      <c r="AO3016" s="11"/>
      <c r="AP3016" s="11"/>
      <c r="AQ3016" s="26"/>
      <c r="AR3016" s="26"/>
      <c r="AS3016" s="26"/>
      <c r="AT3016" s="26"/>
      <c r="AU3016" s="26"/>
      <c r="AV3016" s="26"/>
      <c r="AW3016" s="11"/>
      <c r="AX3016" s="11"/>
      <c r="AY3016" s="11"/>
      <c r="AZ3016" s="11"/>
      <c r="BA3016" s="11"/>
      <c r="BB3016" s="11"/>
      <c r="BC3016" s="11"/>
    </row>
    <row r="3017" spans="1:55" x14ac:dyDescent="0.3">
      <c r="A3017" s="11"/>
      <c r="B3017" s="11"/>
      <c r="C3017" s="11"/>
      <c r="D3017" s="11"/>
      <c r="E3017" s="38"/>
      <c r="F3017" s="11"/>
      <c r="G3017" s="40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1"/>
      <c r="AI3017" s="11"/>
      <c r="AJ3017" s="11"/>
      <c r="AK3017" s="11"/>
      <c r="AL3017" s="11"/>
      <c r="AM3017" s="11"/>
      <c r="AN3017" s="11"/>
      <c r="AO3017" s="11"/>
      <c r="AP3017" s="11"/>
      <c r="AQ3017" s="26"/>
      <c r="AR3017" s="26"/>
      <c r="AS3017" s="26"/>
      <c r="AT3017" s="26"/>
      <c r="AU3017" s="26"/>
      <c r="AV3017" s="26"/>
      <c r="AW3017" s="11"/>
      <c r="AX3017" s="11"/>
      <c r="AY3017" s="11"/>
      <c r="AZ3017" s="11"/>
      <c r="BA3017" s="11"/>
      <c r="BB3017" s="11"/>
      <c r="BC3017" s="11"/>
    </row>
    <row r="3018" spans="1:55" x14ac:dyDescent="0.3">
      <c r="A3018" s="11"/>
      <c r="B3018" s="11"/>
      <c r="C3018" s="11"/>
      <c r="D3018" s="11"/>
      <c r="E3018" s="38"/>
      <c r="F3018" s="11"/>
      <c r="G3018" s="40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1"/>
      <c r="AI3018" s="11"/>
      <c r="AJ3018" s="11"/>
      <c r="AK3018" s="11"/>
      <c r="AL3018" s="11"/>
      <c r="AM3018" s="11"/>
      <c r="AN3018" s="11"/>
      <c r="AO3018" s="11"/>
      <c r="AP3018" s="11"/>
      <c r="AQ3018" s="26"/>
      <c r="AR3018" s="26"/>
      <c r="AS3018" s="26"/>
      <c r="AT3018" s="26"/>
      <c r="AU3018" s="26"/>
      <c r="AV3018" s="26"/>
      <c r="AW3018" s="11"/>
      <c r="AX3018" s="11"/>
      <c r="AY3018" s="11"/>
      <c r="AZ3018" s="11"/>
      <c r="BA3018" s="11"/>
      <c r="BB3018" s="11"/>
      <c r="BC3018" s="11"/>
    </row>
    <row r="3019" spans="1:55" x14ac:dyDescent="0.3">
      <c r="A3019" s="11"/>
      <c r="B3019" s="11"/>
      <c r="C3019" s="11"/>
      <c r="D3019" s="11"/>
      <c r="E3019" s="38"/>
      <c r="F3019" s="11"/>
      <c r="G3019" s="40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1"/>
      <c r="AI3019" s="11"/>
      <c r="AJ3019" s="11"/>
      <c r="AK3019" s="11"/>
      <c r="AL3019" s="11"/>
      <c r="AM3019" s="11"/>
      <c r="AN3019" s="11"/>
      <c r="AO3019" s="11"/>
      <c r="AP3019" s="11"/>
      <c r="AQ3019" s="26"/>
      <c r="AR3019" s="26"/>
      <c r="AS3019" s="26"/>
      <c r="AT3019" s="26"/>
      <c r="AU3019" s="26"/>
      <c r="AV3019" s="26"/>
      <c r="AW3019" s="11"/>
      <c r="AX3019" s="11"/>
      <c r="AY3019" s="11"/>
      <c r="AZ3019" s="11"/>
      <c r="BA3019" s="11"/>
      <c r="BB3019" s="11"/>
      <c r="BC3019" s="11"/>
    </row>
    <row r="3020" spans="1:55" x14ac:dyDescent="0.3">
      <c r="A3020" s="11"/>
      <c r="B3020" s="11"/>
      <c r="C3020" s="11"/>
      <c r="D3020" s="11"/>
      <c r="E3020" s="38"/>
      <c r="F3020" s="11"/>
      <c r="G3020" s="40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1"/>
      <c r="AI3020" s="11"/>
      <c r="AJ3020" s="11"/>
      <c r="AK3020" s="11"/>
      <c r="AL3020" s="11"/>
      <c r="AM3020" s="11"/>
      <c r="AN3020" s="11"/>
      <c r="AO3020" s="11"/>
      <c r="AP3020" s="11"/>
      <c r="AQ3020" s="26"/>
      <c r="AR3020" s="26"/>
      <c r="AS3020" s="26"/>
      <c r="AT3020" s="26"/>
      <c r="AU3020" s="26"/>
      <c r="AV3020" s="26"/>
      <c r="AW3020" s="11"/>
      <c r="AX3020" s="11"/>
      <c r="AY3020" s="11"/>
      <c r="AZ3020" s="11"/>
      <c r="BA3020" s="11"/>
      <c r="BB3020" s="11"/>
      <c r="BC3020" s="11"/>
    </row>
    <row r="3021" spans="1:55" x14ac:dyDescent="0.3">
      <c r="A3021" s="11"/>
      <c r="B3021" s="11"/>
      <c r="C3021" s="11"/>
      <c r="D3021" s="11"/>
      <c r="E3021" s="38"/>
      <c r="F3021" s="11"/>
      <c r="G3021" s="40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1"/>
      <c r="AI3021" s="11"/>
      <c r="AJ3021" s="11"/>
      <c r="AK3021" s="11"/>
      <c r="AL3021" s="11"/>
      <c r="AM3021" s="11"/>
      <c r="AN3021" s="11"/>
      <c r="AO3021" s="11"/>
      <c r="AP3021" s="11"/>
      <c r="AQ3021" s="26"/>
      <c r="AR3021" s="26"/>
      <c r="AS3021" s="26"/>
      <c r="AT3021" s="26"/>
      <c r="AU3021" s="26"/>
      <c r="AV3021" s="26"/>
      <c r="AW3021" s="11"/>
      <c r="AX3021" s="11"/>
      <c r="AY3021" s="11"/>
      <c r="AZ3021" s="11"/>
      <c r="BA3021" s="11"/>
      <c r="BB3021" s="11"/>
      <c r="BC3021" s="11"/>
    </row>
    <row r="3022" spans="1:55" x14ac:dyDescent="0.3">
      <c r="A3022" s="11"/>
      <c r="B3022" s="11"/>
      <c r="C3022" s="11"/>
      <c r="D3022" s="11"/>
      <c r="E3022" s="38"/>
      <c r="F3022" s="11"/>
      <c r="G3022" s="40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1"/>
      <c r="AI3022" s="11"/>
      <c r="AJ3022" s="11"/>
      <c r="AK3022" s="11"/>
      <c r="AL3022" s="11"/>
      <c r="AM3022" s="11"/>
      <c r="AN3022" s="11"/>
      <c r="AO3022" s="11"/>
      <c r="AP3022" s="11"/>
      <c r="AQ3022" s="26"/>
      <c r="AR3022" s="26"/>
      <c r="AS3022" s="26"/>
      <c r="AT3022" s="26"/>
      <c r="AU3022" s="26"/>
      <c r="AV3022" s="26"/>
      <c r="AW3022" s="11"/>
      <c r="AX3022" s="11"/>
      <c r="AY3022" s="11"/>
      <c r="AZ3022" s="11"/>
      <c r="BA3022" s="11"/>
      <c r="BB3022" s="11"/>
      <c r="BC3022" s="11"/>
    </row>
    <row r="3023" spans="1:55" x14ac:dyDescent="0.3">
      <c r="A3023" s="11"/>
      <c r="B3023" s="11"/>
      <c r="C3023" s="11"/>
      <c r="D3023" s="11"/>
      <c r="E3023" s="38"/>
      <c r="F3023" s="11"/>
      <c r="G3023" s="40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1"/>
      <c r="AI3023" s="11"/>
      <c r="AJ3023" s="11"/>
      <c r="AK3023" s="11"/>
      <c r="AL3023" s="11"/>
      <c r="AM3023" s="11"/>
      <c r="AN3023" s="11"/>
      <c r="AO3023" s="11"/>
      <c r="AP3023" s="11"/>
      <c r="AQ3023" s="26"/>
      <c r="AR3023" s="26"/>
      <c r="AS3023" s="26"/>
      <c r="AT3023" s="26"/>
      <c r="AU3023" s="26"/>
      <c r="AV3023" s="26"/>
      <c r="AW3023" s="11"/>
      <c r="AX3023" s="11"/>
      <c r="AY3023" s="11"/>
      <c r="AZ3023" s="11"/>
      <c r="BA3023" s="11"/>
      <c r="BB3023" s="11"/>
      <c r="BC3023" s="11"/>
    </row>
    <row r="3024" spans="1:55" x14ac:dyDescent="0.3">
      <c r="A3024" s="11"/>
      <c r="B3024" s="11"/>
      <c r="C3024" s="11"/>
      <c r="D3024" s="11"/>
      <c r="E3024" s="38"/>
      <c r="F3024" s="11"/>
      <c r="G3024" s="40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1"/>
      <c r="AI3024" s="11"/>
      <c r="AJ3024" s="11"/>
      <c r="AK3024" s="11"/>
      <c r="AL3024" s="11"/>
      <c r="AM3024" s="11"/>
      <c r="AN3024" s="11"/>
      <c r="AO3024" s="11"/>
      <c r="AP3024" s="11"/>
      <c r="AQ3024" s="26"/>
      <c r="AR3024" s="26"/>
      <c r="AS3024" s="26"/>
      <c r="AT3024" s="26"/>
      <c r="AU3024" s="26"/>
      <c r="AV3024" s="26"/>
      <c r="AW3024" s="11"/>
      <c r="AX3024" s="11"/>
      <c r="AY3024" s="11"/>
      <c r="AZ3024" s="11"/>
      <c r="BA3024" s="11"/>
      <c r="BB3024" s="11"/>
      <c r="BC3024" s="11"/>
    </row>
    <row r="3025" spans="1:55" x14ac:dyDescent="0.3">
      <c r="A3025" s="11"/>
      <c r="B3025" s="11"/>
      <c r="C3025" s="11"/>
      <c r="D3025" s="11"/>
      <c r="E3025" s="38"/>
      <c r="F3025" s="11"/>
      <c r="G3025" s="40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1"/>
      <c r="AI3025" s="11"/>
      <c r="AJ3025" s="11"/>
      <c r="AK3025" s="11"/>
      <c r="AL3025" s="11"/>
      <c r="AM3025" s="11"/>
      <c r="AN3025" s="11"/>
      <c r="AO3025" s="11"/>
      <c r="AP3025" s="11"/>
      <c r="AQ3025" s="26"/>
      <c r="AR3025" s="26"/>
      <c r="AS3025" s="26"/>
      <c r="AT3025" s="26"/>
      <c r="AU3025" s="26"/>
      <c r="AV3025" s="26"/>
      <c r="AW3025" s="11"/>
      <c r="AX3025" s="11"/>
      <c r="AY3025" s="11"/>
      <c r="AZ3025" s="11"/>
      <c r="BA3025" s="11"/>
      <c r="BB3025" s="11"/>
      <c r="BC3025" s="11"/>
    </row>
    <row r="3026" spans="1:55" x14ac:dyDescent="0.3">
      <c r="A3026" s="11"/>
      <c r="B3026" s="11"/>
      <c r="C3026" s="11"/>
      <c r="D3026" s="11"/>
      <c r="E3026" s="38"/>
      <c r="F3026" s="11"/>
      <c r="G3026" s="40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1"/>
      <c r="AI3026" s="11"/>
      <c r="AJ3026" s="11"/>
      <c r="AK3026" s="11"/>
      <c r="AL3026" s="11"/>
      <c r="AM3026" s="11"/>
      <c r="AN3026" s="11"/>
      <c r="AO3026" s="11"/>
      <c r="AP3026" s="11"/>
      <c r="AQ3026" s="26"/>
      <c r="AR3026" s="26"/>
      <c r="AS3026" s="26"/>
      <c r="AT3026" s="26"/>
      <c r="AU3026" s="26"/>
      <c r="AV3026" s="26"/>
      <c r="AW3026" s="11"/>
      <c r="AX3026" s="11"/>
      <c r="AY3026" s="11"/>
      <c r="AZ3026" s="11"/>
      <c r="BA3026" s="11"/>
      <c r="BB3026" s="11"/>
      <c r="BC3026" s="11"/>
    </row>
    <row r="3027" spans="1:55" x14ac:dyDescent="0.3">
      <c r="A3027" s="11"/>
      <c r="B3027" s="11"/>
      <c r="C3027" s="11"/>
      <c r="D3027" s="11"/>
      <c r="E3027" s="38"/>
      <c r="F3027" s="11"/>
      <c r="G3027" s="40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1"/>
      <c r="AI3027" s="11"/>
      <c r="AJ3027" s="11"/>
      <c r="AK3027" s="11"/>
      <c r="AL3027" s="11"/>
      <c r="AM3027" s="11"/>
      <c r="AN3027" s="11"/>
      <c r="AO3027" s="11"/>
      <c r="AP3027" s="11"/>
      <c r="AQ3027" s="26"/>
      <c r="AR3027" s="26"/>
      <c r="AS3027" s="26"/>
      <c r="AT3027" s="26"/>
      <c r="AU3027" s="26"/>
      <c r="AV3027" s="26"/>
      <c r="AW3027" s="11"/>
      <c r="AX3027" s="11"/>
      <c r="AY3027" s="11"/>
      <c r="AZ3027" s="11"/>
      <c r="BA3027" s="11"/>
      <c r="BB3027" s="11"/>
      <c r="BC3027" s="11"/>
    </row>
    <row r="3028" spans="1:55" x14ac:dyDescent="0.3">
      <c r="A3028" s="11"/>
      <c r="B3028" s="11"/>
      <c r="C3028" s="11"/>
      <c r="D3028" s="11"/>
      <c r="E3028" s="38"/>
      <c r="F3028" s="11"/>
      <c r="G3028" s="40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1"/>
      <c r="AI3028" s="11"/>
      <c r="AJ3028" s="11"/>
      <c r="AK3028" s="11"/>
      <c r="AL3028" s="11"/>
      <c r="AM3028" s="11"/>
      <c r="AN3028" s="11"/>
      <c r="AO3028" s="11"/>
      <c r="AP3028" s="11"/>
      <c r="AQ3028" s="26"/>
      <c r="AR3028" s="26"/>
      <c r="AS3028" s="26"/>
      <c r="AT3028" s="26"/>
      <c r="AU3028" s="26"/>
      <c r="AV3028" s="26"/>
      <c r="AW3028" s="11"/>
      <c r="AX3028" s="11"/>
      <c r="AY3028" s="11"/>
      <c r="AZ3028" s="11"/>
      <c r="BA3028" s="11"/>
      <c r="BB3028" s="11"/>
      <c r="BC3028" s="11"/>
    </row>
    <row r="3029" spans="1:55" x14ac:dyDescent="0.3">
      <c r="A3029" s="11"/>
      <c r="B3029" s="11"/>
      <c r="C3029" s="11"/>
      <c r="D3029" s="11"/>
      <c r="E3029" s="38"/>
      <c r="F3029" s="11"/>
      <c r="G3029" s="40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1"/>
      <c r="AI3029" s="11"/>
      <c r="AJ3029" s="11"/>
      <c r="AK3029" s="11"/>
      <c r="AL3029" s="11"/>
      <c r="AM3029" s="11"/>
      <c r="AN3029" s="11"/>
      <c r="AO3029" s="11"/>
      <c r="AP3029" s="11"/>
      <c r="AQ3029" s="26"/>
      <c r="AR3029" s="26"/>
      <c r="AS3029" s="26"/>
      <c r="AT3029" s="26"/>
      <c r="AU3029" s="26"/>
      <c r="AV3029" s="26"/>
      <c r="AW3029" s="11"/>
      <c r="AX3029" s="11"/>
      <c r="AY3029" s="11"/>
      <c r="AZ3029" s="11"/>
      <c r="BA3029" s="11"/>
      <c r="BB3029" s="11"/>
      <c r="BC3029" s="11"/>
    </row>
    <row r="3030" spans="1:55" x14ac:dyDescent="0.3">
      <c r="A3030" s="11"/>
      <c r="B3030" s="11"/>
      <c r="C3030" s="11"/>
      <c r="D3030" s="11"/>
      <c r="E3030" s="38"/>
      <c r="F3030" s="11"/>
      <c r="G3030" s="40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1"/>
      <c r="AI3030" s="11"/>
      <c r="AJ3030" s="11"/>
      <c r="AK3030" s="11"/>
      <c r="AL3030" s="11"/>
      <c r="AM3030" s="11"/>
      <c r="AN3030" s="11"/>
      <c r="AO3030" s="11"/>
      <c r="AP3030" s="11"/>
      <c r="AQ3030" s="26"/>
      <c r="AR3030" s="26"/>
      <c r="AS3030" s="26"/>
      <c r="AT3030" s="26"/>
      <c r="AU3030" s="26"/>
      <c r="AV3030" s="26"/>
      <c r="AW3030" s="11"/>
      <c r="AX3030" s="11"/>
      <c r="AY3030" s="11"/>
      <c r="AZ3030" s="11"/>
      <c r="BA3030" s="11"/>
      <c r="BB3030" s="11"/>
      <c r="BC3030" s="11"/>
    </row>
    <row r="3031" spans="1:55" x14ac:dyDescent="0.3">
      <c r="A3031" s="11"/>
      <c r="B3031" s="11"/>
      <c r="C3031" s="11"/>
      <c r="D3031" s="11"/>
      <c r="E3031" s="38"/>
      <c r="F3031" s="11"/>
      <c r="G3031" s="40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1"/>
      <c r="AI3031" s="11"/>
      <c r="AJ3031" s="11"/>
      <c r="AK3031" s="11"/>
      <c r="AL3031" s="11"/>
      <c r="AM3031" s="11"/>
      <c r="AN3031" s="11"/>
      <c r="AO3031" s="11"/>
      <c r="AP3031" s="11"/>
      <c r="AQ3031" s="26"/>
      <c r="AR3031" s="26"/>
      <c r="AS3031" s="26"/>
      <c r="AT3031" s="26"/>
      <c r="AU3031" s="26"/>
      <c r="AV3031" s="26"/>
      <c r="AW3031" s="11"/>
      <c r="AX3031" s="11"/>
      <c r="AY3031" s="11"/>
      <c r="AZ3031" s="11"/>
      <c r="BA3031" s="11"/>
      <c r="BB3031" s="11"/>
      <c r="BC3031" s="11"/>
    </row>
    <row r="3032" spans="1:55" x14ac:dyDescent="0.3">
      <c r="A3032" s="11"/>
      <c r="B3032" s="11"/>
      <c r="C3032" s="11"/>
      <c r="D3032" s="11"/>
      <c r="E3032" s="38"/>
      <c r="F3032" s="11"/>
      <c r="G3032" s="40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1"/>
      <c r="AI3032" s="11"/>
      <c r="AJ3032" s="11"/>
      <c r="AK3032" s="11"/>
      <c r="AL3032" s="11"/>
      <c r="AM3032" s="11"/>
      <c r="AN3032" s="11"/>
      <c r="AO3032" s="11"/>
      <c r="AP3032" s="11"/>
      <c r="AQ3032" s="26"/>
      <c r="AR3032" s="26"/>
      <c r="AS3032" s="26"/>
      <c r="AT3032" s="26"/>
      <c r="AU3032" s="26"/>
      <c r="AV3032" s="26"/>
      <c r="AW3032" s="11"/>
      <c r="AX3032" s="11"/>
      <c r="AY3032" s="11"/>
      <c r="AZ3032" s="11"/>
      <c r="BA3032" s="11"/>
      <c r="BB3032" s="11"/>
      <c r="BC3032" s="11"/>
    </row>
    <row r="3033" spans="1:55" x14ac:dyDescent="0.3">
      <c r="A3033" s="11"/>
      <c r="B3033" s="11"/>
      <c r="C3033" s="11"/>
      <c r="D3033" s="11"/>
      <c r="E3033" s="38"/>
      <c r="F3033" s="11"/>
      <c r="G3033" s="40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1"/>
      <c r="AI3033" s="11"/>
      <c r="AJ3033" s="11"/>
      <c r="AK3033" s="11"/>
      <c r="AL3033" s="11"/>
      <c r="AM3033" s="11"/>
      <c r="AN3033" s="11"/>
      <c r="AO3033" s="11"/>
      <c r="AP3033" s="11"/>
      <c r="AQ3033" s="26"/>
      <c r="AR3033" s="26"/>
      <c r="AS3033" s="26"/>
      <c r="AT3033" s="26"/>
      <c r="AU3033" s="26"/>
      <c r="AV3033" s="26"/>
      <c r="AW3033" s="11"/>
      <c r="AX3033" s="11"/>
      <c r="AY3033" s="11"/>
      <c r="AZ3033" s="11"/>
      <c r="BA3033" s="11"/>
      <c r="BB3033" s="11"/>
      <c r="BC3033" s="11"/>
    </row>
    <row r="3034" spans="1:55" x14ac:dyDescent="0.3">
      <c r="A3034" s="11"/>
      <c r="B3034" s="11"/>
      <c r="C3034" s="11"/>
      <c r="D3034" s="11"/>
      <c r="E3034" s="38"/>
      <c r="F3034" s="11"/>
      <c r="G3034" s="40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1"/>
      <c r="AI3034" s="11"/>
      <c r="AJ3034" s="11"/>
      <c r="AK3034" s="11"/>
      <c r="AL3034" s="11"/>
      <c r="AM3034" s="11"/>
      <c r="AN3034" s="11"/>
      <c r="AO3034" s="11"/>
      <c r="AP3034" s="11"/>
      <c r="AQ3034" s="26"/>
      <c r="AR3034" s="26"/>
      <c r="AS3034" s="26"/>
      <c r="AT3034" s="26"/>
      <c r="AU3034" s="26"/>
      <c r="AV3034" s="26"/>
      <c r="AW3034" s="11"/>
      <c r="AX3034" s="11"/>
      <c r="AY3034" s="11"/>
      <c r="AZ3034" s="11"/>
      <c r="BA3034" s="11"/>
      <c r="BB3034" s="11"/>
      <c r="BC3034" s="11"/>
    </row>
    <row r="3035" spans="1:55" x14ac:dyDescent="0.3">
      <c r="A3035" s="11"/>
      <c r="B3035" s="11"/>
      <c r="C3035" s="11"/>
      <c r="D3035" s="11"/>
      <c r="E3035" s="38"/>
      <c r="F3035" s="11"/>
      <c r="G3035" s="40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1"/>
      <c r="AI3035" s="11"/>
      <c r="AJ3035" s="11"/>
      <c r="AK3035" s="11"/>
      <c r="AL3035" s="11"/>
      <c r="AM3035" s="11"/>
      <c r="AN3035" s="11"/>
      <c r="AO3035" s="11"/>
      <c r="AP3035" s="11"/>
      <c r="AQ3035" s="26"/>
      <c r="AR3035" s="26"/>
      <c r="AS3035" s="26"/>
      <c r="AT3035" s="26"/>
      <c r="AU3035" s="26"/>
      <c r="AV3035" s="26"/>
      <c r="AW3035" s="11"/>
      <c r="AX3035" s="11"/>
      <c r="AY3035" s="11"/>
      <c r="AZ3035" s="11"/>
      <c r="BA3035" s="11"/>
      <c r="BB3035" s="11"/>
      <c r="BC3035" s="11"/>
    </row>
    <row r="3036" spans="1:55" x14ac:dyDescent="0.3">
      <c r="A3036" s="11"/>
      <c r="B3036" s="11"/>
      <c r="C3036" s="11"/>
      <c r="D3036" s="11"/>
      <c r="E3036" s="38"/>
      <c r="F3036" s="11"/>
      <c r="G3036" s="40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1"/>
      <c r="AI3036" s="11"/>
      <c r="AJ3036" s="11"/>
      <c r="AK3036" s="11"/>
      <c r="AL3036" s="11"/>
      <c r="AM3036" s="11"/>
      <c r="AN3036" s="11"/>
      <c r="AO3036" s="11"/>
      <c r="AP3036" s="11"/>
      <c r="AQ3036" s="26"/>
      <c r="AR3036" s="26"/>
      <c r="AS3036" s="26"/>
      <c r="AT3036" s="26"/>
      <c r="AU3036" s="26"/>
      <c r="AV3036" s="26"/>
      <c r="AW3036" s="11"/>
      <c r="AX3036" s="11"/>
      <c r="AY3036" s="11"/>
      <c r="AZ3036" s="11"/>
      <c r="BA3036" s="11"/>
      <c r="BB3036" s="11"/>
      <c r="BC3036" s="11"/>
    </row>
    <row r="3037" spans="1:55" x14ac:dyDescent="0.3">
      <c r="A3037" s="11"/>
      <c r="B3037" s="11"/>
      <c r="C3037" s="11"/>
      <c r="D3037" s="11"/>
      <c r="E3037" s="38"/>
      <c r="F3037" s="11"/>
      <c r="G3037" s="40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1"/>
      <c r="AI3037" s="11"/>
      <c r="AJ3037" s="11"/>
      <c r="AK3037" s="11"/>
      <c r="AL3037" s="11"/>
      <c r="AM3037" s="11"/>
      <c r="AN3037" s="11"/>
      <c r="AO3037" s="11"/>
      <c r="AP3037" s="11"/>
      <c r="AQ3037" s="26"/>
      <c r="AR3037" s="26"/>
      <c r="AS3037" s="26"/>
      <c r="AT3037" s="26"/>
      <c r="AU3037" s="26"/>
      <c r="AV3037" s="26"/>
      <c r="AW3037" s="11"/>
      <c r="AX3037" s="11"/>
      <c r="AY3037" s="11"/>
      <c r="AZ3037" s="11"/>
      <c r="BA3037" s="11"/>
      <c r="BB3037" s="11"/>
      <c r="BC3037" s="11"/>
    </row>
    <row r="3038" spans="1:55" x14ac:dyDescent="0.3">
      <c r="A3038" s="11"/>
      <c r="B3038" s="11"/>
      <c r="C3038" s="11"/>
      <c r="D3038" s="11"/>
      <c r="E3038" s="38"/>
      <c r="F3038" s="11"/>
      <c r="G3038" s="40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1"/>
      <c r="AI3038" s="11"/>
      <c r="AJ3038" s="11"/>
      <c r="AK3038" s="11"/>
      <c r="AL3038" s="11"/>
      <c r="AM3038" s="11"/>
      <c r="AN3038" s="11"/>
      <c r="AO3038" s="11"/>
      <c r="AP3038" s="11"/>
      <c r="AQ3038" s="26"/>
      <c r="AR3038" s="26"/>
      <c r="AS3038" s="26"/>
      <c r="AT3038" s="26"/>
      <c r="AU3038" s="26"/>
      <c r="AV3038" s="26"/>
      <c r="AW3038" s="11"/>
      <c r="AX3038" s="11"/>
      <c r="AY3038" s="11"/>
      <c r="AZ3038" s="11"/>
      <c r="BA3038" s="11"/>
      <c r="BB3038" s="11"/>
      <c r="BC3038" s="11"/>
    </row>
    <row r="3039" spans="1:55" x14ac:dyDescent="0.3">
      <c r="A3039" s="11"/>
      <c r="B3039" s="11"/>
      <c r="C3039" s="11"/>
      <c r="D3039" s="11"/>
      <c r="E3039" s="38"/>
      <c r="F3039" s="11"/>
      <c r="G3039" s="40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1"/>
      <c r="AI3039" s="11"/>
      <c r="AJ3039" s="11"/>
      <c r="AK3039" s="11"/>
      <c r="AL3039" s="11"/>
      <c r="AM3039" s="11"/>
      <c r="AN3039" s="11"/>
      <c r="AO3039" s="11"/>
      <c r="AP3039" s="11"/>
      <c r="AQ3039" s="26"/>
      <c r="AR3039" s="26"/>
      <c r="AS3039" s="26"/>
      <c r="AT3039" s="26"/>
      <c r="AU3039" s="26"/>
      <c r="AV3039" s="26"/>
      <c r="AW3039" s="11"/>
      <c r="AX3039" s="11"/>
      <c r="AY3039" s="11"/>
      <c r="AZ3039" s="11"/>
      <c r="BA3039" s="11"/>
      <c r="BB3039" s="11"/>
      <c r="BC3039" s="11"/>
    </row>
    <row r="3040" spans="1:55" x14ac:dyDescent="0.3">
      <c r="A3040" s="11"/>
      <c r="B3040" s="11"/>
      <c r="C3040" s="11"/>
      <c r="D3040" s="11"/>
      <c r="E3040" s="38"/>
      <c r="F3040" s="11"/>
      <c r="G3040" s="40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1"/>
      <c r="AI3040" s="11"/>
      <c r="AJ3040" s="11"/>
      <c r="AK3040" s="11"/>
      <c r="AL3040" s="11"/>
      <c r="AM3040" s="11"/>
      <c r="AN3040" s="11"/>
      <c r="AO3040" s="11"/>
      <c r="AP3040" s="11"/>
      <c r="AQ3040" s="26"/>
      <c r="AR3040" s="26"/>
      <c r="AS3040" s="26"/>
      <c r="AT3040" s="26"/>
      <c r="AU3040" s="26"/>
      <c r="AV3040" s="26"/>
      <c r="AW3040" s="11"/>
      <c r="AX3040" s="11"/>
      <c r="AY3040" s="11"/>
      <c r="AZ3040" s="11"/>
      <c r="BA3040" s="11"/>
      <c r="BB3040" s="11"/>
      <c r="BC3040" s="11"/>
    </row>
    <row r="3041" spans="1:55" x14ac:dyDescent="0.3">
      <c r="A3041" s="11"/>
      <c r="B3041" s="11"/>
      <c r="C3041" s="11"/>
      <c r="D3041" s="11"/>
      <c r="E3041" s="38"/>
      <c r="F3041" s="11"/>
      <c r="G3041" s="40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1"/>
      <c r="AI3041" s="11"/>
      <c r="AJ3041" s="11"/>
      <c r="AK3041" s="11"/>
      <c r="AL3041" s="11"/>
      <c r="AM3041" s="11"/>
      <c r="AN3041" s="11"/>
      <c r="AO3041" s="11"/>
      <c r="AP3041" s="11"/>
      <c r="AQ3041" s="26"/>
      <c r="AR3041" s="26"/>
      <c r="AS3041" s="26"/>
      <c r="AT3041" s="26"/>
      <c r="AU3041" s="26"/>
      <c r="AV3041" s="26"/>
      <c r="AW3041" s="11"/>
      <c r="AX3041" s="11"/>
      <c r="AY3041" s="11"/>
      <c r="AZ3041" s="11"/>
      <c r="BA3041" s="11"/>
      <c r="BB3041" s="11"/>
      <c r="BC3041" s="11"/>
    </row>
    <row r="3042" spans="1:55" x14ac:dyDescent="0.3">
      <c r="A3042" s="11"/>
      <c r="B3042" s="11"/>
      <c r="C3042" s="11"/>
      <c r="D3042" s="11"/>
      <c r="E3042" s="38"/>
      <c r="F3042" s="11"/>
      <c r="G3042" s="40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1"/>
      <c r="AI3042" s="11"/>
      <c r="AJ3042" s="11"/>
      <c r="AK3042" s="11"/>
      <c r="AL3042" s="11"/>
      <c r="AM3042" s="11"/>
      <c r="AN3042" s="11"/>
      <c r="AO3042" s="11"/>
      <c r="AP3042" s="11"/>
      <c r="AQ3042" s="26"/>
      <c r="AR3042" s="26"/>
      <c r="AS3042" s="26"/>
      <c r="AT3042" s="26"/>
      <c r="AU3042" s="26"/>
      <c r="AV3042" s="26"/>
      <c r="AW3042" s="11"/>
      <c r="AX3042" s="11"/>
      <c r="AY3042" s="11"/>
      <c r="AZ3042" s="11"/>
      <c r="BA3042" s="11"/>
      <c r="BB3042" s="11"/>
      <c r="BC3042" s="11"/>
    </row>
    <row r="3043" spans="1:55" x14ac:dyDescent="0.3">
      <c r="A3043" s="11"/>
      <c r="B3043" s="11"/>
      <c r="C3043" s="11"/>
      <c r="D3043" s="11"/>
      <c r="E3043" s="38"/>
      <c r="F3043" s="11"/>
      <c r="G3043" s="40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1"/>
      <c r="AI3043" s="11"/>
      <c r="AJ3043" s="11"/>
      <c r="AK3043" s="11"/>
      <c r="AL3043" s="11"/>
      <c r="AM3043" s="11"/>
      <c r="AN3043" s="11"/>
      <c r="AO3043" s="11"/>
      <c r="AP3043" s="11"/>
      <c r="AQ3043" s="26"/>
      <c r="AR3043" s="26"/>
      <c r="AS3043" s="26"/>
      <c r="AT3043" s="26"/>
      <c r="AU3043" s="26"/>
      <c r="AV3043" s="26"/>
      <c r="AW3043" s="11"/>
      <c r="AX3043" s="11"/>
      <c r="AY3043" s="11"/>
      <c r="AZ3043" s="11"/>
      <c r="BA3043" s="11"/>
      <c r="BB3043" s="11"/>
      <c r="BC3043" s="11"/>
    </row>
    <row r="3044" spans="1:55" x14ac:dyDescent="0.3">
      <c r="A3044" s="11"/>
      <c r="B3044" s="11"/>
      <c r="C3044" s="11"/>
      <c r="D3044" s="11"/>
      <c r="E3044" s="38"/>
      <c r="F3044" s="11"/>
      <c r="G3044" s="40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1"/>
      <c r="AI3044" s="11"/>
      <c r="AJ3044" s="11"/>
      <c r="AK3044" s="11"/>
      <c r="AL3044" s="11"/>
      <c r="AM3044" s="11"/>
      <c r="AN3044" s="11"/>
      <c r="AO3044" s="11"/>
      <c r="AP3044" s="11"/>
      <c r="AQ3044" s="26"/>
      <c r="AR3044" s="26"/>
      <c r="AS3044" s="26"/>
      <c r="AT3044" s="26"/>
      <c r="AU3044" s="26"/>
      <c r="AV3044" s="26"/>
      <c r="AW3044" s="11"/>
      <c r="AX3044" s="11"/>
      <c r="AY3044" s="11"/>
      <c r="AZ3044" s="11"/>
      <c r="BA3044" s="11"/>
      <c r="BB3044" s="11"/>
      <c r="BC3044" s="11"/>
    </row>
    <row r="3045" spans="1:55" x14ac:dyDescent="0.3">
      <c r="A3045" s="11"/>
      <c r="B3045" s="11"/>
      <c r="C3045" s="11"/>
      <c r="D3045" s="11"/>
      <c r="E3045" s="38"/>
      <c r="F3045" s="11"/>
      <c r="G3045" s="40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1"/>
      <c r="AI3045" s="11"/>
      <c r="AJ3045" s="11"/>
      <c r="AK3045" s="11"/>
      <c r="AL3045" s="11"/>
      <c r="AM3045" s="11"/>
      <c r="AN3045" s="11"/>
      <c r="AO3045" s="11"/>
      <c r="AP3045" s="11"/>
      <c r="AQ3045" s="26"/>
      <c r="AR3045" s="26"/>
      <c r="AS3045" s="26"/>
      <c r="AT3045" s="26"/>
      <c r="AU3045" s="26"/>
      <c r="AV3045" s="26"/>
      <c r="AW3045" s="11"/>
      <c r="AX3045" s="11"/>
      <c r="AY3045" s="11"/>
      <c r="AZ3045" s="11"/>
      <c r="BA3045" s="11"/>
      <c r="BB3045" s="11"/>
      <c r="BC3045" s="11"/>
    </row>
    <row r="3046" spans="1:55" x14ac:dyDescent="0.3">
      <c r="A3046" s="11"/>
      <c r="B3046" s="11"/>
      <c r="C3046" s="11"/>
      <c r="D3046" s="11"/>
      <c r="E3046" s="38"/>
      <c r="F3046" s="11"/>
      <c r="G3046" s="40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1"/>
      <c r="AI3046" s="11"/>
      <c r="AJ3046" s="11"/>
      <c r="AK3046" s="11"/>
      <c r="AL3046" s="11"/>
      <c r="AM3046" s="11"/>
      <c r="AN3046" s="11"/>
      <c r="AO3046" s="11"/>
      <c r="AP3046" s="11"/>
      <c r="AQ3046" s="26"/>
      <c r="AR3046" s="26"/>
      <c r="AS3046" s="26"/>
      <c r="AT3046" s="26"/>
      <c r="AU3046" s="26"/>
      <c r="AV3046" s="26"/>
      <c r="AW3046" s="11"/>
      <c r="AX3046" s="11"/>
      <c r="AY3046" s="11"/>
      <c r="AZ3046" s="11"/>
      <c r="BA3046" s="11"/>
      <c r="BB3046" s="11"/>
      <c r="BC3046" s="11"/>
    </row>
    <row r="3047" spans="1:55" x14ac:dyDescent="0.3">
      <c r="A3047" s="11"/>
      <c r="B3047" s="11"/>
      <c r="C3047" s="11"/>
      <c r="D3047" s="11"/>
      <c r="E3047" s="38"/>
      <c r="F3047" s="11"/>
      <c r="G3047" s="40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1"/>
      <c r="AI3047" s="11"/>
      <c r="AJ3047" s="11"/>
      <c r="AK3047" s="11"/>
      <c r="AL3047" s="11"/>
      <c r="AM3047" s="11"/>
      <c r="AN3047" s="11"/>
      <c r="AO3047" s="11"/>
      <c r="AP3047" s="11"/>
      <c r="AQ3047" s="26"/>
      <c r="AR3047" s="26"/>
      <c r="AS3047" s="26"/>
      <c r="AT3047" s="26"/>
      <c r="AU3047" s="26"/>
      <c r="AV3047" s="26"/>
      <c r="AW3047" s="11"/>
      <c r="AX3047" s="11"/>
      <c r="AY3047" s="11"/>
      <c r="AZ3047" s="11"/>
      <c r="BA3047" s="11"/>
      <c r="BB3047" s="11"/>
      <c r="BC3047" s="11"/>
    </row>
    <row r="3048" spans="1:55" x14ac:dyDescent="0.3">
      <c r="A3048" s="11"/>
      <c r="B3048" s="11"/>
      <c r="C3048" s="11"/>
      <c r="D3048" s="11"/>
      <c r="E3048" s="38"/>
      <c r="F3048" s="11"/>
      <c r="G3048" s="40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1"/>
      <c r="AI3048" s="11"/>
      <c r="AJ3048" s="11"/>
      <c r="AK3048" s="11"/>
      <c r="AL3048" s="11"/>
      <c r="AM3048" s="11"/>
      <c r="AN3048" s="11"/>
      <c r="AO3048" s="11"/>
      <c r="AP3048" s="11"/>
      <c r="AQ3048" s="26"/>
      <c r="AR3048" s="26"/>
      <c r="AS3048" s="26"/>
      <c r="AT3048" s="26"/>
      <c r="AU3048" s="26"/>
      <c r="AV3048" s="26"/>
      <c r="AW3048" s="11"/>
      <c r="AX3048" s="11"/>
      <c r="AY3048" s="11"/>
      <c r="AZ3048" s="11"/>
      <c r="BA3048" s="11"/>
      <c r="BB3048" s="11"/>
      <c r="BC3048" s="11"/>
    </row>
    <row r="3049" spans="1:55" x14ac:dyDescent="0.3">
      <c r="A3049" s="11"/>
      <c r="B3049" s="11"/>
      <c r="C3049" s="11"/>
      <c r="D3049" s="11"/>
      <c r="E3049" s="38"/>
      <c r="F3049" s="11"/>
      <c r="G3049" s="40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1"/>
      <c r="AI3049" s="11"/>
      <c r="AJ3049" s="11"/>
      <c r="AK3049" s="11"/>
      <c r="AL3049" s="11"/>
      <c r="AM3049" s="11"/>
      <c r="AN3049" s="11"/>
      <c r="AO3049" s="11"/>
      <c r="AP3049" s="11"/>
      <c r="AQ3049" s="26"/>
      <c r="AR3049" s="26"/>
      <c r="AS3049" s="26"/>
      <c r="AT3049" s="26"/>
      <c r="AU3049" s="26"/>
      <c r="AV3049" s="26"/>
      <c r="AW3049" s="11"/>
      <c r="AX3049" s="11"/>
      <c r="AY3049" s="11"/>
      <c r="AZ3049" s="11"/>
      <c r="BA3049" s="11"/>
      <c r="BB3049" s="11"/>
      <c r="BC3049" s="11"/>
    </row>
    <row r="3050" spans="1:55" x14ac:dyDescent="0.3">
      <c r="A3050" s="11"/>
      <c r="B3050" s="11"/>
      <c r="C3050" s="11"/>
      <c r="D3050" s="11"/>
      <c r="E3050" s="38"/>
      <c r="F3050" s="11"/>
      <c r="G3050" s="40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1"/>
      <c r="AI3050" s="11"/>
      <c r="AJ3050" s="11"/>
      <c r="AK3050" s="11"/>
      <c r="AL3050" s="11"/>
      <c r="AM3050" s="11"/>
      <c r="AN3050" s="11"/>
      <c r="AO3050" s="11"/>
      <c r="AP3050" s="11"/>
      <c r="AQ3050" s="26"/>
      <c r="AR3050" s="26"/>
      <c r="AS3050" s="26"/>
      <c r="AT3050" s="26"/>
      <c r="AU3050" s="26"/>
      <c r="AV3050" s="26"/>
      <c r="AW3050" s="11"/>
      <c r="AX3050" s="11"/>
      <c r="AY3050" s="11"/>
      <c r="AZ3050" s="11"/>
      <c r="BA3050" s="11"/>
      <c r="BB3050" s="11"/>
      <c r="BC3050" s="11"/>
    </row>
    <row r="3051" spans="1:55" x14ac:dyDescent="0.3">
      <c r="A3051" s="11"/>
      <c r="B3051" s="11"/>
      <c r="C3051" s="11"/>
      <c r="D3051" s="11"/>
      <c r="E3051" s="38"/>
      <c r="F3051" s="11"/>
      <c r="G3051" s="40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1"/>
      <c r="AI3051" s="11"/>
      <c r="AJ3051" s="11"/>
      <c r="AK3051" s="11"/>
      <c r="AL3051" s="11"/>
      <c r="AM3051" s="11"/>
      <c r="AN3051" s="11"/>
      <c r="AO3051" s="11"/>
      <c r="AP3051" s="11"/>
      <c r="AQ3051" s="26"/>
      <c r="AR3051" s="26"/>
      <c r="AS3051" s="26"/>
      <c r="AT3051" s="26"/>
      <c r="AU3051" s="26"/>
      <c r="AV3051" s="26"/>
      <c r="AW3051" s="11"/>
      <c r="AX3051" s="11"/>
      <c r="AY3051" s="11"/>
      <c r="AZ3051" s="11"/>
      <c r="BA3051" s="11"/>
      <c r="BB3051" s="11"/>
      <c r="BC3051" s="11"/>
    </row>
    <row r="3052" spans="1:55" x14ac:dyDescent="0.3">
      <c r="A3052" s="11"/>
      <c r="B3052" s="11"/>
      <c r="C3052" s="11"/>
      <c r="D3052" s="11"/>
      <c r="E3052" s="38"/>
      <c r="F3052" s="11"/>
      <c r="G3052" s="40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1"/>
      <c r="AI3052" s="11"/>
      <c r="AJ3052" s="11"/>
      <c r="AK3052" s="11"/>
      <c r="AL3052" s="11"/>
      <c r="AM3052" s="11"/>
      <c r="AN3052" s="11"/>
      <c r="AO3052" s="11"/>
      <c r="AP3052" s="11"/>
      <c r="AQ3052" s="26"/>
      <c r="AR3052" s="26"/>
      <c r="AS3052" s="26"/>
      <c r="AT3052" s="26"/>
      <c r="AU3052" s="26"/>
      <c r="AV3052" s="26"/>
      <c r="AW3052" s="11"/>
      <c r="AX3052" s="11"/>
      <c r="AY3052" s="11"/>
      <c r="AZ3052" s="11"/>
      <c r="BA3052" s="11"/>
      <c r="BB3052" s="11"/>
      <c r="BC3052" s="11"/>
    </row>
    <row r="3053" spans="1:55" x14ac:dyDescent="0.3">
      <c r="A3053" s="11"/>
      <c r="B3053" s="11"/>
      <c r="C3053" s="11"/>
      <c r="D3053" s="11"/>
      <c r="E3053" s="38"/>
      <c r="F3053" s="11"/>
      <c r="G3053" s="40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1"/>
      <c r="AI3053" s="11"/>
      <c r="AJ3053" s="11"/>
      <c r="AK3053" s="11"/>
      <c r="AL3053" s="11"/>
      <c r="AM3053" s="11"/>
      <c r="AN3053" s="11"/>
      <c r="AO3053" s="11"/>
      <c r="AP3053" s="11"/>
      <c r="AQ3053" s="26"/>
      <c r="AR3053" s="26"/>
      <c r="AS3053" s="26"/>
      <c r="AT3053" s="26"/>
      <c r="AU3053" s="26"/>
      <c r="AV3053" s="26"/>
      <c r="AW3053" s="11"/>
      <c r="AX3053" s="11"/>
      <c r="AY3053" s="11"/>
      <c r="AZ3053" s="11"/>
      <c r="BA3053" s="11"/>
      <c r="BB3053" s="11"/>
      <c r="BC3053" s="11"/>
    </row>
    <row r="3054" spans="1:55" x14ac:dyDescent="0.3">
      <c r="A3054" s="11"/>
      <c r="B3054" s="11"/>
      <c r="C3054" s="11"/>
      <c r="D3054" s="11"/>
      <c r="E3054" s="38"/>
      <c r="F3054" s="11"/>
      <c r="G3054" s="40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1"/>
      <c r="AI3054" s="11"/>
      <c r="AJ3054" s="11"/>
      <c r="AK3054" s="11"/>
      <c r="AL3054" s="11"/>
      <c r="AM3054" s="11"/>
      <c r="AN3054" s="11"/>
      <c r="AO3054" s="11"/>
      <c r="AP3054" s="11"/>
      <c r="AQ3054" s="26"/>
      <c r="AR3054" s="26"/>
      <c r="AS3054" s="26"/>
      <c r="AT3054" s="26"/>
      <c r="AU3054" s="26"/>
      <c r="AV3054" s="26"/>
      <c r="AW3054" s="11"/>
      <c r="AX3054" s="11"/>
      <c r="AY3054" s="11"/>
      <c r="AZ3054" s="11"/>
      <c r="BA3054" s="11"/>
      <c r="BB3054" s="11"/>
      <c r="BC3054" s="11"/>
    </row>
    <row r="3055" spans="1:55" x14ac:dyDescent="0.3">
      <c r="A3055" s="11"/>
      <c r="B3055" s="11"/>
      <c r="C3055" s="11"/>
      <c r="D3055" s="11"/>
      <c r="E3055" s="38"/>
      <c r="F3055" s="11"/>
      <c r="G3055" s="40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1"/>
      <c r="AI3055" s="11"/>
      <c r="AJ3055" s="11"/>
      <c r="AK3055" s="11"/>
      <c r="AL3055" s="11"/>
      <c r="AM3055" s="11"/>
      <c r="AN3055" s="11"/>
      <c r="AO3055" s="11"/>
      <c r="AP3055" s="11"/>
      <c r="AQ3055" s="26"/>
      <c r="AR3055" s="26"/>
      <c r="AS3055" s="26"/>
      <c r="AT3055" s="26"/>
      <c r="AU3055" s="26"/>
      <c r="AV3055" s="26"/>
      <c r="AW3055" s="11"/>
      <c r="AX3055" s="11"/>
      <c r="AY3055" s="11"/>
      <c r="AZ3055" s="11"/>
      <c r="BA3055" s="11"/>
      <c r="BB3055" s="11"/>
      <c r="BC3055" s="11"/>
    </row>
    <row r="3056" spans="1:55" x14ac:dyDescent="0.3">
      <c r="A3056" s="11"/>
      <c r="B3056" s="11"/>
      <c r="C3056" s="11"/>
      <c r="D3056" s="11"/>
      <c r="E3056" s="38"/>
      <c r="F3056" s="11"/>
      <c r="G3056" s="40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1"/>
      <c r="AI3056" s="11"/>
      <c r="AJ3056" s="11"/>
      <c r="AK3056" s="11"/>
      <c r="AL3056" s="11"/>
      <c r="AM3056" s="11"/>
      <c r="AN3056" s="11"/>
      <c r="AO3056" s="11"/>
      <c r="AP3056" s="11"/>
      <c r="AQ3056" s="26"/>
      <c r="AR3056" s="26"/>
      <c r="AS3056" s="26"/>
      <c r="AT3056" s="26"/>
      <c r="AU3056" s="26"/>
      <c r="AV3056" s="26"/>
      <c r="AW3056" s="11"/>
      <c r="AX3056" s="11"/>
      <c r="AY3056" s="11"/>
      <c r="AZ3056" s="11"/>
      <c r="BA3056" s="11"/>
      <c r="BB3056" s="11"/>
      <c r="BC3056" s="11"/>
    </row>
    <row r="3057" spans="1:55" x14ac:dyDescent="0.3">
      <c r="A3057" s="11"/>
      <c r="B3057" s="11"/>
      <c r="C3057" s="11"/>
      <c r="D3057" s="11"/>
      <c r="E3057" s="38"/>
      <c r="F3057" s="11"/>
      <c r="G3057" s="40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1"/>
      <c r="AI3057" s="11"/>
      <c r="AJ3057" s="11"/>
      <c r="AK3057" s="11"/>
      <c r="AL3057" s="11"/>
      <c r="AM3057" s="11"/>
      <c r="AN3057" s="11"/>
      <c r="AO3057" s="11"/>
      <c r="AP3057" s="11"/>
      <c r="AQ3057" s="26"/>
      <c r="AR3057" s="26"/>
      <c r="AS3057" s="26"/>
      <c r="AT3057" s="26"/>
      <c r="AU3057" s="26"/>
      <c r="AV3057" s="26"/>
      <c r="AW3057" s="11"/>
      <c r="AX3057" s="11"/>
      <c r="AY3057" s="11"/>
      <c r="AZ3057" s="11"/>
      <c r="BA3057" s="11"/>
      <c r="BB3057" s="11"/>
      <c r="BC3057" s="11"/>
    </row>
    <row r="3058" spans="1:55" x14ac:dyDescent="0.3">
      <c r="A3058" s="11"/>
      <c r="B3058" s="11"/>
      <c r="C3058" s="11"/>
      <c r="D3058" s="11"/>
      <c r="E3058" s="38"/>
      <c r="F3058" s="11"/>
      <c r="G3058" s="40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1"/>
      <c r="AI3058" s="11"/>
      <c r="AJ3058" s="11"/>
      <c r="AK3058" s="11"/>
      <c r="AL3058" s="11"/>
      <c r="AM3058" s="11"/>
      <c r="AN3058" s="11"/>
      <c r="AO3058" s="11"/>
      <c r="AP3058" s="11"/>
      <c r="AQ3058" s="26"/>
      <c r="AR3058" s="26"/>
      <c r="AS3058" s="26"/>
      <c r="AT3058" s="26"/>
      <c r="AU3058" s="26"/>
      <c r="AV3058" s="26"/>
      <c r="AW3058" s="11"/>
      <c r="AX3058" s="11"/>
      <c r="AY3058" s="11"/>
      <c r="AZ3058" s="11"/>
      <c r="BA3058" s="11"/>
      <c r="BB3058" s="11"/>
      <c r="BC3058" s="11"/>
    </row>
    <row r="3059" spans="1:55" x14ac:dyDescent="0.3">
      <c r="A3059" s="11"/>
      <c r="B3059" s="11"/>
      <c r="C3059" s="11"/>
      <c r="D3059" s="11"/>
      <c r="E3059" s="38"/>
      <c r="F3059" s="11"/>
      <c r="G3059" s="40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1"/>
      <c r="AI3059" s="11"/>
      <c r="AJ3059" s="11"/>
      <c r="AK3059" s="11"/>
      <c r="AL3059" s="11"/>
      <c r="AM3059" s="11"/>
      <c r="AN3059" s="11"/>
      <c r="AO3059" s="11"/>
      <c r="AP3059" s="11"/>
      <c r="AQ3059" s="26"/>
      <c r="AR3059" s="26"/>
      <c r="AS3059" s="26"/>
      <c r="AT3059" s="26"/>
      <c r="AU3059" s="26"/>
      <c r="AV3059" s="26"/>
      <c r="AW3059" s="11"/>
      <c r="AX3059" s="11"/>
      <c r="AY3059" s="11"/>
      <c r="AZ3059" s="11"/>
      <c r="BA3059" s="11"/>
      <c r="BB3059" s="11"/>
      <c r="BC3059" s="11"/>
    </row>
    <row r="3060" spans="1:55" x14ac:dyDescent="0.3">
      <c r="A3060" s="11"/>
      <c r="B3060" s="11"/>
      <c r="C3060" s="11"/>
      <c r="D3060" s="11"/>
      <c r="E3060" s="38"/>
      <c r="F3060" s="11"/>
      <c r="G3060" s="40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1"/>
      <c r="AI3060" s="11"/>
      <c r="AJ3060" s="11"/>
      <c r="AK3060" s="11"/>
      <c r="AL3060" s="11"/>
      <c r="AM3060" s="11"/>
      <c r="AN3060" s="11"/>
      <c r="AO3060" s="11"/>
      <c r="AP3060" s="11"/>
      <c r="AQ3060" s="26"/>
      <c r="AR3060" s="26"/>
      <c r="AS3060" s="26"/>
      <c r="AT3060" s="26"/>
      <c r="AU3060" s="26"/>
      <c r="AV3060" s="26"/>
      <c r="AW3060" s="11"/>
      <c r="AX3060" s="11"/>
      <c r="AY3060" s="11"/>
      <c r="AZ3060" s="11"/>
      <c r="BA3060" s="11"/>
      <c r="BB3060" s="11"/>
      <c r="BC3060" s="11"/>
    </row>
    <row r="3061" spans="1:55" x14ac:dyDescent="0.3">
      <c r="A3061" s="11"/>
      <c r="B3061" s="11"/>
      <c r="C3061" s="11"/>
      <c r="D3061" s="11"/>
      <c r="E3061" s="38"/>
      <c r="F3061" s="11"/>
      <c r="G3061" s="40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1"/>
      <c r="AI3061" s="11"/>
      <c r="AJ3061" s="11"/>
      <c r="AK3061" s="11"/>
      <c r="AL3061" s="11"/>
      <c r="AM3061" s="11"/>
      <c r="AN3061" s="11"/>
      <c r="AO3061" s="11"/>
      <c r="AP3061" s="11"/>
      <c r="AQ3061" s="26"/>
      <c r="AR3061" s="26"/>
      <c r="AS3061" s="26"/>
      <c r="AT3061" s="26"/>
      <c r="AU3061" s="26"/>
      <c r="AV3061" s="26"/>
      <c r="AW3061" s="11"/>
      <c r="AX3061" s="11"/>
      <c r="AY3061" s="11"/>
      <c r="AZ3061" s="11"/>
      <c r="BA3061" s="11"/>
      <c r="BB3061" s="11"/>
      <c r="BC3061" s="11"/>
    </row>
    <row r="3062" spans="1:55" x14ac:dyDescent="0.3">
      <c r="A3062" s="11"/>
      <c r="B3062" s="11"/>
      <c r="C3062" s="11"/>
      <c r="D3062" s="11"/>
      <c r="E3062" s="38"/>
      <c r="F3062" s="11"/>
      <c r="G3062" s="40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1"/>
      <c r="AI3062" s="11"/>
      <c r="AJ3062" s="11"/>
      <c r="AK3062" s="11"/>
      <c r="AL3062" s="11"/>
      <c r="AM3062" s="11"/>
      <c r="AN3062" s="11"/>
      <c r="AO3062" s="11"/>
      <c r="AP3062" s="11"/>
      <c r="AQ3062" s="26"/>
      <c r="AR3062" s="26"/>
      <c r="AS3062" s="26"/>
      <c r="AT3062" s="26"/>
      <c r="AU3062" s="26"/>
      <c r="AV3062" s="26"/>
      <c r="AW3062" s="11"/>
      <c r="AX3062" s="11"/>
      <c r="AY3062" s="11"/>
      <c r="AZ3062" s="11"/>
      <c r="BA3062" s="11"/>
      <c r="BB3062" s="11"/>
      <c r="BC3062" s="11"/>
    </row>
    <row r="3063" spans="1:55" x14ac:dyDescent="0.3">
      <c r="A3063" s="11"/>
      <c r="B3063" s="11"/>
      <c r="C3063" s="11"/>
      <c r="D3063" s="11"/>
      <c r="E3063" s="38"/>
      <c r="F3063" s="11"/>
      <c r="G3063" s="40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1"/>
      <c r="AI3063" s="11"/>
      <c r="AJ3063" s="11"/>
      <c r="AK3063" s="11"/>
      <c r="AL3063" s="11"/>
      <c r="AM3063" s="11"/>
      <c r="AN3063" s="11"/>
      <c r="AO3063" s="11"/>
      <c r="AP3063" s="11"/>
      <c r="AQ3063" s="26"/>
      <c r="AR3063" s="26"/>
      <c r="AS3063" s="26"/>
      <c r="AT3063" s="26"/>
      <c r="AU3063" s="26"/>
      <c r="AV3063" s="26"/>
      <c r="AW3063" s="11"/>
      <c r="AX3063" s="11"/>
      <c r="AY3063" s="11"/>
      <c r="AZ3063" s="11"/>
      <c r="BA3063" s="11"/>
      <c r="BB3063" s="11"/>
      <c r="BC3063" s="11"/>
    </row>
    <row r="3064" spans="1:55" x14ac:dyDescent="0.3">
      <c r="A3064" s="11"/>
      <c r="B3064" s="11"/>
      <c r="C3064" s="11"/>
      <c r="D3064" s="11"/>
      <c r="E3064" s="38"/>
      <c r="F3064" s="11"/>
      <c r="G3064" s="40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1"/>
      <c r="AI3064" s="11"/>
      <c r="AJ3064" s="11"/>
      <c r="AK3064" s="11"/>
      <c r="AL3064" s="11"/>
      <c r="AM3064" s="11"/>
      <c r="AN3064" s="11"/>
      <c r="AO3064" s="11"/>
      <c r="AP3064" s="11"/>
      <c r="AQ3064" s="26"/>
      <c r="AR3064" s="26"/>
      <c r="AS3064" s="26"/>
      <c r="AT3064" s="26"/>
      <c r="AU3064" s="26"/>
      <c r="AV3064" s="26"/>
      <c r="AW3064" s="11"/>
      <c r="AX3064" s="11"/>
      <c r="AY3064" s="11"/>
      <c r="AZ3064" s="11"/>
      <c r="BA3064" s="11"/>
      <c r="BB3064" s="11"/>
      <c r="BC3064" s="11"/>
    </row>
    <row r="3065" spans="1:55" x14ac:dyDescent="0.3">
      <c r="A3065" s="11"/>
      <c r="B3065" s="11"/>
      <c r="C3065" s="11"/>
      <c r="D3065" s="11"/>
      <c r="E3065" s="38"/>
      <c r="F3065" s="11"/>
      <c r="G3065" s="40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1"/>
      <c r="AI3065" s="11"/>
      <c r="AJ3065" s="11"/>
      <c r="AK3065" s="11"/>
      <c r="AL3065" s="11"/>
      <c r="AM3065" s="11"/>
      <c r="AN3065" s="11"/>
      <c r="AO3065" s="11"/>
      <c r="AP3065" s="11"/>
      <c r="AQ3065" s="26"/>
      <c r="AR3065" s="26"/>
      <c r="AS3065" s="26"/>
      <c r="AT3065" s="26"/>
      <c r="AU3065" s="26"/>
      <c r="AV3065" s="26"/>
      <c r="AW3065" s="11"/>
      <c r="AX3065" s="11"/>
      <c r="AY3065" s="11"/>
      <c r="AZ3065" s="11"/>
      <c r="BA3065" s="11"/>
      <c r="BB3065" s="11"/>
      <c r="BC3065" s="11"/>
    </row>
    <row r="3066" spans="1:55" x14ac:dyDescent="0.3">
      <c r="A3066" s="11"/>
      <c r="B3066" s="11"/>
      <c r="C3066" s="11"/>
      <c r="D3066" s="11"/>
      <c r="E3066" s="38"/>
      <c r="F3066" s="11"/>
      <c r="G3066" s="40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1"/>
      <c r="AI3066" s="11"/>
      <c r="AJ3066" s="11"/>
      <c r="AK3066" s="11"/>
      <c r="AL3066" s="11"/>
      <c r="AM3066" s="11"/>
      <c r="AN3066" s="11"/>
      <c r="AO3066" s="11"/>
      <c r="AP3066" s="11"/>
      <c r="AQ3066" s="26"/>
      <c r="AR3066" s="26"/>
      <c r="AS3066" s="26"/>
      <c r="AT3066" s="26"/>
      <c r="AU3066" s="26"/>
      <c r="AV3066" s="26"/>
      <c r="AW3066" s="11"/>
      <c r="AX3066" s="11"/>
      <c r="AY3066" s="11"/>
      <c r="AZ3066" s="11"/>
      <c r="BA3066" s="11"/>
      <c r="BB3066" s="11"/>
      <c r="BC3066" s="11"/>
    </row>
    <row r="3067" spans="1:55" x14ac:dyDescent="0.3">
      <c r="A3067" s="11"/>
      <c r="B3067" s="11"/>
      <c r="C3067" s="11"/>
      <c r="D3067" s="11"/>
      <c r="E3067" s="38"/>
      <c r="F3067" s="11"/>
      <c r="G3067" s="40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1"/>
      <c r="AI3067" s="11"/>
      <c r="AJ3067" s="11"/>
      <c r="AK3067" s="11"/>
      <c r="AL3067" s="11"/>
      <c r="AM3067" s="11"/>
      <c r="AN3067" s="11"/>
      <c r="AO3067" s="11"/>
      <c r="AP3067" s="11"/>
      <c r="AQ3067" s="26"/>
      <c r="AR3067" s="26"/>
      <c r="AS3067" s="26"/>
      <c r="AT3067" s="26"/>
      <c r="AU3067" s="26"/>
      <c r="AV3067" s="26"/>
      <c r="AW3067" s="11"/>
      <c r="AX3067" s="11"/>
      <c r="AY3067" s="11"/>
      <c r="AZ3067" s="11"/>
      <c r="BA3067" s="11"/>
      <c r="BB3067" s="11"/>
      <c r="BC3067" s="11"/>
    </row>
    <row r="3068" spans="1:55" x14ac:dyDescent="0.3">
      <c r="A3068" s="11"/>
      <c r="B3068" s="11"/>
      <c r="C3068" s="11"/>
      <c r="D3068" s="11"/>
      <c r="E3068" s="38"/>
      <c r="F3068" s="11"/>
      <c r="G3068" s="40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1"/>
      <c r="AI3068" s="11"/>
      <c r="AJ3068" s="11"/>
      <c r="AK3068" s="11"/>
      <c r="AL3068" s="11"/>
      <c r="AM3068" s="11"/>
      <c r="AN3068" s="11"/>
      <c r="AO3068" s="11"/>
      <c r="AP3068" s="11"/>
      <c r="AQ3068" s="26"/>
      <c r="AR3068" s="26"/>
      <c r="AS3068" s="26"/>
      <c r="AT3068" s="26"/>
      <c r="AU3068" s="26"/>
      <c r="AV3068" s="26"/>
      <c r="AW3068" s="11"/>
      <c r="AX3068" s="11"/>
      <c r="AY3068" s="11"/>
      <c r="AZ3068" s="11"/>
      <c r="BA3068" s="11"/>
      <c r="BB3068" s="11"/>
      <c r="BC3068" s="11"/>
    </row>
    <row r="3069" spans="1:55" x14ac:dyDescent="0.3">
      <c r="A3069" s="11"/>
      <c r="B3069" s="11"/>
      <c r="C3069" s="11"/>
      <c r="D3069" s="11"/>
      <c r="E3069" s="38"/>
      <c r="F3069" s="11"/>
      <c r="G3069" s="40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1"/>
      <c r="AI3069" s="11"/>
      <c r="AJ3069" s="11"/>
      <c r="AK3069" s="11"/>
      <c r="AL3069" s="11"/>
      <c r="AM3069" s="11"/>
      <c r="AN3069" s="11"/>
      <c r="AO3069" s="11"/>
      <c r="AP3069" s="11"/>
      <c r="AQ3069" s="26"/>
      <c r="AR3069" s="26"/>
      <c r="AS3069" s="26"/>
      <c r="AT3069" s="26"/>
      <c r="AU3069" s="26"/>
      <c r="AV3069" s="26"/>
      <c r="AW3069" s="11"/>
      <c r="AX3069" s="11"/>
      <c r="AY3069" s="11"/>
      <c r="AZ3069" s="11"/>
      <c r="BA3069" s="11"/>
      <c r="BB3069" s="11"/>
      <c r="BC3069" s="11"/>
    </row>
    <row r="3070" spans="1:55" x14ac:dyDescent="0.3">
      <c r="A3070" s="11"/>
      <c r="B3070" s="11"/>
      <c r="C3070" s="11"/>
      <c r="D3070" s="11"/>
      <c r="E3070" s="38"/>
      <c r="F3070" s="11"/>
      <c r="G3070" s="40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1"/>
      <c r="AI3070" s="11"/>
      <c r="AJ3070" s="11"/>
      <c r="AK3070" s="11"/>
      <c r="AL3070" s="11"/>
      <c r="AM3070" s="11"/>
      <c r="AN3070" s="11"/>
      <c r="AO3070" s="11"/>
      <c r="AP3070" s="11"/>
      <c r="AQ3070" s="26"/>
      <c r="AR3070" s="26"/>
      <c r="AS3070" s="26"/>
      <c r="AT3070" s="26"/>
      <c r="AU3070" s="26"/>
      <c r="AV3070" s="26"/>
      <c r="AW3070" s="11"/>
      <c r="AX3070" s="11"/>
      <c r="AY3070" s="11"/>
      <c r="AZ3070" s="11"/>
      <c r="BA3070" s="11"/>
      <c r="BB3070" s="11"/>
      <c r="BC3070" s="11"/>
    </row>
    <row r="3071" spans="1:55" x14ac:dyDescent="0.3">
      <c r="A3071" s="11"/>
      <c r="B3071" s="11"/>
      <c r="C3071" s="11"/>
      <c r="D3071" s="11"/>
      <c r="E3071" s="38"/>
      <c r="F3071" s="11"/>
      <c r="G3071" s="40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1"/>
      <c r="AI3071" s="11"/>
      <c r="AJ3071" s="11"/>
      <c r="AK3071" s="11"/>
      <c r="AL3071" s="11"/>
      <c r="AM3071" s="11"/>
      <c r="AN3071" s="11"/>
      <c r="AO3071" s="11"/>
      <c r="AP3071" s="11"/>
      <c r="AQ3071" s="26"/>
      <c r="AR3071" s="26"/>
      <c r="AS3071" s="26"/>
      <c r="AT3071" s="26"/>
      <c r="AU3071" s="26"/>
      <c r="AV3071" s="26"/>
      <c r="AW3071" s="11"/>
      <c r="AX3071" s="11"/>
      <c r="AY3071" s="11"/>
      <c r="AZ3071" s="11"/>
      <c r="BA3071" s="11"/>
      <c r="BB3071" s="11"/>
      <c r="BC3071" s="11"/>
    </row>
    <row r="3072" spans="1:55" x14ac:dyDescent="0.3">
      <c r="A3072" s="11"/>
      <c r="B3072" s="11"/>
      <c r="C3072" s="11"/>
      <c r="D3072" s="11"/>
      <c r="E3072" s="38"/>
      <c r="F3072" s="11"/>
      <c r="G3072" s="40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1"/>
      <c r="AI3072" s="11"/>
      <c r="AJ3072" s="11"/>
      <c r="AK3072" s="11"/>
      <c r="AL3072" s="11"/>
      <c r="AM3072" s="11"/>
      <c r="AN3072" s="11"/>
      <c r="AO3072" s="11"/>
      <c r="AP3072" s="11"/>
      <c r="AQ3072" s="26"/>
      <c r="AR3072" s="26"/>
      <c r="AS3072" s="26"/>
      <c r="AT3072" s="26"/>
      <c r="AU3072" s="26"/>
      <c r="AV3072" s="26"/>
      <c r="AW3072" s="11"/>
      <c r="AX3072" s="11"/>
      <c r="AY3072" s="11"/>
      <c r="AZ3072" s="11"/>
      <c r="BA3072" s="11"/>
      <c r="BB3072" s="11"/>
      <c r="BC3072" s="11"/>
    </row>
    <row r="3073" spans="1:55" x14ac:dyDescent="0.3">
      <c r="A3073" s="11"/>
      <c r="B3073" s="11"/>
      <c r="C3073" s="11"/>
      <c r="D3073" s="11"/>
      <c r="E3073" s="38"/>
      <c r="F3073" s="11"/>
      <c r="G3073" s="40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1"/>
      <c r="AI3073" s="11"/>
      <c r="AJ3073" s="11"/>
      <c r="AK3073" s="11"/>
      <c r="AL3073" s="11"/>
      <c r="AM3073" s="11"/>
      <c r="AN3073" s="11"/>
      <c r="AO3073" s="11"/>
      <c r="AP3073" s="11"/>
      <c r="AQ3073" s="26"/>
      <c r="AR3073" s="26"/>
      <c r="AS3073" s="26"/>
      <c r="AT3073" s="26"/>
      <c r="AU3073" s="26"/>
      <c r="AV3073" s="26"/>
      <c r="AW3073" s="11"/>
      <c r="AX3073" s="11"/>
      <c r="AY3073" s="11"/>
      <c r="AZ3073" s="11"/>
      <c r="BA3073" s="11"/>
      <c r="BB3073" s="11"/>
      <c r="BC3073" s="11"/>
    </row>
    <row r="3074" spans="1:55" x14ac:dyDescent="0.3">
      <c r="A3074" s="11"/>
      <c r="B3074" s="11"/>
      <c r="C3074" s="11"/>
      <c r="D3074" s="11"/>
      <c r="E3074" s="38"/>
      <c r="F3074" s="11"/>
      <c r="G3074" s="40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1"/>
      <c r="AI3074" s="11"/>
      <c r="AJ3074" s="11"/>
      <c r="AK3074" s="11"/>
      <c r="AL3074" s="11"/>
      <c r="AM3074" s="11"/>
      <c r="AN3074" s="11"/>
      <c r="AO3074" s="11"/>
      <c r="AP3074" s="11"/>
      <c r="AQ3074" s="26"/>
      <c r="AR3074" s="26"/>
      <c r="AS3074" s="26"/>
      <c r="AT3074" s="26"/>
      <c r="AU3074" s="26"/>
      <c r="AV3074" s="26"/>
      <c r="AW3074" s="11"/>
      <c r="AX3074" s="11"/>
      <c r="AY3074" s="11"/>
      <c r="AZ3074" s="11"/>
      <c r="BA3074" s="11"/>
      <c r="BB3074" s="11"/>
      <c r="BC3074" s="11"/>
    </row>
    <row r="3075" spans="1:55" x14ac:dyDescent="0.3">
      <c r="A3075" s="11"/>
      <c r="B3075" s="11"/>
      <c r="C3075" s="11"/>
      <c r="D3075" s="11"/>
      <c r="E3075" s="38"/>
      <c r="F3075" s="11"/>
      <c r="G3075" s="40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1"/>
      <c r="AI3075" s="11"/>
      <c r="AJ3075" s="11"/>
      <c r="AK3075" s="11"/>
      <c r="AL3075" s="11"/>
      <c r="AM3075" s="11"/>
      <c r="AN3075" s="11"/>
      <c r="AO3075" s="11"/>
      <c r="AP3075" s="11"/>
      <c r="AQ3075" s="26"/>
      <c r="AR3075" s="26"/>
      <c r="AS3075" s="26"/>
      <c r="AT3075" s="26"/>
      <c r="AU3075" s="26"/>
      <c r="AV3075" s="26"/>
      <c r="AW3075" s="11"/>
      <c r="AX3075" s="11"/>
      <c r="AY3075" s="11"/>
      <c r="AZ3075" s="11"/>
      <c r="BA3075" s="11"/>
      <c r="BB3075" s="11"/>
      <c r="BC3075" s="11"/>
    </row>
    <row r="3076" spans="1:55" x14ac:dyDescent="0.3">
      <c r="A3076" s="11"/>
      <c r="B3076" s="11"/>
      <c r="C3076" s="11"/>
      <c r="D3076" s="11"/>
      <c r="E3076" s="38"/>
      <c r="F3076" s="11"/>
      <c r="G3076" s="40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1"/>
      <c r="AI3076" s="11"/>
      <c r="AJ3076" s="11"/>
      <c r="AK3076" s="11"/>
      <c r="AL3076" s="11"/>
      <c r="AM3076" s="11"/>
      <c r="AN3076" s="11"/>
      <c r="AO3076" s="11"/>
      <c r="AP3076" s="11"/>
      <c r="AQ3076" s="26"/>
      <c r="AR3076" s="26"/>
      <c r="AS3076" s="26"/>
      <c r="AT3076" s="26"/>
      <c r="AU3076" s="26"/>
      <c r="AV3076" s="26"/>
      <c r="AW3076" s="11"/>
      <c r="AX3076" s="11"/>
      <c r="AY3076" s="11"/>
      <c r="AZ3076" s="11"/>
      <c r="BA3076" s="11"/>
      <c r="BB3076" s="11"/>
      <c r="BC3076" s="11"/>
    </row>
    <row r="3077" spans="1:55" x14ac:dyDescent="0.3">
      <c r="A3077" s="11"/>
      <c r="B3077" s="11"/>
      <c r="C3077" s="11"/>
      <c r="D3077" s="11"/>
      <c r="E3077" s="38"/>
      <c r="F3077" s="11"/>
      <c r="G3077" s="40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1"/>
      <c r="AI3077" s="11"/>
      <c r="AJ3077" s="11"/>
      <c r="AK3077" s="11"/>
      <c r="AL3077" s="11"/>
      <c r="AM3077" s="11"/>
      <c r="AN3077" s="11"/>
      <c r="AO3077" s="11"/>
      <c r="AP3077" s="11"/>
      <c r="AQ3077" s="26"/>
      <c r="AR3077" s="26"/>
      <c r="AS3077" s="26"/>
      <c r="AT3077" s="26"/>
      <c r="AU3077" s="26"/>
      <c r="AV3077" s="26"/>
      <c r="AW3077" s="11"/>
      <c r="AX3077" s="11"/>
      <c r="AY3077" s="11"/>
      <c r="AZ3077" s="11"/>
      <c r="BA3077" s="11"/>
      <c r="BB3077" s="11"/>
      <c r="BC3077" s="11"/>
    </row>
    <row r="3078" spans="1:55" x14ac:dyDescent="0.3">
      <c r="A3078" s="11"/>
      <c r="B3078" s="11"/>
      <c r="C3078" s="11"/>
      <c r="D3078" s="11"/>
      <c r="E3078" s="38"/>
      <c r="F3078" s="11"/>
      <c r="G3078" s="40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1"/>
      <c r="AI3078" s="11"/>
      <c r="AJ3078" s="11"/>
      <c r="AK3078" s="11"/>
      <c r="AL3078" s="11"/>
      <c r="AM3078" s="11"/>
      <c r="AN3078" s="11"/>
      <c r="AO3078" s="11"/>
      <c r="AP3078" s="11"/>
      <c r="AQ3078" s="26"/>
      <c r="AR3078" s="26"/>
      <c r="AS3078" s="26"/>
      <c r="AT3078" s="26"/>
      <c r="AU3078" s="26"/>
      <c r="AV3078" s="26"/>
      <c r="AW3078" s="11"/>
      <c r="AX3078" s="11"/>
      <c r="AY3078" s="11"/>
      <c r="AZ3078" s="11"/>
      <c r="BA3078" s="11"/>
      <c r="BB3078" s="11"/>
      <c r="BC3078" s="11"/>
    </row>
    <row r="3079" spans="1:55" x14ac:dyDescent="0.3">
      <c r="A3079" s="11"/>
      <c r="B3079" s="11"/>
      <c r="C3079" s="11"/>
      <c r="D3079" s="11"/>
      <c r="E3079" s="38"/>
      <c r="F3079" s="11"/>
      <c r="G3079" s="40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1"/>
      <c r="AI3079" s="11"/>
      <c r="AJ3079" s="11"/>
      <c r="AK3079" s="11"/>
      <c r="AL3079" s="11"/>
      <c r="AM3079" s="11"/>
      <c r="AN3079" s="11"/>
      <c r="AO3079" s="11"/>
      <c r="AP3079" s="11"/>
      <c r="AQ3079" s="26"/>
      <c r="AR3079" s="26"/>
      <c r="AS3079" s="26"/>
      <c r="AT3079" s="26"/>
      <c r="AU3079" s="26"/>
      <c r="AV3079" s="26"/>
      <c r="AW3079" s="11"/>
      <c r="AX3079" s="11"/>
      <c r="AY3079" s="11"/>
      <c r="AZ3079" s="11"/>
      <c r="BA3079" s="11"/>
      <c r="BB3079" s="11"/>
      <c r="BC3079" s="11"/>
    </row>
    <row r="3080" spans="1:55" x14ac:dyDescent="0.3">
      <c r="A3080" s="11"/>
      <c r="B3080" s="11"/>
      <c r="C3080" s="11"/>
      <c r="D3080" s="11"/>
      <c r="E3080" s="38"/>
      <c r="F3080" s="11"/>
      <c r="G3080" s="40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1"/>
      <c r="AI3080" s="11"/>
      <c r="AJ3080" s="11"/>
      <c r="AK3080" s="11"/>
      <c r="AL3080" s="11"/>
      <c r="AM3080" s="11"/>
      <c r="AN3080" s="11"/>
      <c r="AO3080" s="11"/>
      <c r="AP3080" s="11"/>
      <c r="AQ3080" s="26"/>
      <c r="AR3080" s="26"/>
      <c r="AS3080" s="26"/>
      <c r="AT3080" s="26"/>
      <c r="AU3080" s="26"/>
      <c r="AV3080" s="26"/>
      <c r="AW3080" s="11"/>
      <c r="AX3080" s="11"/>
      <c r="AY3080" s="11"/>
      <c r="AZ3080" s="11"/>
      <c r="BA3080" s="11"/>
      <c r="BB3080" s="11"/>
      <c r="BC3080" s="11"/>
    </row>
    <row r="3081" spans="1:55" x14ac:dyDescent="0.3">
      <c r="A3081" s="11"/>
      <c r="B3081" s="11"/>
      <c r="C3081" s="11"/>
      <c r="D3081" s="11"/>
      <c r="E3081" s="38"/>
      <c r="F3081" s="11"/>
      <c r="G3081" s="40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1"/>
      <c r="AI3081" s="11"/>
      <c r="AJ3081" s="11"/>
      <c r="AK3081" s="11"/>
      <c r="AL3081" s="11"/>
      <c r="AM3081" s="11"/>
      <c r="AN3081" s="11"/>
      <c r="AO3081" s="11"/>
      <c r="AP3081" s="11"/>
      <c r="AQ3081" s="26"/>
      <c r="AR3081" s="26"/>
      <c r="AS3081" s="26"/>
      <c r="AT3081" s="26"/>
      <c r="AU3081" s="26"/>
      <c r="AV3081" s="26"/>
      <c r="AW3081" s="11"/>
      <c r="AX3081" s="11"/>
      <c r="AY3081" s="11"/>
      <c r="AZ3081" s="11"/>
      <c r="BA3081" s="11"/>
      <c r="BB3081" s="11"/>
      <c r="BC3081" s="11"/>
    </row>
    <row r="3082" spans="1:55" x14ac:dyDescent="0.3">
      <c r="A3082" s="11"/>
      <c r="B3082" s="11"/>
      <c r="C3082" s="11"/>
      <c r="D3082" s="11"/>
      <c r="E3082" s="38"/>
      <c r="F3082" s="11"/>
      <c r="G3082" s="40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1"/>
      <c r="AI3082" s="11"/>
      <c r="AJ3082" s="11"/>
      <c r="AK3082" s="11"/>
      <c r="AL3082" s="11"/>
      <c r="AM3082" s="11"/>
      <c r="AN3082" s="11"/>
      <c r="AO3082" s="11"/>
      <c r="AP3082" s="11"/>
      <c r="AQ3082" s="26"/>
      <c r="AR3082" s="26"/>
      <c r="AS3082" s="26"/>
      <c r="AT3082" s="26"/>
      <c r="AU3082" s="26"/>
      <c r="AV3082" s="26"/>
      <c r="AW3082" s="11"/>
      <c r="AX3082" s="11"/>
      <c r="AY3082" s="11"/>
      <c r="AZ3082" s="11"/>
      <c r="BA3082" s="11"/>
      <c r="BB3082" s="11"/>
      <c r="BC3082" s="11"/>
    </row>
    <row r="3083" spans="1:55" x14ac:dyDescent="0.3">
      <c r="A3083" s="11"/>
      <c r="B3083" s="11"/>
      <c r="C3083" s="11"/>
      <c r="D3083" s="11"/>
      <c r="E3083" s="38"/>
      <c r="F3083" s="11"/>
      <c r="G3083" s="40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1"/>
      <c r="AI3083" s="11"/>
      <c r="AJ3083" s="11"/>
      <c r="AK3083" s="11"/>
      <c r="AL3083" s="11"/>
      <c r="AM3083" s="11"/>
      <c r="AN3083" s="11"/>
      <c r="AO3083" s="11"/>
      <c r="AP3083" s="11"/>
      <c r="AQ3083" s="26"/>
      <c r="AR3083" s="26"/>
      <c r="AS3083" s="26"/>
      <c r="AT3083" s="26"/>
      <c r="AU3083" s="26"/>
      <c r="AV3083" s="26"/>
      <c r="AW3083" s="11"/>
      <c r="AX3083" s="11"/>
      <c r="AY3083" s="11"/>
      <c r="AZ3083" s="11"/>
      <c r="BA3083" s="11"/>
      <c r="BB3083" s="11"/>
      <c r="BC3083" s="11"/>
    </row>
    <row r="3084" spans="1:55" x14ac:dyDescent="0.3">
      <c r="A3084" s="11"/>
      <c r="B3084" s="11"/>
      <c r="C3084" s="11"/>
      <c r="D3084" s="11"/>
      <c r="E3084" s="38"/>
      <c r="F3084" s="11"/>
      <c r="G3084" s="40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1"/>
      <c r="AI3084" s="11"/>
      <c r="AJ3084" s="11"/>
      <c r="AK3084" s="11"/>
      <c r="AL3084" s="11"/>
      <c r="AM3084" s="11"/>
      <c r="AN3084" s="11"/>
      <c r="AO3084" s="11"/>
      <c r="AP3084" s="11"/>
      <c r="AQ3084" s="26"/>
      <c r="AR3084" s="26"/>
      <c r="AS3084" s="26"/>
      <c r="AT3084" s="26"/>
      <c r="AU3084" s="26"/>
      <c r="AV3084" s="26"/>
      <c r="AW3084" s="11"/>
      <c r="AX3084" s="11"/>
      <c r="AY3084" s="11"/>
      <c r="AZ3084" s="11"/>
      <c r="BA3084" s="11"/>
      <c r="BB3084" s="11"/>
      <c r="BC3084" s="11"/>
    </row>
    <row r="3085" spans="1:55" x14ac:dyDescent="0.3">
      <c r="A3085" s="11"/>
      <c r="B3085" s="11"/>
      <c r="C3085" s="11"/>
      <c r="D3085" s="11"/>
      <c r="E3085" s="38"/>
      <c r="F3085" s="11"/>
      <c r="G3085" s="40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1"/>
      <c r="AI3085" s="11"/>
      <c r="AJ3085" s="11"/>
      <c r="AK3085" s="11"/>
      <c r="AL3085" s="11"/>
      <c r="AM3085" s="11"/>
      <c r="AN3085" s="11"/>
      <c r="AO3085" s="11"/>
      <c r="AP3085" s="11"/>
      <c r="AQ3085" s="26"/>
      <c r="AR3085" s="26"/>
      <c r="AS3085" s="26"/>
      <c r="AT3085" s="26"/>
      <c r="AU3085" s="26"/>
      <c r="AV3085" s="26"/>
      <c r="AW3085" s="11"/>
      <c r="AX3085" s="11"/>
      <c r="AY3085" s="11"/>
      <c r="AZ3085" s="11"/>
      <c r="BA3085" s="11"/>
      <c r="BB3085" s="11"/>
      <c r="BC3085" s="11"/>
    </row>
    <row r="3086" spans="1:55" x14ac:dyDescent="0.3">
      <c r="A3086" s="11"/>
      <c r="B3086" s="11"/>
      <c r="C3086" s="11"/>
      <c r="D3086" s="11"/>
      <c r="E3086" s="38"/>
      <c r="F3086" s="11"/>
      <c r="G3086" s="40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1"/>
      <c r="AI3086" s="11"/>
      <c r="AJ3086" s="11"/>
      <c r="AK3086" s="11"/>
      <c r="AL3086" s="11"/>
      <c r="AM3086" s="11"/>
      <c r="AN3086" s="11"/>
      <c r="AO3086" s="11"/>
      <c r="AP3086" s="11"/>
      <c r="AQ3086" s="26"/>
      <c r="AR3086" s="26"/>
      <c r="AS3086" s="26"/>
      <c r="AT3086" s="26"/>
      <c r="AU3086" s="26"/>
      <c r="AV3086" s="26"/>
      <c r="AW3086" s="11"/>
      <c r="AX3086" s="11"/>
      <c r="AY3086" s="11"/>
      <c r="AZ3086" s="11"/>
      <c r="BA3086" s="11"/>
      <c r="BB3086" s="11"/>
      <c r="BC3086" s="11"/>
    </row>
    <row r="3087" spans="1:55" x14ac:dyDescent="0.3">
      <c r="A3087" s="11"/>
      <c r="B3087" s="11"/>
      <c r="C3087" s="11"/>
      <c r="D3087" s="11"/>
      <c r="E3087" s="38"/>
      <c r="F3087" s="11"/>
      <c r="G3087" s="40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1"/>
      <c r="AI3087" s="11"/>
      <c r="AJ3087" s="11"/>
      <c r="AK3087" s="11"/>
      <c r="AL3087" s="11"/>
      <c r="AM3087" s="11"/>
      <c r="AN3087" s="11"/>
      <c r="AO3087" s="11"/>
      <c r="AP3087" s="11"/>
      <c r="AQ3087" s="26"/>
      <c r="AR3087" s="26"/>
      <c r="AS3087" s="26"/>
      <c r="AT3087" s="26"/>
      <c r="AU3087" s="26"/>
      <c r="AV3087" s="26"/>
      <c r="AW3087" s="11"/>
      <c r="AX3087" s="11"/>
      <c r="AY3087" s="11"/>
      <c r="AZ3087" s="11"/>
      <c r="BA3087" s="11"/>
      <c r="BB3087" s="11"/>
      <c r="BC3087" s="11"/>
    </row>
    <row r="3088" spans="1:55" x14ac:dyDescent="0.3">
      <c r="A3088" s="11"/>
      <c r="B3088" s="11"/>
      <c r="C3088" s="11"/>
      <c r="D3088" s="11"/>
      <c r="E3088" s="38"/>
      <c r="F3088" s="11"/>
      <c r="G3088" s="40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1"/>
      <c r="AI3088" s="11"/>
      <c r="AJ3088" s="11"/>
      <c r="AK3088" s="11"/>
      <c r="AL3088" s="11"/>
      <c r="AM3088" s="11"/>
      <c r="AN3088" s="11"/>
      <c r="AO3088" s="11"/>
      <c r="AP3088" s="11"/>
      <c r="AQ3088" s="26"/>
      <c r="AR3088" s="26"/>
      <c r="AS3088" s="26"/>
      <c r="AT3088" s="26"/>
      <c r="AU3088" s="26"/>
      <c r="AV3088" s="26"/>
      <c r="AW3088" s="11"/>
      <c r="AX3088" s="11"/>
      <c r="AY3088" s="11"/>
      <c r="AZ3088" s="11"/>
      <c r="BA3088" s="11"/>
      <c r="BB3088" s="11"/>
      <c r="BC3088" s="11"/>
    </row>
    <row r="3089" spans="1:55" x14ac:dyDescent="0.3">
      <c r="A3089" s="11"/>
      <c r="B3089" s="11"/>
      <c r="C3089" s="11"/>
      <c r="D3089" s="11"/>
      <c r="E3089" s="38"/>
      <c r="F3089" s="11"/>
      <c r="G3089" s="40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1"/>
      <c r="AI3089" s="11"/>
      <c r="AJ3089" s="11"/>
      <c r="AK3089" s="11"/>
      <c r="AL3089" s="11"/>
      <c r="AM3089" s="11"/>
      <c r="AN3089" s="11"/>
      <c r="AO3089" s="11"/>
      <c r="AP3089" s="11"/>
      <c r="AQ3089" s="26"/>
      <c r="AR3089" s="26"/>
      <c r="AS3089" s="26"/>
      <c r="AT3089" s="26"/>
      <c r="AU3089" s="26"/>
      <c r="AV3089" s="26"/>
      <c r="AW3089" s="11"/>
      <c r="AX3089" s="11"/>
      <c r="AY3089" s="11"/>
      <c r="AZ3089" s="11"/>
      <c r="BA3089" s="11"/>
      <c r="BB3089" s="11"/>
      <c r="BC3089" s="11"/>
    </row>
    <row r="3090" spans="1:55" x14ac:dyDescent="0.3">
      <c r="A3090" s="11"/>
      <c r="B3090" s="11"/>
      <c r="C3090" s="11"/>
      <c r="D3090" s="11"/>
      <c r="E3090" s="38"/>
      <c r="F3090" s="11"/>
      <c r="G3090" s="40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1"/>
      <c r="AI3090" s="11"/>
      <c r="AJ3090" s="11"/>
      <c r="AK3090" s="11"/>
      <c r="AL3090" s="11"/>
      <c r="AM3090" s="11"/>
      <c r="AN3090" s="11"/>
      <c r="AO3090" s="11"/>
      <c r="AP3090" s="11"/>
      <c r="AQ3090" s="26"/>
      <c r="AR3090" s="26"/>
      <c r="AS3090" s="26"/>
      <c r="AT3090" s="26"/>
      <c r="AU3090" s="26"/>
      <c r="AV3090" s="26"/>
      <c r="AW3090" s="11"/>
      <c r="AX3090" s="11"/>
      <c r="AY3090" s="11"/>
      <c r="AZ3090" s="11"/>
      <c r="BA3090" s="11"/>
      <c r="BB3090" s="11"/>
      <c r="BC3090" s="11"/>
    </row>
    <row r="3091" spans="1:55" x14ac:dyDescent="0.3">
      <c r="A3091" s="11"/>
      <c r="B3091" s="11"/>
      <c r="C3091" s="11"/>
      <c r="D3091" s="11"/>
      <c r="E3091" s="38"/>
      <c r="F3091" s="11"/>
      <c r="G3091" s="40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1"/>
      <c r="AI3091" s="11"/>
      <c r="AJ3091" s="11"/>
      <c r="AK3091" s="11"/>
      <c r="AL3091" s="11"/>
      <c r="AM3091" s="11"/>
      <c r="AN3091" s="11"/>
      <c r="AO3091" s="11"/>
      <c r="AP3091" s="11"/>
      <c r="AQ3091" s="26"/>
      <c r="AR3091" s="26"/>
      <c r="AS3091" s="26"/>
      <c r="AT3091" s="26"/>
      <c r="AU3091" s="26"/>
      <c r="AV3091" s="26"/>
      <c r="AW3091" s="11"/>
      <c r="AX3091" s="11"/>
      <c r="AY3091" s="11"/>
      <c r="AZ3091" s="11"/>
      <c r="BA3091" s="11"/>
      <c r="BB3091" s="11"/>
      <c r="BC3091" s="11"/>
    </row>
    <row r="3092" spans="1:55" x14ac:dyDescent="0.3">
      <c r="A3092" s="11"/>
      <c r="B3092" s="11"/>
      <c r="C3092" s="11"/>
      <c r="D3092" s="11"/>
      <c r="E3092" s="38"/>
      <c r="F3092" s="11"/>
      <c r="G3092" s="40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1"/>
      <c r="AI3092" s="11"/>
      <c r="AJ3092" s="11"/>
      <c r="AK3092" s="11"/>
      <c r="AL3092" s="11"/>
      <c r="AM3092" s="11"/>
      <c r="AN3092" s="11"/>
      <c r="AO3092" s="11"/>
      <c r="AP3092" s="11"/>
      <c r="AQ3092" s="26"/>
      <c r="AR3092" s="26"/>
      <c r="AS3092" s="26"/>
      <c r="AT3092" s="26"/>
      <c r="AU3092" s="26"/>
      <c r="AV3092" s="26"/>
      <c r="AW3092" s="11"/>
      <c r="AX3092" s="11"/>
      <c r="AY3092" s="11"/>
      <c r="AZ3092" s="11"/>
      <c r="BA3092" s="11"/>
      <c r="BB3092" s="11"/>
      <c r="BC3092" s="11"/>
    </row>
    <row r="3093" spans="1:55" x14ac:dyDescent="0.3">
      <c r="A3093" s="11"/>
      <c r="B3093" s="11"/>
      <c r="C3093" s="11"/>
      <c r="D3093" s="11"/>
      <c r="E3093" s="38"/>
      <c r="F3093" s="11"/>
      <c r="G3093" s="40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1"/>
      <c r="AI3093" s="11"/>
      <c r="AJ3093" s="11"/>
      <c r="AK3093" s="11"/>
      <c r="AL3093" s="11"/>
      <c r="AM3093" s="11"/>
      <c r="AN3093" s="11"/>
      <c r="AO3093" s="11"/>
      <c r="AP3093" s="11"/>
      <c r="AQ3093" s="26"/>
      <c r="AR3093" s="26"/>
      <c r="AS3093" s="26"/>
      <c r="AT3093" s="26"/>
      <c r="AU3093" s="26"/>
      <c r="AV3093" s="26"/>
      <c r="AW3093" s="11"/>
      <c r="AX3093" s="11"/>
      <c r="AY3093" s="11"/>
      <c r="AZ3093" s="11"/>
      <c r="BA3093" s="11"/>
      <c r="BB3093" s="11"/>
      <c r="BC3093" s="11"/>
    </row>
    <row r="3094" spans="1:55" x14ac:dyDescent="0.3">
      <c r="A3094" s="11"/>
      <c r="B3094" s="11"/>
      <c r="C3094" s="11"/>
      <c r="D3094" s="11"/>
      <c r="E3094" s="38"/>
      <c r="F3094" s="11"/>
      <c r="G3094" s="40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1"/>
      <c r="AI3094" s="11"/>
      <c r="AJ3094" s="11"/>
      <c r="AK3094" s="11"/>
      <c r="AL3094" s="11"/>
      <c r="AM3094" s="11"/>
      <c r="AN3094" s="11"/>
      <c r="AO3094" s="11"/>
      <c r="AP3094" s="11"/>
      <c r="AQ3094" s="26"/>
      <c r="AR3094" s="26"/>
      <c r="AS3094" s="26"/>
      <c r="AT3094" s="26"/>
      <c r="AU3094" s="26"/>
      <c r="AV3094" s="26"/>
      <c r="AW3094" s="11"/>
      <c r="AX3094" s="11"/>
      <c r="AY3094" s="11"/>
      <c r="AZ3094" s="11"/>
      <c r="BA3094" s="11"/>
      <c r="BB3094" s="11"/>
      <c r="BC3094" s="11"/>
    </row>
    <row r="3095" spans="1:55" x14ac:dyDescent="0.3">
      <c r="A3095" s="11"/>
      <c r="B3095" s="11"/>
      <c r="C3095" s="11"/>
      <c r="D3095" s="11"/>
      <c r="E3095" s="38"/>
      <c r="F3095" s="11"/>
      <c r="G3095" s="40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1"/>
      <c r="AI3095" s="11"/>
      <c r="AJ3095" s="11"/>
      <c r="AK3095" s="11"/>
      <c r="AL3095" s="11"/>
      <c r="AM3095" s="11"/>
      <c r="AN3095" s="11"/>
      <c r="AO3095" s="11"/>
      <c r="AP3095" s="11"/>
      <c r="AQ3095" s="26"/>
      <c r="AR3095" s="26"/>
      <c r="AS3095" s="26"/>
      <c r="AT3095" s="26"/>
      <c r="AU3095" s="26"/>
      <c r="AV3095" s="26"/>
      <c r="AW3095" s="11"/>
      <c r="AX3095" s="11"/>
      <c r="AY3095" s="11"/>
      <c r="AZ3095" s="11"/>
      <c r="BA3095" s="11"/>
      <c r="BB3095" s="11"/>
      <c r="BC3095" s="11"/>
    </row>
    <row r="3096" spans="1:55" x14ac:dyDescent="0.3">
      <c r="A3096" s="11"/>
      <c r="B3096" s="11"/>
      <c r="C3096" s="11"/>
      <c r="D3096" s="11"/>
      <c r="E3096" s="38"/>
      <c r="F3096" s="11"/>
      <c r="G3096" s="40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1"/>
      <c r="AI3096" s="11"/>
      <c r="AJ3096" s="11"/>
      <c r="AK3096" s="11"/>
      <c r="AL3096" s="11"/>
      <c r="AM3096" s="11"/>
      <c r="AN3096" s="11"/>
      <c r="AO3096" s="11"/>
      <c r="AP3096" s="11"/>
      <c r="AQ3096" s="26"/>
      <c r="AR3096" s="26"/>
      <c r="AS3096" s="26"/>
      <c r="AT3096" s="26"/>
      <c r="AU3096" s="26"/>
      <c r="AV3096" s="26"/>
      <c r="AW3096" s="11"/>
      <c r="AX3096" s="11"/>
      <c r="AY3096" s="11"/>
      <c r="AZ3096" s="11"/>
      <c r="BA3096" s="11"/>
      <c r="BB3096" s="11"/>
      <c r="BC3096" s="11"/>
    </row>
    <row r="3097" spans="1:55" x14ac:dyDescent="0.3">
      <c r="A3097" s="11"/>
      <c r="B3097" s="11"/>
      <c r="C3097" s="11"/>
      <c r="D3097" s="11"/>
      <c r="E3097" s="38"/>
      <c r="F3097" s="11"/>
      <c r="G3097" s="40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1"/>
      <c r="AI3097" s="11"/>
      <c r="AJ3097" s="11"/>
      <c r="AK3097" s="11"/>
      <c r="AL3097" s="11"/>
      <c r="AM3097" s="11"/>
      <c r="AN3097" s="11"/>
      <c r="AO3097" s="11"/>
      <c r="AP3097" s="11"/>
      <c r="AQ3097" s="26"/>
      <c r="AR3097" s="26"/>
      <c r="AS3097" s="26"/>
      <c r="AT3097" s="26"/>
      <c r="AU3097" s="26"/>
      <c r="AV3097" s="26"/>
      <c r="AW3097" s="11"/>
      <c r="AX3097" s="11"/>
      <c r="AY3097" s="11"/>
      <c r="AZ3097" s="11"/>
      <c r="BA3097" s="11"/>
      <c r="BB3097" s="11"/>
      <c r="BC3097" s="11"/>
    </row>
    <row r="3098" spans="1:55" x14ac:dyDescent="0.3">
      <c r="A3098" s="11"/>
      <c r="B3098" s="11"/>
      <c r="C3098" s="11"/>
      <c r="D3098" s="11"/>
      <c r="E3098" s="38"/>
      <c r="F3098" s="11"/>
      <c r="G3098" s="40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1"/>
      <c r="AI3098" s="11"/>
      <c r="AJ3098" s="11"/>
      <c r="AK3098" s="11"/>
      <c r="AL3098" s="11"/>
      <c r="AM3098" s="11"/>
      <c r="AN3098" s="11"/>
      <c r="AO3098" s="11"/>
      <c r="AP3098" s="11"/>
      <c r="AQ3098" s="26"/>
      <c r="AR3098" s="26"/>
      <c r="AS3098" s="26"/>
      <c r="AT3098" s="26"/>
      <c r="AU3098" s="26"/>
      <c r="AV3098" s="26"/>
      <c r="AW3098" s="11"/>
      <c r="AX3098" s="11"/>
      <c r="AY3098" s="11"/>
      <c r="AZ3098" s="11"/>
      <c r="BA3098" s="11"/>
      <c r="BB3098" s="11"/>
      <c r="BC3098" s="11"/>
    </row>
    <row r="3099" spans="1:55" x14ac:dyDescent="0.3">
      <c r="A3099" s="11"/>
      <c r="B3099" s="11"/>
      <c r="C3099" s="11"/>
      <c r="D3099" s="11"/>
      <c r="E3099" s="38"/>
      <c r="F3099" s="11"/>
      <c r="G3099" s="40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1"/>
      <c r="AI3099" s="11"/>
      <c r="AJ3099" s="11"/>
      <c r="AK3099" s="11"/>
      <c r="AL3099" s="11"/>
      <c r="AM3099" s="11"/>
      <c r="AN3099" s="11"/>
      <c r="AO3099" s="11"/>
      <c r="AP3099" s="11"/>
      <c r="AQ3099" s="26"/>
      <c r="AR3099" s="26"/>
      <c r="AS3099" s="26"/>
      <c r="AT3099" s="26"/>
      <c r="AU3099" s="26"/>
      <c r="AV3099" s="26"/>
      <c r="AW3099" s="11"/>
      <c r="AX3099" s="11"/>
      <c r="AY3099" s="11"/>
      <c r="AZ3099" s="11"/>
      <c r="BA3099" s="11"/>
      <c r="BB3099" s="11"/>
      <c r="BC3099" s="11"/>
    </row>
    <row r="3100" spans="1:55" x14ac:dyDescent="0.3">
      <c r="A3100" s="11"/>
      <c r="B3100" s="11"/>
      <c r="C3100" s="11"/>
      <c r="D3100" s="11"/>
      <c r="E3100" s="38"/>
      <c r="F3100" s="11"/>
      <c r="G3100" s="40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1"/>
      <c r="AI3100" s="11"/>
      <c r="AJ3100" s="11"/>
      <c r="AK3100" s="11"/>
      <c r="AL3100" s="11"/>
      <c r="AM3100" s="11"/>
      <c r="AN3100" s="11"/>
      <c r="AO3100" s="11"/>
      <c r="AP3100" s="11"/>
      <c r="AQ3100" s="26"/>
      <c r="AR3100" s="26"/>
      <c r="AS3100" s="26"/>
      <c r="AT3100" s="26"/>
      <c r="AU3100" s="26"/>
      <c r="AV3100" s="26"/>
      <c r="AW3100" s="11"/>
      <c r="AX3100" s="11"/>
      <c r="AY3100" s="11"/>
      <c r="AZ3100" s="11"/>
      <c r="BA3100" s="11"/>
      <c r="BB3100" s="11"/>
      <c r="BC3100" s="11"/>
    </row>
    <row r="3101" spans="1:55" x14ac:dyDescent="0.3">
      <c r="A3101" s="11"/>
      <c r="B3101" s="11"/>
      <c r="C3101" s="11"/>
      <c r="D3101" s="11"/>
      <c r="E3101" s="38"/>
      <c r="F3101" s="11"/>
      <c r="G3101" s="40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1"/>
      <c r="AI3101" s="11"/>
      <c r="AJ3101" s="11"/>
      <c r="AK3101" s="11"/>
      <c r="AL3101" s="11"/>
      <c r="AM3101" s="11"/>
      <c r="AN3101" s="11"/>
      <c r="AO3101" s="11"/>
      <c r="AP3101" s="11"/>
      <c r="AQ3101" s="26"/>
      <c r="AR3101" s="26"/>
      <c r="AS3101" s="26"/>
      <c r="AT3101" s="26"/>
      <c r="AU3101" s="26"/>
      <c r="AV3101" s="26"/>
      <c r="AW3101" s="11"/>
      <c r="AX3101" s="11"/>
      <c r="AY3101" s="11"/>
      <c r="AZ3101" s="11"/>
      <c r="BA3101" s="11"/>
      <c r="BB3101" s="11"/>
      <c r="BC3101" s="11"/>
    </row>
    <row r="3102" spans="1:55" x14ac:dyDescent="0.3">
      <c r="A3102" s="11"/>
      <c r="B3102" s="11"/>
      <c r="C3102" s="11"/>
      <c r="D3102" s="11"/>
      <c r="E3102" s="38"/>
      <c r="F3102" s="11"/>
      <c r="G3102" s="40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1"/>
      <c r="AI3102" s="11"/>
      <c r="AJ3102" s="11"/>
      <c r="AK3102" s="11"/>
      <c r="AL3102" s="11"/>
      <c r="AM3102" s="11"/>
      <c r="AN3102" s="11"/>
      <c r="AO3102" s="11"/>
      <c r="AP3102" s="11"/>
      <c r="AQ3102" s="26"/>
      <c r="AR3102" s="26"/>
      <c r="AS3102" s="26"/>
      <c r="AT3102" s="26"/>
      <c r="AU3102" s="26"/>
      <c r="AV3102" s="26"/>
      <c r="AW3102" s="11"/>
      <c r="AX3102" s="11"/>
      <c r="AY3102" s="11"/>
      <c r="AZ3102" s="11"/>
      <c r="BA3102" s="11"/>
      <c r="BB3102" s="11"/>
      <c r="BC3102" s="11"/>
    </row>
    <row r="3103" spans="1:55" x14ac:dyDescent="0.3">
      <c r="A3103" s="11"/>
      <c r="B3103" s="11"/>
      <c r="C3103" s="11"/>
      <c r="D3103" s="11"/>
      <c r="E3103" s="38"/>
      <c r="F3103" s="11"/>
      <c r="G3103" s="40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1"/>
      <c r="AI3103" s="11"/>
      <c r="AJ3103" s="11"/>
      <c r="AK3103" s="11"/>
      <c r="AL3103" s="11"/>
      <c r="AM3103" s="11"/>
      <c r="AN3103" s="11"/>
      <c r="AO3103" s="11"/>
      <c r="AP3103" s="11"/>
      <c r="AQ3103" s="26"/>
      <c r="AR3103" s="26"/>
      <c r="AS3103" s="26"/>
      <c r="AT3103" s="26"/>
      <c r="AU3103" s="26"/>
      <c r="AV3103" s="26"/>
      <c r="AW3103" s="11"/>
      <c r="AX3103" s="11"/>
      <c r="AY3103" s="11"/>
      <c r="AZ3103" s="11"/>
      <c r="BA3103" s="11"/>
      <c r="BB3103" s="11"/>
      <c r="BC3103" s="11"/>
    </row>
    <row r="3104" spans="1:55" x14ac:dyDescent="0.3">
      <c r="A3104" s="11"/>
      <c r="B3104" s="11"/>
      <c r="C3104" s="11"/>
      <c r="D3104" s="11"/>
      <c r="E3104" s="38"/>
      <c r="F3104" s="11"/>
      <c r="G3104" s="40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1"/>
      <c r="AI3104" s="11"/>
      <c r="AJ3104" s="11"/>
      <c r="AK3104" s="11"/>
      <c r="AL3104" s="11"/>
      <c r="AM3104" s="11"/>
      <c r="AN3104" s="11"/>
      <c r="AO3104" s="11"/>
      <c r="AP3104" s="11"/>
      <c r="AQ3104" s="26"/>
      <c r="AR3104" s="26"/>
      <c r="AS3104" s="26"/>
      <c r="AT3104" s="26"/>
      <c r="AU3104" s="26"/>
      <c r="AV3104" s="26"/>
      <c r="AW3104" s="11"/>
      <c r="AX3104" s="11"/>
      <c r="AY3104" s="11"/>
      <c r="AZ3104" s="11"/>
      <c r="BA3104" s="11"/>
      <c r="BB3104" s="11"/>
      <c r="BC3104" s="11"/>
    </row>
    <row r="3105" spans="1:55" x14ac:dyDescent="0.3">
      <c r="A3105" s="11"/>
      <c r="B3105" s="11"/>
      <c r="C3105" s="11"/>
      <c r="D3105" s="11"/>
      <c r="E3105" s="38"/>
      <c r="F3105" s="11"/>
      <c r="G3105" s="40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1"/>
      <c r="AI3105" s="11"/>
      <c r="AJ3105" s="11"/>
      <c r="AK3105" s="11"/>
      <c r="AL3105" s="11"/>
      <c r="AM3105" s="11"/>
      <c r="AN3105" s="11"/>
      <c r="AO3105" s="11"/>
      <c r="AP3105" s="11"/>
      <c r="AQ3105" s="26"/>
      <c r="AR3105" s="26"/>
      <c r="AS3105" s="26"/>
      <c r="AT3105" s="26"/>
      <c r="AU3105" s="26"/>
      <c r="AV3105" s="26"/>
      <c r="AW3105" s="11"/>
      <c r="AX3105" s="11"/>
      <c r="AY3105" s="11"/>
      <c r="AZ3105" s="11"/>
      <c r="BA3105" s="11"/>
      <c r="BB3105" s="11"/>
      <c r="BC3105" s="11"/>
    </row>
    <row r="3106" spans="1:55" x14ac:dyDescent="0.3">
      <c r="A3106" s="11"/>
      <c r="B3106" s="11"/>
      <c r="C3106" s="11"/>
      <c r="D3106" s="11"/>
      <c r="E3106" s="38"/>
      <c r="F3106" s="11"/>
      <c r="G3106" s="40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1"/>
      <c r="AI3106" s="11"/>
      <c r="AJ3106" s="11"/>
      <c r="AK3106" s="11"/>
      <c r="AL3106" s="11"/>
      <c r="AM3106" s="11"/>
      <c r="AN3106" s="11"/>
      <c r="AO3106" s="11"/>
      <c r="AP3106" s="11"/>
      <c r="AQ3106" s="26"/>
      <c r="AR3106" s="26"/>
      <c r="AS3106" s="26"/>
      <c r="AT3106" s="26"/>
      <c r="AU3106" s="26"/>
      <c r="AV3106" s="26"/>
      <c r="AW3106" s="11"/>
      <c r="AX3106" s="11"/>
      <c r="AY3106" s="11"/>
      <c r="AZ3106" s="11"/>
      <c r="BA3106" s="11"/>
      <c r="BB3106" s="11"/>
      <c r="BC3106" s="11"/>
    </row>
    <row r="3107" spans="1:55" x14ac:dyDescent="0.3">
      <c r="A3107" s="11"/>
      <c r="B3107" s="11"/>
      <c r="C3107" s="11"/>
      <c r="D3107" s="11"/>
      <c r="E3107" s="38"/>
      <c r="F3107" s="11"/>
      <c r="G3107" s="40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1"/>
      <c r="AI3107" s="11"/>
      <c r="AJ3107" s="11"/>
      <c r="AK3107" s="11"/>
      <c r="AL3107" s="11"/>
      <c r="AM3107" s="11"/>
      <c r="AN3107" s="11"/>
      <c r="AO3107" s="11"/>
      <c r="AP3107" s="11"/>
      <c r="AQ3107" s="26"/>
      <c r="AR3107" s="26"/>
      <c r="AS3107" s="26"/>
      <c r="AT3107" s="26"/>
      <c r="AU3107" s="26"/>
      <c r="AV3107" s="26"/>
      <c r="AW3107" s="11"/>
      <c r="AX3107" s="11"/>
      <c r="AY3107" s="11"/>
      <c r="AZ3107" s="11"/>
      <c r="BA3107" s="11"/>
      <c r="BB3107" s="11"/>
      <c r="BC3107" s="11"/>
    </row>
    <row r="3108" spans="1:55" x14ac:dyDescent="0.3">
      <c r="A3108" s="11"/>
      <c r="B3108" s="11"/>
      <c r="C3108" s="11"/>
      <c r="D3108" s="11"/>
      <c r="E3108" s="38"/>
      <c r="F3108" s="11"/>
      <c r="G3108" s="40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1"/>
      <c r="AI3108" s="11"/>
      <c r="AJ3108" s="11"/>
      <c r="AK3108" s="11"/>
      <c r="AL3108" s="11"/>
      <c r="AM3108" s="11"/>
      <c r="AN3108" s="11"/>
      <c r="AO3108" s="11"/>
      <c r="AP3108" s="11"/>
      <c r="AQ3108" s="26"/>
      <c r="AR3108" s="26"/>
      <c r="AS3108" s="26"/>
      <c r="AT3108" s="26"/>
      <c r="AU3108" s="26"/>
      <c r="AV3108" s="26"/>
      <c r="AW3108" s="11"/>
      <c r="AX3108" s="11"/>
      <c r="AY3108" s="11"/>
      <c r="AZ3108" s="11"/>
      <c r="BA3108" s="11"/>
      <c r="BB3108" s="11"/>
      <c r="BC3108" s="11"/>
    </row>
    <row r="3109" spans="1:55" x14ac:dyDescent="0.3">
      <c r="A3109" s="11"/>
      <c r="B3109" s="11"/>
      <c r="C3109" s="11"/>
      <c r="D3109" s="11"/>
      <c r="E3109" s="38"/>
      <c r="F3109" s="11"/>
      <c r="G3109" s="40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1"/>
      <c r="AI3109" s="11"/>
      <c r="AJ3109" s="11"/>
      <c r="AK3109" s="11"/>
      <c r="AL3109" s="11"/>
      <c r="AM3109" s="11"/>
      <c r="AN3109" s="11"/>
      <c r="AO3109" s="11"/>
      <c r="AP3109" s="11"/>
      <c r="AQ3109" s="26"/>
      <c r="AR3109" s="26"/>
      <c r="AS3109" s="26"/>
      <c r="AT3109" s="26"/>
      <c r="AU3109" s="26"/>
      <c r="AV3109" s="26"/>
      <c r="AW3109" s="11"/>
      <c r="AX3109" s="11"/>
      <c r="AY3109" s="11"/>
      <c r="AZ3109" s="11"/>
      <c r="BA3109" s="11"/>
      <c r="BB3109" s="11"/>
      <c r="BC3109" s="11"/>
    </row>
    <row r="3110" spans="1:55" x14ac:dyDescent="0.3">
      <c r="A3110" s="11"/>
      <c r="B3110" s="11"/>
      <c r="C3110" s="11"/>
      <c r="D3110" s="11"/>
      <c r="E3110" s="38"/>
      <c r="F3110" s="11"/>
      <c r="G3110" s="40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1"/>
      <c r="AI3110" s="11"/>
      <c r="AJ3110" s="11"/>
      <c r="AK3110" s="11"/>
      <c r="AL3110" s="11"/>
      <c r="AM3110" s="11"/>
      <c r="AN3110" s="11"/>
      <c r="AO3110" s="11"/>
      <c r="AP3110" s="11"/>
      <c r="AQ3110" s="26"/>
      <c r="AR3110" s="26"/>
      <c r="AS3110" s="26"/>
      <c r="AT3110" s="26"/>
      <c r="AU3110" s="26"/>
      <c r="AV3110" s="26"/>
      <c r="AW3110" s="11"/>
      <c r="AX3110" s="11"/>
      <c r="AY3110" s="11"/>
      <c r="AZ3110" s="11"/>
      <c r="BA3110" s="11"/>
      <c r="BB3110" s="11"/>
      <c r="BC3110" s="11"/>
    </row>
    <row r="3111" spans="1:55" x14ac:dyDescent="0.3">
      <c r="A3111" s="11"/>
      <c r="B3111" s="11"/>
      <c r="C3111" s="11"/>
      <c r="D3111" s="11"/>
      <c r="E3111" s="38"/>
      <c r="F3111" s="11"/>
      <c r="G3111" s="40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1"/>
      <c r="AI3111" s="11"/>
      <c r="AJ3111" s="11"/>
      <c r="AK3111" s="11"/>
      <c r="AL3111" s="11"/>
      <c r="AM3111" s="11"/>
      <c r="AN3111" s="11"/>
      <c r="AO3111" s="11"/>
      <c r="AP3111" s="11"/>
      <c r="AQ3111" s="26"/>
      <c r="AR3111" s="26"/>
      <c r="AS3111" s="26"/>
      <c r="AT3111" s="26"/>
      <c r="AU3111" s="26"/>
      <c r="AV3111" s="26"/>
      <c r="AW3111" s="11"/>
      <c r="AX3111" s="11"/>
      <c r="AY3111" s="11"/>
      <c r="AZ3111" s="11"/>
      <c r="BA3111" s="11"/>
      <c r="BB3111" s="11"/>
      <c r="BC3111" s="11"/>
    </row>
    <row r="3112" spans="1:55" x14ac:dyDescent="0.3">
      <c r="A3112" s="11"/>
      <c r="B3112" s="11"/>
      <c r="C3112" s="11"/>
      <c r="D3112" s="11"/>
      <c r="E3112" s="38"/>
      <c r="F3112" s="11"/>
      <c r="G3112" s="40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1"/>
      <c r="AI3112" s="11"/>
      <c r="AJ3112" s="11"/>
      <c r="AK3112" s="11"/>
      <c r="AL3112" s="11"/>
      <c r="AM3112" s="11"/>
      <c r="AN3112" s="11"/>
      <c r="AO3112" s="11"/>
      <c r="AP3112" s="11"/>
      <c r="AQ3112" s="26"/>
      <c r="AR3112" s="26"/>
      <c r="AS3112" s="26"/>
      <c r="AT3112" s="26"/>
      <c r="AU3112" s="26"/>
      <c r="AV3112" s="26"/>
      <c r="AW3112" s="11"/>
      <c r="AX3112" s="11"/>
      <c r="AY3112" s="11"/>
      <c r="AZ3112" s="11"/>
      <c r="BA3112" s="11"/>
      <c r="BB3112" s="11"/>
      <c r="BC3112" s="11"/>
    </row>
    <row r="3113" spans="1:55" x14ac:dyDescent="0.3">
      <c r="A3113" s="11"/>
      <c r="B3113" s="11"/>
      <c r="C3113" s="11"/>
      <c r="D3113" s="11"/>
      <c r="E3113" s="38"/>
      <c r="F3113" s="11"/>
      <c r="G3113" s="40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1"/>
      <c r="AI3113" s="11"/>
      <c r="AJ3113" s="11"/>
      <c r="AK3113" s="11"/>
      <c r="AL3113" s="11"/>
      <c r="AM3113" s="11"/>
      <c r="AN3113" s="11"/>
      <c r="AO3113" s="11"/>
      <c r="AP3113" s="11"/>
      <c r="AQ3113" s="26"/>
      <c r="AR3113" s="26"/>
      <c r="AS3113" s="26"/>
      <c r="AT3113" s="26"/>
      <c r="AU3113" s="26"/>
      <c r="AV3113" s="26"/>
      <c r="AW3113" s="11"/>
      <c r="AX3113" s="11"/>
      <c r="AY3113" s="11"/>
      <c r="AZ3113" s="11"/>
      <c r="BA3113" s="11"/>
      <c r="BB3113" s="11"/>
      <c r="BC3113" s="11"/>
    </row>
    <row r="3114" spans="1:55" x14ac:dyDescent="0.3">
      <c r="A3114" s="11"/>
      <c r="B3114" s="11"/>
      <c r="C3114" s="11"/>
      <c r="D3114" s="11"/>
      <c r="E3114" s="38"/>
      <c r="F3114" s="11"/>
      <c r="G3114" s="40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1"/>
      <c r="AI3114" s="11"/>
      <c r="AJ3114" s="11"/>
      <c r="AK3114" s="11"/>
      <c r="AL3114" s="11"/>
      <c r="AM3114" s="11"/>
      <c r="AN3114" s="11"/>
      <c r="AO3114" s="11"/>
      <c r="AP3114" s="11"/>
      <c r="AQ3114" s="26"/>
      <c r="AR3114" s="26"/>
      <c r="AS3114" s="26"/>
      <c r="AT3114" s="26"/>
      <c r="AU3114" s="26"/>
      <c r="AV3114" s="26"/>
      <c r="AW3114" s="11"/>
      <c r="AX3114" s="11"/>
      <c r="AY3114" s="11"/>
      <c r="AZ3114" s="11"/>
      <c r="BA3114" s="11"/>
      <c r="BB3114" s="11"/>
      <c r="BC3114" s="11"/>
    </row>
    <row r="3115" spans="1:55" x14ac:dyDescent="0.3">
      <c r="A3115" s="11"/>
      <c r="B3115" s="11"/>
      <c r="C3115" s="11"/>
      <c r="D3115" s="11"/>
      <c r="E3115" s="38"/>
      <c r="F3115" s="11"/>
      <c r="G3115" s="40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1"/>
      <c r="AI3115" s="11"/>
      <c r="AJ3115" s="11"/>
      <c r="AK3115" s="11"/>
      <c r="AL3115" s="11"/>
      <c r="AM3115" s="11"/>
      <c r="AN3115" s="11"/>
      <c r="AO3115" s="11"/>
      <c r="AP3115" s="11"/>
      <c r="AQ3115" s="26"/>
      <c r="AR3115" s="26"/>
      <c r="AS3115" s="26"/>
      <c r="AT3115" s="26"/>
      <c r="AU3115" s="26"/>
      <c r="AV3115" s="26"/>
      <c r="AW3115" s="11"/>
      <c r="AX3115" s="11"/>
      <c r="AY3115" s="11"/>
      <c r="AZ3115" s="11"/>
      <c r="BA3115" s="11"/>
      <c r="BB3115" s="11"/>
      <c r="BC3115" s="11"/>
    </row>
    <row r="3116" spans="1:55" x14ac:dyDescent="0.3">
      <c r="A3116" s="11"/>
      <c r="B3116" s="11"/>
      <c r="C3116" s="11"/>
      <c r="D3116" s="11"/>
      <c r="E3116" s="38"/>
      <c r="F3116" s="11"/>
      <c r="G3116" s="40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1"/>
      <c r="AI3116" s="11"/>
      <c r="AJ3116" s="11"/>
      <c r="AK3116" s="11"/>
      <c r="AL3116" s="11"/>
      <c r="AM3116" s="11"/>
      <c r="AN3116" s="11"/>
      <c r="AO3116" s="11"/>
      <c r="AP3116" s="11"/>
      <c r="AQ3116" s="26"/>
      <c r="AR3116" s="26"/>
      <c r="AS3116" s="26"/>
      <c r="AT3116" s="26"/>
      <c r="AU3116" s="26"/>
      <c r="AV3116" s="26"/>
      <c r="AW3116" s="11"/>
      <c r="AX3116" s="11"/>
      <c r="AY3116" s="11"/>
      <c r="AZ3116" s="11"/>
      <c r="BA3116" s="11"/>
      <c r="BB3116" s="11"/>
      <c r="BC3116" s="11"/>
    </row>
    <row r="3117" spans="1:55" x14ac:dyDescent="0.3">
      <c r="A3117" s="11"/>
      <c r="B3117" s="11"/>
      <c r="C3117" s="11"/>
      <c r="D3117" s="11"/>
      <c r="E3117" s="38"/>
      <c r="F3117" s="11"/>
      <c r="G3117" s="40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1"/>
      <c r="AI3117" s="11"/>
      <c r="AJ3117" s="11"/>
      <c r="AK3117" s="11"/>
      <c r="AL3117" s="11"/>
      <c r="AM3117" s="11"/>
      <c r="AN3117" s="11"/>
      <c r="AO3117" s="11"/>
      <c r="AP3117" s="11"/>
      <c r="AQ3117" s="26"/>
      <c r="AR3117" s="26"/>
      <c r="AS3117" s="26"/>
      <c r="AT3117" s="26"/>
      <c r="AU3117" s="26"/>
      <c r="AV3117" s="26"/>
      <c r="AW3117" s="11"/>
      <c r="AX3117" s="11"/>
      <c r="AY3117" s="11"/>
      <c r="AZ3117" s="11"/>
      <c r="BA3117" s="11"/>
      <c r="BB3117" s="11"/>
      <c r="BC3117" s="11"/>
    </row>
    <row r="3118" spans="1:55" x14ac:dyDescent="0.3">
      <c r="A3118" s="11"/>
      <c r="B3118" s="11"/>
      <c r="C3118" s="11"/>
      <c r="D3118" s="11"/>
      <c r="E3118" s="38"/>
      <c r="F3118" s="11"/>
      <c r="G3118" s="40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1"/>
      <c r="AI3118" s="11"/>
      <c r="AJ3118" s="11"/>
      <c r="AK3118" s="11"/>
      <c r="AL3118" s="11"/>
      <c r="AM3118" s="11"/>
      <c r="AN3118" s="11"/>
      <c r="AO3118" s="11"/>
      <c r="AP3118" s="11"/>
      <c r="AQ3118" s="26"/>
      <c r="AR3118" s="26"/>
      <c r="AS3118" s="26"/>
      <c r="AT3118" s="26"/>
      <c r="AU3118" s="26"/>
      <c r="AV3118" s="26"/>
      <c r="AW3118" s="11"/>
      <c r="AX3118" s="11"/>
      <c r="AY3118" s="11"/>
      <c r="AZ3118" s="11"/>
      <c r="BA3118" s="11"/>
      <c r="BB3118" s="11"/>
      <c r="BC3118" s="11"/>
    </row>
    <row r="3119" spans="1:55" x14ac:dyDescent="0.3">
      <c r="A3119" s="11"/>
      <c r="B3119" s="11"/>
      <c r="C3119" s="11"/>
      <c r="D3119" s="11"/>
      <c r="E3119" s="38"/>
      <c r="F3119" s="11"/>
      <c r="G3119" s="40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1"/>
      <c r="AI3119" s="11"/>
      <c r="AJ3119" s="11"/>
      <c r="AK3119" s="11"/>
      <c r="AL3119" s="11"/>
      <c r="AM3119" s="11"/>
      <c r="AN3119" s="11"/>
      <c r="AO3119" s="11"/>
      <c r="AP3119" s="11"/>
      <c r="AQ3119" s="26"/>
      <c r="AR3119" s="26"/>
      <c r="AS3119" s="26"/>
      <c r="AT3119" s="26"/>
      <c r="AU3119" s="26"/>
      <c r="AV3119" s="26"/>
      <c r="AW3119" s="11"/>
      <c r="AX3119" s="11"/>
      <c r="AY3119" s="11"/>
      <c r="AZ3119" s="11"/>
      <c r="BA3119" s="11"/>
      <c r="BB3119" s="11"/>
      <c r="BC3119" s="11"/>
    </row>
    <row r="3120" spans="1:55" x14ac:dyDescent="0.3">
      <c r="A3120" s="11"/>
      <c r="B3120" s="11"/>
      <c r="C3120" s="11"/>
      <c r="D3120" s="11"/>
      <c r="E3120" s="38"/>
      <c r="F3120" s="11"/>
      <c r="G3120" s="40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1"/>
      <c r="AI3120" s="11"/>
      <c r="AJ3120" s="11"/>
      <c r="AK3120" s="11"/>
      <c r="AL3120" s="11"/>
      <c r="AM3120" s="11"/>
      <c r="AN3120" s="11"/>
      <c r="AO3120" s="11"/>
      <c r="AP3120" s="11"/>
      <c r="AQ3120" s="26"/>
      <c r="AR3120" s="26"/>
      <c r="AS3120" s="26"/>
      <c r="AT3120" s="26"/>
      <c r="AU3120" s="26"/>
      <c r="AV3120" s="26"/>
      <c r="AW3120" s="11"/>
      <c r="AX3120" s="11"/>
      <c r="AY3120" s="11"/>
      <c r="AZ3120" s="11"/>
      <c r="BA3120" s="11"/>
      <c r="BB3120" s="11"/>
      <c r="BC3120" s="11"/>
    </row>
    <row r="3121" spans="1:55" x14ac:dyDescent="0.3">
      <c r="A3121" s="11"/>
      <c r="B3121" s="11"/>
      <c r="C3121" s="11"/>
      <c r="D3121" s="11"/>
      <c r="E3121" s="38"/>
      <c r="F3121" s="11"/>
      <c r="G3121" s="40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1"/>
      <c r="AI3121" s="11"/>
      <c r="AJ3121" s="11"/>
      <c r="AK3121" s="11"/>
      <c r="AL3121" s="11"/>
      <c r="AM3121" s="11"/>
      <c r="AN3121" s="11"/>
      <c r="AO3121" s="11"/>
      <c r="AP3121" s="11"/>
      <c r="AQ3121" s="26"/>
      <c r="AR3121" s="26"/>
      <c r="AS3121" s="26"/>
      <c r="AT3121" s="26"/>
      <c r="AU3121" s="26"/>
      <c r="AV3121" s="26"/>
      <c r="AW3121" s="11"/>
      <c r="AX3121" s="11"/>
      <c r="AY3121" s="11"/>
      <c r="AZ3121" s="11"/>
      <c r="BA3121" s="11"/>
      <c r="BB3121" s="11"/>
      <c r="BC3121" s="11"/>
    </row>
    <row r="3122" spans="1:55" x14ac:dyDescent="0.3">
      <c r="A3122" s="11"/>
      <c r="B3122" s="11"/>
      <c r="C3122" s="11"/>
      <c r="D3122" s="11"/>
      <c r="E3122" s="38"/>
      <c r="F3122" s="11"/>
      <c r="G3122" s="40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1"/>
      <c r="AI3122" s="11"/>
      <c r="AJ3122" s="11"/>
      <c r="AK3122" s="11"/>
      <c r="AL3122" s="11"/>
      <c r="AM3122" s="11"/>
      <c r="AN3122" s="11"/>
      <c r="AO3122" s="11"/>
      <c r="AP3122" s="11"/>
      <c r="AQ3122" s="26"/>
      <c r="AR3122" s="26"/>
      <c r="AS3122" s="26"/>
      <c r="AT3122" s="26"/>
      <c r="AU3122" s="26"/>
      <c r="AV3122" s="26"/>
      <c r="AW3122" s="11"/>
      <c r="AX3122" s="11"/>
      <c r="AY3122" s="11"/>
      <c r="AZ3122" s="11"/>
      <c r="BA3122" s="11"/>
      <c r="BB3122" s="11"/>
      <c r="BC3122" s="11"/>
    </row>
    <row r="3123" spans="1:55" x14ac:dyDescent="0.3">
      <c r="A3123" s="11"/>
      <c r="B3123" s="11"/>
      <c r="C3123" s="11"/>
      <c r="D3123" s="11"/>
      <c r="E3123" s="38"/>
      <c r="F3123" s="11"/>
      <c r="G3123" s="40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1"/>
      <c r="AI3123" s="11"/>
      <c r="AJ3123" s="11"/>
      <c r="AK3123" s="11"/>
      <c r="AL3123" s="11"/>
      <c r="AM3123" s="11"/>
      <c r="AN3123" s="11"/>
      <c r="AO3123" s="11"/>
      <c r="AP3123" s="11"/>
      <c r="AQ3123" s="26"/>
      <c r="AR3123" s="26"/>
      <c r="AS3123" s="26"/>
      <c r="AT3123" s="26"/>
      <c r="AU3123" s="26"/>
      <c r="AV3123" s="26"/>
      <c r="AW3123" s="11"/>
      <c r="AX3123" s="11"/>
      <c r="AY3123" s="11"/>
      <c r="AZ3123" s="11"/>
      <c r="BA3123" s="11"/>
      <c r="BB3123" s="11"/>
      <c r="BC3123" s="11"/>
    </row>
    <row r="3124" spans="1:55" x14ac:dyDescent="0.3">
      <c r="A3124" s="11"/>
      <c r="B3124" s="11"/>
      <c r="C3124" s="11"/>
      <c r="D3124" s="11"/>
      <c r="E3124" s="38"/>
      <c r="F3124" s="11"/>
      <c r="G3124" s="40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1"/>
      <c r="AI3124" s="11"/>
      <c r="AJ3124" s="11"/>
      <c r="AK3124" s="11"/>
      <c r="AL3124" s="11"/>
      <c r="AM3124" s="11"/>
      <c r="AN3124" s="11"/>
      <c r="AO3124" s="11"/>
      <c r="AP3124" s="11"/>
      <c r="AQ3124" s="26"/>
      <c r="AR3124" s="26"/>
      <c r="AS3124" s="26"/>
      <c r="AT3124" s="26"/>
      <c r="AU3124" s="26"/>
      <c r="AV3124" s="26"/>
      <c r="AW3124" s="11"/>
      <c r="AX3124" s="11"/>
      <c r="AY3124" s="11"/>
      <c r="AZ3124" s="11"/>
      <c r="BA3124" s="11"/>
      <c r="BB3124" s="11"/>
      <c r="BC3124" s="11"/>
    </row>
    <row r="3125" spans="1:55" x14ac:dyDescent="0.3">
      <c r="A3125" s="11"/>
      <c r="B3125" s="11"/>
      <c r="C3125" s="11"/>
      <c r="D3125" s="11"/>
      <c r="E3125" s="38"/>
      <c r="F3125" s="11"/>
      <c r="G3125" s="40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1"/>
      <c r="AI3125" s="11"/>
      <c r="AJ3125" s="11"/>
      <c r="AK3125" s="11"/>
      <c r="AL3125" s="11"/>
      <c r="AM3125" s="11"/>
      <c r="AN3125" s="11"/>
      <c r="AO3125" s="11"/>
      <c r="AP3125" s="11"/>
      <c r="AQ3125" s="26"/>
      <c r="AR3125" s="26"/>
      <c r="AS3125" s="26"/>
      <c r="AT3125" s="26"/>
      <c r="AU3125" s="26"/>
      <c r="AV3125" s="26"/>
      <c r="AW3125" s="11"/>
      <c r="AX3125" s="11"/>
      <c r="AY3125" s="11"/>
      <c r="AZ3125" s="11"/>
      <c r="BA3125" s="11"/>
      <c r="BB3125" s="11"/>
      <c r="BC3125" s="11"/>
    </row>
    <row r="3126" spans="1:55" x14ac:dyDescent="0.3">
      <c r="A3126" s="11"/>
      <c r="B3126" s="11"/>
      <c r="C3126" s="11"/>
      <c r="D3126" s="11"/>
      <c r="E3126" s="38"/>
      <c r="F3126" s="11"/>
      <c r="G3126" s="40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1"/>
      <c r="AI3126" s="11"/>
      <c r="AJ3126" s="11"/>
      <c r="AK3126" s="11"/>
      <c r="AL3126" s="11"/>
      <c r="AM3126" s="11"/>
      <c r="AN3126" s="11"/>
      <c r="AO3126" s="11"/>
      <c r="AP3126" s="11"/>
      <c r="AQ3126" s="26"/>
      <c r="AR3126" s="26"/>
      <c r="AS3126" s="26"/>
      <c r="AT3126" s="26"/>
      <c r="AU3126" s="26"/>
      <c r="AV3126" s="26"/>
      <c r="AW3126" s="11"/>
      <c r="AX3126" s="11"/>
      <c r="AY3126" s="11"/>
      <c r="AZ3126" s="11"/>
      <c r="BA3126" s="11"/>
      <c r="BB3126" s="11"/>
      <c r="BC3126" s="11"/>
    </row>
    <row r="3127" spans="1:55" x14ac:dyDescent="0.3">
      <c r="A3127" s="11"/>
      <c r="B3127" s="11"/>
      <c r="C3127" s="11"/>
      <c r="D3127" s="11"/>
      <c r="E3127" s="38"/>
      <c r="F3127" s="11"/>
      <c r="G3127" s="40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1"/>
      <c r="AI3127" s="11"/>
      <c r="AJ3127" s="11"/>
      <c r="AK3127" s="11"/>
      <c r="AL3127" s="11"/>
      <c r="AM3127" s="11"/>
      <c r="AN3127" s="11"/>
      <c r="AO3127" s="11"/>
      <c r="AP3127" s="11"/>
      <c r="AQ3127" s="26"/>
      <c r="AR3127" s="26"/>
      <c r="AS3127" s="26"/>
      <c r="AT3127" s="26"/>
      <c r="AU3127" s="26"/>
      <c r="AV3127" s="26"/>
      <c r="AW3127" s="11"/>
      <c r="AX3127" s="11"/>
      <c r="AY3127" s="11"/>
      <c r="AZ3127" s="11"/>
      <c r="BA3127" s="11"/>
      <c r="BB3127" s="11"/>
      <c r="BC3127" s="11"/>
    </row>
    <row r="3128" spans="1:55" x14ac:dyDescent="0.3">
      <c r="A3128" s="11"/>
      <c r="B3128" s="11"/>
      <c r="C3128" s="11"/>
      <c r="D3128" s="11"/>
      <c r="E3128" s="38"/>
      <c r="F3128" s="11"/>
      <c r="G3128" s="40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1"/>
      <c r="AI3128" s="11"/>
      <c r="AJ3128" s="11"/>
      <c r="AK3128" s="11"/>
      <c r="AL3128" s="11"/>
      <c r="AM3128" s="11"/>
      <c r="AN3128" s="11"/>
      <c r="AO3128" s="11"/>
      <c r="AP3128" s="11"/>
      <c r="AQ3128" s="26"/>
      <c r="AR3128" s="26"/>
      <c r="AS3128" s="26"/>
      <c r="AT3128" s="26"/>
      <c r="AU3128" s="26"/>
      <c r="AV3128" s="26"/>
      <c r="AW3128" s="11"/>
      <c r="AX3128" s="11"/>
      <c r="AY3128" s="11"/>
      <c r="AZ3128" s="11"/>
      <c r="BA3128" s="11"/>
      <c r="BB3128" s="11"/>
      <c r="BC3128" s="11"/>
    </row>
    <row r="3129" spans="1:55" x14ac:dyDescent="0.3">
      <c r="A3129" s="11"/>
      <c r="B3129" s="11"/>
      <c r="C3129" s="11"/>
      <c r="D3129" s="11"/>
      <c r="E3129" s="38"/>
      <c r="F3129" s="11"/>
      <c r="G3129" s="40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1"/>
      <c r="AI3129" s="11"/>
      <c r="AJ3129" s="11"/>
      <c r="AK3129" s="11"/>
      <c r="AL3129" s="11"/>
      <c r="AM3129" s="11"/>
      <c r="AN3129" s="11"/>
      <c r="AO3129" s="11"/>
      <c r="AP3129" s="11"/>
      <c r="AQ3129" s="26"/>
      <c r="AR3129" s="26"/>
      <c r="AS3129" s="26"/>
      <c r="AT3129" s="26"/>
      <c r="AU3129" s="26"/>
      <c r="AV3129" s="26"/>
      <c r="AW3129" s="11"/>
      <c r="AX3129" s="11"/>
      <c r="AY3129" s="11"/>
      <c r="AZ3129" s="11"/>
      <c r="BA3129" s="11"/>
      <c r="BB3129" s="11"/>
      <c r="BC3129" s="11"/>
    </row>
    <row r="3130" spans="1:55" x14ac:dyDescent="0.3">
      <c r="A3130" s="11"/>
      <c r="B3130" s="11"/>
      <c r="C3130" s="11"/>
      <c r="D3130" s="11"/>
      <c r="E3130" s="38"/>
      <c r="F3130" s="11"/>
      <c r="G3130" s="40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1"/>
      <c r="AI3130" s="11"/>
      <c r="AJ3130" s="11"/>
      <c r="AK3130" s="11"/>
      <c r="AL3130" s="11"/>
      <c r="AM3130" s="11"/>
      <c r="AN3130" s="11"/>
      <c r="AO3130" s="11"/>
      <c r="AP3130" s="11"/>
      <c r="AQ3130" s="26"/>
      <c r="AR3130" s="26"/>
      <c r="AS3130" s="26"/>
      <c r="AT3130" s="26"/>
      <c r="AU3130" s="26"/>
      <c r="AV3130" s="26"/>
      <c r="AW3130" s="11"/>
      <c r="AX3130" s="11"/>
      <c r="AY3130" s="11"/>
      <c r="AZ3130" s="11"/>
      <c r="BA3130" s="11"/>
      <c r="BB3130" s="11"/>
      <c r="BC3130" s="11"/>
    </row>
    <row r="3131" spans="1:55" x14ac:dyDescent="0.3">
      <c r="A3131" s="11"/>
      <c r="B3131" s="11"/>
      <c r="C3131" s="11"/>
      <c r="D3131" s="11"/>
      <c r="E3131" s="38"/>
      <c r="F3131" s="11"/>
      <c r="G3131" s="40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1"/>
      <c r="AI3131" s="11"/>
      <c r="AJ3131" s="11"/>
      <c r="AK3131" s="11"/>
      <c r="AL3131" s="11"/>
      <c r="AM3131" s="11"/>
      <c r="AN3131" s="11"/>
      <c r="AO3131" s="11"/>
      <c r="AP3131" s="11"/>
      <c r="AQ3131" s="26"/>
      <c r="AR3131" s="26"/>
      <c r="AS3131" s="26"/>
      <c r="AT3131" s="26"/>
      <c r="AU3131" s="26"/>
      <c r="AV3131" s="26"/>
      <c r="AW3131" s="11"/>
      <c r="AX3131" s="11"/>
      <c r="AY3131" s="11"/>
      <c r="AZ3131" s="11"/>
      <c r="BA3131" s="11"/>
      <c r="BB3131" s="11"/>
      <c r="BC3131" s="11"/>
    </row>
    <row r="3132" spans="1:55" x14ac:dyDescent="0.3">
      <c r="A3132" s="11"/>
      <c r="B3132" s="11"/>
      <c r="C3132" s="11"/>
      <c r="D3132" s="11"/>
      <c r="E3132" s="38"/>
      <c r="F3132" s="11"/>
      <c r="G3132" s="40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1"/>
      <c r="AI3132" s="11"/>
      <c r="AJ3132" s="11"/>
      <c r="AK3132" s="11"/>
      <c r="AL3132" s="11"/>
      <c r="AM3132" s="11"/>
      <c r="AN3132" s="11"/>
      <c r="AO3132" s="11"/>
      <c r="AP3132" s="11"/>
      <c r="AQ3132" s="26"/>
      <c r="AR3132" s="26"/>
      <c r="AS3132" s="26"/>
      <c r="AT3132" s="26"/>
      <c r="AU3132" s="26"/>
      <c r="AV3132" s="26"/>
      <c r="AW3132" s="11"/>
      <c r="AX3132" s="11"/>
      <c r="AY3132" s="11"/>
      <c r="AZ3132" s="11"/>
      <c r="BA3132" s="11"/>
      <c r="BB3132" s="11"/>
      <c r="BC3132" s="11"/>
    </row>
    <row r="3133" spans="1:55" x14ac:dyDescent="0.3">
      <c r="A3133" s="11"/>
      <c r="B3133" s="11"/>
      <c r="C3133" s="11"/>
      <c r="D3133" s="11"/>
      <c r="E3133" s="38"/>
      <c r="F3133" s="11"/>
      <c r="G3133" s="40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1"/>
      <c r="AI3133" s="11"/>
      <c r="AJ3133" s="11"/>
      <c r="AK3133" s="11"/>
      <c r="AL3133" s="11"/>
      <c r="AM3133" s="11"/>
      <c r="AN3133" s="11"/>
      <c r="AO3133" s="11"/>
      <c r="AP3133" s="11"/>
      <c r="AQ3133" s="26"/>
      <c r="AR3133" s="26"/>
      <c r="AS3133" s="26"/>
      <c r="AT3133" s="26"/>
      <c r="AU3133" s="26"/>
      <c r="AV3133" s="26"/>
      <c r="AW3133" s="11"/>
      <c r="AX3133" s="11"/>
      <c r="AY3133" s="11"/>
      <c r="AZ3133" s="11"/>
      <c r="BA3133" s="11"/>
      <c r="BB3133" s="11"/>
      <c r="BC3133" s="11"/>
    </row>
    <row r="3134" spans="1:55" x14ac:dyDescent="0.3">
      <c r="A3134" s="11"/>
      <c r="B3134" s="11"/>
      <c r="C3134" s="11"/>
      <c r="D3134" s="11"/>
      <c r="E3134" s="38"/>
      <c r="F3134" s="11"/>
      <c r="G3134" s="40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1"/>
      <c r="AI3134" s="11"/>
      <c r="AJ3134" s="11"/>
      <c r="AK3134" s="11"/>
      <c r="AL3134" s="11"/>
      <c r="AM3134" s="11"/>
      <c r="AN3134" s="11"/>
      <c r="AO3134" s="11"/>
      <c r="AP3134" s="11"/>
      <c r="AQ3134" s="26"/>
      <c r="AR3134" s="26"/>
      <c r="AS3134" s="26"/>
      <c r="AT3134" s="26"/>
      <c r="AU3134" s="26"/>
      <c r="AV3134" s="26"/>
      <c r="AW3134" s="11"/>
      <c r="AX3134" s="11"/>
      <c r="AY3134" s="11"/>
      <c r="AZ3134" s="11"/>
      <c r="BA3134" s="11"/>
      <c r="BB3134" s="11"/>
      <c r="BC3134" s="11"/>
    </row>
    <row r="3135" spans="1:55" x14ac:dyDescent="0.3">
      <c r="A3135" s="11"/>
      <c r="B3135" s="11"/>
      <c r="C3135" s="11"/>
      <c r="D3135" s="11"/>
      <c r="E3135" s="38"/>
      <c r="F3135" s="11"/>
      <c r="G3135" s="40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1"/>
      <c r="AI3135" s="11"/>
      <c r="AJ3135" s="11"/>
      <c r="AK3135" s="11"/>
      <c r="AL3135" s="11"/>
      <c r="AM3135" s="11"/>
      <c r="AN3135" s="11"/>
      <c r="AO3135" s="11"/>
      <c r="AP3135" s="11"/>
      <c r="AQ3135" s="26"/>
      <c r="AR3135" s="26"/>
      <c r="AS3135" s="26"/>
      <c r="AT3135" s="26"/>
      <c r="AU3135" s="26"/>
      <c r="AV3135" s="26"/>
      <c r="AW3135" s="11"/>
      <c r="AX3135" s="11"/>
      <c r="AY3135" s="11"/>
      <c r="AZ3135" s="11"/>
      <c r="BA3135" s="11"/>
      <c r="BB3135" s="11"/>
      <c r="BC3135" s="11"/>
    </row>
    <row r="3136" spans="1:55" x14ac:dyDescent="0.3">
      <c r="A3136" s="11"/>
      <c r="B3136" s="11"/>
      <c r="C3136" s="11"/>
      <c r="D3136" s="11"/>
      <c r="E3136" s="38"/>
      <c r="F3136" s="11"/>
      <c r="G3136" s="40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1"/>
      <c r="AI3136" s="11"/>
      <c r="AJ3136" s="11"/>
      <c r="AK3136" s="11"/>
      <c r="AL3136" s="11"/>
      <c r="AM3136" s="11"/>
      <c r="AN3136" s="11"/>
      <c r="AO3136" s="11"/>
      <c r="AP3136" s="11"/>
      <c r="AQ3136" s="26"/>
      <c r="AR3136" s="26"/>
      <c r="AS3136" s="26"/>
      <c r="AT3136" s="26"/>
      <c r="AU3136" s="26"/>
      <c r="AV3136" s="26"/>
      <c r="AW3136" s="11"/>
      <c r="AX3136" s="11"/>
      <c r="AY3136" s="11"/>
      <c r="AZ3136" s="11"/>
      <c r="BA3136" s="11"/>
      <c r="BB3136" s="11"/>
      <c r="BC3136" s="11"/>
    </row>
    <row r="3137" spans="1:55" x14ac:dyDescent="0.3">
      <c r="A3137" s="11"/>
      <c r="B3137" s="11"/>
      <c r="C3137" s="11"/>
      <c r="D3137" s="11"/>
      <c r="E3137" s="38"/>
      <c r="F3137" s="11"/>
      <c r="G3137" s="40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1"/>
      <c r="AI3137" s="11"/>
      <c r="AJ3137" s="11"/>
      <c r="AK3137" s="11"/>
      <c r="AL3137" s="11"/>
      <c r="AM3137" s="11"/>
      <c r="AN3137" s="11"/>
      <c r="AO3137" s="11"/>
      <c r="AP3137" s="11"/>
      <c r="AQ3137" s="26"/>
      <c r="AR3137" s="26"/>
      <c r="AS3137" s="26"/>
      <c r="AT3137" s="26"/>
      <c r="AU3137" s="26"/>
      <c r="AV3137" s="26"/>
      <c r="AW3137" s="11"/>
      <c r="AX3137" s="11"/>
      <c r="AY3137" s="11"/>
      <c r="AZ3137" s="11"/>
      <c r="BA3137" s="11"/>
      <c r="BB3137" s="11"/>
      <c r="BC3137" s="11"/>
    </row>
    <row r="3138" spans="1:55" x14ac:dyDescent="0.3">
      <c r="A3138" s="11"/>
      <c r="B3138" s="11"/>
      <c r="C3138" s="11"/>
      <c r="D3138" s="11"/>
      <c r="E3138" s="38"/>
      <c r="F3138" s="11"/>
      <c r="G3138" s="40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1"/>
      <c r="AI3138" s="11"/>
      <c r="AJ3138" s="11"/>
      <c r="AK3138" s="11"/>
      <c r="AL3138" s="11"/>
      <c r="AM3138" s="11"/>
      <c r="AN3138" s="11"/>
      <c r="AO3138" s="11"/>
      <c r="AP3138" s="11"/>
      <c r="AQ3138" s="26"/>
      <c r="AR3138" s="26"/>
      <c r="AS3138" s="26"/>
      <c r="AT3138" s="26"/>
      <c r="AU3138" s="26"/>
      <c r="AV3138" s="26"/>
      <c r="AW3138" s="11"/>
      <c r="AX3138" s="11"/>
      <c r="AY3138" s="11"/>
      <c r="AZ3138" s="11"/>
      <c r="BA3138" s="11"/>
      <c r="BB3138" s="11"/>
      <c r="BC3138" s="11"/>
    </row>
    <row r="3139" spans="1:55" x14ac:dyDescent="0.3">
      <c r="A3139" s="11"/>
      <c r="B3139" s="11"/>
      <c r="C3139" s="11"/>
      <c r="D3139" s="11"/>
      <c r="E3139" s="38"/>
      <c r="F3139" s="11"/>
      <c r="G3139" s="40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1"/>
      <c r="AI3139" s="11"/>
      <c r="AJ3139" s="11"/>
      <c r="AK3139" s="11"/>
      <c r="AL3139" s="11"/>
      <c r="AM3139" s="11"/>
      <c r="AN3139" s="11"/>
      <c r="AO3139" s="11"/>
      <c r="AP3139" s="11"/>
      <c r="AQ3139" s="26"/>
      <c r="AR3139" s="26"/>
      <c r="AS3139" s="26"/>
      <c r="AT3139" s="26"/>
      <c r="AU3139" s="26"/>
      <c r="AV3139" s="26"/>
      <c r="AW3139" s="11"/>
      <c r="AX3139" s="11"/>
      <c r="AY3139" s="11"/>
      <c r="AZ3139" s="11"/>
      <c r="BA3139" s="11"/>
      <c r="BB3139" s="11"/>
      <c r="BC3139" s="11"/>
    </row>
    <row r="3140" spans="1:55" x14ac:dyDescent="0.3">
      <c r="A3140" s="11"/>
      <c r="B3140" s="11"/>
      <c r="C3140" s="11"/>
      <c r="D3140" s="11"/>
      <c r="E3140" s="38"/>
      <c r="F3140" s="11"/>
      <c r="G3140" s="40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1"/>
      <c r="AI3140" s="11"/>
      <c r="AJ3140" s="11"/>
      <c r="AK3140" s="11"/>
      <c r="AL3140" s="11"/>
      <c r="AM3140" s="11"/>
      <c r="AN3140" s="11"/>
      <c r="AO3140" s="11"/>
      <c r="AP3140" s="11"/>
      <c r="AQ3140" s="26"/>
      <c r="AR3140" s="26"/>
      <c r="AS3140" s="26"/>
      <c r="AT3140" s="26"/>
      <c r="AU3140" s="26"/>
      <c r="AV3140" s="26"/>
      <c r="AW3140" s="11"/>
      <c r="AX3140" s="11"/>
      <c r="AY3140" s="11"/>
      <c r="AZ3140" s="11"/>
      <c r="BA3140" s="11"/>
      <c r="BB3140" s="11"/>
      <c r="BC3140" s="11"/>
    </row>
    <row r="3141" spans="1:55" x14ac:dyDescent="0.3">
      <c r="A3141" s="11"/>
      <c r="B3141" s="11"/>
      <c r="C3141" s="11"/>
      <c r="D3141" s="11"/>
      <c r="E3141" s="38"/>
      <c r="F3141" s="11"/>
      <c r="G3141" s="40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1"/>
      <c r="AI3141" s="11"/>
      <c r="AJ3141" s="11"/>
      <c r="AK3141" s="11"/>
      <c r="AL3141" s="11"/>
      <c r="AM3141" s="11"/>
      <c r="AN3141" s="11"/>
      <c r="AO3141" s="11"/>
      <c r="AP3141" s="11"/>
      <c r="AQ3141" s="26"/>
      <c r="AR3141" s="26"/>
      <c r="AS3141" s="26"/>
      <c r="AT3141" s="26"/>
      <c r="AU3141" s="26"/>
      <c r="AV3141" s="26"/>
      <c r="AW3141" s="11"/>
      <c r="AX3141" s="11"/>
      <c r="AY3141" s="11"/>
      <c r="AZ3141" s="11"/>
      <c r="BA3141" s="11"/>
      <c r="BB3141" s="11"/>
      <c r="BC3141" s="11"/>
    </row>
    <row r="3142" spans="1:55" x14ac:dyDescent="0.3">
      <c r="A3142" s="11"/>
      <c r="B3142" s="11"/>
      <c r="C3142" s="11"/>
      <c r="D3142" s="11"/>
      <c r="E3142" s="38"/>
      <c r="F3142" s="11"/>
      <c r="G3142" s="40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1"/>
      <c r="AI3142" s="11"/>
      <c r="AJ3142" s="11"/>
      <c r="AK3142" s="11"/>
      <c r="AL3142" s="11"/>
      <c r="AM3142" s="11"/>
      <c r="AN3142" s="11"/>
      <c r="AO3142" s="11"/>
      <c r="AP3142" s="11"/>
      <c r="AQ3142" s="26"/>
      <c r="AR3142" s="26"/>
      <c r="AS3142" s="26"/>
      <c r="AT3142" s="26"/>
      <c r="AU3142" s="26"/>
      <c r="AV3142" s="26"/>
      <c r="AW3142" s="11"/>
      <c r="AX3142" s="11"/>
      <c r="AY3142" s="11"/>
      <c r="AZ3142" s="11"/>
      <c r="BA3142" s="11"/>
      <c r="BB3142" s="11"/>
      <c r="BC3142" s="11"/>
    </row>
    <row r="3143" spans="1:55" x14ac:dyDescent="0.3">
      <c r="A3143" s="11"/>
      <c r="B3143" s="11"/>
      <c r="C3143" s="11"/>
      <c r="D3143" s="11"/>
      <c r="E3143" s="38"/>
      <c r="F3143" s="11"/>
      <c r="G3143" s="40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1"/>
      <c r="AI3143" s="11"/>
      <c r="AJ3143" s="11"/>
      <c r="AK3143" s="11"/>
      <c r="AL3143" s="11"/>
      <c r="AM3143" s="11"/>
      <c r="AN3143" s="11"/>
      <c r="AO3143" s="11"/>
      <c r="AP3143" s="11"/>
      <c r="AQ3143" s="26"/>
      <c r="AR3143" s="26"/>
      <c r="AS3143" s="26"/>
      <c r="AT3143" s="26"/>
      <c r="AU3143" s="26"/>
      <c r="AV3143" s="26"/>
      <c r="AW3143" s="11"/>
      <c r="AX3143" s="11"/>
      <c r="AY3143" s="11"/>
      <c r="AZ3143" s="11"/>
      <c r="BA3143" s="11"/>
      <c r="BB3143" s="11"/>
      <c r="BC3143" s="11"/>
    </row>
    <row r="3144" spans="1:55" x14ac:dyDescent="0.3">
      <c r="A3144" s="11"/>
      <c r="B3144" s="11"/>
      <c r="C3144" s="11"/>
      <c r="D3144" s="11"/>
      <c r="E3144" s="38"/>
      <c r="F3144" s="11"/>
      <c r="G3144" s="40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1"/>
      <c r="AI3144" s="11"/>
      <c r="AJ3144" s="11"/>
      <c r="AK3144" s="11"/>
      <c r="AL3144" s="11"/>
      <c r="AM3144" s="11"/>
      <c r="AN3144" s="11"/>
      <c r="AO3144" s="11"/>
      <c r="AP3144" s="11"/>
      <c r="AQ3144" s="26"/>
      <c r="AR3144" s="26"/>
      <c r="AS3144" s="26"/>
      <c r="AT3144" s="26"/>
      <c r="AU3144" s="26"/>
      <c r="AV3144" s="26"/>
      <c r="AW3144" s="11"/>
      <c r="AX3144" s="11"/>
      <c r="AY3144" s="11"/>
      <c r="AZ3144" s="11"/>
      <c r="BA3144" s="11"/>
      <c r="BB3144" s="11"/>
      <c r="BC3144" s="11"/>
    </row>
    <row r="3145" spans="1:55" x14ac:dyDescent="0.3">
      <c r="A3145" s="11"/>
      <c r="B3145" s="11"/>
      <c r="C3145" s="11"/>
      <c r="D3145" s="11"/>
      <c r="E3145" s="38"/>
      <c r="F3145" s="11"/>
      <c r="G3145" s="40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1"/>
      <c r="AI3145" s="11"/>
      <c r="AJ3145" s="11"/>
      <c r="AK3145" s="11"/>
      <c r="AL3145" s="11"/>
      <c r="AM3145" s="11"/>
      <c r="AN3145" s="11"/>
      <c r="AO3145" s="11"/>
      <c r="AP3145" s="11"/>
      <c r="AQ3145" s="26"/>
      <c r="AR3145" s="26"/>
      <c r="AS3145" s="26"/>
      <c r="AT3145" s="26"/>
      <c r="AU3145" s="26"/>
      <c r="AV3145" s="26"/>
      <c r="AW3145" s="11"/>
      <c r="AX3145" s="11"/>
      <c r="AY3145" s="11"/>
      <c r="AZ3145" s="11"/>
      <c r="BA3145" s="11"/>
      <c r="BB3145" s="11"/>
      <c r="BC3145" s="11"/>
    </row>
    <row r="3146" spans="1:55" x14ac:dyDescent="0.3">
      <c r="A3146" s="11"/>
      <c r="B3146" s="11"/>
      <c r="C3146" s="11"/>
      <c r="D3146" s="11"/>
      <c r="E3146" s="38"/>
      <c r="F3146" s="11"/>
      <c r="G3146" s="40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1"/>
      <c r="AI3146" s="11"/>
      <c r="AJ3146" s="11"/>
      <c r="AK3146" s="11"/>
      <c r="AL3146" s="11"/>
      <c r="AM3146" s="11"/>
      <c r="AN3146" s="11"/>
      <c r="AO3146" s="11"/>
      <c r="AP3146" s="11"/>
      <c r="AQ3146" s="26"/>
      <c r="AR3146" s="26"/>
      <c r="AS3146" s="26"/>
      <c r="AT3146" s="26"/>
      <c r="AU3146" s="26"/>
      <c r="AV3146" s="26"/>
      <c r="AW3146" s="11"/>
      <c r="AX3146" s="11"/>
      <c r="AY3146" s="11"/>
      <c r="AZ3146" s="11"/>
      <c r="BA3146" s="11"/>
      <c r="BB3146" s="11"/>
      <c r="BC3146" s="11"/>
    </row>
    <row r="3147" spans="1:55" x14ac:dyDescent="0.3">
      <c r="A3147" s="11"/>
      <c r="B3147" s="11"/>
      <c r="C3147" s="11"/>
      <c r="D3147" s="11"/>
      <c r="E3147" s="38"/>
      <c r="F3147" s="11"/>
      <c r="G3147" s="40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1"/>
      <c r="AI3147" s="11"/>
      <c r="AJ3147" s="11"/>
      <c r="AK3147" s="11"/>
      <c r="AL3147" s="11"/>
      <c r="AM3147" s="11"/>
      <c r="AN3147" s="11"/>
      <c r="AO3147" s="11"/>
      <c r="AP3147" s="11"/>
      <c r="AQ3147" s="26"/>
      <c r="AR3147" s="26"/>
      <c r="AS3147" s="26"/>
      <c r="AT3147" s="26"/>
      <c r="AU3147" s="26"/>
      <c r="AV3147" s="26"/>
      <c r="AW3147" s="11"/>
      <c r="AX3147" s="11"/>
      <c r="AY3147" s="11"/>
      <c r="AZ3147" s="11"/>
      <c r="BA3147" s="11"/>
      <c r="BB3147" s="11"/>
      <c r="BC3147" s="11"/>
    </row>
    <row r="3148" spans="1:55" x14ac:dyDescent="0.3">
      <c r="A3148" s="11"/>
      <c r="B3148" s="11"/>
      <c r="C3148" s="11"/>
      <c r="D3148" s="11"/>
      <c r="E3148" s="38"/>
      <c r="F3148" s="11"/>
      <c r="G3148" s="40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1"/>
      <c r="AI3148" s="11"/>
      <c r="AJ3148" s="11"/>
      <c r="AK3148" s="11"/>
      <c r="AL3148" s="11"/>
      <c r="AM3148" s="11"/>
      <c r="AN3148" s="11"/>
      <c r="AO3148" s="11"/>
      <c r="AP3148" s="11"/>
      <c r="AQ3148" s="26"/>
      <c r="AR3148" s="26"/>
      <c r="AS3148" s="26"/>
      <c r="AT3148" s="26"/>
      <c r="AU3148" s="26"/>
      <c r="AV3148" s="26"/>
      <c r="AW3148" s="11"/>
      <c r="AX3148" s="11"/>
      <c r="AY3148" s="11"/>
      <c r="AZ3148" s="11"/>
      <c r="BA3148" s="11"/>
      <c r="BB3148" s="11"/>
      <c r="BC3148" s="11"/>
    </row>
    <row r="3149" spans="1:55" x14ac:dyDescent="0.3">
      <c r="A3149" s="11"/>
      <c r="B3149" s="11"/>
      <c r="C3149" s="11"/>
      <c r="D3149" s="11"/>
      <c r="E3149" s="38"/>
      <c r="F3149" s="11"/>
      <c r="G3149" s="40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1"/>
      <c r="AI3149" s="11"/>
      <c r="AJ3149" s="11"/>
      <c r="AK3149" s="11"/>
      <c r="AL3149" s="11"/>
      <c r="AM3149" s="11"/>
      <c r="AN3149" s="11"/>
      <c r="AO3149" s="11"/>
      <c r="AP3149" s="11"/>
      <c r="AQ3149" s="26"/>
      <c r="AR3149" s="26"/>
      <c r="AS3149" s="26"/>
      <c r="AT3149" s="26"/>
      <c r="AU3149" s="26"/>
      <c r="AV3149" s="26"/>
      <c r="AW3149" s="11"/>
      <c r="AX3149" s="11"/>
      <c r="AY3149" s="11"/>
      <c r="AZ3149" s="11"/>
      <c r="BA3149" s="11"/>
      <c r="BB3149" s="11"/>
      <c r="BC3149" s="11"/>
    </row>
    <row r="3150" spans="1:55" x14ac:dyDescent="0.3">
      <c r="A3150" s="11"/>
      <c r="B3150" s="11"/>
      <c r="C3150" s="11"/>
      <c r="D3150" s="11"/>
      <c r="E3150" s="38"/>
      <c r="F3150" s="11"/>
      <c r="G3150" s="40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1"/>
      <c r="AI3150" s="11"/>
      <c r="AJ3150" s="11"/>
      <c r="AK3150" s="11"/>
      <c r="AL3150" s="11"/>
      <c r="AM3150" s="11"/>
      <c r="AN3150" s="11"/>
      <c r="AO3150" s="11"/>
      <c r="AP3150" s="11"/>
      <c r="AQ3150" s="26"/>
      <c r="AR3150" s="26"/>
      <c r="AS3150" s="26"/>
      <c r="AT3150" s="26"/>
      <c r="AU3150" s="26"/>
      <c r="AV3150" s="26"/>
      <c r="AW3150" s="11"/>
      <c r="AX3150" s="11"/>
      <c r="AY3150" s="11"/>
      <c r="AZ3150" s="11"/>
      <c r="BA3150" s="11"/>
      <c r="BB3150" s="11"/>
      <c r="BC3150" s="11"/>
    </row>
    <row r="3151" spans="1:55" x14ac:dyDescent="0.3">
      <c r="A3151" s="11"/>
      <c r="B3151" s="11"/>
      <c r="C3151" s="11"/>
      <c r="D3151" s="11"/>
      <c r="E3151" s="38"/>
      <c r="F3151" s="11"/>
      <c r="G3151" s="40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1"/>
      <c r="AI3151" s="11"/>
      <c r="AJ3151" s="11"/>
      <c r="AK3151" s="11"/>
      <c r="AL3151" s="11"/>
      <c r="AM3151" s="11"/>
      <c r="AN3151" s="11"/>
      <c r="AO3151" s="11"/>
      <c r="AP3151" s="11"/>
      <c r="AQ3151" s="26"/>
      <c r="AR3151" s="26"/>
      <c r="AS3151" s="26"/>
      <c r="AT3151" s="26"/>
      <c r="AU3151" s="26"/>
      <c r="AV3151" s="26"/>
      <c r="AW3151" s="11"/>
      <c r="AX3151" s="11"/>
      <c r="AY3151" s="11"/>
      <c r="AZ3151" s="11"/>
      <c r="BA3151" s="11"/>
      <c r="BB3151" s="11"/>
      <c r="BC3151" s="11"/>
    </row>
    <row r="3152" spans="1:55" x14ac:dyDescent="0.3">
      <c r="A3152" s="11"/>
      <c r="B3152" s="11"/>
      <c r="C3152" s="11"/>
      <c r="D3152" s="11"/>
      <c r="E3152" s="38"/>
      <c r="F3152" s="11"/>
      <c r="G3152" s="40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1"/>
      <c r="AI3152" s="11"/>
      <c r="AJ3152" s="11"/>
      <c r="AK3152" s="11"/>
      <c r="AL3152" s="11"/>
      <c r="AM3152" s="11"/>
      <c r="AN3152" s="11"/>
      <c r="AO3152" s="11"/>
      <c r="AP3152" s="11"/>
      <c r="AQ3152" s="26"/>
      <c r="AR3152" s="26"/>
      <c r="AS3152" s="26"/>
      <c r="AT3152" s="26"/>
      <c r="AU3152" s="26"/>
      <c r="AV3152" s="26"/>
      <c r="AW3152" s="11"/>
      <c r="AX3152" s="11"/>
      <c r="AY3152" s="11"/>
      <c r="AZ3152" s="11"/>
      <c r="BA3152" s="11"/>
      <c r="BB3152" s="11"/>
      <c r="BC3152" s="11"/>
    </row>
    <row r="3153" spans="1:55" x14ac:dyDescent="0.3">
      <c r="A3153" s="11"/>
      <c r="B3153" s="11"/>
      <c r="C3153" s="11"/>
      <c r="D3153" s="11"/>
      <c r="E3153" s="38"/>
      <c r="F3153" s="11"/>
      <c r="G3153" s="40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1"/>
      <c r="AI3153" s="11"/>
      <c r="AJ3153" s="11"/>
      <c r="AK3153" s="11"/>
      <c r="AL3153" s="11"/>
      <c r="AM3153" s="11"/>
      <c r="AN3153" s="11"/>
      <c r="AO3153" s="11"/>
      <c r="AP3153" s="11"/>
      <c r="AQ3153" s="26"/>
      <c r="AR3153" s="26"/>
      <c r="AS3153" s="26"/>
      <c r="AT3153" s="26"/>
      <c r="AU3153" s="26"/>
      <c r="AV3153" s="26"/>
      <c r="AW3153" s="11"/>
      <c r="AX3153" s="11"/>
      <c r="AY3153" s="11"/>
      <c r="AZ3153" s="11"/>
      <c r="BA3153" s="11"/>
      <c r="BB3153" s="11"/>
      <c r="BC3153" s="11"/>
    </row>
    <row r="3154" spans="1:55" x14ac:dyDescent="0.3">
      <c r="A3154" s="11"/>
      <c r="B3154" s="11"/>
      <c r="C3154" s="11"/>
      <c r="D3154" s="11"/>
      <c r="E3154" s="38"/>
      <c r="F3154" s="11"/>
      <c r="G3154" s="40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1"/>
      <c r="AI3154" s="11"/>
      <c r="AJ3154" s="11"/>
      <c r="AK3154" s="11"/>
      <c r="AL3154" s="11"/>
      <c r="AM3154" s="11"/>
      <c r="AN3154" s="11"/>
      <c r="AO3154" s="11"/>
      <c r="AP3154" s="11"/>
      <c r="AQ3154" s="26"/>
      <c r="AR3154" s="26"/>
      <c r="AS3154" s="26"/>
      <c r="AT3154" s="26"/>
      <c r="AU3154" s="26"/>
      <c r="AV3154" s="26"/>
      <c r="AW3154" s="11"/>
      <c r="AX3154" s="11"/>
      <c r="AY3154" s="11"/>
      <c r="AZ3154" s="11"/>
      <c r="BA3154" s="11"/>
      <c r="BB3154" s="11"/>
      <c r="BC3154" s="11"/>
    </row>
    <row r="3155" spans="1:55" x14ac:dyDescent="0.3">
      <c r="A3155" s="11"/>
      <c r="B3155" s="11"/>
      <c r="C3155" s="11"/>
      <c r="D3155" s="11"/>
      <c r="E3155" s="38"/>
      <c r="F3155" s="11"/>
      <c r="G3155" s="40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1"/>
      <c r="AI3155" s="11"/>
      <c r="AJ3155" s="11"/>
      <c r="AK3155" s="11"/>
      <c r="AL3155" s="11"/>
      <c r="AM3155" s="11"/>
      <c r="AN3155" s="11"/>
      <c r="AO3155" s="11"/>
      <c r="AP3155" s="11"/>
      <c r="AQ3155" s="26"/>
      <c r="AR3155" s="26"/>
      <c r="AS3155" s="26"/>
      <c r="AT3155" s="26"/>
      <c r="AU3155" s="26"/>
      <c r="AV3155" s="26"/>
      <c r="AW3155" s="11"/>
      <c r="AX3155" s="11"/>
      <c r="AY3155" s="11"/>
      <c r="AZ3155" s="11"/>
      <c r="BA3155" s="11"/>
      <c r="BB3155" s="11"/>
      <c r="BC3155" s="11"/>
    </row>
    <row r="3156" spans="1:55" x14ac:dyDescent="0.3">
      <c r="A3156" s="11"/>
      <c r="B3156" s="11"/>
      <c r="C3156" s="11"/>
      <c r="D3156" s="11"/>
      <c r="E3156" s="38"/>
      <c r="F3156" s="11"/>
      <c r="G3156" s="40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1"/>
      <c r="AI3156" s="11"/>
      <c r="AJ3156" s="11"/>
      <c r="AK3156" s="11"/>
      <c r="AL3156" s="11"/>
      <c r="AM3156" s="11"/>
      <c r="AN3156" s="11"/>
      <c r="AO3156" s="11"/>
      <c r="AP3156" s="11"/>
      <c r="AQ3156" s="26"/>
      <c r="AR3156" s="26"/>
      <c r="AS3156" s="26"/>
      <c r="AT3156" s="26"/>
      <c r="AU3156" s="26"/>
      <c r="AV3156" s="26"/>
      <c r="AW3156" s="11"/>
      <c r="AX3156" s="11"/>
      <c r="AY3156" s="11"/>
      <c r="AZ3156" s="11"/>
      <c r="BA3156" s="11"/>
      <c r="BB3156" s="11"/>
      <c r="BC3156" s="11"/>
    </row>
    <row r="3157" spans="1:55" x14ac:dyDescent="0.3">
      <c r="A3157" s="11"/>
      <c r="B3157" s="11"/>
      <c r="C3157" s="11"/>
      <c r="D3157" s="11"/>
      <c r="E3157" s="38"/>
      <c r="F3157" s="11"/>
      <c r="G3157" s="40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1"/>
      <c r="AI3157" s="11"/>
      <c r="AJ3157" s="11"/>
      <c r="AK3157" s="11"/>
      <c r="AL3157" s="11"/>
      <c r="AM3157" s="11"/>
      <c r="AN3157" s="11"/>
      <c r="AO3157" s="11"/>
      <c r="AP3157" s="11"/>
      <c r="AQ3157" s="26"/>
      <c r="AR3157" s="26"/>
      <c r="AS3157" s="26"/>
      <c r="AT3157" s="26"/>
      <c r="AU3157" s="26"/>
      <c r="AV3157" s="26"/>
      <c r="AW3157" s="11"/>
      <c r="AX3157" s="11"/>
      <c r="AY3157" s="11"/>
      <c r="AZ3157" s="11"/>
      <c r="BA3157" s="11"/>
      <c r="BB3157" s="11"/>
      <c r="BC3157" s="11"/>
    </row>
    <row r="3158" spans="1:55" x14ac:dyDescent="0.3">
      <c r="A3158" s="11"/>
      <c r="B3158" s="11"/>
      <c r="C3158" s="11"/>
      <c r="D3158" s="11"/>
      <c r="E3158" s="38"/>
      <c r="F3158" s="11"/>
      <c r="G3158" s="40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1"/>
      <c r="AI3158" s="11"/>
      <c r="AJ3158" s="11"/>
      <c r="AK3158" s="11"/>
      <c r="AL3158" s="11"/>
      <c r="AM3158" s="11"/>
      <c r="AN3158" s="11"/>
      <c r="AO3158" s="11"/>
      <c r="AP3158" s="11"/>
      <c r="AQ3158" s="26"/>
      <c r="AR3158" s="26"/>
      <c r="AS3158" s="26"/>
      <c r="AT3158" s="26"/>
      <c r="AU3158" s="26"/>
      <c r="AV3158" s="26"/>
      <c r="AW3158" s="11"/>
      <c r="AX3158" s="11"/>
      <c r="AY3158" s="11"/>
      <c r="AZ3158" s="11"/>
      <c r="BA3158" s="11"/>
      <c r="BB3158" s="11"/>
      <c r="BC3158" s="11"/>
    </row>
    <row r="3159" spans="1:55" x14ac:dyDescent="0.3">
      <c r="A3159" s="11"/>
      <c r="B3159" s="11"/>
      <c r="C3159" s="11"/>
      <c r="D3159" s="11"/>
      <c r="E3159" s="38"/>
      <c r="F3159" s="11"/>
      <c r="G3159" s="40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1"/>
      <c r="AI3159" s="11"/>
      <c r="AJ3159" s="11"/>
      <c r="AK3159" s="11"/>
      <c r="AL3159" s="11"/>
      <c r="AM3159" s="11"/>
      <c r="AN3159" s="11"/>
      <c r="AO3159" s="11"/>
      <c r="AP3159" s="11"/>
      <c r="AQ3159" s="26"/>
      <c r="AR3159" s="26"/>
      <c r="AS3159" s="26"/>
      <c r="AT3159" s="26"/>
      <c r="AU3159" s="26"/>
      <c r="AV3159" s="26"/>
      <c r="AW3159" s="11"/>
      <c r="AX3159" s="11"/>
      <c r="AY3159" s="11"/>
      <c r="AZ3159" s="11"/>
      <c r="BA3159" s="11"/>
      <c r="BB3159" s="11"/>
      <c r="BC3159" s="11"/>
    </row>
    <row r="3160" spans="1:55" x14ac:dyDescent="0.3">
      <c r="A3160" s="11"/>
      <c r="B3160" s="11"/>
      <c r="C3160" s="11"/>
      <c r="D3160" s="11"/>
      <c r="E3160" s="38"/>
      <c r="F3160" s="11"/>
      <c r="G3160" s="40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1"/>
      <c r="AI3160" s="11"/>
      <c r="AJ3160" s="11"/>
      <c r="AK3160" s="11"/>
      <c r="AL3160" s="11"/>
      <c r="AM3160" s="11"/>
      <c r="AN3160" s="11"/>
      <c r="AO3160" s="11"/>
      <c r="AP3160" s="11"/>
      <c r="AQ3160" s="26"/>
      <c r="AR3160" s="26"/>
      <c r="AS3160" s="26"/>
      <c r="AT3160" s="26"/>
      <c r="AU3160" s="26"/>
      <c r="AV3160" s="26"/>
      <c r="AW3160" s="11"/>
      <c r="AX3160" s="11"/>
      <c r="AY3160" s="11"/>
      <c r="AZ3160" s="11"/>
      <c r="BA3160" s="11"/>
      <c r="BB3160" s="11"/>
      <c r="BC3160" s="11"/>
    </row>
    <row r="3161" spans="1:55" x14ac:dyDescent="0.3">
      <c r="A3161" s="11"/>
      <c r="B3161" s="11"/>
      <c r="C3161" s="11"/>
      <c r="D3161" s="11"/>
      <c r="E3161" s="38"/>
      <c r="F3161" s="11"/>
      <c r="G3161" s="40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1"/>
      <c r="AI3161" s="11"/>
      <c r="AJ3161" s="11"/>
      <c r="AK3161" s="11"/>
      <c r="AL3161" s="11"/>
      <c r="AM3161" s="11"/>
      <c r="AN3161" s="11"/>
      <c r="AO3161" s="11"/>
      <c r="AP3161" s="11"/>
      <c r="AQ3161" s="26"/>
      <c r="AR3161" s="26"/>
      <c r="AS3161" s="26"/>
      <c r="AT3161" s="26"/>
      <c r="AU3161" s="26"/>
      <c r="AV3161" s="26"/>
      <c r="AW3161" s="11"/>
      <c r="AX3161" s="11"/>
      <c r="AY3161" s="11"/>
      <c r="AZ3161" s="11"/>
      <c r="BA3161" s="11"/>
      <c r="BB3161" s="11"/>
      <c r="BC3161" s="11"/>
    </row>
    <row r="3162" spans="1:55" x14ac:dyDescent="0.3">
      <c r="A3162" s="11"/>
      <c r="B3162" s="11"/>
      <c r="C3162" s="11"/>
      <c r="D3162" s="11"/>
      <c r="E3162" s="38"/>
      <c r="F3162" s="11"/>
      <c r="G3162" s="40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1"/>
      <c r="AI3162" s="11"/>
      <c r="AJ3162" s="11"/>
      <c r="AK3162" s="11"/>
      <c r="AL3162" s="11"/>
      <c r="AM3162" s="11"/>
      <c r="AN3162" s="11"/>
      <c r="AO3162" s="11"/>
      <c r="AP3162" s="11"/>
      <c r="AQ3162" s="26"/>
      <c r="AR3162" s="26"/>
      <c r="AS3162" s="26"/>
      <c r="AT3162" s="26"/>
      <c r="AU3162" s="26"/>
      <c r="AV3162" s="26"/>
      <c r="AW3162" s="11"/>
      <c r="AX3162" s="11"/>
      <c r="AY3162" s="11"/>
      <c r="AZ3162" s="11"/>
      <c r="BA3162" s="11"/>
      <c r="BB3162" s="11"/>
      <c r="BC3162" s="11"/>
    </row>
    <row r="3163" spans="1:55" x14ac:dyDescent="0.3">
      <c r="A3163" s="11"/>
      <c r="B3163" s="11"/>
      <c r="C3163" s="11"/>
      <c r="D3163" s="11"/>
      <c r="E3163" s="38"/>
      <c r="F3163" s="11"/>
      <c r="G3163" s="40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1"/>
      <c r="AI3163" s="11"/>
      <c r="AJ3163" s="11"/>
      <c r="AK3163" s="11"/>
      <c r="AL3163" s="11"/>
      <c r="AM3163" s="11"/>
      <c r="AN3163" s="11"/>
      <c r="AO3163" s="11"/>
      <c r="AP3163" s="11"/>
      <c r="AQ3163" s="26"/>
      <c r="AR3163" s="26"/>
      <c r="AS3163" s="26"/>
      <c r="AT3163" s="26"/>
      <c r="AU3163" s="26"/>
      <c r="AV3163" s="26"/>
      <c r="AW3163" s="11"/>
      <c r="AX3163" s="11"/>
      <c r="AY3163" s="11"/>
      <c r="AZ3163" s="11"/>
      <c r="BA3163" s="11"/>
      <c r="BB3163" s="11"/>
      <c r="BC3163" s="11"/>
    </row>
    <row r="3164" spans="1:55" x14ac:dyDescent="0.3">
      <c r="A3164" s="11"/>
      <c r="B3164" s="11"/>
      <c r="C3164" s="11"/>
      <c r="D3164" s="11"/>
      <c r="E3164" s="38"/>
      <c r="F3164" s="11"/>
      <c r="G3164" s="40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1"/>
      <c r="AI3164" s="11"/>
      <c r="AJ3164" s="11"/>
      <c r="AK3164" s="11"/>
      <c r="AL3164" s="11"/>
      <c r="AM3164" s="11"/>
      <c r="AN3164" s="11"/>
      <c r="AO3164" s="11"/>
      <c r="AP3164" s="11"/>
      <c r="AQ3164" s="26"/>
      <c r="AR3164" s="26"/>
      <c r="AS3164" s="26"/>
      <c r="AT3164" s="26"/>
      <c r="AU3164" s="26"/>
      <c r="AV3164" s="26"/>
      <c r="AW3164" s="11"/>
      <c r="AX3164" s="11"/>
      <c r="AY3164" s="11"/>
      <c r="AZ3164" s="11"/>
      <c r="BA3164" s="11"/>
      <c r="BB3164" s="11"/>
      <c r="BC3164" s="11"/>
    </row>
    <row r="3165" spans="1:55" x14ac:dyDescent="0.3">
      <c r="A3165" s="11"/>
      <c r="B3165" s="11"/>
      <c r="C3165" s="11"/>
      <c r="D3165" s="11"/>
      <c r="E3165" s="38"/>
      <c r="F3165" s="11"/>
      <c r="G3165" s="40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1"/>
      <c r="AI3165" s="11"/>
      <c r="AJ3165" s="11"/>
      <c r="AK3165" s="11"/>
      <c r="AL3165" s="11"/>
      <c r="AM3165" s="11"/>
      <c r="AN3165" s="11"/>
      <c r="AO3165" s="11"/>
      <c r="AP3165" s="11"/>
      <c r="AQ3165" s="26"/>
      <c r="AR3165" s="26"/>
      <c r="AS3165" s="26"/>
      <c r="AT3165" s="26"/>
      <c r="AU3165" s="26"/>
      <c r="AV3165" s="26"/>
      <c r="AW3165" s="11"/>
      <c r="AX3165" s="11"/>
      <c r="AY3165" s="11"/>
      <c r="AZ3165" s="11"/>
      <c r="BA3165" s="11"/>
      <c r="BB3165" s="11"/>
      <c r="BC3165" s="11"/>
    </row>
    <row r="3166" spans="1:55" x14ac:dyDescent="0.3">
      <c r="A3166" s="11"/>
      <c r="B3166" s="11"/>
      <c r="C3166" s="11"/>
      <c r="D3166" s="11"/>
      <c r="E3166" s="38"/>
      <c r="F3166" s="11"/>
      <c r="G3166" s="40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1"/>
      <c r="AI3166" s="11"/>
      <c r="AJ3166" s="11"/>
      <c r="AK3166" s="11"/>
      <c r="AL3166" s="11"/>
      <c r="AM3166" s="11"/>
      <c r="AN3166" s="11"/>
      <c r="AO3166" s="11"/>
      <c r="AP3166" s="11"/>
      <c r="AQ3166" s="26"/>
      <c r="AR3166" s="26"/>
      <c r="AS3166" s="26"/>
      <c r="AT3166" s="26"/>
      <c r="AU3166" s="26"/>
      <c r="AV3166" s="26"/>
      <c r="AW3166" s="11"/>
      <c r="AX3166" s="11"/>
      <c r="AY3166" s="11"/>
      <c r="AZ3166" s="11"/>
      <c r="BA3166" s="11"/>
      <c r="BB3166" s="11"/>
      <c r="BC3166" s="11"/>
    </row>
    <row r="3167" spans="1:55" x14ac:dyDescent="0.3">
      <c r="A3167" s="11"/>
      <c r="B3167" s="11"/>
      <c r="C3167" s="11"/>
      <c r="D3167" s="11"/>
      <c r="E3167" s="38"/>
      <c r="F3167" s="11"/>
      <c r="G3167" s="40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1"/>
      <c r="AI3167" s="11"/>
      <c r="AJ3167" s="11"/>
      <c r="AK3167" s="11"/>
      <c r="AL3167" s="11"/>
      <c r="AM3167" s="11"/>
      <c r="AN3167" s="11"/>
      <c r="AO3167" s="11"/>
      <c r="AP3167" s="11"/>
      <c r="AQ3167" s="26"/>
      <c r="AR3167" s="26"/>
      <c r="AS3167" s="26"/>
      <c r="AT3167" s="26"/>
      <c r="AU3167" s="26"/>
      <c r="AV3167" s="26"/>
      <c r="AW3167" s="11"/>
      <c r="AX3167" s="11"/>
      <c r="AY3167" s="11"/>
      <c r="AZ3167" s="11"/>
      <c r="BA3167" s="11"/>
      <c r="BB3167" s="11"/>
      <c r="BC3167" s="11"/>
    </row>
    <row r="3168" spans="1:55" x14ac:dyDescent="0.3">
      <c r="A3168" s="11"/>
      <c r="B3168" s="11"/>
      <c r="C3168" s="11"/>
      <c r="D3168" s="11"/>
      <c r="E3168" s="38"/>
      <c r="F3168" s="11"/>
      <c r="G3168" s="40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1"/>
      <c r="AI3168" s="11"/>
      <c r="AJ3168" s="11"/>
      <c r="AK3168" s="11"/>
      <c r="AL3168" s="11"/>
      <c r="AM3168" s="11"/>
      <c r="AN3168" s="11"/>
      <c r="AO3168" s="11"/>
      <c r="AP3168" s="11"/>
      <c r="AQ3168" s="26"/>
      <c r="AR3168" s="26"/>
      <c r="AS3168" s="26"/>
      <c r="AT3168" s="26"/>
      <c r="AU3168" s="26"/>
      <c r="AV3168" s="26"/>
      <c r="AW3168" s="11"/>
      <c r="AX3168" s="11"/>
      <c r="AY3168" s="11"/>
      <c r="AZ3168" s="11"/>
      <c r="BA3168" s="11"/>
      <c r="BB3168" s="11"/>
      <c r="BC3168" s="11"/>
    </row>
    <row r="3169" spans="1:55" x14ac:dyDescent="0.3">
      <c r="A3169" s="11"/>
      <c r="B3169" s="11"/>
      <c r="C3169" s="11"/>
      <c r="D3169" s="11"/>
      <c r="E3169" s="38"/>
      <c r="F3169" s="11"/>
      <c r="G3169" s="40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1"/>
      <c r="AI3169" s="11"/>
      <c r="AJ3169" s="11"/>
      <c r="AK3169" s="11"/>
      <c r="AL3169" s="11"/>
      <c r="AM3169" s="11"/>
      <c r="AN3169" s="11"/>
      <c r="AO3169" s="11"/>
      <c r="AP3169" s="11"/>
      <c r="AQ3169" s="26"/>
      <c r="AR3169" s="26"/>
      <c r="AS3169" s="26"/>
      <c r="AT3169" s="26"/>
      <c r="AU3169" s="26"/>
      <c r="AV3169" s="26"/>
      <c r="AW3169" s="11"/>
      <c r="AX3169" s="11"/>
      <c r="AY3169" s="11"/>
      <c r="AZ3169" s="11"/>
      <c r="BA3169" s="11"/>
      <c r="BB3169" s="11"/>
      <c r="BC3169" s="11"/>
    </row>
    <row r="3170" spans="1:55" x14ac:dyDescent="0.3">
      <c r="A3170" s="11"/>
      <c r="B3170" s="11"/>
      <c r="C3170" s="11"/>
      <c r="D3170" s="11"/>
      <c r="E3170" s="38"/>
      <c r="F3170" s="11"/>
      <c r="G3170" s="40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1"/>
      <c r="AI3170" s="11"/>
      <c r="AJ3170" s="11"/>
      <c r="AK3170" s="11"/>
      <c r="AL3170" s="11"/>
      <c r="AM3170" s="11"/>
      <c r="AN3170" s="11"/>
      <c r="AO3170" s="11"/>
      <c r="AP3170" s="11"/>
      <c r="AQ3170" s="26"/>
      <c r="AR3170" s="26"/>
      <c r="AS3170" s="26"/>
      <c r="AT3170" s="26"/>
      <c r="AU3170" s="26"/>
      <c r="AV3170" s="26"/>
      <c r="AW3170" s="11"/>
      <c r="AX3170" s="11"/>
      <c r="AY3170" s="11"/>
      <c r="AZ3170" s="11"/>
      <c r="BA3170" s="11"/>
      <c r="BB3170" s="11"/>
      <c r="BC3170" s="11"/>
    </row>
    <row r="3171" spans="1:55" x14ac:dyDescent="0.3">
      <c r="A3171" s="11"/>
      <c r="B3171" s="11"/>
      <c r="C3171" s="11"/>
      <c r="D3171" s="11"/>
      <c r="E3171" s="38"/>
      <c r="F3171" s="11"/>
      <c r="G3171" s="40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1"/>
      <c r="AI3171" s="11"/>
      <c r="AJ3171" s="11"/>
      <c r="AK3171" s="11"/>
      <c r="AL3171" s="11"/>
      <c r="AM3171" s="11"/>
      <c r="AN3171" s="11"/>
      <c r="AO3171" s="11"/>
      <c r="AP3171" s="11"/>
      <c r="AQ3171" s="26"/>
      <c r="AR3171" s="26"/>
      <c r="AS3171" s="26"/>
      <c r="AT3171" s="26"/>
      <c r="AU3171" s="26"/>
      <c r="AV3171" s="26"/>
      <c r="AW3171" s="11"/>
      <c r="AX3171" s="11"/>
      <c r="AY3171" s="11"/>
      <c r="AZ3171" s="11"/>
      <c r="BA3171" s="11"/>
      <c r="BB3171" s="11"/>
      <c r="BC3171" s="11"/>
    </row>
    <row r="3172" spans="1:55" x14ac:dyDescent="0.3">
      <c r="A3172" s="11"/>
      <c r="B3172" s="11"/>
      <c r="C3172" s="11"/>
      <c r="D3172" s="11"/>
      <c r="E3172" s="38"/>
      <c r="F3172" s="11"/>
      <c r="G3172" s="40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1"/>
      <c r="AI3172" s="11"/>
      <c r="AJ3172" s="11"/>
      <c r="AK3172" s="11"/>
      <c r="AL3172" s="11"/>
      <c r="AM3172" s="11"/>
      <c r="AN3172" s="11"/>
      <c r="AO3172" s="11"/>
      <c r="AP3172" s="11"/>
      <c r="AQ3172" s="26"/>
      <c r="AR3172" s="26"/>
      <c r="AS3172" s="26"/>
      <c r="AT3172" s="26"/>
      <c r="AU3172" s="26"/>
      <c r="AV3172" s="26"/>
      <c r="AW3172" s="11"/>
      <c r="AX3172" s="11"/>
      <c r="AY3172" s="11"/>
      <c r="AZ3172" s="11"/>
      <c r="BA3172" s="11"/>
      <c r="BB3172" s="11"/>
      <c r="BC3172" s="11"/>
    </row>
    <row r="3173" spans="1:55" x14ac:dyDescent="0.3">
      <c r="A3173" s="11"/>
      <c r="B3173" s="11"/>
      <c r="C3173" s="11"/>
      <c r="D3173" s="11"/>
      <c r="E3173" s="38"/>
      <c r="F3173" s="11"/>
      <c r="G3173" s="40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1"/>
      <c r="AI3173" s="11"/>
      <c r="AJ3173" s="11"/>
      <c r="AK3173" s="11"/>
      <c r="AL3173" s="11"/>
      <c r="AM3173" s="11"/>
      <c r="AN3173" s="11"/>
      <c r="AO3173" s="11"/>
      <c r="AP3173" s="11"/>
      <c r="AQ3173" s="26"/>
      <c r="AR3173" s="26"/>
      <c r="AS3173" s="26"/>
      <c r="AT3173" s="26"/>
      <c r="AU3173" s="26"/>
      <c r="AV3173" s="26"/>
      <c r="AW3173" s="11"/>
      <c r="AX3173" s="11"/>
      <c r="AY3173" s="11"/>
      <c r="AZ3173" s="11"/>
      <c r="BA3173" s="11"/>
      <c r="BB3173" s="11"/>
      <c r="BC3173" s="11"/>
    </row>
    <row r="3174" spans="1:55" x14ac:dyDescent="0.3">
      <c r="A3174" s="11"/>
      <c r="B3174" s="11"/>
      <c r="C3174" s="11"/>
      <c r="D3174" s="11"/>
      <c r="E3174" s="38"/>
      <c r="F3174" s="11"/>
      <c r="G3174" s="40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1"/>
      <c r="AI3174" s="11"/>
      <c r="AJ3174" s="11"/>
      <c r="AK3174" s="11"/>
      <c r="AL3174" s="11"/>
      <c r="AM3174" s="11"/>
      <c r="AN3174" s="11"/>
      <c r="AO3174" s="11"/>
      <c r="AP3174" s="11"/>
      <c r="AQ3174" s="26"/>
      <c r="AR3174" s="26"/>
      <c r="AS3174" s="26"/>
      <c r="AT3174" s="26"/>
      <c r="AU3174" s="26"/>
      <c r="AV3174" s="26"/>
      <c r="AW3174" s="11"/>
      <c r="AX3174" s="11"/>
      <c r="AY3174" s="11"/>
      <c r="AZ3174" s="11"/>
      <c r="BA3174" s="11"/>
      <c r="BB3174" s="11"/>
      <c r="BC3174" s="11"/>
    </row>
    <row r="3175" spans="1:55" x14ac:dyDescent="0.3">
      <c r="A3175" s="11"/>
      <c r="B3175" s="11"/>
      <c r="C3175" s="11"/>
      <c r="D3175" s="11"/>
      <c r="E3175" s="38"/>
      <c r="F3175" s="11"/>
      <c r="G3175" s="40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1"/>
      <c r="AI3175" s="11"/>
      <c r="AJ3175" s="11"/>
      <c r="AK3175" s="11"/>
      <c r="AL3175" s="11"/>
      <c r="AM3175" s="11"/>
      <c r="AN3175" s="11"/>
      <c r="AO3175" s="11"/>
      <c r="AP3175" s="11"/>
      <c r="AQ3175" s="26"/>
      <c r="AR3175" s="26"/>
      <c r="AS3175" s="26"/>
      <c r="AT3175" s="26"/>
      <c r="AU3175" s="26"/>
      <c r="AV3175" s="26"/>
      <c r="AW3175" s="11"/>
      <c r="AX3175" s="11"/>
      <c r="AY3175" s="11"/>
      <c r="AZ3175" s="11"/>
      <c r="BA3175" s="11"/>
      <c r="BB3175" s="11"/>
      <c r="BC3175" s="11"/>
    </row>
    <row r="3176" spans="1:55" x14ac:dyDescent="0.3">
      <c r="A3176" s="11"/>
      <c r="B3176" s="11"/>
      <c r="C3176" s="11"/>
      <c r="D3176" s="11"/>
      <c r="E3176" s="38"/>
      <c r="F3176" s="11"/>
      <c r="G3176" s="40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1"/>
      <c r="AI3176" s="11"/>
      <c r="AJ3176" s="11"/>
      <c r="AK3176" s="11"/>
      <c r="AL3176" s="11"/>
      <c r="AM3176" s="11"/>
      <c r="AN3176" s="11"/>
      <c r="AO3176" s="11"/>
      <c r="AP3176" s="11"/>
      <c r="AQ3176" s="26"/>
      <c r="AR3176" s="26"/>
      <c r="AS3176" s="26"/>
      <c r="AT3176" s="26"/>
      <c r="AU3176" s="26"/>
      <c r="AV3176" s="26"/>
      <c r="AW3176" s="11"/>
      <c r="AX3176" s="11"/>
      <c r="AY3176" s="11"/>
      <c r="AZ3176" s="11"/>
      <c r="BA3176" s="11"/>
      <c r="BB3176" s="11"/>
      <c r="BC3176" s="11"/>
    </row>
    <row r="3177" spans="1:55" x14ac:dyDescent="0.3">
      <c r="A3177" s="11"/>
      <c r="B3177" s="11"/>
      <c r="C3177" s="11"/>
      <c r="D3177" s="11"/>
      <c r="E3177" s="38"/>
      <c r="F3177" s="11"/>
      <c r="G3177" s="40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1"/>
      <c r="AI3177" s="11"/>
      <c r="AJ3177" s="11"/>
      <c r="AK3177" s="11"/>
      <c r="AL3177" s="11"/>
      <c r="AM3177" s="11"/>
      <c r="AN3177" s="11"/>
      <c r="AO3177" s="11"/>
      <c r="AP3177" s="11"/>
      <c r="AQ3177" s="26"/>
      <c r="AR3177" s="26"/>
      <c r="AS3177" s="26"/>
      <c r="AT3177" s="26"/>
      <c r="AU3177" s="26"/>
      <c r="AV3177" s="26"/>
      <c r="AW3177" s="11"/>
      <c r="AX3177" s="11"/>
      <c r="AY3177" s="11"/>
      <c r="AZ3177" s="11"/>
      <c r="BA3177" s="11"/>
      <c r="BB3177" s="11"/>
      <c r="BC3177" s="11"/>
    </row>
    <row r="3178" spans="1:55" x14ac:dyDescent="0.3">
      <c r="A3178" s="11"/>
      <c r="B3178" s="11"/>
      <c r="C3178" s="11"/>
      <c r="D3178" s="11"/>
      <c r="E3178" s="38"/>
      <c r="F3178" s="11"/>
      <c r="G3178" s="40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1"/>
      <c r="AI3178" s="11"/>
      <c r="AJ3178" s="11"/>
      <c r="AK3178" s="11"/>
      <c r="AL3178" s="11"/>
      <c r="AM3178" s="11"/>
      <c r="AN3178" s="11"/>
      <c r="AO3178" s="11"/>
      <c r="AP3178" s="11"/>
      <c r="AQ3178" s="26"/>
      <c r="AR3178" s="26"/>
      <c r="AS3178" s="26"/>
      <c r="AT3178" s="26"/>
      <c r="AU3178" s="26"/>
      <c r="AV3178" s="26"/>
      <c r="AW3178" s="11"/>
      <c r="AX3178" s="11"/>
      <c r="AY3178" s="11"/>
      <c r="AZ3178" s="11"/>
      <c r="BA3178" s="11"/>
      <c r="BB3178" s="11"/>
      <c r="BC3178" s="11"/>
    </row>
    <row r="3179" spans="1:55" x14ac:dyDescent="0.3">
      <c r="A3179" s="11"/>
      <c r="B3179" s="11"/>
      <c r="C3179" s="11"/>
      <c r="D3179" s="11"/>
      <c r="E3179" s="38"/>
      <c r="F3179" s="11"/>
      <c r="G3179" s="40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1"/>
      <c r="AI3179" s="11"/>
      <c r="AJ3179" s="11"/>
      <c r="AK3179" s="11"/>
      <c r="AL3179" s="11"/>
      <c r="AM3179" s="11"/>
      <c r="AN3179" s="11"/>
      <c r="AO3179" s="11"/>
      <c r="AP3179" s="11"/>
      <c r="AQ3179" s="26"/>
      <c r="AR3179" s="26"/>
      <c r="AS3179" s="26"/>
      <c r="AT3179" s="26"/>
      <c r="AU3179" s="26"/>
      <c r="AV3179" s="26"/>
      <c r="AW3179" s="11"/>
      <c r="AX3179" s="11"/>
      <c r="AY3179" s="11"/>
      <c r="AZ3179" s="11"/>
      <c r="BA3179" s="11"/>
      <c r="BB3179" s="11"/>
      <c r="BC3179" s="11"/>
    </row>
    <row r="3180" spans="1:55" x14ac:dyDescent="0.3">
      <c r="A3180" s="11"/>
      <c r="B3180" s="11"/>
      <c r="C3180" s="11"/>
      <c r="D3180" s="11"/>
      <c r="E3180" s="38"/>
      <c r="F3180" s="11"/>
      <c r="G3180" s="40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1"/>
      <c r="AI3180" s="11"/>
      <c r="AJ3180" s="11"/>
      <c r="AK3180" s="11"/>
      <c r="AL3180" s="11"/>
      <c r="AM3180" s="11"/>
      <c r="AN3180" s="11"/>
      <c r="AO3180" s="11"/>
      <c r="AP3180" s="11"/>
      <c r="AQ3180" s="26"/>
      <c r="AR3180" s="26"/>
      <c r="AS3180" s="26"/>
      <c r="AT3180" s="26"/>
      <c r="AU3180" s="26"/>
      <c r="AV3180" s="26"/>
      <c r="AW3180" s="11"/>
      <c r="AX3180" s="11"/>
      <c r="AY3180" s="11"/>
      <c r="AZ3180" s="11"/>
      <c r="BA3180" s="11"/>
      <c r="BB3180" s="11"/>
      <c r="BC3180" s="11"/>
    </row>
    <row r="3181" spans="1:55" x14ac:dyDescent="0.3">
      <c r="A3181" s="11"/>
      <c r="B3181" s="11"/>
      <c r="C3181" s="11"/>
      <c r="D3181" s="11"/>
      <c r="E3181" s="38"/>
      <c r="F3181" s="11"/>
      <c r="G3181" s="40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1"/>
      <c r="AI3181" s="11"/>
      <c r="AJ3181" s="11"/>
      <c r="AK3181" s="11"/>
      <c r="AL3181" s="11"/>
      <c r="AM3181" s="11"/>
      <c r="AN3181" s="11"/>
      <c r="AO3181" s="11"/>
      <c r="AP3181" s="11"/>
      <c r="AQ3181" s="26"/>
      <c r="AR3181" s="26"/>
      <c r="AS3181" s="26"/>
      <c r="AT3181" s="26"/>
      <c r="AU3181" s="26"/>
      <c r="AV3181" s="26"/>
      <c r="AW3181" s="11"/>
      <c r="AX3181" s="11"/>
      <c r="AY3181" s="11"/>
      <c r="AZ3181" s="11"/>
      <c r="BA3181" s="11"/>
      <c r="BB3181" s="11"/>
      <c r="BC3181" s="11"/>
    </row>
    <row r="3182" spans="1:55" x14ac:dyDescent="0.3">
      <c r="A3182" s="11"/>
      <c r="B3182" s="11"/>
      <c r="C3182" s="11"/>
      <c r="D3182" s="11"/>
      <c r="E3182" s="38"/>
      <c r="F3182" s="11"/>
      <c r="G3182" s="40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1"/>
      <c r="AI3182" s="11"/>
      <c r="AJ3182" s="11"/>
      <c r="AK3182" s="11"/>
      <c r="AL3182" s="11"/>
      <c r="AM3182" s="11"/>
      <c r="AN3182" s="11"/>
      <c r="AO3182" s="11"/>
      <c r="AP3182" s="11"/>
      <c r="AQ3182" s="26"/>
      <c r="AR3182" s="26"/>
      <c r="AS3182" s="26"/>
      <c r="AT3182" s="26"/>
      <c r="AU3182" s="26"/>
      <c r="AV3182" s="26"/>
      <c r="AW3182" s="11"/>
      <c r="AX3182" s="11"/>
      <c r="AY3182" s="11"/>
      <c r="AZ3182" s="11"/>
      <c r="BA3182" s="11"/>
      <c r="BB3182" s="11"/>
      <c r="BC3182" s="11"/>
    </row>
    <row r="3183" spans="1:55" x14ac:dyDescent="0.3">
      <c r="A3183" s="11"/>
      <c r="B3183" s="11"/>
      <c r="C3183" s="11"/>
      <c r="D3183" s="11"/>
      <c r="E3183" s="38"/>
      <c r="F3183" s="11"/>
      <c r="G3183" s="40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1"/>
      <c r="AI3183" s="11"/>
      <c r="AJ3183" s="11"/>
      <c r="AK3183" s="11"/>
      <c r="AL3183" s="11"/>
      <c r="AM3183" s="11"/>
      <c r="AN3183" s="11"/>
      <c r="AO3183" s="11"/>
      <c r="AP3183" s="11"/>
      <c r="AQ3183" s="26"/>
      <c r="AR3183" s="26"/>
      <c r="AS3183" s="26"/>
      <c r="AT3183" s="26"/>
      <c r="AU3183" s="26"/>
      <c r="AV3183" s="26"/>
      <c r="AW3183" s="11"/>
      <c r="AX3183" s="11"/>
      <c r="AY3183" s="11"/>
      <c r="AZ3183" s="11"/>
      <c r="BA3183" s="11"/>
      <c r="BB3183" s="11"/>
      <c r="BC3183" s="11"/>
    </row>
    <row r="3184" spans="1:55" x14ac:dyDescent="0.3">
      <c r="A3184" s="11"/>
      <c r="B3184" s="11"/>
      <c r="C3184" s="11"/>
      <c r="D3184" s="11"/>
      <c r="E3184" s="38"/>
      <c r="F3184" s="11"/>
      <c r="G3184" s="40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1"/>
      <c r="AI3184" s="11"/>
      <c r="AJ3184" s="11"/>
      <c r="AK3184" s="11"/>
      <c r="AL3184" s="11"/>
      <c r="AM3184" s="11"/>
      <c r="AN3184" s="11"/>
      <c r="AO3184" s="11"/>
      <c r="AP3184" s="11"/>
      <c r="AQ3184" s="26"/>
      <c r="AR3184" s="26"/>
      <c r="AS3184" s="26"/>
      <c r="AT3184" s="26"/>
      <c r="AU3184" s="26"/>
      <c r="AV3184" s="26"/>
      <c r="AW3184" s="11"/>
      <c r="AX3184" s="11"/>
      <c r="AY3184" s="11"/>
      <c r="AZ3184" s="11"/>
      <c r="BA3184" s="11"/>
      <c r="BB3184" s="11"/>
      <c r="BC3184" s="11"/>
    </row>
    <row r="3185" spans="1:55" x14ac:dyDescent="0.3">
      <c r="A3185" s="11"/>
      <c r="B3185" s="11"/>
      <c r="C3185" s="11"/>
      <c r="D3185" s="11"/>
      <c r="E3185" s="38"/>
      <c r="F3185" s="11"/>
      <c r="G3185" s="40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1"/>
      <c r="AI3185" s="11"/>
      <c r="AJ3185" s="11"/>
      <c r="AK3185" s="11"/>
      <c r="AL3185" s="11"/>
      <c r="AM3185" s="11"/>
      <c r="AN3185" s="11"/>
      <c r="AO3185" s="11"/>
      <c r="AP3185" s="11"/>
      <c r="AQ3185" s="26"/>
      <c r="AR3185" s="26"/>
      <c r="AS3185" s="26"/>
      <c r="AT3185" s="26"/>
      <c r="AU3185" s="26"/>
      <c r="AV3185" s="26"/>
      <c r="AW3185" s="11"/>
      <c r="AX3185" s="11"/>
      <c r="AY3185" s="11"/>
      <c r="AZ3185" s="11"/>
      <c r="BA3185" s="11"/>
      <c r="BB3185" s="11"/>
      <c r="BC3185" s="11"/>
    </row>
    <row r="3186" spans="1:55" x14ac:dyDescent="0.3">
      <c r="A3186" s="11"/>
      <c r="B3186" s="11"/>
      <c r="C3186" s="11"/>
      <c r="D3186" s="11"/>
      <c r="E3186" s="38"/>
      <c r="F3186" s="11"/>
      <c r="G3186" s="40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1"/>
      <c r="AI3186" s="11"/>
      <c r="AJ3186" s="11"/>
      <c r="AK3186" s="11"/>
      <c r="AL3186" s="11"/>
      <c r="AM3186" s="11"/>
      <c r="AN3186" s="11"/>
      <c r="AO3186" s="11"/>
      <c r="AP3186" s="11"/>
      <c r="AQ3186" s="26"/>
      <c r="AR3186" s="26"/>
      <c r="AS3186" s="26"/>
      <c r="AT3186" s="26"/>
      <c r="AU3186" s="26"/>
      <c r="AV3186" s="26"/>
      <c r="AW3186" s="11"/>
      <c r="AX3186" s="11"/>
      <c r="AY3186" s="11"/>
      <c r="AZ3186" s="11"/>
      <c r="BA3186" s="11"/>
      <c r="BB3186" s="11"/>
      <c r="BC3186" s="11"/>
    </row>
    <row r="3187" spans="1:55" x14ac:dyDescent="0.3">
      <c r="A3187" s="11"/>
      <c r="B3187" s="11"/>
      <c r="C3187" s="11"/>
      <c r="D3187" s="11"/>
      <c r="E3187" s="38"/>
      <c r="F3187" s="11"/>
      <c r="G3187" s="40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1"/>
      <c r="AI3187" s="11"/>
      <c r="AJ3187" s="11"/>
      <c r="AK3187" s="11"/>
      <c r="AL3187" s="11"/>
      <c r="AM3187" s="11"/>
      <c r="AN3187" s="11"/>
      <c r="AO3187" s="11"/>
      <c r="AP3187" s="11"/>
      <c r="AQ3187" s="26"/>
      <c r="AR3187" s="26"/>
      <c r="AS3187" s="26"/>
      <c r="AT3187" s="26"/>
      <c r="AU3187" s="26"/>
      <c r="AV3187" s="26"/>
      <c r="AW3187" s="11"/>
      <c r="AX3187" s="11"/>
      <c r="AY3187" s="11"/>
      <c r="AZ3187" s="11"/>
      <c r="BA3187" s="11"/>
      <c r="BB3187" s="11"/>
      <c r="BC3187" s="11"/>
    </row>
    <row r="3188" spans="1:55" x14ac:dyDescent="0.3">
      <c r="A3188" s="11"/>
      <c r="B3188" s="11"/>
      <c r="C3188" s="11"/>
      <c r="D3188" s="11"/>
      <c r="E3188" s="38"/>
      <c r="F3188" s="11"/>
      <c r="G3188" s="40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1"/>
      <c r="AI3188" s="11"/>
      <c r="AJ3188" s="11"/>
      <c r="AK3188" s="11"/>
      <c r="AL3188" s="11"/>
      <c r="AM3188" s="11"/>
      <c r="AN3188" s="11"/>
      <c r="AO3188" s="11"/>
      <c r="AP3188" s="11"/>
      <c r="AQ3188" s="26"/>
      <c r="AR3188" s="26"/>
      <c r="AS3188" s="26"/>
      <c r="AT3188" s="26"/>
      <c r="AU3188" s="26"/>
      <c r="AV3188" s="26"/>
      <c r="AW3188" s="11"/>
      <c r="AX3188" s="11"/>
      <c r="AY3188" s="11"/>
      <c r="AZ3188" s="11"/>
      <c r="BA3188" s="11"/>
      <c r="BB3188" s="11"/>
      <c r="BC3188" s="11"/>
    </row>
    <row r="3189" spans="1:55" x14ac:dyDescent="0.3">
      <c r="A3189" s="11"/>
      <c r="B3189" s="11"/>
      <c r="C3189" s="11"/>
      <c r="D3189" s="11"/>
      <c r="E3189" s="38"/>
      <c r="F3189" s="11"/>
      <c r="G3189" s="40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1"/>
      <c r="AI3189" s="11"/>
      <c r="AJ3189" s="11"/>
      <c r="AK3189" s="11"/>
      <c r="AL3189" s="11"/>
      <c r="AM3189" s="11"/>
      <c r="AN3189" s="11"/>
      <c r="AO3189" s="11"/>
      <c r="AP3189" s="11"/>
      <c r="AQ3189" s="26"/>
      <c r="AR3189" s="26"/>
      <c r="AS3189" s="26"/>
      <c r="AT3189" s="26"/>
      <c r="AU3189" s="26"/>
      <c r="AV3189" s="26"/>
      <c r="AW3189" s="11"/>
      <c r="AX3189" s="11"/>
      <c r="AY3189" s="11"/>
      <c r="AZ3189" s="11"/>
      <c r="BA3189" s="11"/>
      <c r="BB3189" s="11"/>
      <c r="BC3189" s="11"/>
    </row>
    <row r="3190" spans="1:55" x14ac:dyDescent="0.3">
      <c r="A3190" s="11"/>
      <c r="B3190" s="11"/>
      <c r="C3190" s="11"/>
      <c r="D3190" s="11"/>
      <c r="E3190" s="38"/>
      <c r="F3190" s="11"/>
      <c r="G3190" s="40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1"/>
      <c r="AI3190" s="11"/>
      <c r="AJ3190" s="11"/>
      <c r="AK3190" s="11"/>
      <c r="AL3190" s="11"/>
      <c r="AM3190" s="11"/>
      <c r="AN3190" s="11"/>
      <c r="AO3190" s="11"/>
      <c r="AP3190" s="11"/>
      <c r="AQ3190" s="26"/>
      <c r="AR3190" s="26"/>
      <c r="AS3190" s="26"/>
      <c r="AT3190" s="26"/>
      <c r="AU3190" s="26"/>
      <c r="AV3190" s="26"/>
      <c r="AW3190" s="11"/>
      <c r="AX3190" s="11"/>
      <c r="AY3190" s="11"/>
      <c r="AZ3190" s="11"/>
      <c r="BA3190" s="11"/>
      <c r="BB3190" s="11"/>
      <c r="BC3190" s="11"/>
    </row>
    <row r="3191" spans="1:55" x14ac:dyDescent="0.3">
      <c r="A3191" s="11"/>
      <c r="B3191" s="11"/>
      <c r="C3191" s="11"/>
      <c r="D3191" s="11"/>
      <c r="E3191" s="38"/>
      <c r="F3191" s="11"/>
      <c r="G3191" s="40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1"/>
      <c r="AI3191" s="11"/>
      <c r="AJ3191" s="11"/>
      <c r="AK3191" s="11"/>
      <c r="AL3191" s="11"/>
      <c r="AM3191" s="11"/>
      <c r="AN3191" s="11"/>
      <c r="AO3191" s="11"/>
      <c r="AP3191" s="11"/>
      <c r="AQ3191" s="26"/>
      <c r="AR3191" s="26"/>
      <c r="AS3191" s="26"/>
      <c r="AT3191" s="26"/>
      <c r="AU3191" s="26"/>
      <c r="AV3191" s="26"/>
      <c r="AW3191" s="11"/>
      <c r="AX3191" s="11"/>
      <c r="AY3191" s="11"/>
      <c r="AZ3191" s="11"/>
      <c r="BA3191" s="11"/>
      <c r="BB3191" s="11"/>
      <c r="BC3191" s="11"/>
    </row>
    <row r="3192" spans="1:55" x14ac:dyDescent="0.3">
      <c r="A3192" s="11"/>
      <c r="B3192" s="11"/>
      <c r="C3192" s="11"/>
      <c r="D3192" s="11"/>
      <c r="E3192" s="38"/>
      <c r="F3192" s="11"/>
      <c r="G3192" s="40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1"/>
      <c r="AI3192" s="11"/>
      <c r="AJ3192" s="11"/>
      <c r="AK3192" s="11"/>
      <c r="AL3192" s="11"/>
      <c r="AM3192" s="11"/>
      <c r="AN3192" s="11"/>
      <c r="AO3192" s="11"/>
      <c r="AP3192" s="11"/>
      <c r="AQ3192" s="26"/>
      <c r="AR3192" s="26"/>
      <c r="AS3192" s="26"/>
      <c r="AT3192" s="26"/>
      <c r="AU3192" s="26"/>
      <c r="AV3192" s="26"/>
      <c r="AW3192" s="11"/>
      <c r="AX3192" s="11"/>
      <c r="AY3192" s="11"/>
      <c r="AZ3192" s="11"/>
      <c r="BA3192" s="11"/>
      <c r="BB3192" s="11"/>
      <c r="BC3192" s="11"/>
    </row>
    <row r="3193" spans="1:55" x14ac:dyDescent="0.3">
      <c r="A3193" s="11"/>
      <c r="B3193" s="11"/>
      <c r="C3193" s="11"/>
      <c r="D3193" s="11"/>
      <c r="E3193" s="38"/>
      <c r="F3193" s="11"/>
      <c r="G3193" s="40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1"/>
      <c r="AI3193" s="11"/>
      <c r="AJ3193" s="11"/>
      <c r="AK3193" s="11"/>
      <c r="AL3193" s="11"/>
      <c r="AM3193" s="11"/>
      <c r="AN3193" s="11"/>
      <c r="AO3193" s="11"/>
      <c r="AP3193" s="11"/>
      <c r="AQ3193" s="26"/>
      <c r="AR3193" s="26"/>
      <c r="AS3193" s="26"/>
      <c r="AT3193" s="26"/>
      <c r="AU3193" s="26"/>
      <c r="AV3193" s="26"/>
      <c r="AW3193" s="11"/>
      <c r="AX3193" s="11"/>
      <c r="AY3193" s="11"/>
      <c r="AZ3193" s="11"/>
      <c r="BA3193" s="11"/>
      <c r="BB3193" s="11"/>
      <c r="BC3193" s="11"/>
    </row>
    <row r="3194" spans="1:55" x14ac:dyDescent="0.3">
      <c r="A3194" s="11"/>
      <c r="B3194" s="11"/>
      <c r="C3194" s="11"/>
      <c r="D3194" s="11"/>
      <c r="E3194" s="38"/>
      <c r="F3194" s="11"/>
      <c r="G3194" s="40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1"/>
      <c r="AI3194" s="11"/>
      <c r="AJ3194" s="11"/>
      <c r="AK3194" s="11"/>
      <c r="AL3194" s="11"/>
      <c r="AM3194" s="11"/>
      <c r="AN3194" s="11"/>
      <c r="AO3194" s="11"/>
      <c r="AP3194" s="11"/>
      <c r="AQ3194" s="26"/>
      <c r="AR3194" s="26"/>
      <c r="AS3194" s="26"/>
      <c r="AT3194" s="26"/>
      <c r="AU3194" s="26"/>
      <c r="AV3194" s="26"/>
      <c r="AW3194" s="11"/>
      <c r="AX3194" s="11"/>
      <c r="AY3194" s="11"/>
      <c r="AZ3194" s="11"/>
      <c r="BA3194" s="11"/>
      <c r="BB3194" s="11"/>
      <c r="BC3194" s="11"/>
    </row>
    <row r="3195" spans="1:55" x14ac:dyDescent="0.3">
      <c r="A3195" s="11"/>
      <c r="B3195" s="11"/>
      <c r="C3195" s="11"/>
      <c r="D3195" s="11"/>
      <c r="E3195" s="38"/>
      <c r="F3195" s="11"/>
      <c r="G3195" s="40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1"/>
      <c r="AI3195" s="11"/>
      <c r="AJ3195" s="11"/>
      <c r="AK3195" s="11"/>
      <c r="AL3195" s="11"/>
      <c r="AM3195" s="11"/>
      <c r="AN3195" s="11"/>
      <c r="AO3195" s="11"/>
      <c r="AP3195" s="11"/>
      <c r="AQ3195" s="26"/>
      <c r="AR3195" s="26"/>
      <c r="AS3195" s="26"/>
      <c r="AT3195" s="26"/>
      <c r="AU3195" s="26"/>
      <c r="AV3195" s="26"/>
      <c r="AW3195" s="11"/>
      <c r="AX3195" s="11"/>
      <c r="AY3195" s="11"/>
      <c r="AZ3195" s="11"/>
      <c r="BA3195" s="11"/>
      <c r="BB3195" s="11"/>
      <c r="BC3195" s="11"/>
    </row>
    <row r="3196" spans="1:55" x14ac:dyDescent="0.3">
      <c r="A3196" s="11"/>
      <c r="B3196" s="11"/>
      <c r="C3196" s="11"/>
      <c r="D3196" s="11"/>
      <c r="E3196" s="38"/>
      <c r="F3196" s="11"/>
      <c r="G3196" s="40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1"/>
      <c r="AI3196" s="11"/>
      <c r="AJ3196" s="11"/>
      <c r="AK3196" s="11"/>
      <c r="AL3196" s="11"/>
      <c r="AM3196" s="11"/>
      <c r="AN3196" s="11"/>
      <c r="AO3196" s="11"/>
      <c r="AP3196" s="11"/>
      <c r="AQ3196" s="26"/>
      <c r="AR3196" s="26"/>
      <c r="AS3196" s="26"/>
      <c r="AT3196" s="26"/>
      <c r="AU3196" s="26"/>
      <c r="AV3196" s="26"/>
      <c r="AW3196" s="11"/>
      <c r="AX3196" s="11"/>
      <c r="AY3196" s="11"/>
      <c r="AZ3196" s="11"/>
      <c r="BA3196" s="11"/>
      <c r="BB3196" s="11"/>
      <c r="BC3196" s="11"/>
    </row>
    <row r="3197" spans="1:55" x14ac:dyDescent="0.3">
      <c r="A3197" s="11"/>
      <c r="B3197" s="11"/>
      <c r="C3197" s="11"/>
      <c r="D3197" s="11"/>
      <c r="E3197" s="38"/>
      <c r="F3197" s="11"/>
      <c r="G3197" s="40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1"/>
      <c r="AI3197" s="11"/>
      <c r="AJ3197" s="11"/>
      <c r="AK3197" s="11"/>
      <c r="AL3197" s="11"/>
      <c r="AM3197" s="11"/>
      <c r="AN3197" s="11"/>
      <c r="AO3197" s="11"/>
      <c r="AP3197" s="11"/>
      <c r="AQ3197" s="26"/>
      <c r="AR3197" s="26"/>
      <c r="AS3197" s="26"/>
      <c r="AT3197" s="26"/>
      <c r="AU3197" s="26"/>
      <c r="AV3197" s="26"/>
      <c r="AW3197" s="11"/>
      <c r="AX3197" s="11"/>
      <c r="AY3197" s="11"/>
      <c r="AZ3197" s="11"/>
      <c r="BA3197" s="11"/>
      <c r="BB3197" s="11"/>
      <c r="BC3197" s="11"/>
    </row>
    <row r="3198" spans="1:55" x14ac:dyDescent="0.3">
      <c r="A3198" s="11"/>
      <c r="B3198" s="11"/>
      <c r="C3198" s="11"/>
      <c r="D3198" s="11"/>
      <c r="E3198" s="38"/>
      <c r="F3198" s="11"/>
      <c r="G3198" s="40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1"/>
      <c r="AI3198" s="11"/>
      <c r="AJ3198" s="11"/>
      <c r="AK3198" s="11"/>
      <c r="AL3198" s="11"/>
      <c r="AM3198" s="11"/>
      <c r="AN3198" s="11"/>
      <c r="AO3198" s="11"/>
      <c r="AP3198" s="11"/>
      <c r="AQ3198" s="26"/>
      <c r="AR3198" s="26"/>
      <c r="AS3198" s="26"/>
      <c r="AT3198" s="26"/>
      <c r="AU3198" s="26"/>
      <c r="AV3198" s="26"/>
      <c r="AW3198" s="11"/>
      <c r="AX3198" s="11"/>
      <c r="AY3198" s="11"/>
      <c r="AZ3198" s="11"/>
      <c r="BA3198" s="11"/>
      <c r="BB3198" s="11"/>
      <c r="BC3198" s="11"/>
    </row>
    <row r="3199" spans="1:55" x14ac:dyDescent="0.3">
      <c r="A3199" s="11"/>
      <c r="B3199" s="11"/>
      <c r="C3199" s="11"/>
      <c r="D3199" s="11"/>
      <c r="E3199" s="38"/>
      <c r="F3199" s="11"/>
      <c r="G3199" s="40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1"/>
      <c r="AI3199" s="11"/>
      <c r="AJ3199" s="11"/>
      <c r="AK3199" s="11"/>
      <c r="AL3199" s="11"/>
      <c r="AM3199" s="11"/>
      <c r="AN3199" s="11"/>
      <c r="AO3199" s="11"/>
      <c r="AP3199" s="11"/>
      <c r="AQ3199" s="26"/>
      <c r="AR3199" s="26"/>
      <c r="AS3199" s="26"/>
      <c r="AT3199" s="26"/>
      <c r="AU3199" s="26"/>
      <c r="AV3199" s="26"/>
      <c r="AW3199" s="11"/>
      <c r="AX3199" s="11"/>
      <c r="AY3199" s="11"/>
      <c r="AZ3199" s="11"/>
      <c r="BA3199" s="11"/>
      <c r="BB3199" s="11"/>
      <c r="BC3199" s="11"/>
    </row>
    <row r="3200" spans="1:55" x14ac:dyDescent="0.3">
      <c r="A3200" s="11"/>
      <c r="B3200" s="11"/>
      <c r="C3200" s="11"/>
      <c r="D3200" s="11"/>
      <c r="E3200" s="38"/>
      <c r="F3200" s="11"/>
      <c r="G3200" s="40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1"/>
      <c r="AI3200" s="11"/>
      <c r="AJ3200" s="11"/>
      <c r="AK3200" s="11"/>
      <c r="AL3200" s="11"/>
      <c r="AM3200" s="11"/>
      <c r="AN3200" s="11"/>
      <c r="AO3200" s="11"/>
      <c r="AP3200" s="11"/>
      <c r="AQ3200" s="26"/>
      <c r="AR3200" s="26"/>
      <c r="AS3200" s="26"/>
      <c r="AT3200" s="26"/>
      <c r="AU3200" s="26"/>
      <c r="AV3200" s="26"/>
      <c r="AW3200" s="11"/>
      <c r="AX3200" s="11"/>
      <c r="AY3200" s="11"/>
      <c r="AZ3200" s="11"/>
      <c r="BA3200" s="11"/>
      <c r="BB3200" s="11"/>
      <c r="BC3200" s="11"/>
    </row>
    <row r="3201" spans="1:55" x14ac:dyDescent="0.3">
      <c r="A3201" s="11"/>
      <c r="B3201" s="11"/>
      <c r="C3201" s="11"/>
      <c r="D3201" s="11"/>
      <c r="E3201" s="38"/>
      <c r="F3201" s="11"/>
      <c r="G3201" s="40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1"/>
      <c r="AI3201" s="11"/>
      <c r="AJ3201" s="11"/>
      <c r="AK3201" s="11"/>
      <c r="AL3201" s="11"/>
      <c r="AM3201" s="11"/>
      <c r="AN3201" s="11"/>
      <c r="AO3201" s="11"/>
      <c r="AP3201" s="11"/>
      <c r="AQ3201" s="26"/>
      <c r="AR3201" s="26"/>
      <c r="AS3201" s="26"/>
      <c r="AT3201" s="26"/>
      <c r="AU3201" s="26"/>
      <c r="AV3201" s="26"/>
      <c r="AW3201" s="11"/>
      <c r="AX3201" s="11"/>
      <c r="AY3201" s="11"/>
      <c r="AZ3201" s="11"/>
      <c r="BA3201" s="11"/>
      <c r="BB3201" s="11"/>
      <c r="BC3201" s="11"/>
    </row>
    <row r="3202" spans="1:55" x14ac:dyDescent="0.3">
      <c r="A3202" s="11"/>
      <c r="B3202" s="11"/>
      <c r="C3202" s="11"/>
      <c r="D3202" s="11"/>
      <c r="E3202" s="38"/>
      <c r="F3202" s="11"/>
      <c r="G3202" s="40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11"/>
      <c r="AG3202" s="11"/>
      <c r="AH3202" s="11"/>
      <c r="AI3202" s="11"/>
      <c r="AJ3202" s="11"/>
      <c r="AK3202" s="11"/>
      <c r="AL3202" s="11"/>
      <c r="AM3202" s="11"/>
      <c r="AN3202" s="11"/>
      <c r="AO3202" s="11"/>
      <c r="AP3202" s="11"/>
      <c r="AQ3202" s="26"/>
      <c r="AR3202" s="26"/>
      <c r="AS3202" s="26"/>
      <c r="AT3202" s="26"/>
      <c r="AU3202" s="26"/>
      <c r="AV3202" s="26"/>
      <c r="AW3202" s="11"/>
      <c r="AX3202" s="11"/>
      <c r="AY3202" s="11"/>
      <c r="AZ3202" s="11"/>
      <c r="BA3202" s="11"/>
      <c r="BB3202" s="11"/>
      <c r="BC3202" s="11"/>
    </row>
    <row r="3203" spans="1:55" x14ac:dyDescent="0.3">
      <c r="A3203" s="11"/>
      <c r="B3203" s="11"/>
      <c r="C3203" s="11"/>
      <c r="D3203" s="11"/>
      <c r="E3203" s="38"/>
      <c r="F3203" s="11"/>
      <c r="G3203" s="40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11"/>
      <c r="AG3203" s="11"/>
      <c r="AH3203" s="11"/>
      <c r="AI3203" s="11"/>
      <c r="AJ3203" s="11"/>
      <c r="AK3203" s="11"/>
      <c r="AL3203" s="11"/>
      <c r="AM3203" s="11"/>
      <c r="AN3203" s="11"/>
      <c r="AO3203" s="11"/>
      <c r="AP3203" s="11"/>
      <c r="AQ3203" s="26"/>
      <c r="AR3203" s="26"/>
      <c r="AS3203" s="26"/>
      <c r="AT3203" s="26"/>
      <c r="AU3203" s="26"/>
      <c r="AV3203" s="26"/>
      <c r="AW3203" s="11"/>
      <c r="AX3203" s="11"/>
      <c r="AY3203" s="11"/>
      <c r="AZ3203" s="11"/>
      <c r="BA3203" s="11"/>
      <c r="BB3203" s="11"/>
      <c r="BC3203" s="11"/>
    </row>
    <row r="3204" spans="1:55" x14ac:dyDescent="0.3">
      <c r="A3204" s="11"/>
      <c r="B3204" s="11"/>
      <c r="C3204" s="11"/>
      <c r="D3204" s="11"/>
      <c r="E3204" s="38"/>
      <c r="F3204" s="11"/>
      <c r="G3204" s="40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11"/>
      <c r="AG3204" s="11"/>
      <c r="AH3204" s="11"/>
      <c r="AI3204" s="11"/>
      <c r="AJ3204" s="11"/>
      <c r="AK3204" s="11"/>
      <c r="AL3204" s="11"/>
      <c r="AM3204" s="11"/>
      <c r="AN3204" s="11"/>
      <c r="AO3204" s="11"/>
      <c r="AP3204" s="11"/>
      <c r="AQ3204" s="26"/>
      <c r="AR3204" s="26"/>
      <c r="AS3204" s="26"/>
      <c r="AT3204" s="26"/>
      <c r="AU3204" s="26"/>
      <c r="AV3204" s="26"/>
      <c r="AW3204" s="11"/>
      <c r="AX3204" s="11"/>
      <c r="AY3204" s="11"/>
      <c r="AZ3204" s="11"/>
      <c r="BA3204" s="11"/>
      <c r="BB3204" s="11"/>
      <c r="BC3204" s="11"/>
    </row>
    <row r="3205" spans="1:55" x14ac:dyDescent="0.3">
      <c r="A3205" s="11"/>
      <c r="B3205" s="11"/>
      <c r="C3205" s="11"/>
      <c r="D3205" s="11"/>
      <c r="E3205" s="38"/>
      <c r="F3205" s="11"/>
      <c r="G3205" s="40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11"/>
      <c r="AG3205" s="11"/>
      <c r="AH3205" s="11"/>
      <c r="AI3205" s="11"/>
      <c r="AJ3205" s="11"/>
      <c r="AK3205" s="11"/>
      <c r="AL3205" s="11"/>
      <c r="AM3205" s="11"/>
      <c r="AN3205" s="11"/>
      <c r="AO3205" s="11"/>
      <c r="AP3205" s="11"/>
      <c r="AQ3205" s="26"/>
      <c r="AR3205" s="26"/>
      <c r="AS3205" s="26"/>
      <c r="AT3205" s="26"/>
      <c r="AU3205" s="26"/>
      <c r="AV3205" s="26"/>
      <c r="AW3205" s="11"/>
      <c r="AX3205" s="11"/>
      <c r="AY3205" s="11"/>
      <c r="AZ3205" s="11"/>
      <c r="BA3205" s="11"/>
      <c r="BB3205" s="11"/>
      <c r="BC3205" s="11"/>
    </row>
    <row r="3206" spans="1:55" x14ac:dyDescent="0.3">
      <c r="A3206" s="11"/>
      <c r="B3206" s="11"/>
      <c r="C3206" s="11"/>
      <c r="D3206" s="11"/>
      <c r="E3206" s="38"/>
      <c r="F3206" s="11"/>
      <c r="G3206" s="40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11"/>
      <c r="AG3206" s="11"/>
      <c r="AH3206" s="11"/>
      <c r="AI3206" s="11"/>
      <c r="AJ3206" s="11"/>
      <c r="AK3206" s="11"/>
      <c r="AL3206" s="11"/>
      <c r="AM3206" s="11"/>
      <c r="AN3206" s="11"/>
      <c r="AO3206" s="11"/>
      <c r="AP3206" s="11"/>
      <c r="AQ3206" s="26"/>
      <c r="AR3206" s="26"/>
      <c r="AS3206" s="26"/>
      <c r="AT3206" s="26"/>
      <c r="AU3206" s="26"/>
      <c r="AV3206" s="26"/>
      <c r="AW3206" s="11"/>
      <c r="AX3206" s="11"/>
      <c r="AY3206" s="11"/>
      <c r="AZ3206" s="11"/>
      <c r="BA3206" s="11"/>
      <c r="BB3206" s="11"/>
      <c r="BC3206" s="11"/>
    </row>
    <row r="3207" spans="1:55" x14ac:dyDescent="0.3">
      <c r="A3207" s="11"/>
      <c r="B3207" s="11"/>
      <c r="C3207" s="11"/>
      <c r="D3207" s="11"/>
      <c r="E3207" s="38"/>
      <c r="F3207" s="11"/>
      <c r="G3207" s="40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11"/>
      <c r="AG3207" s="11"/>
      <c r="AH3207" s="11"/>
      <c r="AI3207" s="11"/>
      <c r="AJ3207" s="11"/>
      <c r="AK3207" s="11"/>
      <c r="AL3207" s="11"/>
      <c r="AM3207" s="11"/>
      <c r="AN3207" s="11"/>
      <c r="AO3207" s="11"/>
      <c r="AP3207" s="11"/>
      <c r="AQ3207" s="26"/>
      <c r="AR3207" s="26"/>
      <c r="AS3207" s="26"/>
      <c r="AT3207" s="26"/>
      <c r="AU3207" s="26"/>
      <c r="AV3207" s="26"/>
      <c r="AW3207" s="11"/>
      <c r="AX3207" s="11"/>
      <c r="AY3207" s="11"/>
      <c r="AZ3207" s="11"/>
      <c r="BA3207" s="11"/>
      <c r="BB3207" s="11"/>
      <c r="BC3207" s="11"/>
    </row>
    <row r="3208" spans="1:55" x14ac:dyDescent="0.3">
      <c r="A3208" s="11"/>
      <c r="B3208" s="11"/>
      <c r="C3208" s="11"/>
      <c r="D3208" s="11"/>
      <c r="E3208" s="38"/>
      <c r="F3208" s="11"/>
      <c r="G3208" s="40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11"/>
      <c r="AG3208" s="11"/>
      <c r="AH3208" s="11"/>
      <c r="AI3208" s="11"/>
      <c r="AJ3208" s="11"/>
      <c r="AK3208" s="11"/>
      <c r="AL3208" s="11"/>
      <c r="AM3208" s="11"/>
      <c r="AN3208" s="11"/>
      <c r="AO3208" s="11"/>
      <c r="AP3208" s="11"/>
      <c r="AQ3208" s="26"/>
      <c r="AR3208" s="26"/>
      <c r="AS3208" s="26"/>
      <c r="AT3208" s="26"/>
      <c r="AU3208" s="26"/>
      <c r="AV3208" s="26"/>
      <c r="AW3208" s="11"/>
      <c r="AX3208" s="11"/>
      <c r="AY3208" s="11"/>
      <c r="AZ3208" s="11"/>
      <c r="BA3208" s="11"/>
      <c r="BB3208" s="11"/>
      <c r="BC3208" s="11"/>
    </row>
    <row r="3209" spans="1:55" x14ac:dyDescent="0.3">
      <c r="A3209" s="11"/>
      <c r="B3209" s="11"/>
      <c r="C3209" s="11"/>
      <c r="D3209" s="11"/>
      <c r="E3209" s="38"/>
      <c r="F3209" s="11"/>
      <c r="G3209" s="40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11"/>
      <c r="AG3209" s="11"/>
      <c r="AH3209" s="11"/>
      <c r="AI3209" s="11"/>
      <c r="AJ3209" s="11"/>
      <c r="AK3209" s="11"/>
      <c r="AL3209" s="11"/>
      <c r="AM3209" s="11"/>
      <c r="AN3209" s="11"/>
      <c r="AO3209" s="11"/>
      <c r="AP3209" s="11"/>
      <c r="AQ3209" s="26"/>
      <c r="AR3209" s="26"/>
      <c r="AS3209" s="26"/>
      <c r="AT3209" s="26"/>
      <c r="AU3209" s="26"/>
      <c r="AV3209" s="26"/>
      <c r="AW3209" s="11"/>
      <c r="AX3209" s="11"/>
      <c r="AY3209" s="11"/>
      <c r="AZ3209" s="11"/>
      <c r="BA3209" s="11"/>
      <c r="BB3209" s="11"/>
      <c r="BC3209" s="11"/>
    </row>
    <row r="3210" spans="1:55" x14ac:dyDescent="0.3">
      <c r="A3210" s="11"/>
      <c r="B3210" s="11"/>
      <c r="C3210" s="11"/>
      <c r="D3210" s="11"/>
      <c r="E3210" s="38"/>
      <c r="F3210" s="11"/>
      <c r="G3210" s="40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11"/>
      <c r="AG3210" s="11"/>
      <c r="AH3210" s="11"/>
      <c r="AI3210" s="11"/>
      <c r="AJ3210" s="11"/>
      <c r="AK3210" s="11"/>
      <c r="AL3210" s="11"/>
      <c r="AM3210" s="11"/>
      <c r="AN3210" s="11"/>
      <c r="AO3210" s="11"/>
      <c r="AP3210" s="11"/>
      <c r="AQ3210" s="26"/>
      <c r="AR3210" s="26"/>
      <c r="AS3210" s="26"/>
      <c r="AT3210" s="26"/>
      <c r="AU3210" s="26"/>
      <c r="AV3210" s="26"/>
      <c r="AW3210" s="11"/>
      <c r="AX3210" s="11"/>
      <c r="AY3210" s="11"/>
      <c r="AZ3210" s="11"/>
      <c r="BA3210" s="11"/>
      <c r="BB3210" s="11"/>
      <c r="BC3210" s="11"/>
    </row>
    <row r="3211" spans="1:55" x14ac:dyDescent="0.3">
      <c r="A3211" s="11"/>
      <c r="B3211" s="11"/>
      <c r="C3211" s="11"/>
      <c r="D3211" s="11"/>
      <c r="E3211" s="38"/>
      <c r="F3211" s="11"/>
      <c r="G3211" s="40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11"/>
      <c r="AG3211" s="11"/>
      <c r="AH3211" s="11"/>
      <c r="AI3211" s="11"/>
      <c r="AJ3211" s="11"/>
      <c r="AK3211" s="11"/>
      <c r="AL3211" s="11"/>
      <c r="AM3211" s="11"/>
      <c r="AN3211" s="11"/>
      <c r="AO3211" s="11"/>
      <c r="AP3211" s="11"/>
      <c r="AQ3211" s="26"/>
      <c r="AR3211" s="26"/>
      <c r="AS3211" s="26"/>
      <c r="AT3211" s="26"/>
      <c r="AU3211" s="26"/>
      <c r="AV3211" s="26"/>
      <c r="AW3211" s="11"/>
      <c r="AX3211" s="11"/>
      <c r="AY3211" s="11"/>
      <c r="AZ3211" s="11"/>
      <c r="BA3211" s="11"/>
      <c r="BB3211" s="11"/>
      <c r="BC3211" s="11"/>
    </row>
    <row r="3212" spans="1:55" x14ac:dyDescent="0.3">
      <c r="A3212" s="11"/>
      <c r="B3212" s="11"/>
      <c r="C3212" s="11"/>
      <c r="D3212" s="11"/>
      <c r="E3212" s="38"/>
      <c r="F3212" s="11"/>
      <c r="G3212" s="40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11"/>
      <c r="AG3212" s="11"/>
      <c r="AH3212" s="11"/>
      <c r="AI3212" s="11"/>
      <c r="AJ3212" s="11"/>
      <c r="AK3212" s="11"/>
      <c r="AL3212" s="11"/>
      <c r="AM3212" s="11"/>
      <c r="AN3212" s="11"/>
      <c r="AO3212" s="11"/>
      <c r="AP3212" s="11"/>
      <c r="AQ3212" s="26"/>
      <c r="AR3212" s="26"/>
      <c r="AS3212" s="26"/>
      <c r="AT3212" s="26"/>
      <c r="AU3212" s="26"/>
      <c r="AV3212" s="26"/>
      <c r="AW3212" s="11"/>
      <c r="AX3212" s="11"/>
      <c r="AY3212" s="11"/>
      <c r="AZ3212" s="11"/>
      <c r="BA3212" s="11"/>
      <c r="BB3212" s="11"/>
      <c r="BC3212" s="11"/>
    </row>
    <row r="3213" spans="1:55" x14ac:dyDescent="0.3">
      <c r="A3213" s="11"/>
      <c r="B3213" s="11"/>
      <c r="C3213" s="11"/>
      <c r="D3213" s="11"/>
      <c r="E3213" s="38"/>
      <c r="F3213" s="11"/>
      <c r="G3213" s="40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11"/>
      <c r="AG3213" s="11"/>
      <c r="AH3213" s="11"/>
      <c r="AI3213" s="11"/>
      <c r="AJ3213" s="11"/>
      <c r="AK3213" s="11"/>
      <c r="AL3213" s="11"/>
      <c r="AM3213" s="11"/>
      <c r="AN3213" s="11"/>
      <c r="AO3213" s="11"/>
      <c r="AP3213" s="11"/>
      <c r="AQ3213" s="26"/>
      <c r="AR3213" s="26"/>
      <c r="AS3213" s="26"/>
      <c r="AT3213" s="26"/>
      <c r="AU3213" s="26"/>
      <c r="AV3213" s="26"/>
      <c r="AW3213" s="11"/>
      <c r="AX3213" s="11"/>
      <c r="AY3213" s="11"/>
      <c r="AZ3213" s="11"/>
      <c r="BA3213" s="11"/>
      <c r="BB3213" s="11"/>
      <c r="BC3213" s="11"/>
    </row>
    <row r="3214" spans="1:55" x14ac:dyDescent="0.3">
      <c r="A3214" s="11"/>
      <c r="B3214" s="11"/>
      <c r="C3214" s="11"/>
      <c r="D3214" s="11"/>
      <c r="E3214" s="38"/>
      <c r="F3214" s="11"/>
      <c r="G3214" s="40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11"/>
      <c r="AG3214" s="11"/>
      <c r="AH3214" s="11"/>
      <c r="AI3214" s="11"/>
      <c r="AJ3214" s="11"/>
      <c r="AK3214" s="11"/>
      <c r="AL3214" s="11"/>
      <c r="AM3214" s="11"/>
      <c r="AN3214" s="11"/>
      <c r="AO3214" s="11"/>
      <c r="AP3214" s="11"/>
      <c r="AQ3214" s="26"/>
      <c r="AR3214" s="26"/>
      <c r="AS3214" s="26"/>
      <c r="AT3214" s="26"/>
      <c r="AU3214" s="26"/>
      <c r="AV3214" s="26"/>
      <c r="AW3214" s="11"/>
      <c r="AX3214" s="11"/>
      <c r="AY3214" s="11"/>
      <c r="AZ3214" s="11"/>
      <c r="BA3214" s="11"/>
      <c r="BB3214" s="11"/>
      <c r="BC3214" s="11"/>
    </row>
    <row r="3215" spans="1:55" x14ac:dyDescent="0.3">
      <c r="A3215" s="11"/>
      <c r="B3215" s="11"/>
      <c r="C3215" s="11"/>
      <c r="D3215" s="11"/>
      <c r="E3215" s="38"/>
      <c r="F3215" s="11"/>
      <c r="G3215" s="40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11"/>
      <c r="AG3215" s="11"/>
      <c r="AH3215" s="11"/>
      <c r="AI3215" s="11"/>
      <c r="AJ3215" s="11"/>
      <c r="AK3215" s="11"/>
      <c r="AL3215" s="11"/>
      <c r="AM3215" s="11"/>
      <c r="AN3215" s="11"/>
      <c r="AO3215" s="11"/>
      <c r="AP3215" s="11"/>
      <c r="AQ3215" s="26"/>
      <c r="AR3215" s="26"/>
      <c r="AS3215" s="26"/>
      <c r="AT3215" s="26"/>
      <c r="AU3215" s="26"/>
      <c r="AV3215" s="26"/>
      <c r="AW3215" s="11"/>
      <c r="AX3215" s="11"/>
      <c r="AY3215" s="11"/>
      <c r="AZ3215" s="11"/>
      <c r="BA3215" s="11"/>
      <c r="BB3215" s="11"/>
      <c r="BC3215" s="11"/>
    </row>
    <row r="3216" spans="1:55" x14ac:dyDescent="0.3">
      <c r="A3216" s="11"/>
      <c r="B3216" s="11"/>
      <c r="C3216" s="11"/>
      <c r="D3216" s="11"/>
      <c r="E3216" s="38"/>
      <c r="F3216" s="11"/>
      <c r="G3216" s="40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11"/>
      <c r="AG3216" s="11"/>
      <c r="AH3216" s="11"/>
      <c r="AI3216" s="11"/>
      <c r="AJ3216" s="11"/>
      <c r="AK3216" s="11"/>
      <c r="AL3216" s="11"/>
      <c r="AM3216" s="11"/>
      <c r="AN3216" s="11"/>
      <c r="AO3216" s="11"/>
      <c r="AP3216" s="11"/>
      <c r="AQ3216" s="26"/>
      <c r="AR3216" s="26"/>
      <c r="AS3216" s="26"/>
      <c r="AT3216" s="26"/>
      <c r="AU3216" s="26"/>
      <c r="AV3216" s="26"/>
      <c r="AW3216" s="11"/>
      <c r="AX3216" s="11"/>
      <c r="AY3216" s="11"/>
      <c r="AZ3216" s="11"/>
      <c r="BA3216" s="11"/>
      <c r="BB3216" s="11"/>
      <c r="BC3216" s="11"/>
    </row>
    <row r="3217" spans="1:55" x14ac:dyDescent="0.3">
      <c r="A3217" s="11"/>
      <c r="B3217" s="11"/>
      <c r="C3217" s="11"/>
      <c r="D3217" s="11"/>
      <c r="E3217" s="38"/>
      <c r="F3217" s="11"/>
      <c r="G3217" s="40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11"/>
      <c r="AG3217" s="11"/>
      <c r="AH3217" s="11"/>
      <c r="AI3217" s="11"/>
      <c r="AJ3217" s="11"/>
      <c r="AK3217" s="11"/>
      <c r="AL3217" s="11"/>
      <c r="AM3217" s="11"/>
      <c r="AN3217" s="11"/>
      <c r="AO3217" s="11"/>
      <c r="AP3217" s="11"/>
      <c r="AQ3217" s="26"/>
      <c r="AR3217" s="26"/>
      <c r="AS3217" s="26"/>
      <c r="AT3217" s="26"/>
      <c r="AU3217" s="26"/>
      <c r="AV3217" s="26"/>
      <c r="AW3217" s="11"/>
      <c r="AX3217" s="11"/>
      <c r="AY3217" s="11"/>
      <c r="AZ3217" s="11"/>
      <c r="BA3217" s="11"/>
      <c r="BB3217" s="11"/>
      <c r="BC3217" s="11"/>
    </row>
    <row r="3218" spans="1:55" x14ac:dyDescent="0.3">
      <c r="A3218" s="11"/>
      <c r="B3218" s="11"/>
      <c r="C3218" s="11"/>
      <c r="D3218" s="11"/>
      <c r="E3218" s="38"/>
      <c r="F3218" s="11"/>
      <c r="G3218" s="40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11"/>
      <c r="AG3218" s="11"/>
      <c r="AH3218" s="11"/>
      <c r="AI3218" s="11"/>
      <c r="AJ3218" s="11"/>
      <c r="AK3218" s="11"/>
      <c r="AL3218" s="11"/>
      <c r="AM3218" s="11"/>
      <c r="AN3218" s="11"/>
      <c r="AO3218" s="11"/>
      <c r="AP3218" s="11"/>
      <c r="AQ3218" s="26"/>
      <c r="AR3218" s="26"/>
      <c r="AS3218" s="26"/>
      <c r="AT3218" s="26"/>
      <c r="AU3218" s="26"/>
      <c r="AV3218" s="26"/>
      <c r="AW3218" s="11"/>
      <c r="AX3218" s="11"/>
      <c r="AY3218" s="11"/>
      <c r="AZ3218" s="11"/>
      <c r="BA3218" s="11"/>
      <c r="BB3218" s="11"/>
      <c r="BC3218" s="11"/>
    </row>
    <row r="3219" spans="1:55" x14ac:dyDescent="0.3">
      <c r="A3219" s="11"/>
      <c r="B3219" s="11"/>
      <c r="C3219" s="11"/>
      <c r="D3219" s="11"/>
      <c r="E3219" s="38"/>
      <c r="F3219" s="11"/>
      <c r="G3219" s="40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11"/>
      <c r="AG3219" s="11"/>
      <c r="AH3219" s="11"/>
      <c r="AI3219" s="11"/>
      <c r="AJ3219" s="11"/>
      <c r="AK3219" s="11"/>
      <c r="AL3219" s="11"/>
      <c r="AM3219" s="11"/>
      <c r="AN3219" s="11"/>
      <c r="AO3219" s="11"/>
      <c r="AP3219" s="11"/>
      <c r="AQ3219" s="26"/>
      <c r="AR3219" s="26"/>
      <c r="AS3219" s="26"/>
      <c r="AT3219" s="26"/>
      <c r="AU3219" s="26"/>
      <c r="AV3219" s="26"/>
      <c r="AW3219" s="11"/>
      <c r="AX3219" s="11"/>
      <c r="AY3219" s="11"/>
      <c r="AZ3219" s="11"/>
      <c r="BA3219" s="11"/>
      <c r="BB3219" s="11"/>
      <c r="BC3219" s="11"/>
    </row>
    <row r="3220" spans="1:55" x14ac:dyDescent="0.3">
      <c r="A3220" s="11"/>
      <c r="B3220" s="11"/>
      <c r="C3220" s="11"/>
      <c r="D3220" s="11"/>
      <c r="E3220" s="38"/>
      <c r="F3220" s="11"/>
      <c r="G3220" s="40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11"/>
      <c r="AG3220" s="11"/>
      <c r="AH3220" s="11"/>
      <c r="AI3220" s="11"/>
      <c r="AJ3220" s="11"/>
      <c r="AK3220" s="11"/>
      <c r="AL3220" s="11"/>
      <c r="AM3220" s="11"/>
      <c r="AN3220" s="11"/>
      <c r="AO3220" s="11"/>
      <c r="AP3220" s="11"/>
      <c r="AQ3220" s="26"/>
      <c r="AR3220" s="26"/>
      <c r="AS3220" s="26"/>
      <c r="AT3220" s="26"/>
      <c r="AU3220" s="26"/>
      <c r="AV3220" s="26"/>
      <c r="AW3220" s="11"/>
      <c r="AX3220" s="11"/>
      <c r="AY3220" s="11"/>
      <c r="AZ3220" s="11"/>
      <c r="BA3220" s="11"/>
      <c r="BB3220" s="11"/>
      <c r="BC3220" s="11"/>
    </row>
    <row r="3221" spans="1:55" x14ac:dyDescent="0.3">
      <c r="A3221" s="11"/>
      <c r="B3221" s="11"/>
      <c r="C3221" s="11"/>
      <c r="D3221" s="11"/>
      <c r="E3221" s="38"/>
      <c r="F3221" s="11"/>
      <c r="G3221" s="40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11"/>
      <c r="AG3221" s="11"/>
      <c r="AH3221" s="11"/>
      <c r="AI3221" s="11"/>
      <c r="AJ3221" s="11"/>
      <c r="AK3221" s="11"/>
      <c r="AL3221" s="11"/>
      <c r="AM3221" s="11"/>
      <c r="AN3221" s="11"/>
      <c r="AO3221" s="11"/>
      <c r="AP3221" s="11"/>
      <c r="AQ3221" s="26"/>
      <c r="AR3221" s="26"/>
      <c r="AS3221" s="26"/>
      <c r="AT3221" s="26"/>
      <c r="AU3221" s="26"/>
      <c r="AV3221" s="26"/>
      <c r="AW3221" s="11"/>
      <c r="AX3221" s="11"/>
      <c r="AY3221" s="11"/>
      <c r="AZ3221" s="11"/>
      <c r="BA3221" s="11"/>
      <c r="BB3221" s="11"/>
      <c r="BC3221" s="11"/>
    </row>
    <row r="3222" spans="1:55" x14ac:dyDescent="0.3">
      <c r="A3222" s="11"/>
      <c r="B3222" s="11"/>
      <c r="C3222" s="11"/>
      <c r="D3222" s="11"/>
      <c r="E3222" s="38"/>
      <c r="F3222" s="11"/>
      <c r="G3222" s="40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11"/>
      <c r="AG3222" s="11"/>
      <c r="AH3222" s="11"/>
      <c r="AI3222" s="11"/>
      <c r="AJ3222" s="11"/>
      <c r="AK3222" s="11"/>
      <c r="AL3222" s="11"/>
      <c r="AM3222" s="11"/>
      <c r="AN3222" s="11"/>
      <c r="AO3222" s="11"/>
      <c r="AP3222" s="11"/>
      <c r="AQ3222" s="26"/>
      <c r="AR3222" s="26"/>
      <c r="AS3222" s="26"/>
      <c r="AT3222" s="26"/>
      <c r="AU3222" s="26"/>
      <c r="AV3222" s="26"/>
      <c r="AW3222" s="11"/>
      <c r="AX3222" s="11"/>
      <c r="AY3222" s="11"/>
      <c r="AZ3222" s="11"/>
      <c r="BA3222" s="11"/>
      <c r="BB3222" s="11"/>
      <c r="BC3222" s="11"/>
    </row>
    <row r="3223" spans="1:55" x14ac:dyDescent="0.3">
      <c r="A3223" s="11"/>
      <c r="B3223" s="11"/>
      <c r="C3223" s="11"/>
      <c r="D3223" s="11"/>
      <c r="E3223" s="38"/>
      <c r="F3223" s="11"/>
      <c r="G3223" s="40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11"/>
      <c r="AG3223" s="11"/>
      <c r="AH3223" s="11"/>
      <c r="AI3223" s="11"/>
      <c r="AJ3223" s="11"/>
      <c r="AK3223" s="11"/>
      <c r="AL3223" s="11"/>
      <c r="AM3223" s="11"/>
      <c r="AN3223" s="11"/>
      <c r="AO3223" s="11"/>
      <c r="AP3223" s="11"/>
      <c r="AQ3223" s="26"/>
      <c r="AR3223" s="26"/>
      <c r="AS3223" s="26"/>
      <c r="AT3223" s="26"/>
      <c r="AU3223" s="26"/>
      <c r="AV3223" s="26"/>
      <c r="AW3223" s="11"/>
      <c r="AX3223" s="11"/>
      <c r="AY3223" s="11"/>
      <c r="AZ3223" s="11"/>
      <c r="BA3223" s="11"/>
      <c r="BB3223" s="11"/>
      <c r="BC3223" s="11"/>
    </row>
    <row r="3224" spans="1:55" x14ac:dyDescent="0.3">
      <c r="A3224" s="11"/>
      <c r="B3224" s="11"/>
      <c r="C3224" s="11"/>
      <c r="D3224" s="11"/>
      <c r="E3224" s="38"/>
      <c r="F3224" s="11"/>
      <c r="G3224" s="40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11"/>
      <c r="AG3224" s="11"/>
      <c r="AH3224" s="11"/>
      <c r="AI3224" s="11"/>
      <c r="AJ3224" s="11"/>
      <c r="AK3224" s="11"/>
      <c r="AL3224" s="11"/>
      <c r="AM3224" s="11"/>
      <c r="AN3224" s="11"/>
      <c r="AO3224" s="11"/>
      <c r="AP3224" s="11"/>
      <c r="AQ3224" s="26"/>
      <c r="AR3224" s="26"/>
      <c r="AS3224" s="26"/>
      <c r="AT3224" s="26"/>
      <c r="AU3224" s="26"/>
      <c r="AV3224" s="26"/>
      <c r="AW3224" s="11"/>
      <c r="AX3224" s="11"/>
      <c r="AY3224" s="11"/>
      <c r="AZ3224" s="11"/>
      <c r="BA3224" s="11"/>
      <c r="BB3224" s="11"/>
      <c r="BC3224" s="11"/>
    </row>
    <row r="3225" spans="1:55" x14ac:dyDescent="0.3">
      <c r="A3225" s="11"/>
      <c r="B3225" s="11"/>
      <c r="C3225" s="11"/>
      <c r="D3225" s="11"/>
      <c r="E3225" s="38"/>
      <c r="F3225" s="11"/>
      <c r="G3225" s="40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11"/>
      <c r="AG3225" s="11"/>
      <c r="AH3225" s="11"/>
      <c r="AI3225" s="11"/>
      <c r="AJ3225" s="11"/>
      <c r="AK3225" s="11"/>
      <c r="AL3225" s="11"/>
      <c r="AM3225" s="11"/>
      <c r="AN3225" s="11"/>
      <c r="AO3225" s="11"/>
      <c r="AP3225" s="11"/>
      <c r="AQ3225" s="26"/>
      <c r="AR3225" s="26"/>
      <c r="AS3225" s="26"/>
      <c r="AT3225" s="26"/>
      <c r="AU3225" s="26"/>
      <c r="AV3225" s="26"/>
      <c r="AW3225" s="11"/>
      <c r="AX3225" s="11"/>
      <c r="AY3225" s="11"/>
      <c r="AZ3225" s="11"/>
      <c r="BA3225" s="11"/>
      <c r="BB3225" s="11"/>
      <c r="BC3225" s="11"/>
    </row>
    <row r="3226" spans="1:55" x14ac:dyDescent="0.3">
      <c r="A3226" s="11"/>
      <c r="B3226" s="11"/>
      <c r="C3226" s="11"/>
      <c r="D3226" s="11"/>
      <c r="E3226" s="38"/>
      <c r="F3226" s="11"/>
      <c r="G3226" s="40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11"/>
      <c r="AG3226" s="11"/>
      <c r="AH3226" s="11"/>
      <c r="AI3226" s="11"/>
      <c r="AJ3226" s="11"/>
      <c r="AK3226" s="11"/>
      <c r="AL3226" s="11"/>
      <c r="AM3226" s="11"/>
      <c r="AN3226" s="11"/>
      <c r="AO3226" s="11"/>
      <c r="AP3226" s="11"/>
      <c r="AQ3226" s="26"/>
      <c r="AR3226" s="26"/>
      <c r="AS3226" s="26"/>
      <c r="AT3226" s="26"/>
      <c r="AU3226" s="26"/>
      <c r="AV3226" s="26"/>
      <c r="AW3226" s="11"/>
      <c r="AX3226" s="11"/>
      <c r="AY3226" s="11"/>
      <c r="AZ3226" s="11"/>
      <c r="BA3226" s="11"/>
      <c r="BB3226" s="11"/>
      <c r="BC3226" s="11"/>
    </row>
    <row r="3227" spans="1:55" x14ac:dyDescent="0.3">
      <c r="A3227" s="11"/>
      <c r="B3227" s="11"/>
      <c r="C3227" s="11"/>
      <c r="D3227" s="11"/>
      <c r="E3227" s="38"/>
      <c r="F3227" s="11"/>
      <c r="G3227" s="40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11"/>
      <c r="AG3227" s="11"/>
      <c r="AH3227" s="11"/>
      <c r="AI3227" s="11"/>
      <c r="AJ3227" s="11"/>
      <c r="AK3227" s="11"/>
      <c r="AL3227" s="11"/>
      <c r="AM3227" s="11"/>
      <c r="AN3227" s="11"/>
      <c r="AO3227" s="11"/>
      <c r="AP3227" s="11"/>
      <c r="AQ3227" s="26"/>
      <c r="AR3227" s="26"/>
      <c r="AS3227" s="26"/>
      <c r="AT3227" s="26"/>
      <c r="AU3227" s="26"/>
      <c r="AV3227" s="26"/>
      <c r="AW3227" s="11"/>
      <c r="AX3227" s="11"/>
      <c r="AY3227" s="11"/>
      <c r="AZ3227" s="11"/>
      <c r="BA3227" s="11"/>
      <c r="BB3227" s="11"/>
      <c r="BC3227" s="11"/>
    </row>
    <row r="3228" spans="1:55" x14ac:dyDescent="0.3">
      <c r="A3228" s="11"/>
      <c r="B3228" s="11"/>
      <c r="C3228" s="11"/>
      <c r="D3228" s="11"/>
      <c r="E3228" s="38"/>
      <c r="F3228" s="11"/>
      <c r="G3228" s="40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11"/>
      <c r="AG3228" s="11"/>
      <c r="AH3228" s="11"/>
      <c r="AI3228" s="11"/>
      <c r="AJ3228" s="11"/>
      <c r="AK3228" s="11"/>
      <c r="AL3228" s="11"/>
      <c r="AM3228" s="11"/>
      <c r="AN3228" s="11"/>
      <c r="AO3228" s="11"/>
      <c r="AP3228" s="11"/>
      <c r="AQ3228" s="26"/>
      <c r="AR3228" s="26"/>
      <c r="AS3228" s="26"/>
      <c r="AT3228" s="26"/>
      <c r="AU3228" s="26"/>
      <c r="AV3228" s="26"/>
      <c r="AW3228" s="11"/>
      <c r="AX3228" s="11"/>
      <c r="AY3228" s="11"/>
      <c r="AZ3228" s="11"/>
      <c r="BA3228" s="11"/>
      <c r="BB3228" s="11"/>
      <c r="BC3228" s="11"/>
    </row>
    <row r="3229" spans="1:55" x14ac:dyDescent="0.3">
      <c r="A3229" s="11"/>
      <c r="B3229" s="11"/>
      <c r="C3229" s="11"/>
      <c r="D3229" s="11"/>
      <c r="E3229" s="38"/>
      <c r="F3229" s="11"/>
      <c r="G3229" s="40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11"/>
      <c r="AG3229" s="11"/>
      <c r="AH3229" s="11"/>
      <c r="AI3229" s="11"/>
      <c r="AJ3229" s="11"/>
      <c r="AK3229" s="11"/>
      <c r="AL3229" s="11"/>
      <c r="AM3229" s="11"/>
      <c r="AN3229" s="11"/>
      <c r="AO3229" s="11"/>
      <c r="AP3229" s="11"/>
      <c r="AQ3229" s="26"/>
      <c r="AR3229" s="26"/>
      <c r="AS3229" s="26"/>
      <c r="AT3229" s="26"/>
      <c r="AU3229" s="26"/>
      <c r="AV3229" s="26"/>
      <c r="AW3229" s="11"/>
      <c r="AX3229" s="11"/>
      <c r="AY3229" s="11"/>
      <c r="AZ3229" s="11"/>
      <c r="BA3229" s="11"/>
      <c r="BB3229" s="11"/>
      <c r="BC3229" s="11"/>
    </row>
    <row r="3230" spans="1:55" x14ac:dyDescent="0.3">
      <c r="A3230" s="11"/>
      <c r="B3230" s="11"/>
      <c r="C3230" s="11"/>
      <c r="D3230" s="11"/>
      <c r="E3230" s="38"/>
      <c r="F3230" s="11"/>
      <c r="G3230" s="40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11"/>
      <c r="AG3230" s="11"/>
      <c r="AH3230" s="11"/>
      <c r="AI3230" s="11"/>
      <c r="AJ3230" s="11"/>
      <c r="AK3230" s="11"/>
      <c r="AL3230" s="11"/>
      <c r="AM3230" s="11"/>
      <c r="AN3230" s="11"/>
      <c r="AO3230" s="11"/>
      <c r="AP3230" s="11"/>
      <c r="AQ3230" s="26"/>
      <c r="AR3230" s="26"/>
      <c r="AS3230" s="26"/>
      <c r="AT3230" s="26"/>
      <c r="AU3230" s="26"/>
      <c r="AV3230" s="26"/>
      <c r="AW3230" s="11"/>
      <c r="AX3230" s="11"/>
      <c r="AY3230" s="11"/>
      <c r="AZ3230" s="11"/>
      <c r="BA3230" s="11"/>
      <c r="BB3230" s="11"/>
      <c r="BC3230" s="11"/>
    </row>
    <row r="3231" spans="1:55" x14ac:dyDescent="0.3">
      <c r="A3231" s="11"/>
      <c r="B3231" s="11"/>
      <c r="C3231" s="11"/>
      <c r="D3231" s="11"/>
      <c r="E3231" s="38"/>
      <c r="F3231" s="11"/>
      <c r="G3231" s="40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11"/>
      <c r="AG3231" s="11"/>
      <c r="AH3231" s="11"/>
      <c r="AI3231" s="11"/>
      <c r="AJ3231" s="11"/>
      <c r="AK3231" s="11"/>
      <c r="AL3231" s="11"/>
      <c r="AM3231" s="11"/>
      <c r="AN3231" s="11"/>
      <c r="AO3231" s="11"/>
      <c r="AP3231" s="11"/>
      <c r="AQ3231" s="26"/>
      <c r="AR3231" s="26"/>
      <c r="AS3231" s="26"/>
      <c r="AT3231" s="26"/>
      <c r="AU3231" s="26"/>
      <c r="AV3231" s="26"/>
      <c r="AW3231" s="11"/>
      <c r="AX3231" s="11"/>
      <c r="AY3231" s="11"/>
      <c r="AZ3231" s="11"/>
      <c r="BA3231" s="11"/>
      <c r="BB3231" s="11"/>
      <c r="BC3231" s="11"/>
    </row>
    <row r="3232" spans="1:55" x14ac:dyDescent="0.3">
      <c r="A3232" s="11"/>
      <c r="B3232" s="11"/>
      <c r="C3232" s="11"/>
      <c r="D3232" s="11"/>
      <c r="E3232" s="38"/>
      <c r="F3232" s="11"/>
      <c r="G3232" s="40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11"/>
      <c r="AG3232" s="11"/>
      <c r="AH3232" s="11"/>
      <c r="AI3232" s="11"/>
      <c r="AJ3232" s="11"/>
      <c r="AK3232" s="11"/>
      <c r="AL3232" s="11"/>
      <c r="AM3232" s="11"/>
      <c r="AN3232" s="11"/>
      <c r="AO3232" s="11"/>
      <c r="AP3232" s="11"/>
      <c r="AQ3232" s="26"/>
      <c r="AR3232" s="26"/>
      <c r="AS3232" s="26"/>
      <c r="AT3232" s="26"/>
      <c r="AU3232" s="26"/>
      <c r="AV3232" s="26"/>
      <c r="AW3232" s="11"/>
      <c r="AX3232" s="11"/>
      <c r="AY3232" s="11"/>
      <c r="AZ3232" s="11"/>
      <c r="BA3232" s="11"/>
      <c r="BB3232" s="11"/>
      <c r="BC3232" s="11"/>
    </row>
    <row r="3233" spans="1:55" x14ac:dyDescent="0.3">
      <c r="A3233" s="11"/>
      <c r="B3233" s="11"/>
      <c r="C3233" s="11"/>
      <c r="D3233" s="11"/>
      <c r="E3233" s="38"/>
      <c r="F3233" s="11"/>
      <c r="G3233" s="40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11"/>
      <c r="AG3233" s="11"/>
      <c r="AH3233" s="11"/>
      <c r="AI3233" s="11"/>
      <c r="AJ3233" s="11"/>
      <c r="AK3233" s="11"/>
      <c r="AL3233" s="11"/>
      <c r="AM3233" s="11"/>
      <c r="AN3233" s="11"/>
      <c r="AO3233" s="11"/>
      <c r="AP3233" s="11"/>
      <c r="AQ3233" s="26"/>
      <c r="AR3233" s="26"/>
      <c r="AS3233" s="26"/>
      <c r="AT3233" s="26"/>
      <c r="AU3233" s="26"/>
      <c r="AV3233" s="26"/>
      <c r="AW3233" s="11"/>
      <c r="AX3233" s="11"/>
      <c r="AY3233" s="11"/>
      <c r="AZ3233" s="11"/>
      <c r="BA3233" s="11"/>
      <c r="BB3233" s="11"/>
      <c r="BC3233" s="11"/>
    </row>
    <row r="3234" spans="1:55" x14ac:dyDescent="0.3">
      <c r="A3234" s="11"/>
      <c r="B3234" s="11"/>
      <c r="C3234" s="11"/>
      <c r="D3234" s="11"/>
      <c r="E3234" s="38"/>
      <c r="F3234" s="11"/>
      <c r="G3234" s="40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11"/>
      <c r="AG3234" s="11"/>
      <c r="AH3234" s="11"/>
      <c r="AI3234" s="11"/>
      <c r="AJ3234" s="11"/>
      <c r="AK3234" s="11"/>
      <c r="AL3234" s="11"/>
      <c r="AM3234" s="11"/>
      <c r="AN3234" s="11"/>
      <c r="AO3234" s="11"/>
      <c r="AP3234" s="11"/>
      <c r="AQ3234" s="26"/>
      <c r="AR3234" s="26"/>
      <c r="AS3234" s="26"/>
      <c r="AT3234" s="26"/>
      <c r="AU3234" s="26"/>
      <c r="AV3234" s="26"/>
      <c r="AW3234" s="11"/>
      <c r="AX3234" s="11"/>
      <c r="AY3234" s="11"/>
      <c r="AZ3234" s="11"/>
      <c r="BA3234" s="11"/>
      <c r="BB3234" s="11"/>
      <c r="BC3234" s="11"/>
    </row>
    <row r="3235" spans="1:55" x14ac:dyDescent="0.3">
      <c r="A3235" s="11"/>
      <c r="B3235" s="11"/>
      <c r="C3235" s="11"/>
      <c r="D3235" s="11"/>
      <c r="E3235" s="38"/>
      <c r="F3235" s="11"/>
      <c r="G3235" s="40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11"/>
      <c r="AG3235" s="11"/>
      <c r="AH3235" s="11"/>
      <c r="AI3235" s="11"/>
      <c r="AJ3235" s="11"/>
      <c r="AK3235" s="11"/>
      <c r="AL3235" s="11"/>
      <c r="AM3235" s="11"/>
      <c r="AN3235" s="11"/>
      <c r="AO3235" s="11"/>
      <c r="AP3235" s="11"/>
      <c r="AQ3235" s="26"/>
      <c r="AR3235" s="26"/>
      <c r="AS3235" s="26"/>
      <c r="AT3235" s="26"/>
      <c r="AU3235" s="26"/>
      <c r="AV3235" s="26"/>
      <c r="AW3235" s="11"/>
      <c r="AX3235" s="11"/>
      <c r="AY3235" s="11"/>
      <c r="AZ3235" s="11"/>
      <c r="BA3235" s="11"/>
      <c r="BB3235" s="11"/>
      <c r="BC3235" s="11"/>
    </row>
    <row r="3236" spans="1:55" x14ac:dyDescent="0.3">
      <c r="A3236" s="11"/>
      <c r="B3236" s="11"/>
      <c r="C3236" s="11"/>
      <c r="D3236" s="11"/>
      <c r="E3236" s="38"/>
      <c r="F3236" s="11"/>
      <c r="G3236" s="40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11"/>
      <c r="AG3236" s="11"/>
      <c r="AH3236" s="11"/>
      <c r="AI3236" s="11"/>
      <c r="AJ3236" s="11"/>
      <c r="AK3236" s="11"/>
      <c r="AL3236" s="11"/>
      <c r="AM3236" s="11"/>
      <c r="AN3236" s="11"/>
      <c r="AO3236" s="11"/>
      <c r="AP3236" s="11"/>
      <c r="AQ3236" s="26"/>
      <c r="AR3236" s="26"/>
      <c r="AS3236" s="26"/>
      <c r="AT3236" s="26"/>
      <c r="AU3236" s="26"/>
      <c r="AV3236" s="26"/>
      <c r="AW3236" s="11"/>
      <c r="AX3236" s="11"/>
      <c r="AY3236" s="11"/>
      <c r="AZ3236" s="11"/>
      <c r="BA3236" s="11"/>
      <c r="BB3236" s="11"/>
      <c r="BC3236" s="11"/>
    </row>
    <row r="3237" spans="1:55" x14ac:dyDescent="0.3">
      <c r="A3237" s="11"/>
      <c r="B3237" s="11"/>
      <c r="C3237" s="11"/>
      <c r="D3237" s="11"/>
      <c r="E3237" s="38"/>
      <c r="F3237" s="11"/>
      <c r="G3237" s="40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11"/>
      <c r="AG3237" s="11"/>
      <c r="AH3237" s="11"/>
      <c r="AI3237" s="11"/>
      <c r="AJ3237" s="11"/>
      <c r="AK3237" s="11"/>
      <c r="AL3237" s="11"/>
      <c r="AM3237" s="11"/>
      <c r="AN3237" s="11"/>
      <c r="AO3237" s="11"/>
      <c r="AP3237" s="11"/>
      <c r="AQ3237" s="26"/>
      <c r="AR3237" s="26"/>
      <c r="AS3237" s="26"/>
      <c r="AT3237" s="26"/>
      <c r="AU3237" s="26"/>
      <c r="AV3237" s="26"/>
      <c r="AW3237" s="11"/>
      <c r="AX3237" s="11"/>
      <c r="AY3237" s="11"/>
      <c r="AZ3237" s="11"/>
      <c r="BA3237" s="11"/>
      <c r="BB3237" s="11"/>
      <c r="BC3237" s="11"/>
    </row>
    <row r="3238" spans="1:55" x14ac:dyDescent="0.3">
      <c r="A3238" s="11"/>
      <c r="B3238" s="11"/>
      <c r="C3238" s="11"/>
      <c r="D3238" s="11"/>
      <c r="E3238" s="38"/>
      <c r="F3238" s="11"/>
      <c r="G3238" s="40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11"/>
      <c r="AG3238" s="11"/>
      <c r="AH3238" s="11"/>
      <c r="AI3238" s="11"/>
      <c r="AJ3238" s="11"/>
      <c r="AK3238" s="11"/>
      <c r="AL3238" s="11"/>
      <c r="AM3238" s="11"/>
      <c r="AN3238" s="11"/>
      <c r="AO3238" s="11"/>
      <c r="AP3238" s="11"/>
      <c r="AQ3238" s="26"/>
      <c r="AR3238" s="26"/>
      <c r="AS3238" s="26"/>
      <c r="AT3238" s="26"/>
      <c r="AU3238" s="26"/>
      <c r="AV3238" s="26"/>
      <c r="AW3238" s="11"/>
      <c r="AX3238" s="11"/>
      <c r="AY3238" s="11"/>
      <c r="AZ3238" s="11"/>
      <c r="BA3238" s="11"/>
      <c r="BB3238" s="11"/>
      <c r="BC3238" s="11"/>
    </row>
    <row r="3239" spans="1:55" x14ac:dyDescent="0.3">
      <c r="A3239" s="11"/>
      <c r="B3239" s="11"/>
      <c r="C3239" s="11"/>
      <c r="D3239" s="11"/>
      <c r="E3239" s="38"/>
      <c r="F3239" s="11"/>
      <c r="G3239" s="40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11"/>
      <c r="AG3239" s="11"/>
      <c r="AH3239" s="11"/>
      <c r="AI3239" s="11"/>
      <c r="AJ3239" s="11"/>
      <c r="AK3239" s="11"/>
      <c r="AL3239" s="11"/>
      <c r="AM3239" s="11"/>
      <c r="AN3239" s="11"/>
      <c r="AO3239" s="11"/>
      <c r="AP3239" s="11"/>
      <c r="AQ3239" s="26"/>
      <c r="AR3239" s="26"/>
      <c r="AS3239" s="26"/>
      <c r="AT3239" s="26"/>
      <c r="AU3239" s="26"/>
      <c r="AV3239" s="26"/>
      <c r="AW3239" s="11"/>
      <c r="AX3239" s="11"/>
      <c r="AY3239" s="11"/>
      <c r="AZ3239" s="11"/>
      <c r="BA3239" s="11"/>
      <c r="BB3239" s="11"/>
      <c r="BC3239" s="11"/>
    </row>
    <row r="3240" spans="1:55" x14ac:dyDescent="0.3">
      <c r="A3240" s="11"/>
      <c r="B3240" s="11"/>
      <c r="C3240" s="11"/>
      <c r="D3240" s="11"/>
      <c r="E3240" s="38"/>
      <c r="F3240" s="11"/>
      <c r="G3240" s="40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11"/>
      <c r="AG3240" s="11"/>
      <c r="AH3240" s="11"/>
      <c r="AI3240" s="11"/>
      <c r="AJ3240" s="11"/>
      <c r="AK3240" s="11"/>
      <c r="AL3240" s="11"/>
      <c r="AM3240" s="11"/>
      <c r="AN3240" s="11"/>
      <c r="AO3240" s="11"/>
      <c r="AP3240" s="11"/>
      <c r="AQ3240" s="26"/>
      <c r="AR3240" s="26"/>
      <c r="AS3240" s="26"/>
      <c r="AT3240" s="26"/>
      <c r="AU3240" s="26"/>
      <c r="AV3240" s="26"/>
      <c r="AW3240" s="11"/>
      <c r="AX3240" s="11"/>
      <c r="AY3240" s="11"/>
      <c r="AZ3240" s="11"/>
      <c r="BA3240" s="11"/>
      <c r="BB3240" s="11"/>
      <c r="BC3240" s="11"/>
    </row>
    <row r="3241" spans="1:55" x14ac:dyDescent="0.3">
      <c r="A3241" s="11"/>
      <c r="B3241" s="11"/>
      <c r="C3241" s="11"/>
      <c r="D3241" s="11"/>
      <c r="E3241" s="38"/>
      <c r="F3241" s="11"/>
      <c r="G3241" s="40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11"/>
      <c r="AG3241" s="11"/>
      <c r="AH3241" s="11"/>
      <c r="AI3241" s="11"/>
      <c r="AJ3241" s="11"/>
      <c r="AK3241" s="11"/>
      <c r="AL3241" s="11"/>
      <c r="AM3241" s="11"/>
      <c r="AN3241" s="11"/>
      <c r="AO3241" s="11"/>
      <c r="AP3241" s="11"/>
      <c r="AQ3241" s="26"/>
      <c r="AR3241" s="26"/>
      <c r="AS3241" s="26"/>
      <c r="AT3241" s="26"/>
      <c r="AU3241" s="26"/>
      <c r="AV3241" s="26"/>
      <c r="AW3241" s="11"/>
      <c r="AX3241" s="11"/>
      <c r="AY3241" s="11"/>
      <c r="AZ3241" s="11"/>
      <c r="BA3241" s="11"/>
      <c r="BB3241" s="11"/>
      <c r="BC3241" s="11"/>
    </row>
    <row r="3242" spans="1:55" x14ac:dyDescent="0.3">
      <c r="A3242" s="11"/>
      <c r="B3242" s="11"/>
      <c r="C3242" s="11"/>
      <c r="D3242" s="11"/>
      <c r="E3242" s="38"/>
      <c r="F3242" s="11"/>
      <c r="G3242" s="40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11"/>
      <c r="AG3242" s="11"/>
      <c r="AH3242" s="11"/>
      <c r="AI3242" s="11"/>
      <c r="AJ3242" s="11"/>
      <c r="AK3242" s="11"/>
      <c r="AL3242" s="11"/>
      <c r="AM3242" s="11"/>
      <c r="AN3242" s="11"/>
      <c r="AO3242" s="11"/>
      <c r="AP3242" s="11"/>
      <c r="AQ3242" s="26"/>
      <c r="AR3242" s="26"/>
      <c r="AS3242" s="26"/>
      <c r="AT3242" s="26"/>
      <c r="AU3242" s="26"/>
      <c r="AV3242" s="26"/>
      <c r="AW3242" s="11"/>
      <c r="AX3242" s="11"/>
      <c r="AY3242" s="11"/>
      <c r="AZ3242" s="11"/>
      <c r="BA3242" s="11"/>
      <c r="BB3242" s="11"/>
      <c r="BC3242" s="11"/>
    </row>
    <row r="3243" spans="1:55" x14ac:dyDescent="0.3">
      <c r="A3243" s="11"/>
      <c r="B3243" s="11"/>
      <c r="C3243" s="11"/>
      <c r="D3243" s="11"/>
      <c r="E3243" s="38"/>
      <c r="F3243" s="11"/>
      <c r="G3243" s="40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11"/>
      <c r="AG3243" s="11"/>
      <c r="AH3243" s="11"/>
      <c r="AI3243" s="11"/>
      <c r="AJ3243" s="11"/>
      <c r="AK3243" s="11"/>
      <c r="AL3243" s="11"/>
      <c r="AM3243" s="11"/>
      <c r="AN3243" s="11"/>
      <c r="AO3243" s="11"/>
      <c r="AP3243" s="11"/>
      <c r="AQ3243" s="26"/>
      <c r="AR3243" s="26"/>
      <c r="AS3243" s="26"/>
      <c r="AT3243" s="26"/>
      <c r="AU3243" s="26"/>
      <c r="AV3243" s="26"/>
      <c r="AW3243" s="11"/>
      <c r="AX3243" s="11"/>
      <c r="AY3243" s="11"/>
      <c r="AZ3243" s="11"/>
      <c r="BA3243" s="11"/>
      <c r="BB3243" s="11"/>
      <c r="BC3243" s="11"/>
    </row>
    <row r="3244" spans="1:55" x14ac:dyDescent="0.3">
      <c r="A3244" s="11"/>
      <c r="B3244" s="11"/>
      <c r="C3244" s="11"/>
      <c r="D3244" s="11"/>
      <c r="E3244" s="38"/>
      <c r="F3244" s="11"/>
      <c r="G3244" s="40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11"/>
      <c r="AG3244" s="11"/>
      <c r="AH3244" s="11"/>
      <c r="AI3244" s="11"/>
      <c r="AJ3244" s="11"/>
      <c r="AK3244" s="11"/>
      <c r="AL3244" s="11"/>
      <c r="AM3244" s="11"/>
      <c r="AN3244" s="11"/>
      <c r="AO3244" s="11"/>
      <c r="AP3244" s="11"/>
      <c r="AQ3244" s="26"/>
      <c r="AR3244" s="26"/>
      <c r="AS3244" s="26"/>
      <c r="AT3244" s="26"/>
      <c r="AU3244" s="26"/>
      <c r="AV3244" s="26"/>
      <c r="AW3244" s="11"/>
      <c r="AX3244" s="11"/>
      <c r="AY3244" s="11"/>
      <c r="AZ3244" s="11"/>
      <c r="BA3244" s="11"/>
      <c r="BB3244" s="11"/>
      <c r="BC3244" s="11"/>
    </row>
    <row r="3245" spans="1:55" x14ac:dyDescent="0.3">
      <c r="A3245" s="11"/>
      <c r="B3245" s="11"/>
      <c r="C3245" s="11"/>
      <c r="D3245" s="11"/>
      <c r="E3245" s="38"/>
      <c r="F3245" s="11"/>
      <c r="G3245" s="40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11"/>
      <c r="AG3245" s="11"/>
      <c r="AH3245" s="11"/>
      <c r="AI3245" s="11"/>
      <c r="AJ3245" s="11"/>
      <c r="AK3245" s="11"/>
      <c r="AL3245" s="11"/>
      <c r="AM3245" s="11"/>
      <c r="AN3245" s="11"/>
      <c r="AO3245" s="11"/>
      <c r="AP3245" s="11"/>
      <c r="AQ3245" s="26"/>
      <c r="AR3245" s="26"/>
      <c r="AS3245" s="26"/>
      <c r="AT3245" s="26"/>
      <c r="AU3245" s="26"/>
      <c r="AV3245" s="26"/>
      <c r="AW3245" s="11"/>
      <c r="AX3245" s="11"/>
      <c r="AY3245" s="11"/>
      <c r="AZ3245" s="11"/>
      <c r="BA3245" s="11"/>
      <c r="BB3245" s="11"/>
      <c r="BC3245" s="11"/>
    </row>
    <row r="3246" spans="1:55" x14ac:dyDescent="0.3">
      <c r="A3246" s="11"/>
      <c r="B3246" s="11"/>
      <c r="C3246" s="11"/>
      <c r="D3246" s="11"/>
      <c r="E3246" s="38"/>
      <c r="F3246" s="11"/>
      <c r="G3246" s="40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11"/>
      <c r="AG3246" s="11"/>
      <c r="AH3246" s="11"/>
      <c r="AI3246" s="11"/>
      <c r="AJ3246" s="11"/>
      <c r="AK3246" s="11"/>
      <c r="AL3246" s="11"/>
      <c r="AM3246" s="11"/>
      <c r="AN3246" s="11"/>
      <c r="AO3246" s="11"/>
      <c r="AP3246" s="11"/>
      <c r="AQ3246" s="26"/>
      <c r="AR3246" s="26"/>
      <c r="AS3246" s="26"/>
      <c r="AT3246" s="26"/>
      <c r="AU3246" s="26"/>
      <c r="AV3246" s="26"/>
      <c r="AW3246" s="11"/>
      <c r="AX3246" s="11"/>
      <c r="AY3246" s="11"/>
      <c r="AZ3246" s="11"/>
      <c r="BA3246" s="11"/>
      <c r="BB3246" s="11"/>
      <c r="BC3246" s="11"/>
    </row>
    <row r="3247" spans="1:55" x14ac:dyDescent="0.3">
      <c r="A3247" s="11"/>
      <c r="B3247" s="11"/>
      <c r="C3247" s="11"/>
      <c r="D3247" s="11"/>
      <c r="E3247" s="38"/>
      <c r="F3247" s="11"/>
      <c r="G3247" s="40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11"/>
      <c r="AG3247" s="11"/>
      <c r="AH3247" s="11"/>
      <c r="AI3247" s="11"/>
      <c r="AJ3247" s="11"/>
      <c r="AK3247" s="11"/>
      <c r="AL3247" s="11"/>
      <c r="AM3247" s="11"/>
      <c r="AN3247" s="11"/>
      <c r="AO3247" s="11"/>
      <c r="AP3247" s="11"/>
      <c r="AQ3247" s="26"/>
      <c r="AR3247" s="26"/>
      <c r="AS3247" s="26"/>
      <c r="AT3247" s="26"/>
      <c r="AU3247" s="26"/>
      <c r="AV3247" s="26"/>
      <c r="AW3247" s="11"/>
      <c r="AX3247" s="11"/>
      <c r="AY3247" s="11"/>
      <c r="AZ3247" s="11"/>
      <c r="BA3247" s="11"/>
      <c r="BB3247" s="11"/>
      <c r="BC3247" s="11"/>
    </row>
    <row r="3248" spans="1:55" x14ac:dyDescent="0.3">
      <c r="A3248" s="11"/>
      <c r="B3248" s="11"/>
      <c r="C3248" s="11"/>
      <c r="D3248" s="11"/>
      <c r="E3248" s="38"/>
      <c r="F3248" s="11"/>
      <c r="G3248" s="40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11"/>
      <c r="AG3248" s="11"/>
      <c r="AH3248" s="11"/>
      <c r="AI3248" s="11"/>
      <c r="AJ3248" s="11"/>
      <c r="AK3248" s="11"/>
      <c r="AL3248" s="11"/>
      <c r="AM3248" s="11"/>
      <c r="AN3248" s="11"/>
      <c r="AO3248" s="11"/>
      <c r="AP3248" s="11"/>
      <c r="AQ3248" s="26"/>
      <c r="AR3248" s="26"/>
      <c r="AS3248" s="26"/>
      <c r="AT3248" s="26"/>
      <c r="AU3248" s="26"/>
      <c r="AV3248" s="26"/>
      <c r="AW3248" s="11"/>
      <c r="AX3248" s="11"/>
      <c r="AY3248" s="11"/>
      <c r="AZ3248" s="11"/>
      <c r="BA3248" s="11"/>
      <c r="BB3248" s="11"/>
      <c r="BC3248" s="11"/>
    </row>
    <row r="3249" spans="1:55" x14ac:dyDescent="0.3">
      <c r="A3249" s="11"/>
      <c r="B3249" s="11"/>
      <c r="C3249" s="11"/>
      <c r="D3249" s="11"/>
      <c r="E3249" s="38"/>
      <c r="F3249" s="11"/>
      <c r="G3249" s="40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11"/>
      <c r="AG3249" s="11"/>
      <c r="AH3249" s="11"/>
      <c r="AI3249" s="11"/>
      <c r="AJ3249" s="11"/>
      <c r="AK3249" s="11"/>
      <c r="AL3249" s="11"/>
      <c r="AM3249" s="11"/>
      <c r="AN3249" s="11"/>
      <c r="AO3249" s="11"/>
      <c r="AP3249" s="11"/>
      <c r="AQ3249" s="26"/>
      <c r="AR3249" s="26"/>
      <c r="AS3249" s="26"/>
      <c r="AT3249" s="26"/>
      <c r="AU3249" s="26"/>
      <c r="AV3249" s="26"/>
      <c r="AW3249" s="11"/>
      <c r="AX3249" s="11"/>
      <c r="AY3249" s="11"/>
      <c r="AZ3249" s="11"/>
      <c r="BA3249" s="11"/>
      <c r="BB3249" s="11"/>
      <c r="BC3249" s="11"/>
    </row>
    <row r="3250" spans="1:55" x14ac:dyDescent="0.3">
      <c r="A3250" s="11"/>
      <c r="B3250" s="11"/>
      <c r="C3250" s="11"/>
      <c r="D3250" s="11"/>
      <c r="E3250" s="38"/>
      <c r="F3250" s="11"/>
      <c r="G3250" s="40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11"/>
      <c r="AG3250" s="11"/>
      <c r="AH3250" s="11"/>
      <c r="AI3250" s="11"/>
      <c r="AJ3250" s="11"/>
      <c r="AK3250" s="11"/>
      <c r="AL3250" s="11"/>
      <c r="AM3250" s="11"/>
      <c r="AN3250" s="11"/>
      <c r="AO3250" s="11"/>
      <c r="AP3250" s="11"/>
      <c r="AQ3250" s="26"/>
      <c r="AR3250" s="26"/>
      <c r="AS3250" s="26"/>
      <c r="AT3250" s="26"/>
      <c r="AU3250" s="26"/>
      <c r="AV3250" s="26"/>
      <c r="AW3250" s="11"/>
      <c r="AX3250" s="11"/>
      <c r="AY3250" s="11"/>
      <c r="AZ3250" s="11"/>
      <c r="BA3250" s="11"/>
      <c r="BB3250" s="11"/>
      <c r="BC3250" s="11"/>
    </row>
    <row r="3251" spans="1:55" x14ac:dyDescent="0.3">
      <c r="A3251" s="11"/>
      <c r="B3251" s="11"/>
      <c r="C3251" s="11"/>
      <c r="D3251" s="11"/>
      <c r="E3251" s="38"/>
      <c r="F3251" s="11"/>
      <c r="G3251" s="40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11"/>
      <c r="AG3251" s="11"/>
      <c r="AH3251" s="11"/>
      <c r="AI3251" s="11"/>
      <c r="AJ3251" s="11"/>
      <c r="AK3251" s="11"/>
      <c r="AL3251" s="11"/>
      <c r="AM3251" s="11"/>
      <c r="AN3251" s="11"/>
      <c r="AO3251" s="11"/>
      <c r="AP3251" s="11"/>
      <c r="AQ3251" s="26"/>
      <c r="AR3251" s="26"/>
      <c r="AS3251" s="26"/>
      <c r="AT3251" s="26"/>
      <c r="AU3251" s="26"/>
      <c r="AV3251" s="26"/>
      <c r="AW3251" s="11"/>
      <c r="AX3251" s="11"/>
      <c r="AY3251" s="11"/>
      <c r="AZ3251" s="11"/>
      <c r="BA3251" s="11"/>
      <c r="BB3251" s="11"/>
      <c r="BC3251" s="11"/>
    </row>
    <row r="3252" spans="1:55" x14ac:dyDescent="0.3">
      <c r="A3252" s="11"/>
      <c r="B3252" s="11"/>
      <c r="C3252" s="11"/>
      <c r="D3252" s="11"/>
      <c r="E3252" s="38"/>
      <c r="F3252" s="11"/>
      <c r="G3252" s="40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11"/>
      <c r="AG3252" s="11"/>
      <c r="AH3252" s="11"/>
      <c r="AI3252" s="11"/>
      <c r="AJ3252" s="11"/>
      <c r="AK3252" s="11"/>
      <c r="AL3252" s="11"/>
      <c r="AM3252" s="11"/>
      <c r="AN3252" s="11"/>
      <c r="AO3252" s="11"/>
      <c r="AP3252" s="11"/>
      <c r="AQ3252" s="26"/>
      <c r="AR3252" s="26"/>
      <c r="AS3252" s="26"/>
      <c r="AT3252" s="26"/>
      <c r="AU3252" s="26"/>
      <c r="AV3252" s="26"/>
      <c r="AW3252" s="11"/>
      <c r="AX3252" s="11"/>
      <c r="AY3252" s="11"/>
      <c r="AZ3252" s="11"/>
      <c r="BA3252" s="11"/>
      <c r="BB3252" s="11"/>
      <c r="BC3252" s="11"/>
    </row>
    <row r="3253" spans="1:55" x14ac:dyDescent="0.3">
      <c r="A3253" s="11"/>
      <c r="B3253" s="11"/>
      <c r="C3253" s="11"/>
      <c r="D3253" s="11"/>
      <c r="E3253" s="38"/>
      <c r="F3253" s="11"/>
      <c r="G3253" s="40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11"/>
      <c r="AG3253" s="11"/>
      <c r="AH3253" s="11"/>
      <c r="AI3253" s="11"/>
      <c r="AJ3253" s="11"/>
      <c r="AK3253" s="11"/>
      <c r="AL3253" s="11"/>
      <c r="AM3253" s="11"/>
      <c r="AN3253" s="11"/>
      <c r="AO3253" s="11"/>
      <c r="AP3253" s="11"/>
      <c r="AQ3253" s="26"/>
      <c r="AR3253" s="26"/>
      <c r="AS3253" s="26"/>
      <c r="AT3253" s="26"/>
      <c r="AU3253" s="26"/>
      <c r="AV3253" s="26"/>
      <c r="AW3253" s="11"/>
      <c r="AX3253" s="11"/>
      <c r="AY3253" s="11"/>
      <c r="AZ3253" s="11"/>
      <c r="BA3253" s="11"/>
      <c r="BB3253" s="11"/>
      <c r="BC3253" s="11"/>
    </row>
    <row r="3254" spans="1:55" x14ac:dyDescent="0.3">
      <c r="A3254" s="11"/>
      <c r="B3254" s="11"/>
      <c r="C3254" s="11"/>
      <c r="D3254" s="11"/>
      <c r="E3254" s="38"/>
      <c r="F3254" s="11"/>
      <c r="G3254" s="40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11"/>
      <c r="AG3254" s="11"/>
      <c r="AH3254" s="11"/>
      <c r="AI3254" s="11"/>
      <c r="AJ3254" s="11"/>
      <c r="AK3254" s="11"/>
      <c r="AL3254" s="11"/>
      <c r="AM3254" s="11"/>
      <c r="AN3254" s="11"/>
      <c r="AO3254" s="11"/>
      <c r="AP3254" s="11"/>
      <c r="AQ3254" s="26"/>
      <c r="AR3254" s="26"/>
      <c r="AS3254" s="26"/>
      <c r="AT3254" s="26"/>
      <c r="AU3254" s="26"/>
      <c r="AV3254" s="26"/>
      <c r="AW3254" s="11"/>
      <c r="AX3254" s="11"/>
      <c r="AY3254" s="11"/>
      <c r="AZ3254" s="11"/>
      <c r="BA3254" s="11"/>
      <c r="BB3254" s="11"/>
      <c r="BC3254" s="11"/>
    </row>
    <row r="3255" spans="1:55" x14ac:dyDescent="0.3">
      <c r="A3255" s="11"/>
      <c r="B3255" s="11"/>
      <c r="C3255" s="11"/>
      <c r="D3255" s="11"/>
      <c r="E3255" s="38"/>
      <c r="F3255" s="11"/>
      <c r="G3255" s="40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11"/>
      <c r="AG3255" s="11"/>
      <c r="AH3255" s="11"/>
      <c r="AI3255" s="11"/>
      <c r="AJ3255" s="11"/>
      <c r="AK3255" s="11"/>
      <c r="AL3255" s="11"/>
      <c r="AM3255" s="11"/>
      <c r="AN3255" s="11"/>
      <c r="AO3255" s="11"/>
      <c r="AP3255" s="11"/>
      <c r="AQ3255" s="26"/>
      <c r="AR3255" s="26"/>
      <c r="AS3255" s="26"/>
      <c r="AT3255" s="26"/>
      <c r="AU3255" s="26"/>
      <c r="AV3255" s="26"/>
      <c r="AW3255" s="11"/>
      <c r="AX3255" s="11"/>
      <c r="AY3255" s="11"/>
      <c r="AZ3255" s="11"/>
      <c r="BA3255" s="11"/>
      <c r="BB3255" s="11"/>
      <c r="BC3255" s="11"/>
    </row>
    <row r="3256" spans="1:55" x14ac:dyDescent="0.3">
      <c r="A3256" s="11"/>
      <c r="B3256" s="11"/>
      <c r="C3256" s="11"/>
      <c r="D3256" s="11"/>
      <c r="E3256" s="38"/>
      <c r="F3256" s="11"/>
      <c r="G3256" s="40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11"/>
      <c r="AG3256" s="11"/>
      <c r="AH3256" s="11"/>
      <c r="AI3256" s="11"/>
      <c r="AJ3256" s="11"/>
      <c r="AK3256" s="11"/>
      <c r="AL3256" s="11"/>
      <c r="AM3256" s="11"/>
      <c r="AN3256" s="11"/>
      <c r="AO3256" s="11"/>
      <c r="AP3256" s="11"/>
      <c r="AQ3256" s="26"/>
      <c r="AR3256" s="26"/>
      <c r="AS3256" s="26"/>
      <c r="AT3256" s="26"/>
      <c r="AU3256" s="26"/>
      <c r="AV3256" s="26"/>
      <c r="AW3256" s="11"/>
      <c r="AX3256" s="11"/>
      <c r="AY3256" s="11"/>
      <c r="AZ3256" s="11"/>
      <c r="BA3256" s="11"/>
      <c r="BB3256" s="11"/>
      <c r="BC3256" s="11"/>
    </row>
    <row r="3257" spans="1:55" x14ac:dyDescent="0.3">
      <c r="A3257" s="11"/>
      <c r="B3257" s="11"/>
      <c r="C3257" s="11"/>
      <c r="D3257" s="11"/>
      <c r="E3257" s="38"/>
      <c r="F3257" s="11"/>
      <c r="G3257" s="40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11"/>
      <c r="AG3257" s="11"/>
      <c r="AH3257" s="11"/>
      <c r="AI3257" s="11"/>
      <c r="AJ3257" s="11"/>
      <c r="AK3257" s="11"/>
      <c r="AL3257" s="11"/>
      <c r="AM3257" s="11"/>
      <c r="AN3257" s="11"/>
      <c r="AO3257" s="11"/>
      <c r="AP3257" s="11"/>
      <c r="AQ3257" s="26"/>
      <c r="AR3257" s="26"/>
      <c r="AS3257" s="26"/>
      <c r="AT3257" s="26"/>
      <c r="AU3257" s="26"/>
      <c r="AV3257" s="26"/>
      <c r="AW3257" s="11"/>
      <c r="AX3257" s="11"/>
      <c r="AY3257" s="11"/>
      <c r="AZ3257" s="11"/>
      <c r="BA3257" s="11"/>
      <c r="BB3257" s="11"/>
      <c r="BC3257" s="11"/>
    </row>
    <row r="3258" spans="1:55" x14ac:dyDescent="0.3">
      <c r="A3258" s="11"/>
      <c r="B3258" s="11"/>
      <c r="C3258" s="11"/>
      <c r="D3258" s="11"/>
      <c r="E3258" s="38"/>
      <c r="F3258" s="11"/>
      <c r="G3258" s="40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11"/>
      <c r="AG3258" s="11"/>
      <c r="AH3258" s="11"/>
      <c r="AI3258" s="11"/>
      <c r="AJ3258" s="11"/>
      <c r="AK3258" s="11"/>
      <c r="AL3258" s="11"/>
      <c r="AM3258" s="11"/>
      <c r="AN3258" s="11"/>
      <c r="AO3258" s="11"/>
      <c r="AP3258" s="11"/>
      <c r="AQ3258" s="26"/>
      <c r="AR3258" s="26"/>
      <c r="AS3258" s="26"/>
      <c r="AT3258" s="26"/>
      <c r="AU3258" s="26"/>
      <c r="AV3258" s="26"/>
      <c r="AW3258" s="11"/>
      <c r="AX3258" s="11"/>
      <c r="AY3258" s="11"/>
      <c r="AZ3258" s="11"/>
      <c r="BA3258" s="11"/>
      <c r="BB3258" s="11"/>
      <c r="BC3258" s="11"/>
    </row>
    <row r="3259" spans="1:55" x14ac:dyDescent="0.3">
      <c r="A3259" s="11"/>
      <c r="B3259" s="11"/>
      <c r="C3259" s="11"/>
      <c r="D3259" s="11"/>
      <c r="E3259" s="38"/>
      <c r="F3259" s="11"/>
      <c r="G3259" s="40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11"/>
      <c r="AG3259" s="11"/>
      <c r="AH3259" s="11"/>
      <c r="AI3259" s="11"/>
      <c r="AJ3259" s="11"/>
      <c r="AK3259" s="11"/>
      <c r="AL3259" s="11"/>
      <c r="AM3259" s="11"/>
      <c r="AN3259" s="11"/>
      <c r="AO3259" s="11"/>
      <c r="AP3259" s="11"/>
      <c r="AQ3259" s="26"/>
      <c r="AR3259" s="26"/>
      <c r="AS3259" s="26"/>
      <c r="AT3259" s="26"/>
      <c r="AU3259" s="26"/>
      <c r="AV3259" s="26"/>
      <c r="AW3259" s="11"/>
      <c r="AX3259" s="11"/>
      <c r="AY3259" s="11"/>
      <c r="AZ3259" s="11"/>
      <c r="BA3259" s="11"/>
      <c r="BB3259" s="11"/>
      <c r="BC3259" s="11"/>
    </row>
    <row r="3260" spans="1:55" x14ac:dyDescent="0.3">
      <c r="A3260" s="11"/>
      <c r="B3260" s="11"/>
      <c r="C3260" s="11"/>
      <c r="D3260" s="11"/>
      <c r="E3260" s="38"/>
      <c r="F3260" s="11"/>
      <c r="G3260" s="40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11"/>
      <c r="AG3260" s="11"/>
      <c r="AH3260" s="11"/>
      <c r="AI3260" s="11"/>
      <c r="AJ3260" s="11"/>
      <c r="AK3260" s="11"/>
      <c r="AL3260" s="11"/>
      <c r="AM3260" s="11"/>
      <c r="AN3260" s="11"/>
      <c r="AO3260" s="11"/>
      <c r="AP3260" s="11"/>
      <c r="AQ3260" s="26"/>
      <c r="AR3260" s="26"/>
      <c r="AS3260" s="26"/>
      <c r="AT3260" s="26"/>
      <c r="AU3260" s="26"/>
      <c r="AV3260" s="26"/>
      <c r="AW3260" s="11"/>
      <c r="AX3260" s="11"/>
      <c r="AY3260" s="11"/>
      <c r="AZ3260" s="11"/>
      <c r="BA3260" s="11"/>
      <c r="BB3260" s="11"/>
      <c r="BC3260" s="11"/>
    </row>
    <row r="3261" spans="1:55" x14ac:dyDescent="0.3">
      <c r="A3261" s="11"/>
      <c r="B3261" s="11"/>
      <c r="C3261" s="11"/>
      <c r="D3261" s="11"/>
      <c r="E3261" s="38"/>
      <c r="F3261" s="11"/>
      <c r="G3261" s="40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11"/>
      <c r="AG3261" s="11"/>
      <c r="AH3261" s="11"/>
      <c r="AI3261" s="11"/>
      <c r="AJ3261" s="11"/>
      <c r="AK3261" s="11"/>
      <c r="AL3261" s="11"/>
      <c r="AM3261" s="11"/>
      <c r="AN3261" s="11"/>
      <c r="AO3261" s="11"/>
      <c r="AP3261" s="11"/>
      <c r="AQ3261" s="26"/>
      <c r="AR3261" s="26"/>
      <c r="AS3261" s="26"/>
      <c r="AT3261" s="26"/>
      <c r="AU3261" s="26"/>
      <c r="AV3261" s="26"/>
      <c r="AW3261" s="11"/>
      <c r="AX3261" s="11"/>
      <c r="AY3261" s="11"/>
      <c r="AZ3261" s="11"/>
      <c r="BA3261" s="11"/>
      <c r="BB3261" s="11"/>
      <c r="BC3261" s="11"/>
    </row>
    <row r="3262" spans="1:55" x14ac:dyDescent="0.3">
      <c r="A3262" s="11"/>
      <c r="B3262" s="11"/>
      <c r="C3262" s="11"/>
      <c r="D3262" s="11"/>
      <c r="E3262" s="38"/>
      <c r="F3262" s="11"/>
      <c r="G3262" s="40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11"/>
      <c r="AG3262" s="11"/>
      <c r="AH3262" s="11"/>
      <c r="AI3262" s="11"/>
      <c r="AJ3262" s="11"/>
      <c r="AK3262" s="11"/>
      <c r="AL3262" s="11"/>
      <c r="AM3262" s="11"/>
      <c r="AN3262" s="11"/>
      <c r="AO3262" s="11"/>
      <c r="AP3262" s="11"/>
      <c r="AQ3262" s="26"/>
      <c r="AR3262" s="26"/>
      <c r="AS3262" s="26"/>
      <c r="AT3262" s="26"/>
      <c r="AU3262" s="26"/>
      <c r="AV3262" s="26"/>
      <c r="AW3262" s="11"/>
      <c r="AX3262" s="11"/>
      <c r="AY3262" s="11"/>
      <c r="AZ3262" s="11"/>
      <c r="BA3262" s="11"/>
      <c r="BB3262" s="11"/>
      <c r="BC3262" s="11"/>
    </row>
    <row r="3263" spans="1:55" x14ac:dyDescent="0.3">
      <c r="A3263" s="11"/>
      <c r="B3263" s="11"/>
      <c r="C3263" s="11"/>
      <c r="D3263" s="11"/>
      <c r="E3263" s="38"/>
      <c r="F3263" s="11"/>
      <c r="G3263" s="40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11"/>
      <c r="AG3263" s="11"/>
      <c r="AH3263" s="11"/>
      <c r="AI3263" s="11"/>
      <c r="AJ3263" s="11"/>
      <c r="AK3263" s="11"/>
      <c r="AL3263" s="11"/>
      <c r="AM3263" s="11"/>
      <c r="AN3263" s="11"/>
      <c r="AO3263" s="11"/>
      <c r="AP3263" s="11"/>
      <c r="AQ3263" s="26"/>
      <c r="AR3263" s="26"/>
      <c r="AS3263" s="26"/>
      <c r="AT3263" s="26"/>
      <c r="AU3263" s="26"/>
      <c r="AV3263" s="26"/>
      <c r="AW3263" s="11"/>
      <c r="AX3263" s="11"/>
      <c r="AY3263" s="11"/>
      <c r="AZ3263" s="11"/>
      <c r="BA3263" s="11"/>
      <c r="BB3263" s="11"/>
      <c r="BC3263" s="11"/>
    </row>
    <row r="3264" spans="1:55" x14ac:dyDescent="0.3">
      <c r="A3264" s="11"/>
      <c r="B3264" s="11"/>
      <c r="C3264" s="11"/>
      <c r="D3264" s="11"/>
      <c r="E3264" s="38"/>
      <c r="F3264" s="11"/>
      <c r="G3264" s="40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11"/>
      <c r="AG3264" s="11"/>
      <c r="AH3264" s="11"/>
      <c r="AI3264" s="11"/>
      <c r="AJ3264" s="11"/>
      <c r="AK3264" s="11"/>
      <c r="AL3264" s="11"/>
      <c r="AM3264" s="11"/>
      <c r="AN3264" s="11"/>
      <c r="AO3264" s="11"/>
      <c r="AP3264" s="11"/>
      <c r="AQ3264" s="26"/>
      <c r="AR3264" s="26"/>
      <c r="AS3264" s="26"/>
      <c r="AT3264" s="26"/>
      <c r="AU3264" s="26"/>
      <c r="AV3264" s="26"/>
      <c r="AW3264" s="11"/>
      <c r="AX3264" s="11"/>
      <c r="AY3264" s="11"/>
      <c r="AZ3264" s="11"/>
      <c r="BA3264" s="11"/>
      <c r="BB3264" s="11"/>
      <c r="BC3264" s="11"/>
    </row>
    <row r="3265" spans="1:55" x14ac:dyDescent="0.3">
      <c r="A3265" s="11"/>
      <c r="B3265" s="11"/>
      <c r="C3265" s="11"/>
      <c r="D3265" s="11"/>
      <c r="E3265" s="38"/>
      <c r="F3265" s="11"/>
      <c r="G3265" s="40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11"/>
      <c r="AG3265" s="11"/>
      <c r="AH3265" s="11"/>
      <c r="AI3265" s="11"/>
      <c r="AJ3265" s="11"/>
      <c r="AK3265" s="11"/>
      <c r="AL3265" s="11"/>
      <c r="AM3265" s="11"/>
      <c r="AN3265" s="11"/>
      <c r="AO3265" s="11"/>
      <c r="AP3265" s="11"/>
      <c r="AQ3265" s="26"/>
      <c r="AR3265" s="26"/>
      <c r="AS3265" s="26"/>
      <c r="AT3265" s="26"/>
      <c r="AU3265" s="26"/>
      <c r="AV3265" s="26"/>
      <c r="AW3265" s="11"/>
      <c r="AX3265" s="11"/>
      <c r="AY3265" s="11"/>
      <c r="AZ3265" s="11"/>
      <c r="BA3265" s="11"/>
      <c r="BB3265" s="11"/>
      <c r="BC3265" s="11"/>
    </row>
    <row r="3266" spans="1:55" x14ac:dyDescent="0.3">
      <c r="A3266" s="11"/>
      <c r="B3266" s="11"/>
      <c r="C3266" s="11"/>
      <c r="D3266" s="11"/>
      <c r="E3266" s="38"/>
      <c r="F3266" s="11"/>
      <c r="G3266" s="40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11"/>
      <c r="AG3266" s="11"/>
      <c r="AH3266" s="11"/>
      <c r="AI3266" s="11"/>
      <c r="AJ3266" s="11"/>
      <c r="AK3266" s="11"/>
      <c r="AL3266" s="11"/>
      <c r="AM3266" s="11"/>
      <c r="AN3266" s="11"/>
      <c r="AO3266" s="11"/>
      <c r="AP3266" s="11"/>
      <c r="AQ3266" s="26"/>
      <c r="AR3266" s="26"/>
      <c r="AS3266" s="26"/>
      <c r="AT3266" s="26"/>
      <c r="AU3266" s="26"/>
      <c r="AV3266" s="26"/>
      <c r="AW3266" s="11"/>
      <c r="AX3266" s="11"/>
      <c r="AY3266" s="11"/>
      <c r="AZ3266" s="11"/>
      <c r="BA3266" s="11"/>
      <c r="BB3266" s="11"/>
      <c r="BC3266" s="11"/>
    </row>
    <row r="3267" spans="1:55" x14ac:dyDescent="0.3">
      <c r="A3267" s="11"/>
      <c r="B3267" s="11"/>
      <c r="C3267" s="11"/>
      <c r="D3267" s="11"/>
      <c r="E3267" s="38"/>
      <c r="F3267" s="11"/>
      <c r="G3267" s="40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11"/>
      <c r="AG3267" s="11"/>
      <c r="AH3267" s="11"/>
      <c r="AI3267" s="11"/>
      <c r="AJ3267" s="11"/>
      <c r="AK3267" s="11"/>
      <c r="AL3267" s="11"/>
      <c r="AM3267" s="11"/>
      <c r="AN3267" s="11"/>
      <c r="AO3267" s="11"/>
      <c r="AP3267" s="11"/>
      <c r="AQ3267" s="26"/>
      <c r="AR3267" s="26"/>
      <c r="AS3267" s="26"/>
      <c r="AT3267" s="26"/>
      <c r="AU3267" s="26"/>
      <c r="AV3267" s="26"/>
      <c r="AW3267" s="11"/>
      <c r="AX3267" s="11"/>
      <c r="AY3267" s="11"/>
      <c r="AZ3267" s="11"/>
      <c r="BA3267" s="11"/>
      <c r="BB3267" s="11"/>
      <c r="BC3267" s="11"/>
    </row>
    <row r="3268" spans="1:55" x14ac:dyDescent="0.3">
      <c r="A3268" s="11"/>
      <c r="B3268" s="11"/>
      <c r="C3268" s="11"/>
      <c r="D3268" s="11"/>
      <c r="E3268" s="38"/>
      <c r="F3268" s="11"/>
      <c r="G3268" s="40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11"/>
      <c r="AG3268" s="11"/>
      <c r="AH3268" s="11"/>
      <c r="AI3268" s="11"/>
      <c r="AJ3268" s="11"/>
      <c r="AK3268" s="11"/>
      <c r="AL3268" s="11"/>
      <c r="AM3268" s="11"/>
      <c r="AN3268" s="11"/>
      <c r="AO3268" s="11"/>
      <c r="AP3268" s="11"/>
      <c r="AQ3268" s="26"/>
      <c r="AR3268" s="26"/>
      <c r="AS3268" s="26"/>
      <c r="AT3268" s="26"/>
      <c r="AU3268" s="26"/>
      <c r="AV3268" s="26"/>
      <c r="AW3268" s="11"/>
      <c r="AX3268" s="11"/>
      <c r="AY3268" s="11"/>
      <c r="AZ3268" s="11"/>
      <c r="BA3268" s="11"/>
      <c r="BB3268" s="11"/>
      <c r="BC3268" s="11"/>
    </row>
    <row r="3269" spans="1:55" x14ac:dyDescent="0.3">
      <c r="A3269" s="11"/>
      <c r="B3269" s="11"/>
      <c r="C3269" s="11"/>
      <c r="D3269" s="11"/>
      <c r="E3269" s="38"/>
      <c r="F3269" s="11"/>
      <c r="G3269" s="40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11"/>
      <c r="AG3269" s="11"/>
      <c r="AH3269" s="11"/>
      <c r="AI3269" s="11"/>
      <c r="AJ3269" s="11"/>
      <c r="AK3269" s="11"/>
      <c r="AL3269" s="11"/>
      <c r="AM3269" s="11"/>
      <c r="AN3269" s="11"/>
      <c r="AO3269" s="11"/>
      <c r="AP3269" s="11"/>
      <c r="AQ3269" s="26"/>
      <c r="AR3269" s="26"/>
      <c r="AS3269" s="26"/>
      <c r="AT3269" s="26"/>
      <c r="AU3269" s="26"/>
      <c r="AV3269" s="26"/>
      <c r="AW3269" s="11"/>
      <c r="AX3269" s="11"/>
      <c r="AY3269" s="11"/>
      <c r="AZ3269" s="11"/>
      <c r="BA3269" s="11"/>
      <c r="BB3269" s="11"/>
      <c r="BC3269" s="11"/>
    </row>
    <row r="3270" spans="1:55" x14ac:dyDescent="0.3">
      <c r="A3270" s="11"/>
      <c r="B3270" s="11"/>
      <c r="C3270" s="11"/>
      <c r="D3270" s="11"/>
      <c r="E3270" s="38"/>
      <c r="F3270" s="11"/>
      <c r="G3270" s="40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11"/>
      <c r="AG3270" s="11"/>
      <c r="AH3270" s="11"/>
      <c r="AI3270" s="11"/>
      <c r="AJ3270" s="11"/>
      <c r="AK3270" s="11"/>
      <c r="AL3270" s="11"/>
      <c r="AM3270" s="11"/>
      <c r="AN3270" s="11"/>
      <c r="AO3270" s="11"/>
      <c r="AP3270" s="11"/>
      <c r="AQ3270" s="26"/>
      <c r="AR3270" s="26"/>
      <c r="AS3270" s="26"/>
      <c r="AT3270" s="26"/>
      <c r="AU3270" s="26"/>
      <c r="AV3270" s="26"/>
      <c r="AW3270" s="11"/>
      <c r="AX3270" s="11"/>
      <c r="AY3270" s="11"/>
      <c r="AZ3270" s="11"/>
      <c r="BA3270" s="11"/>
      <c r="BB3270" s="11"/>
      <c r="BC3270" s="11"/>
    </row>
    <row r="3271" spans="1:55" x14ac:dyDescent="0.3">
      <c r="A3271" s="11"/>
      <c r="B3271" s="11"/>
      <c r="C3271" s="11"/>
      <c r="D3271" s="11"/>
      <c r="E3271" s="38"/>
      <c r="F3271" s="11"/>
      <c r="G3271" s="40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11"/>
      <c r="AG3271" s="11"/>
      <c r="AH3271" s="11"/>
      <c r="AI3271" s="11"/>
      <c r="AJ3271" s="11"/>
      <c r="AK3271" s="11"/>
      <c r="AL3271" s="11"/>
      <c r="AM3271" s="11"/>
      <c r="AN3271" s="11"/>
      <c r="AO3271" s="11"/>
      <c r="AP3271" s="11"/>
      <c r="AQ3271" s="26"/>
      <c r="AR3271" s="26"/>
      <c r="AS3271" s="26"/>
      <c r="AT3271" s="26"/>
      <c r="AU3271" s="26"/>
      <c r="AV3271" s="26"/>
      <c r="AW3271" s="11"/>
      <c r="AX3271" s="11"/>
      <c r="AY3271" s="11"/>
      <c r="AZ3271" s="11"/>
      <c r="BA3271" s="11"/>
      <c r="BB3271" s="11"/>
      <c r="BC3271" s="11"/>
    </row>
    <row r="3272" spans="1:55" x14ac:dyDescent="0.3">
      <c r="A3272" s="11"/>
      <c r="B3272" s="11"/>
      <c r="C3272" s="11"/>
      <c r="D3272" s="11"/>
      <c r="E3272" s="38"/>
      <c r="F3272" s="11"/>
      <c r="G3272" s="40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11"/>
      <c r="AG3272" s="11"/>
      <c r="AH3272" s="11"/>
      <c r="AI3272" s="11"/>
      <c r="AJ3272" s="11"/>
      <c r="AK3272" s="11"/>
      <c r="AL3272" s="11"/>
      <c r="AM3272" s="11"/>
      <c r="AN3272" s="11"/>
      <c r="AO3272" s="11"/>
      <c r="AP3272" s="11"/>
      <c r="AQ3272" s="26"/>
      <c r="AR3272" s="26"/>
      <c r="AS3272" s="26"/>
      <c r="AT3272" s="26"/>
      <c r="AU3272" s="26"/>
      <c r="AV3272" s="26"/>
      <c r="AW3272" s="11"/>
      <c r="AX3272" s="11"/>
      <c r="AY3272" s="11"/>
      <c r="AZ3272" s="11"/>
      <c r="BA3272" s="11"/>
      <c r="BB3272" s="11"/>
      <c r="BC3272" s="11"/>
    </row>
    <row r="3273" spans="1:55" x14ac:dyDescent="0.3">
      <c r="A3273" s="11"/>
      <c r="B3273" s="11"/>
      <c r="C3273" s="11"/>
      <c r="D3273" s="11"/>
      <c r="E3273" s="38"/>
      <c r="F3273" s="11"/>
      <c r="G3273" s="40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11"/>
      <c r="AG3273" s="11"/>
      <c r="AH3273" s="11"/>
      <c r="AI3273" s="11"/>
      <c r="AJ3273" s="11"/>
      <c r="AK3273" s="11"/>
      <c r="AL3273" s="11"/>
      <c r="AM3273" s="11"/>
      <c r="AN3273" s="11"/>
      <c r="AO3273" s="11"/>
      <c r="AP3273" s="11"/>
      <c r="AQ3273" s="26"/>
      <c r="AR3273" s="26"/>
      <c r="AS3273" s="26"/>
      <c r="AT3273" s="26"/>
      <c r="AU3273" s="26"/>
      <c r="AV3273" s="26"/>
      <c r="AW3273" s="11"/>
      <c r="AX3273" s="11"/>
      <c r="AY3273" s="11"/>
      <c r="AZ3273" s="11"/>
      <c r="BA3273" s="11"/>
      <c r="BB3273" s="11"/>
      <c r="BC3273" s="11"/>
    </row>
    <row r="3274" spans="1:55" x14ac:dyDescent="0.3">
      <c r="A3274" s="11"/>
      <c r="B3274" s="11"/>
      <c r="C3274" s="11"/>
      <c r="D3274" s="11"/>
      <c r="E3274" s="38"/>
      <c r="F3274" s="11"/>
      <c r="G3274" s="40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11"/>
      <c r="AG3274" s="11"/>
      <c r="AH3274" s="11"/>
      <c r="AI3274" s="11"/>
      <c r="AJ3274" s="11"/>
      <c r="AK3274" s="11"/>
      <c r="AL3274" s="11"/>
      <c r="AM3274" s="11"/>
      <c r="AN3274" s="11"/>
      <c r="AO3274" s="11"/>
      <c r="AP3274" s="11"/>
      <c r="AQ3274" s="26"/>
      <c r="AR3274" s="26"/>
      <c r="AS3274" s="26"/>
      <c r="AT3274" s="26"/>
      <c r="AU3274" s="26"/>
      <c r="AV3274" s="26"/>
      <c r="AW3274" s="11"/>
      <c r="AX3274" s="11"/>
      <c r="AY3274" s="11"/>
      <c r="AZ3274" s="11"/>
      <c r="BA3274" s="11"/>
      <c r="BB3274" s="11"/>
      <c r="BC3274" s="11"/>
    </row>
    <row r="3275" spans="1:55" x14ac:dyDescent="0.3">
      <c r="A3275" s="11"/>
      <c r="B3275" s="11"/>
      <c r="C3275" s="11"/>
      <c r="D3275" s="11"/>
      <c r="E3275" s="38"/>
      <c r="F3275" s="11"/>
      <c r="G3275" s="40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11"/>
      <c r="AG3275" s="11"/>
      <c r="AH3275" s="11"/>
      <c r="AI3275" s="11"/>
      <c r="AJ3275" s="11"/>
      <c r="AK3275" s="11"/>
      <c r="AL3275" s="11"/>
      <c r="AM3275" s="11"/>
      <c r="AN3275" s="11"/>
      <c r="AO3275" s="11"/>
      <c r="AP3275" s="11"/>
      <c r="AQ3275" s="26"/>
      <c r="AR3275" s="26"/>
      <c r="AS3275" s="26"/>
      <c r="AT3275" s="26"/>
      <c r="AU3275" s="26"/>
      <c r="AV3275" s="26"/>
      <c r="AW3275" s="11"/>
      <c r="AX3275" s="11"/>
      <c r="AY3275" s="11"/>
      <c r="AZ3275" s="11"/>
      <c r="BA3275" s="11"/>
      <c r="BB3275" s="11"/>
      <c r="BC3275" s="11"/>
    </row>
    <row r="3276" spans="1:55" x14ac:dyDescent="0.3">
      <c r="A3276" s="11"/>
      <c r="B3276" s="11"/>
      <c r="C3276" s="11"/>
      <c r="D3276" s="11"/>
      <c r="E3276" s="38"/>
      <c r="F3276" s="11"/>
      <c r="G3276" s="40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11"/>
      <c r="AG3276" s="11"/>
      <c r="AH3276" s="11"/>
      <c r="AI3276" s="11"/>
      <c r="AJ3276" s="11"/>
      <c r="AK3276" s="11"/>
      <c r="AL3276" s="11"/>
      <c r="AM3276" s="11"/>
      <c r="AN3276" s="11"/>
      <c r="AO3276" s="11"/>
      <c r="AP3276" s="11"/>
      <c r="AQ3276" s="26"/>
      <c r="AR3276" s="26"/>
      <c r="AS3276" s="26"/>
      <c r="AT3276" s="26"/>
      <c r="AU3276" s="26"/>
      <c r="AV3276" s="26"/>
      <c r="AW3276" s="11"/>
      <c r="AX3276" s="11"/>
      <c r="AY3276" s="11"/>
      <c r="AZ3276" s="11"/>
      <c r="BA3276" s="11"/>
      <c r="BB3276" s="11"/>
      <c r="BC3276" s="11"/>
    </row>
    <row r="3277" spans="1:55" x14ac:dyDescent="0.3">
      <c r="A3277" s="11"/>
      <c r="B3277" s="11"/>
      <c r="C3277" s="11"/>
      <c r="D3277" s="11"/>
      <c r="E3277" s="38"/>
      <c r="F3277" s="11"/>
      <c r="G3277" s="40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11"/>
      <c r="AG3277" s="11"/>
      <c r="AH3277" s="11"/>
      <c r="AI3277" s="11"/>
      <c r="AJ3277" s="11"/>
      <c r="AK3277" s="11"/>
      <c r="AL3277" s="11"/>
      <c r="AM3277" s="11"/>
      <c r="AN3277" s="11"/>
      <c r="AO3277" s="11"/>
      <c r="AP3277" s="11"/>
      <c r="AQ3277" s="26"/>
      <c r="AR3277" s="26"/>
      <c r="AS3277" s="26"/>
      <c r="AT3277" s="26"/>
      <c r="AU3277" s="26"/>
      <c r="AV3277" s="26"/>
      <c r="AW3277" s="11"/>
      <c r="AX3277" s="11"/>
      <c r="AY3277" s="11"/>
      <c r="AZ3277" s="11"/>
      <c r="BA3277" s="11"/>
      <c r="BB3277" s="11"/>
      <c r="BC3277" s="11"/>
    </row>
    <row r="3278" spans="1:55" x14ac:dyDescent="0.3">
      <c r="A3278" s="11"/>
      <c r="B3278" s="11"/>
      <c r="C3278" s="11"/>
      <c r="D3278" s="11"/>
      <c r="E3278" s="38"/>
      <c r="F3278" s="11"/>
      <c r="G3278" s="40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11"/>
      <c r="AG3278" s="11"/>
      <c r="AH3278" s="11"/>
      <c r="AI3278" s="11"/>
      <c r="AJ3278" s="11"/>
      <c r="AK3278" s="11"/>
      <c r="AL3278" s="11"/>
      <c r="AM3278" s="11"/>
      <c r="AN3278" s="11"/>
      <c r="AO3278" s="11"/>
      <c r="AP3278" s="11"/>
      <c r="AQ3278" s="26"/>
      <c r="AR3278" s="26"/>
      <c r="AS3278" s="26"/>
      <c r="AT3278" s="26"/>
      <c r="AU3278" s="26"/>
      <c r="AV3278" s="26"/>
      <c r="AW3278" s="11"/>
      <c r="AX3278" s="11"/>
      <c r="AY3278" s="11"/>
      <c r="AZ3278" s="11"/>
      <c r="BA3278" s="11"/>
      <c r="BB3278" s="11"/>
      <c r="BC3278" s="11"/>
    </row>
    <row r="3279" spans="1:55" x14ac:dyDescent="0.3">
      <c r="A3279" s="11"/>
      <c r="B3279" s="11"/>
      <c r="C3279" s="11"/>
      <c r="D3279" s="11"/>
      <c r="E3279" s="38"/>
      <c r="F3279" s="11"/>
      <c r="G3279" s="40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11"/>
      <c r="AG3279" s="11"/>
      <c r="AH3279" s="11"/>
      <c r="AI3279" s="11"/>
      <c r="AJ3279" s="11"/>
      <c r="AK3279" s="11"/>
      <c r="AL3279" s="11"/>
      <c r="AM3279" s="11"/>
      <c r="AN3279" s="11"/>
      <c r="AO3279" s="11"/>
      <c r="AP3279" s="11"/>
      <c r="AQ3279" s="26"/>
      <c r="AR3279" s="26"/>
      <c r="AS3279" s="26"/>
      <c r="AT3279" s="26"/>
      <c r="AU3279" s="26"/>
      <c r="AV3279" s="26"/>
      <c r="AW3279" s="11"/>
      <c r="AX3279" s="11"/>
      <c r="AY3279" s="11"/>
      <c r="AZ3279" s="11"/>
      <c r="BA3279" s="11"/>
      <c r="BB3279" s="11"/>
      <c r="BC3279" s="11"/>
    </row>
    <row r="3280" spans="1:55" x14ac:dyDescent="0.3">
      <c r="A3280" s="11"/>
      <c r="B3280" s="11"/>
      <c r="C3280" s="11"/>
      <c r="D3280" s="11"/>
      <c r="E3280" s="38"/>
      <c r="F3280" s="11"/>
      <c r="G3280" s="40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11"/>
      <c r="AG3280" s="11"/>
      <c r="AH3280" s="11"/>
      <c r="AI3280" s="11"/>
      <c r="AJ3280" s="11"/>
      <c r="AK3280" s="11"/>
      <c r="AL3280" s="11"/>
      <c r="AM3280" s="11"/>
      <c r="AN3280" s="11"/>
      <c r="AO3280" s="11"/>
      <c r="AP3280" s="11"/>
      <c r="AQ3280" s="26"/>
      <c r="AR3280" s="26"/>
      <c r="AS3280" s="26"/>
      <c r="AT3280" s="26"/>
      <c r="AU3280" s="26"/>
      <c r="AV3280" s="26"/>
      <c r="AW3280" s="11"/>
      <c r="AX3280" s="11"/>
      <c r="AY3280" s="11"/>
      <c r="AZ3280" s="11"/>
      <c r="BA3280" s="11"/>
      <c r="BB3280" s="11"/>
      <c r="BC3280" s="11"/>
    </row>
    <row r="3281" spans="1:55" x14ac:dyDescent="0.3">
      <c r="A3281" s="11"/>
      <c r="B3281" s="11"/>
      <c r="C3281" s="11"/>
      <c r="D3281" s="11"/>
      <c r="E3281" s="38"/>
      <c r="F3281" s="11"/>
      <c r="G3281" s="40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11"/>
      <c r="AG3281" s="11"/>
      <c r="AH3281" s="11"/>
      <c r="AI3281" s="11"/>
      <c r="AJ3281" s="11"/>
      <c r="AK3281" s="11"/>
      <c r="AL3281" s="11"/>
      <c r="AM3281" s="11"/>
      <c r="AN3281" s="11"/>
      <c r="AO3281" s="11"/>
      <c r="AP3281" s="11"/>
      <c r="AQ3281" s="26"/>
      <c r="AR3281" s="26"/>
      <c r="AS3281" s="26"/>
      <c r="AT3281" s="26"/>
      <c r="AU3281" s="26"/>
      <c r="AV3281" s="26"/>
      <c r="AW3281" s="11"/>
      <c r="AX3281" s="11"/>
      <c r="AY3281" s="11"/>
      <c r="AZ3281" s="11"/>
      <c r="BA3281" s="11"/>
      <c r="BB3281" s="11"/>
      <c r="BC3281" s="11"/>
    </row>
    <row r="3282" spans="1:55" x14ac:dyDescent="0.3">
      <c r="A3282" s="11"/>
      <c r="B3282" s="11"/>
      <c r="C3282" s="11"/>
      <c r="D3282" s="11"/>
      <c r="E3282" s="38"/>
      <c r="F3282" s="11"/>
      <c r="G3282" s="40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11"/>
      <c r="AG3282" s="11"/>
      <c r="AH3282" s="11"/>
      <c r="AI3282" s="11"/>
      <c r="AJ3282" s="11"/>
      <c r="AK3282" s="11"/>
      <c r="AL3282" s="11"/>
      <c r="AM3282" s="11"/>
      <c r="AN3282" s="11"/>
      <c r="AO3282" s="11"/>
      <c r="AP3282" s="11"/>
      <c r="AQ3282" s="26"/>
      <c r="AR3282" s="26"/>
      <c r="AS3282" s="26"/>
      <c r="AT3282" s="26"/>
      <c r="AU3282" s="26"/>
      <c r="AV3282" s="26"/>
      <c r="AW3282" s="11"/>
      <c r="AX3282" s="11"/>
      <c r="AY3282" s="11"/>
      <c r="AZ3282" s="11"/>
      <c r="BA3282" s="11"/>
      <c r="BB3282" s="11"/>
      <c r="BC3282" s="11"/>
    </row>
    <row r="3283" spans="1:55" x14ac:dyDescent="0.3">
      <c r="A3283" s="11"/>
      <c r="B3283" s="11"/>
      <c r="C3283" s="11"/>
      <c r="D3283" s="11"/>
      <c r="E3283" s="38"/>
      <c r="F3283" s="11"/>
      <c r="G3283" s="40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11"/>
      <c r="AG3283" s="11"/>
      <c r="AH3283" s="11"/>
      <c r="AI3283" s="11"/>
      <c r="AJ3283" s="11"/>
      <c r="AK3283" s="11"/>
      <c r="AL3283" s="11"/>
      <c r="AM3283" s="11"/>
      <c r="AN3283" s="11"/>
      <c r="AO3283" s="11"/>
      <c r="AP3283" s="11"/>
      <c r="AQ3283" s="26"/>
      <c r="AR3283" s="26"/>
      <c r="AS3283" s="26"/>
      <c r="AT3283" s="26"/>
      <c r="AU3283" s="26"/>
      <c r="AV3283" s="26"/>
      <c r="AW3283" s="11"/>
      <c r="AX3283" s="11"/>
      <c r="AY3283" s="11"/>
      <c r="AZ3283" s="11"/>
      <c r="BA3283" s="11"/>
      <c r="BB3283" s="11"/>
      <c r="BC3283" s="11"/>
    </row>
    <row r="3284" spans="1:55" x14ac:dyDescent="0.3">
      <c r="A3284" s="11"/>
      <c r="B3284" s="11"/>
      <c r="C3284" s="11"/>
      <c r="D3284" s="11"/>
      <c r="E3284" s="38"/>
      <c r="F3284" s="11"/>
      <c r="G3284" s="40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11"/>
      <c r="AG3284" s="11"/>
      <c r="AH3284" s="11"/>
      <c r="AI3284" s="11"/>
      <c r="AJ3284" s="11"/>
      <c r="AK3284" s="11"/>
      <c r="AL3284" s="11"/>
      <c r="AM3284" s="11"/>
      <c r="AN3284" s="11"/>
      <c r="AO3284" s="11"/>
      <c r="AP3284" s="11"/>
      <c r="AQ3284" s="26"/>
      <c r="AR3284" s="26"/>
      <c r="AS3284" s="26"/>
      <c r="AT3284" s="26"/>
      <c r="AU3284" s="26"/>
      <c r="AV3284" s="26"/>
      <c r="AW3284" s="11"/>
      <c r="AX3284" s="11"/>
      <c r="AY3284" s="11"/>
      <c r="AZ3284" s="11"/>
      <c r="BA3284" s="11"/>
      <c r="BB3284" s="11"/>
      <c r="BC3284" s="11"/>
    </row>
    <row r="3285" spans="1:55" x14ac:dyDescent="0.3">
      <c r="A3285" s="11"/>
      <c r="B3285" s="11"/>
      <c r="C3285" s="11"/>
      <c r="D3285" s="11"/>
      <c r="E3285" s="38"/>
      <c r="F3285" s="11"/>
      <c r="G3285" s="40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11"/>
      <c r="AG3285" s="11"/>
      <c r="AH3285" s="11"/>
      <c r="AI3285" s="11"/>
      <c r="AJ3285" s="11"/>
      <c r="AK3285" s="11"/>
      <c r="AL3285" s="11"/>
      <c r="AM3285" s="11"/>
      <c r="AN3285" s="11"/>
      <c r="AO3285" s="11"/>
      <c r="AP3285" s="11"/>
      <c r="AQ3285" s="26"/>
      <c r="AR3285" s="26"/>
      <c r="AS3285" s="26"/>
      <c r="AT3285" s="26"/>
      <c r="AU3285" s="26"/>
      <c r="AV3285" s="26"/>
      <c r="AW3285" s="11"/>
      <c r="AX3285" s="11"/>
      <c r="AY3285" s="11"/>
      <c r="AZ3285" s="11"/>
      <c r="BA3285" s="11"/>
      <c r="BB3285" s="11"/>
      <c r="BC3285" s="11"/>
    </row>
    <row r="3286" spans="1:55" x14ac:dyDescent="0.3">
      <c r="A3286" s="11"/>
      <c r="B3286" s="11"/>
      <c r="C3286" s="11"/>
      <c r="D3286" s="11"/>
      <c r="E3286" s="38"/>
      <c r="F3286" s="11"/>
      <c r="G3286" s="40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11"/>
      <c r="AG3286" s="11"/>
      <c r="AH3286" s="11"/>
      <c r="AI3286" s="11"/>
      <c r="AJ3286" s="11"/>
      <c r="AK3286" s="11"/>
      <c r="AL3286" s="11"/>
      <c r="AM3286" s="11"/>
      <c r="AN3286" s="11"/>
      <c r="AO3286" s="11"/>
      <c r="AP3286" s="11"/>
      <c r="AQ3286" s="26"/>
      <c r="AR3286" s="26"/>
      <c r="AS3286" s="26"/>
      <c r="AT3286" s="26"/>
      <c r="AU3286" s="26"/>
      <c r="AV3286" s="26"/>
      <c r="AW3286" s="11"/>
      <c r="AX3286" s="11"/>
      <c r="AY3286" s="11"/>
      <c r="AZ3286" s="11"/>
      <c r="BA3286" s="11"/>
      <c r="BB3286" s="11"/>
      <c r="BC3286" s="11"/>
    </row>
    <row r="3287" spans="1:55" x14ac:dyDescent="0.3">
      <c r="A3287" s="11"/>
      <c r="B3287" s="11"/>
      <c r="C3287" s="11"/>
      <c r="D3287" s="11"/>
      <c r="E3287" s="38"/>
      <c r="F3287" s="11"/>
      <c r="G3287" s="40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11"/>
      <c r="AG3287" s="11"/>
      <c r="AH3287" s="11"/>
      <c r="AI3287" s="11"/>
      <c r="AJ3287" s="11"/>
      <c r="AK3287" s="11"/>
      <c r="AL3287" s="11"/>
      <c r="AM3287" s="11"/>
      <c r="AN3287" s="11"/>
      <c r="AO3287" s="11"/>
      <c r="AP3287" s="11"/>
      <c r="AQ3287" s="26"/>
      <c r="AR3287" s="26"/>
      <c r="AS3287" s="26"/>
      <c r="AT3287" s="26"/>
      <c r="AU3287" s="26"/>
      <c r="AV3287" s="26"/>
      <c r="AW3287" s="11"/>
      <c r="AX3287" s="11"/>
      <c r="AY3287" s="11"/>
      <c r="AZ3287" s="11"/>
      <c r="BA3287" s="11"/>
      <c r="BB3287" s="11"/>
      <c r="BC3287" s="11"/>
    </row>
    <row r="3288" spans="1:55" x14ac:dyDescent="0.3">
      <c r="A3288" s="11"/>
      <c r="B3288" s="11"/>
      <c r="C3288" s="11"/>
      <c r="D3288" s="11"/>
      <c r="E3288" s="38"/>
      <c r="F3288" s="11"/>
      <c r="G3288" s="40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11"/>
      <c r="AG3288" s="11"/>
      <c r="AH3288" s="11"/>
      <c r="AI3288" s="11"/>
      <c r="AJ3288" s="11"/>
      <c r="AK3288" s="11"/>
      <c r="AL3288" s="11"/>
      <c r="AM3288" s="11"/>
      <c r="AN3288" s="11"/>
      <c r="AO3288" s="11"/>
      <c r="AP3288" s="11"/>
      <c r="AQ3288" s="26"/>
      <c r="AR3288" s="26"/>
      <c r="AS3288" s="26"/>
      <c r="AT3288" s="26"/>
      <c r="AU3288" s="26"/>
      <c r="AV3288" s="26"/>
      <c r="AW3288" s="11"/>
      <c r="AX3288" s="11"/>
      <c r="AY3288" s="11"/>
      <c r="AZ3288" s="11"/>
      <c r="BA3288" s="11"/>
      <c r="BB3288" s="11"/>
      <c r="BC3288" s="11"/>
    </row>
    <row r="3289" spans="1:55" x14ac:dyDescent="0.3">
      <c r="A3289" s="11"/>
      <c r="B3289" s="11"/>
      <c r="C3289" s="11"/>
      <c r="D3289" s="11"/>
      <c r="E3289" s="38"/>
      <c r="F3289" s="11"/>
      <c r="G3289" s="40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11"/>
      <c r="AG3289" s="11"/>
      <c r="AH3289" s="11"/>
      <c r="AI3289" s="11"/>
      <c r="AJ3289" s="11"/>
      <c r="AK3289" s="11"/>
      <c r="AL3289" s="11"/>
      <c r="AM3289" s="11"/>
      <c r="AN3289" s="11"/>
      <c r="AO3289" s="11"/>
      <c r="AP3289" s="11"/>
      <c r="AQ3289" s="26"/>
      <c r="AR3289" s="26"/>
      <c r="AS3289" s="26"/>
      <c r="AT3289" s="26"/>
      <c r="AU3289" s="26"/>
      <c r="AV3289" s="26"/>
      <c r="AW3289" s="11"/>
      <c r="AX3289" s="11"/>
      <c r="AY3289" s="11"/>
      <c r="AZ3289" s="11"/>
      <c r="BA3289" s="11"/>
      <c r="BB3289" s="11"/>
      <c r="BC3289" s="11"/>
    </row>
    <row r="3290" spans="1:55" x14ac:dyDescent="0.3">
      <c r="A3290" s="11"/>
      <c r="B3290" s="11"/>
      <c r="C3290" s="11"/>
      <c r="D3290" s="11"/>
      <c r="E3290" s="38"/>
      <c r="F3290" s="11"/>
      <c r="G3290" s="40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11"/>
      <c r="AG3290" s="11"/>
      <c r="AH3290" s="11"/>
      <c r="AI3290" s="11"/>
      <c r="AJ3290" s="11"/>
      <c r="AK3290" s="11"/>
      <c r="AL3290" s="11"/>
      <c r="AM3290" s="11"/>
      <c r="AN3290" s="11"/>
      <c r="AO3290" s="11"/>
      <c r="AP3290" s="11"/>
      <c r="AQ3290" s="26"/>
      <c r="AR3290" s="26"/>
      <c r="AS3290" s="26"/>
      <c r="AT3290" s="26"/>
      <c r="AU3290" s="26"/>
      <c r="AV3290" s="26"/>
      <c r="AW3290" s="11"/>
      <c r="AX3290" s="11"/>
      <c r="AY3290" s="11"/>
      <c r="AZ3290" s="11"/>
      <c r="BA3290" s="11"/>
      <c r="BB3290" s="11"/>
      <c r="BC3290" s="11"/>
    </row>
    <row r="3291" spans="1:55" x14ac:dyDescent="0.3">
      <c r="A3291" s="11"/>
      <c r="B3291" s="11"/>
      <c r="C3291" s="11"/>
      <c r="D3291" s="11"/>
      <c r="E3291" s="38"/>
      <c r="F3291" s="11"/>
      <c r="G3291" s="40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11"/>
      <c r="AG3291" s="11"/>
      <c r="AH3291" s="11"/>
      <c r="AI3291" s="11"/>
      <c r="AJ3291" s="11"/>
      <c r="AK3291" s="11"/>
      <c r="AL3291" s="11"/>
      <c r="AM3291" s="11"/>
      <c r="AN3291" s="11"/>
      <c r="AO3291" s="11"/>
      <c r="AP3291" s="11"/>
      <c r="AQ3291" s="26"/>
      <c r="AR3291" s="26"/>
      <c r="AS3291" s="26"/>
      <c r="AT3291" s="26"/>
      <c r="AU3291" s="26"/>
      <c r="AV3291" s="26"/>
      <c r="AW3291" s="11"/>
      <c r="AX3291" s="11"/>
      <c r="AY3291" s="11"/>
      <c r="AZ3291" s="11"/>
      <c r="BA3291" s="11"/>
      <c r="BB3291" s="11"/>
      <c r="BC3291" s="11"/>
    </row>
    <row r="3292" spans="1:55" x14ac:dyDescent="0.3">
      <c r="A3292" s="11"/>
      <c r="B3292" s="11"/>
      <c r="C3292" s="11"/>
      <c r="D3292" s="11"/>
      <c r="E3292" s="38"/>
      <c r="F3292" s="11"/>
      <c r="G3292" s="40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11"/>
      <c r="AG3292" s="11"/>
      <c r="AH3292" s="11"/>
      <c r="AI3292" s="11"/>
      <c r="AJ3292" s="11"/>
      <c r="AK3292" s="11"/>
      <c r="AL3292" s="11"/>
      <c r="AM3292" s="11"/>
      <c r="AN3292" s="11"/>
      <c r="AO3292" s="11"/>
      <c r="AP3292" s="11"/>
      <c r="AQ3292" s="26"/>
      <c r="AR3292" s="26"/>
      <c r="AS3292" s="26"/>
      <c r="AT3292" s="26"/>
      <c r="AU3292" s="26"/>
      <c r="AV3292" s="26"/>
      <c r="AW3292" s="11"/>
      <c r="AX3292" s="11"/>
      <c r="AY3292" s="11"/>
      <c r="AZ3292" s="11"/>
      <c r="BA3292" s="11"/>
      <c r="BB3292" s="11"/>
      <c r="BC3292" s="11"/>
    </row>
    <row r="3293" spans="1:55" x14ac:dyDescent="0.3">
      <c r="A3293" s="11"/>
      <c r="B3293" s="11"/>
      <c r="C3293" s="11"/>
      <c r="D3293" s="11"/>
      <c r="E3293" s="38"/>
      <c r="F3293" s="11"/>
      <c r="G3293" s="40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11"/>
      <c r="AG3293" s="11"/>
      <c r="AH3293" s="11"/>
      <c r="AI3293" s="11"/>
      <c r="AJ3293" s="11"/>
      <c r="AK3293" s="11"/>
      <c r="AL3293" s="11"/>
      <c r="AM3293" s="11"/>
      <c r="AN3293" s="11"/>
      <c r="AO3293" s="11"/>
      <c r="AP3293" s="11"/>
      <c r="AQ3293" s="26"/>
      <c r="AR3293" s="26"/>
      <c r="AS3293" s="26"/>
      <c r="AT3293" s="26"/>
      <c r="AU3293" s="26"/>
      <c r="AV3293" s="26"/>
      <c r="AW3293" s="11"/>
      <c r="AX3293" s="11"/>
      <c r="AY3293" s="11"/>
      <c r="AZ3293" s="11"/>
      <c r="BA3293" s="11"/>
      <c r="BB3293" s="11"/>
      <c r="BC3293" s="11"/>
    </row>
    <row r="3294" spans="1:55" x14ac:dyDescent="0.3">
      <c r="A3294" s="11"/>
      <c r="B3294" s="11"/>
      <c r="C3294" s="11"/>
      <c r="D3294" s="11"/>
      <c r="E3294" s="38"/>
      <c r="F3294" s="11"/>
      <c r="G3294" s="40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11"/>
      <c r="AG3294" s="11"/>
      <c r="AH3294" s="11"/>
      <c r="AI3294" s="11"/>
      <c r="AJ3294" s="11"/>
      <c r="AK3294" s="11"/>
      <c r="AL3294" s="11"/>
      <c r="AM3294" s="11"/>
      <c r="AN3294" s="11"/>
      <c r="AO3294" s="11"/>
      <c r="AP3294" s="11"/>
      <c r="AQ3294" s="26"/>
      <c r="AR3294" s="26"/>
      <c r="AS3294" s="26"/>
      <c r="AT3294" s="26"/>
      <c r="AU3294" s="26"/>
      <c r="AV3294" s="26"/>
      <c r="AW3294" s="11"/>
      <c r="AX3294" s="11"/>
      <c r="AY3294" s="11"/>
      <c r="AZ3294" s="11"/>
      <c r="BA3294" s="11"/>
      <c r="BB3294" s="11"/>
      <c r="BC3294" s="11"/>
    </row>
    <row r="3295" spans="1:55" x14ac:dyDescent="0.3">
      <c r="A3295" s="11"/>
      <c r="B3295" s="11"/>
      <c r="C3295" s="11"/>
      <c r="D3295" s="11"/>
      <c r="E3295" s="38"/>
      <c r="F3295" s="11"/>
      <c r="G3295" s="40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11"/>
      <c r="AG3295" s="11"/>
      <c r="AH3295" s="11"/>
      <c r="AI3295" s="11"/>
      <c r="AJ3295" s="11"/>
      <c r="AK3295" s="11"/>
      <c r="AL3295" s="11"/>
      <c r="AM3295" s="11"/>
      <c r="AN3295" s="11"/>
      <c r="AO3295" s="11"/>
      <c r="AP3295" s="11"/>
      <c r="AQ3295" s="26"/>
      <c r="AR3295" s="26"/>
      <c r="AS3295" s="26"/>
      <c r="AT3295" s="26"/>
      <c r="AU3295" s="26"/>
      <c r="AV3295" s="26"/>
      <c r="AW3295" s="11"/>
      <c r="AX3295" s="11"/>
      <c r="AY3295" s="11"/>
      <c r="AZ3295" s="11"/>
      <c r="BA3295" s="11"/>
      <c r="BB3295" s="11"/>
      <c r="BC3295" s="11"/>
    </row>
    <row r="3296" spans="1:55" x14ac:dyDescent="0.3">
      <c r="A3296" s="11"/>
      <c r="B3296" s="11"/>
      <c r="C3296" s="11"/>
      <c r="D3296" s="11"/>
      <c r="E3296" s="38"/>
      <c r="F3296" s="11"/>
      <c r="G3296" s="40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11"/>
      <c r="AG3296" s="11"/>
      <c r="AH3296" s="11"/>
      <c r="AI3296" s="11"/>
      <c r="AJ3296" s="11"/>
      <c r="AK3296" s="11"/>
      <c r="AL3296" s="11"/>
      <c r="AM3296" s="11"/>
      <c r="AN3296" s="11"/>
      <c r="AO3296" s="11"/>
      <c r="AP3296" s="11"/>
      <c r="AQ3296" s="26"/>
      <c r="AR3296" s="26"/>
      <c r="AS3296" s="26"/>
      <c r="AT3296" s="26"/>
      <c r="AU3296" s="26"/>
      <c r="AV3296" s="26"/>
      <c r="AW3296" s="11"/>
      <c r="AX3296" s="11"/>
      <c r="AY3296" s="11"/>
      <c r="AZ3296" s="11"/>
      <c r="BA3296" s="11"/>
      <c r="BB3296" s="11"/>
      <c r="BC3296" s="11"/>
    </row>
    <row r="3297" spans="1:55" x14ac:dyDescent="0.3">
      <c r="A3297" s="11"/>
      <c r="B3297" s="11"/>
      <c r="C3297" s="11"/>
      <c r="D3297" s="11"/>
      <c r="E3297" s="38"/>
      <c r="F3297" s="11"/>
      <c r="G3297" s="40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11"/>
      <c r="AG3297" s="11"/>
      <c r="AH3297" s="11"/>
      <c r="AI3297" s="11"/>
      <c r="AJ3297" s="11"/>
      <c r="AK3297" s="11"/>
      <c r="AL3297" s="11"/>
      <c r="AM3297" s="11"/>
      <c r="AN3297" s="11"/>
      <c r="AO3297" s="11"/>
      <c r="AP3297" s="11"/>
      <c r="AQ3297" s="26"/>
      <c r="AR3297" s="26"/>
      <c r="AS3297" s="26"/>
      <c r="AT3297" s="26"/>
      <c r="AU3297" s="26"/>
      <c r="AV3297" s="26"/>
      <c r="AW3297" s="11"/>
      <c r="AX3297" s="11"/>
      <c r="AY3297" s="11"/>
      <c r="AZ3297" s="11"/>
      <c r="BA3297" s="11"/>
      <c r="BB3297" s="11"/>
      <c r="BC3297" s="11"/>
    </row>
    <row r="3298" spans="1:55" x14ac:dyDescent="0.3">
      <c r="A3298" s="11"/>
      <c r="B3298" s="11"/>
      <c r="C3298" s="11"/>
      <c r="D3298" s="11"/>
      <c r="E3298" s="38"/>
      <c r="F3298" s="11"/>
      <c r="G3298" s="40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11"/>
      <c r="AG3298" s="11"/>
      <c r="AH3298" s="11"/>
      <c r="AI3298" s="11"/>
      <c r="AJ3298" s="11"/>
      <c r="AK3298" s="11"/>
      <c r="AL3298" s="11"/>
      <c r="AM3298" s="11"/>
      <c r="AN3298" s="11"/>
      <c r="AO3298" s="11"/>
      <c r="AP3298" s="11"/>
      <c r="AQ3298" s="26"/>
      <c r="AR3298" s="26"/>
      <c r="AS3298" s="26"/>
      <c r="AT3298" s="26"/>
      <c r="AU3298" s="26"/>
      <c r="AV3298" s="26"/>
      <c r="AW3298" s="11"/>
      <c r="AX3298" s="11"/>
      <c r="AY3298" s="11"/>
      <c r="AZ3298" s="11"/>
      <c r="BA3298" s="11"/>
      <c r="BB3298" s="11"/>
      <c r="BC3298" s="11"/>
    </row>
    <row r="3299" spans="1:55" x14ac:dyDescent="0.3">
      <c r="A3299" s="11"/>
      <c r="B3299" s="11"/>
      <c r="C3299" s="11"/>
      <c r="D3299" s="11"/>
      <c r="E3299" s="38"/>
      <c r="F3299" s="11"/>
      <c r="G3299" s="40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11"/>
      <c r="AG3299" s="11"/>
      <c r="AH3299" s="11"/>
      <c r="AI3299" s="11"/>
      <c r="AJ3299" s="11"/>
      <c r="AK3299" s="11"/>
      <c r="AL3299" s="11"/>
      <c r="AM3299" s="11"/>
      <c r="AN3299" s="11"/>
      <c r="AO3299" s="11"/>
      <c r="AP3299" s="11"/>
      <c r="AQ3299" s="26"/>
      <c r="AR3299" s="26"/>
      <c r="AS3299" s="26"/>
      <c r="AT3299" s="26"/>
      <c r="AU3299" s="26"/>
      <c r="AV3299" s="26"/>
      <c r="AW3299" s="11"/>
      <c r="AX3299" s="11"/>
      <c r="AY3299" s="11"/>
      <c r="AZ3299" s="11"/>
      <c r="BA3299" s="11"/>
      <c r="BB3299" s="11"/>
      <c r="BC3299" s="11"/>
    </row>
    <row r="3300" spans="1:55" x14ac:dyDescent="0.3">
      <c r="A3300" s="11"/>
      <c r="B3300" s="11"/>
      <c r="C3300" s="11"/>
      <c r="D3300" s="11"/>
      <c r="E3300" s="38"/>
      <c r="F3300" s="11"/>
      <c r="G3300" s="40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11"/>
      <c r="AG3300" s="11"/>
      <c r="AH3300" s="11"/>
      <c r="AI3300" s="11"/>
      <c r="AJ3300" s="11"/>
      <c r="AK3300" s="11"/>
      <c r="AL3300" s="11"/>
      <c r="AM3300" s="11"/>
      <c r="AN3300" s="11"/>
      <c r="AO3300" s="11"/>
      <c r="AP3300" s="11"/>
      <c r="AQ3300" s="26"/>
      <c r="AR3300" s="26"/>
      <c r="AS3300" s="26"/>
      <c r="AT3300" s="26"/>
      <c r="AU3300" s="26"/>
      <c r="AV3300" s="26"/>
      <c r="AW3300" s="11"/>
      <c r="AX3300" s="11"/>
      <c r="AY3300" s="11"/>
      <c r="AZ3300" s="11"/>
      <c r="BA3300" s="11"/>
      <c r="BB3300" s="11"/>
      <c r="BC3300" s="11"/>
    </row>
    <row r="3301" spans="1:55" x14ac:dyDescent="0.3">
      <c r="A3301" s="11"/>
      <c r="B3301" s="11"/>
      <c r="C3301" s="11"/>
      <c r="D3301" s="11"/>
      <c r="E3301" s="38"/>
      <c r="F3301" s="11"/>
      <c r="G3301" s="40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11"/>
      <c r="AG3301" s="11"/>
      <c r="AH3301" s="11"/>
      <c r="AI3301" s="11"/>
      <c r="AJ3301" s="11"/>
      <c r="AK3301" s="11"/>
      <c r="AL3301" s="11"/>
      <c r="AM3301" s="11"/>
      <c r="AN3301" s="11"/>
      <c r="AO3301" s="11"/>
      <c r="AP3301" s="11"/>
      <c r="AQ3301" s="26"/>
      <c r="AR3301" s="26"/>
      <c r="AS3301" s="26"/>
      <c r="AT3301" s="26"/>
      <c r="AU3301" s="26"/>
      <c r="AV3301" s="26"/>
      <c r="AW3301" s="11"/>
      <c r="AX3301" s="11"/>
      <c r="AY3301" s="11"/>
      <c r="AZ3301" s="11"/>
      <c r="BA3301" s="11"/>
      <c r="BB3301" s="11"/>
      <c r="BC3301" s="11"/>
    </row>
    <row r="3302" spans="1:55" x14ac:dyDescent="0.3">
      <c r="A3302" s="11"/>
      <c r="B3302" s="11"/>
      <c r="C3302" s="11"/>
      <c r="D3302" s="11"/>
      <c r="E3302" s="38"/>
      <c r="F3302" s="11"/>
      <c r="G3302" s="40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11"/>
      <c r="AG3302" s="11"/>
      <c r="AH3302" s="11"/>
      <c r="AI3302" s="11"/>
      <c r="AJ3302" s="11"/>
      <c r="AK3302" s="11"/>
      <c r="AL3302" s="11"/>
      <c r="AM3302" s="11"/>
      <c r="AN3302" s="11"/>
      <c r="AO3302" s="11"/>
      <c r="AP3302" s="11"/>
      <c r="AQ3302" s="26"/>
      <c r="AR3302" s="26"/>
      <c r="AS3302" s="26"/>
      <c r="AT3302" s="26"/>
      <c r="AU3302" s="26"/>
      <c r="AV3302" s="26"/>
      <c r="AW3302" s="11"/>
      <c r="AX3302" s="11"/>
      <c r="AY3302" s="11"/>
      <c r="AZ3302" s="11"/>
      <c r="BA3302" s="11"/>
      <c r="BB3302" s="11"/>
      <c r="BC3302" s="11"/>
    </row>
    <row r="3303" spans="1:55" x14ac:dyDescent="0.3">
      <c r="A3303" s="11"/>
      <c r="B3303" s="11"/>
      <c r="C3303" s="11"/>
      <c r="D3303" s="11"/>
      <c r="E3303" s="38"/>
      <c r="F3303" s="11"/>
      <c r="G3303" s="40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11"/>
      <c r="AG3303" s="11"/>
      <c r="AH3303" s="11"/>
      <c r="AI3303" s="11"/>
      <c r="AJ3303" s="11"/>
      <c r="AK3303" s="11"/>
      <c r="AL3303" s="11"/>
      <c r="AM3303" s="11"/>
      <c r="AN3303" s="11"/>
      <c r="AO3303" s="11"/>
      <c r="AP3303" s="11"/>
      <c r="AQ3303" s="26"/>
      <c r="AR3303" s="26"/>
      <c r="AS3303" s="26"/>
      <c r="AT3303" s="26"/>
      <c r="AU3303" s="26"/>
      <c r="AV3303" s="26"/>
      <c r="AW3303" s="11"/>
      <c r="AX3303" s="11"/>
      <c r="AY3303" s="11"/>
      <c r="AZ3303" s="11"/>
      <c r="BA3303" s="11"/>
      <c r="BB3303" s="11"/>
      <c r="BC3303" s="11"/>
    </row>
    <row r="3304" spans="1:55" x14ac:dyDescent="0.3">
      <c r="A3304" s="11"/>
      <c r="B3304" s="11"/>
      <c r="C3304" s="11"/>
      <c r="D3304" s="11"/>
      <c r="E3304" s="38"/>
      <c r="F3304" s="11"/>
      <c r="G3304" s="40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11"/>
      <c r="AG3304" s="11"/>
      <c r="AH3304" s="11"/>
      <c r="AI3304" s="11"/>
      <c r="AJ3304" s="11"/>
      <c r="AK3304" s="11"/>
      <c r="AL3304" s="11"/>
      <c r="AM3304" s="11"/>
      <c r="AN3304" s="11"/>
      <c r="AO3304" s="11"/>
      <c r="AP3304" s="11"/>
      <c r="AQ3304" s="26"/>
      <c r="AR3304" s="26"/>
      <c r="AS3304" s="26"/>
      <c r="AT3304" s="26"/>
      <c r="AU3304" s="26"/>
      <c r="AV3304" s="26"/>
      <c r="AW3304" s="11"/>
      <c r="AX3304" s="11"/>
      <c r="AY3304" s="11"/>
      <c r="AZ3304" s="11"/>
      <c r="BA3304" s="11"/>
      <c r="BB3304" s="11"/>
      <c r="BC3304" s="11"/>
    </row>
    <row r="3305" spans="1:55" x14ac:dyDescent="0.3">
      <c r="A3305" s="11"/>
      <c r="B3305" s="11"/>
      <c r="C3305" s="11"/>
      <c r="D3305" s="11"/>
      <c r="E3305" s="38"/>
      <c r="F3305" s="11"/>
      <c r="G3305" s="40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11"/>
      <c r="AG3305" s="11"/>
      <c r="AH3305" s="11"/>
      <c r="AI3305" s="11"/>
      <c r="AJ3305" s="11"/>
      <c r="AK3305" s="11"/>
      <c r="AL3305" s="11"/>
      <c r="AM3305" s="11"/>
      <c r="AN3305" s="11"/>
      <c r="AO3305" s="11"/>
      <c r="AP3305" s="11"/>
      <c r="AQ3305" s="26"/>
      <c r="AR3305" s="26"/>
      <c r="AS3305" s="26"/>
      <c r="AT3305" s="26"/>
      <c r="AU3305" s="26"/>
      <c r="AV3305" s="26"/>
      <c r="AW3305" s="11"/>
      <c r="AX3305" s="11"/>
      <c r="AY3305" s="11"/>
      <c r="AZ3305" s="11"/>
      <c r="BA3305" s="11"/>
      <c r="BB3305" s="11"/>
      <c r="BC3305" s="11"/>
    </row>
    <row r="3306" spans="1:55" x14ac:dyDescent="0.3">
      <c r="A3306" s="11"/>
      <c r="B3306" s="11"/>
      <c r="C3306" s="11"/>
      <c r="D3306" s="11"/>
      <c r="E3306" s="38"/>
      <c r="F3306" s="11"/>
      <c r="G3306" s="40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11"/>
      <c r="AG3306" s="11"/>
      <c r="AH3306" s="11"/>
      <c r="AI3306" s="11"/>
      <c r="AJ3306" s="11"/>
      <c r="AK3306" s="11"/>
      <c r="AL3306" s="11"/>
      <c r="AM3306" s="11"/>
      <c r="AN3306" s="11"/>
      <c r="AO3306" s="11"/>
      <c r="AP3306" s="11"/>
      <c r="AQ3306" s="26"/>
      <c r="AR3306" s="26"/>
      <c r="AS3306" s="26"/>
      <c r="AT3306" s="26"/>
      <c r="AU3306" s="26"/>
      <c r="AV3306" s="26"/>
      <c r="AW3306" s="11"/>
      <c r="AX3306" s="11"/>
      <c r="AY3306" s="11"/>
      <c r="AZ3306" s="11"/>
      <c r="BA3306" s="11"/>
      <c r="BB3306" s="11"/>
      <c r="BC3306" s="11"/>
    </row>
    <row r="3307" spans="1:55" x14ac:dyDescent="0.3">
      <c r="A3307" s="11"/>
      <c r="B3307" s="11"/>
      <c r="C3307" s="11"/>
      <c r="D3307" s="11"/>
      <c r="E3307" s="38"/>
      <c r="F3307" s="11"/>
      <c r="G3307" s="40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11"/>
      <c r="AG3307" s="11"/>
      <c r="AH3307" s="11"/>
      <c r="AI3307" s="11"/>
      <c r="AJ3307" s="11"/>
      <c r="AK3307" s="11"/>
      <c r="AL3307" s="11"/>
      <c r="AM3307" s="11"/>
      <c r="AN3307" s="11"/>
      <c r="AO3307" s="11"/>
      <c r="AP3307" s="11"/>
      <c r="AQ3307" s="26"/>
      <c r="AR3307" s="26"/>
      <c r="AS3307" s="26"/>
      <c r="AT3307" s="26"/>
      <c r="AU3307" s="26"/>
      <c r="AV3307" s="26"/>
      <c r="AW3307" s="11"/>
      <c r="AX3307" s="11"/>
      <c r="AY3307" s="11"/>
      <c r="AZ3307" s="11"/>
      <c r="BA3307" s="11"/>
      <c r="BB3307" s="11"/>
      <c r="BC3307" s="11"/>
    </row>
    <row r="3308" spans="1:55" x14ac:dyDescent="0.3">
      <c r="A3308" s="11"/>
      <c r="B3308" s="11"/>
      <c r="C3308" s="11"/>
      <c r="D3308" s="11"/>
      <c r="E3308" s="38"/>
      <c r="F3308" s="11"/>
      <c r="G3308" s="40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11"/>
      <c r="AG3308" s="11"/>
      <c r="AH3308" s="11"/>
      <c r="AI3308" s="11"/>
      <c r="AJ3308" s="11"/>
      <c r="AK3308" s="11"/>
      <c r="AL3308" s="11"/>
      <c r="AM3308" s="11"/>
      <c r="AN3308" s="11"/>
      <c r="AO3308" s="11"/>
      <c r="AP3308" s="11"/>
      <c r="AQ3308" s="26"/>
      <c r="AR3308" s="26"/>
      <c r="AS3308" s="26"/>
      <c r="AT3308" s="26"/>
      <c r="AU3308" s="26"/>
      <c r="AV3308" s="26"/>
      <c r="AW3308" s="11"/>
      <c r="AX3308" s="11"/>
      <c r="AY3308" s="11"/>
      <c r="AZ3308" s="11"/>
      <c r="BA3308" s="11"/>
      <c r="BB3308" s="11"/>
      <c r="BC3308" s="11"/>
    </row>
    <row r="3309" spans="1:55" x14ac:dyDescent="0.3">
      <c r="A3309" s="11"/>
      <c r="B3309" s="11"/>
      <c r="C3309" s="11"/>
      <c r="D3309" s="11"/>
      <c r="E3309" s="38"/>
      <c r="F3309" s="11"/>
      <c r="G3309" s="40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11"/>
      <c r="AG3309" s="11"/>
      <c r="AH3309" s="11"/>
      <c r="AI3309" s="11"/>
      <c r="AJ3309" s="11"/>
      <c r="AK3309" s="11"/>
      <c r="AL3309" s="11"/>
      <c r="AM3309" s="11"/>
      <c r="AN3309" s="11"/>
      <c r="AO3309" s="11"/>
      <c r="AP3309" s="11"/>
      <c r="AQ3309" s="26"/>
      <c r="AR3309" s="26"/>
      <c r="AS3309" s="26"/>
      <c r="AT3309" s="26"/>
      <c r="AU3309" s="26"/>
      <c r="AV3309" s="26"/>
      <c r="AW3309" s="11"/>
      <c r="AX3309" s="11"/>
      <c r="AY3309" s="11"/>
      <c r="AZ3309" s="11"/>
      <c r="BA3309" s="11"/>
      <c r="BB3309" s="11"/>
      <c r="BC3309" s="11"/>
    </row>
    <row r="3310" spans="1:55" x14ac:dyDescent="0.3">
      <c r="A3310" s="11"/>
      <c r="B3310" s="11"/>
      <c r="C3310" s="11"/>
      <c r="D3310" s="11"/>
      <c r="E3310" s="38"/>
      <c r="F3310" s="11"/>
      <c r="G3310" s="40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11"/>
      <c r="AG3310" s="11"/>
      <c r="AH3310" s="11"/>
      <c r="AI3310" s="11"/>
      <c r="AJ3310" s="11"/>
      <c r="AK3310" s="11"/>
      <c r="AL3310" s="11"/>
      <c r="AM3310" s="11"/>
      <c r="AN3310" s="11"/>
      <c r="AO3310" s="11"/>
      <c r="AP3310" s="11"/>
      <c r="AQ3310" s="26"/>
      <c r="AR3310" s="26"/>
      <c r="AS3310" s="26"/>
      <c r="AT3310" s="26"/>
      <c r="AU3310" s="26"/>
      <c r="AV3310" s="26"/>
      <c r="AW3310" s="11"/>
      <c r="AX3310" s="11"/>
      <c r="AY3310" s="11"/>
      <c r="AZ3310" s="11"/>
      <c r="BA3310" s="11"/>
      <c r="BB3310" s="11"/>
      <c r="BC3310" s="11"/>
    </row>
    <row r="3311" spans="1:55" x14ac:dyDescent="0.3">
      <c r="A3311" s="11"/>
      <c r="B3311" s="11"/>
      <c r="C3311" s="11"/>
      <c r="D3311" s="11"/>
      <c r="E3311" s="38"/>
      <c r="F3311" s="11"/>
      <c r="G3311" s="40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11"/>
      <c r="AG3311" s="11"/>
      <c r="AH3311" s="11"/>
      <c r="AI3311" s="11"/>
      <c r="AJ3311" s="11"/>
      <c r="AK3311" s="11"/>
      <c r="AL3311" s="11"/>
      <c r="AM3311" s="11"/>
      <c r="AN3311" s="11"/>
      <c r="AO3311" s="11"/>
      <c r="AP3311" s="11"/>
      <c r="AQ3311" s="26"/>
      <c r="AR3311" s="26"/>
      <c r="AS3311" s="26"/>
      <c r="AT3311" s="26"/>
      <c r="AU3311" s="26"/>
      <c r="AV3311" s="26"/>
      <c r="AW3311" s="11"/>
      <c r="AX3311" s="11"/>
      <c r="AY3311" s="11"/>
      <c r="AZ3311" s="11"/>
      <c r="BA3311" s="11"/>
      <c r="BB3311" s="11"/>
      <c r="BC3311" s="11"/>
    </row>
    <row r="3312" spans="1:55" x14ac:dyDescent="0.3">
      <c r="A3312" s="11"/>
      <c r="B3312" s="11"/>
      <c r="C3312" s="11"/>
      <c r="D3312" s="11"/>
      <c r="E3312" s="38"/>
      <c r="F3312" s="11"/>
      <c r="G3312" s="40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11"/>
      <c r="AG3312" s="11"/>
      <c r="AH3312" s="11"/>
      <c r="AI3312" s="11"/>
      <c r="AJ3312" s="11"/>
      <c r="AK3312" s="11"/>
      <c r="AL3312" s="11"/>
      <c r="AM3312" s="11"/>
      <c r="AN3312" s="11"/>
      <c r="AO3312" s="11"/>
      <c r="AP3312" s="11"/>
      <c r="AQ3312" s="26"/>
      <c r="AR3312" s="26"/>
      <c r="AS3312" s="26"/>
      <c r="AT3312" s="26"/>
      <c r="AU3312" s="26"/>
      <c r="AV3312" s="26"/>
      <c r="AW3312" s="11"/>
      <c r="AX3312" s="11"/>
      <c r="AY3312" s="11"/>
      <c r="AZ3312" s="11"/>
      <c r="BA3312" s="11"/>
      <c r="BB3312" s="11"/>
      <c r="BC3312" s="11"/>
    </row>
    <row r="3313" spans="1:55" x14ac:dyDescent="0.3">
      <c r="A3313" s="11"/>
      <c r="B3313" s="11"/>
      <c r="C3313" s="11"/>
      <c r="D3313" s="11"/>
      <c r="E3313" s="38"/>
      <c r="F3313" s="11"/>
      <c r="G3313" s="40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11"/>
      <c r="AG3313" s="11"/>
      <c r="AH3313" s="11"/>
      <c r="AI3313" s="11"/>
      <c r="AJ3313" s="11"/>
      <c r="AK3313" s="11"/>
      <c r="AL3313" s="11"/>
      <c r="AM3313" s="11"/>
      <c r="AN3313" s="11"/>
      <c r="AO3313" s="11"/>
      <c r="AP3313" s="11"/>
      <c r="AQ3313" s="26"/>
      <c r="AR3313" s="26"/>
      <c r="AS3313" s="26"/>
      <c r="AT3313" s="26"/>
      <c r="AU3313" s="26"/>
      <c r="AV3313" s="26"/>
      <c r="AW3313" s="11"/>
      <c r="AX3313" s="11"/>
      <c r="AY3313" s="11"/>
      <c r="AZ3313" s="11"/>
      <c r="BA3313" s="11"/>
      <c r="BB3313" s="11"/>
      <c r="BC3313" s="11"/>
    </row>
    <row r="3314" spans="1:55" x14ac:dyDescent="0.3">
      <c r="A3314" s="11"/>
      <c r="B3314" s="11"/>
      <c r="C3314" s="11"/>
      <c r="D3314" s="11"/>
      <c r="E3314" s="38"/>
      <c r="F3314" s="11"/>
      <c r="G3314" s="40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11"/>
      <c r="AG3314" s="11"/>
      <c r="AH3314" s="11"/>
      <c r="AI3314" s="11"/>
      <c r="AJ3314" s="11"/>
      <c r="AK3314" s="11"/>
      <c r="AL3314" s="11"/>
      <c r="AM3314" s="11"/>
      <c r="AN3314" s="11"/>
      <c r="AO3314" s="11"/>
      <c r="AP3314" s="11"/>
      <c r="AQ3314" s="26"/>
      <c r="AR3314" s="26"/>
      <c r="AS3314" s="26"/>
      <c r="AT3314" s="26"/>
      <c r="AU3314" s="26"/>
      <c r="AV3314" s="26"/>
      <c r="AW3314" s="11"/>
      <c r="AX3314" s="11"/>
      <c r="AY3314" s="11"/>
      <c r="AZ3314" s="11"/>
      <c r="BA3314" s="11"/>
      <c r="BB3314" s="11"/>
      <c r="BC3314" s="11"/>
    </row>
    <row r="3315" spans="1:55" x14ac:dyDescent="0.3">
      <c r="A3315" s="11"/>
      <c r="B3315" s="11"/>
      <c r="C3315" s="11"/>
      <c r="D3315" s="11"/>
      <c r="E3315" s="38"/>
      <c r="F3315" s="11"/>
      <c r="G3315" s="40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11"/>
      <c r="AG3315" s="11"/>
      <c r="AH3315" s="11"/>
      <c r="AI3315" s="11"/>
      <c r="AJ3315" s="11"/>
      <c r="AK3315" s="11"/>
      <c r="AL3315" s="11"/>
      <c r="AM3315" s="11"/>
      <c r="AN3315" s="11"/>
      <c r="AO3315" s="11"/>
      <c r="AP3315" s="11"/>
      <c r="AQ3315" s="26"/>
      <c r="AR3315" s="26"/>
      <c r="AS3315" s="26"/>
      <c r="AT3315" s="26"/>
      <c r="AU3315" s="26"/>
      <c r="AV3315" s="26"/>
      <c r="AW3315" s="11"/>
      <c r="AX3315" s="11"/>
      <c r="AY3315" s="11"/>
      <c r="AZ3315" s="11"/>
      <c r="BA3315" s="11"/>
      <c r="BB3315" s="11"/>
      <c r="BC3315" s="11"/>
    </row>
    <row r="3316" spans="1:55" x14ac:dyDescent="0.3">
      <c r="A3316" s="11"/>
      <c r="B3316" s="11"/>
      <c r="C3316" s="11"/>
      <c r="D3316" s="11"/>
      <c r="E3316" s="38"/>
      <c r="F3316" s="11"/>
      <c r="G3316" s="40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11"/>
      <c r="AG3316" s="11"/>
      <c r="AH3316" s="11"/>
      <c r="AI3316" s="11"/>
      <c r="AJ3316" s="11"/>
      <c r="AK3316" s="11"/>
      <c r="AL3316" s="11"/>
      <c r="AM3316" s="11"/>
      <c r="AN3316" s="11"/>
      <c r="AO3316" s="11"/>
      <c r="AP3316" s="11"/>
      <c r="AQ3316" s="26"/>
      <c r="AR3316" s="26"/>
      <c r="AS3316" s="26"/>
      <c r="AT3316" s="26"/>
      <c r="AU3316" s="26"/>
      <c r="AV3316" s="26"/>
      <c r="AW3316" s="11"/>
      <c r="AX3316" s="11"/>
      <c r="AY3316" s="11"/>
      <c r="AZ3316" s="11"/>
      <c r="BA3316" s="11"/>
      <c r="BB3316" s="11"/>
      <c r="BC3316" s="11"/>
    </row>
    <row r="3317" spans="1:55" x14ac:dyDescent="0.3">
      <c r="A3317" s="11"/>
      <c r="B3317" s="11"/>
      <c r="C3317" s="11"/>
      <c r="D3317" s="11"/>
      <c r="E3317" s="38"/>
      <c r="F3317" s="11"/>
      <c r="G3317" s="40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11"/>
      <c r="AG3317" s="11"/>
      <c r="AH3317" s="11"/>
      <c r="AI3317" s="11"/>
      <c r="AJ3317" s="11"/>
      <c r="AK3317" s="11"/>
      <c r="AL3317" s="11"/>
      <c r="AM3317" s="11"/>
      <c r="AN3317" s="11"/>
      <c r="AO3317" s="11"/>
      <c r="AP3317" s="11"/>
      <c r="AQ3317" s="26"/>
      <c r="AR3317" s="26"/>
      <c r="AS3317" s="26"/>
      <c r="AT3317" s="26"/>
      <c r="AU3317" s="26"/>
      <c r="AV3317" s="26"/>
      <c r="AW3317" s="11"/>
      <c r="AX3317" s="11"/>
      <c r="AY3317" s="11"/>
      <c r="AZ3317" s="11"/>
      <c r="BA3317" s="11"/>
      <c r="BB3317" s="11"/>
      <c r="BC3317" s="11"/>
    </row>
    <row r="3318" spans="1:55" x14ac:dyDescent="0.3">
      <c r="A3318" s="11"/>
      <c r="B3318" s="11"/>
      <c r="C3318" s="11"/>
      <c r="D3318" s="11"/>
      <c r="E3318" s="38"/>
      <c r="F3318" s="11"/>
      <c r="G3318" s="40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11"/>
      <c r="AG3318" s="11"/>
      <c r="AH3318" s="11"/>
      <c r="AI3318" s="11"/>
      <c r="AJ3318" s="11"/>
      <c r="AK3318" s="11"/>
      <c r="AL3318" s="11"/>
      <c r="AM3318" s="11"/>
      <c r="AN3318" s="11"/>
      <c r="AO3318" s="11"/>
      <c r="AP3318" s="11"/>
      <c r="AQ3318" s="26"/>
      <c r="AR3318" s="26"/>
      <c r="AS3318" s="26"/>
      <c r="AT3318" s="26"/>
      <c r="AU3318" s="26"/>
      <c r="AV3318" s="26"/>
      <c r="AW3318" s="11"/>
      <c r="AX3318" s="11"/>
      <c r="AY3318" s="11"/>
      <c r="AZ3318" s="11"/>
      <c r="BA3318" s="11"/>
      <c r="BB3318" s="11"/>
      <c r="BC3318" s="11"/>
    </row>
    <row r="3319" spans="1:55" x14ac:dyDescent="0.3">
      <c r="A3319" s="11"/>
      <c r="B3319" s="11"/>
      <c r="C3319" s="11"/>
      <c r="D3319" s="11"/>
      <c r="E3319" s="38"/>
      <c r="F3319" s="11"/>
      <c r="G3319" s="40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11"/>
      <c r="AG3319" s="11"/>
      <c r="AH3319" s="11"/>
      <c r="AI3319" s="11"/>
      <c r="AJ3319" s="11"/>
      <c r="AK3319" s="11"/>
      <c r="AL3319" s="11"/>
      <c r="AM3319" s="11"/>
      <c r="AN3319" s="11"/>
      <c r="AO3319" s="11"/>
      <c r="AP3319" s="11"/>
      <c r="AQ3319" s="26"/>
      <c r="AR3319" s="26"/>
      <c r="AS3319" s="26"/>
      <c r="AT3319" s="26"/>
      <c r="AU3319" s="26"/>
      <c r="AV3319" s="26"/>
      <c r="AW3319" s="11"/>
      <c r="AX3319" s="11"/>
      <c r="AY3319" s="11"/>
      <c r="AZ3319" s="11"/>
      <c r="BA3319" s="11"/>
      <c r="BB3319" s="11"/>
      <c r="BC3319" s="11"/>
    </row>
    <row r="3320" spans="1:55" x14ac:dyDescent="0.3">
      <c r="A3320" s="11"/>
      <c r="B3320" s="11"/>
      <c r="C3320" s="11"/>
      <c r="D3320" s="11"/>
      <c r="E3320" s="38"/>
      <c r="F3320" s="11"/>
      <c r="G3320" s="40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11"/>
      <c r="AG3320" s="11"/>
      <c r="AH3320" s="11"/>
      <c r="AI3320" s="11"/>
      <c r="AJ3320" s="11"/>
      <c r="AK3320" s="11"/>
      <c r="AL3320" s="11"/>
      <c r="AM3320" s="11"/>
      <c r="AN3320" s="11"/>
      <c r="AO3320" s="11"/>
      <c r="AP3320" s="11"/>
      <c r="AQ3320" s="26"/>
      <c r="AR3320" s="26"/>
      <c r="AS3320" s="26"/>
      <c r="AT3320" s="26"/>
      <c r="AU3320" s="26"/>
      <c r="AV3320" s="26"/>
      <c r="AW3320" s="11"/>
      <c r="AX3320" s="11"/>
      <c r="AY3320" s="11"/>
      <c r="AZ3320" s="11"/>
      <c r="BA3320" s="11"/>
      <c r="BB3320" s="11"/>
      <c r="BC3320" s="11"/>
    </row>
    <row r="3321" spans="1:55" x14ac:dyDescent="0.3">
      <c r="A3321" s="11"/>
      <c r="B3321" s="11"/>
      <c r="C3321" s="11"/>
      <c r="D3321" s="11"/>
      <c r="E3321" s="38"/>
      <c r="F3321" s="11"/>
      <c r="G3321" s="40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11"/>
      <c r="AG3321" s="11"/>
      <c r="AH3321" s="11"/>
      <c r="AI3321" s="11"/>
      <c r="AJ3321" s="11"/>
      <c r="AK3321" s="11"/>
      <c r="AL3321" s="11"/>
      <c r="AM3321" s="11"/>
      <c r="AN3321" s="11"/>
      <c r="AO3321" s="11"/>
      <c r="AP3321" s="11"/>
      <c r="AQ3321" s="26"/>
      <c r="AR3321" s="26"/>
      <c r="AS3321" s="26"/>
      <c r="AT3321" s="26"/>
      <c r="AU3321" s="26"/>
      <c r="AV3321" s="26"/>
      <c r="AW3321" s="11"/>
      <c r="AX3321" s="11"/>
      <c r="AY3321" s="11"/>
      <c r="AZ3321" s="11"/>
      <c r="BA3321" s="11"/>
      <c r="BB3321" s="11"/>
      <c r="BC3321" s="11"/>
    </row>
    <row r="3322" spans="1:55" x14ac:dyDescent="0.3">
      <c r="A3322" s="11"/>
      <c r="B3322" s="11"/>
      <c r="C3322" s="11"/>
      <c r="D3322" s="11"/>
      <c r="E3322" s="38"/>
      <c r="F3322" s="11"/>
      <c r="G3322" s="40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11"/>
      <c r="AG3322" s="11"/>
      <c r="AH3322" s="11"/>
      <c r="AI3322" s="11"/>
      <c r="AJ3322" s="11"/>
      <c r="AK3322" s="11"/>
      <c r="AL3322" s="11"/>
      <c r="AM3322" s="11"/>
      <c r="AN3322" s="11"/>
      <c r="AO3322" s="11"/>
      <c r="AP3322" s="11"/>
      <c r="AQ3322" s="26"/>
      <c r="AR3322" s="26"/>
      <c r="AS3322" s="26"/>
      <c r="AT3322" s="26"/>
      <c r="AU3322" s="26"/>
      <c r="AV3322" s="26"/>
      <c r="AW3322" s="11"/>
      <c r="AX3322" s="11"/>
      <c r="AY3322" s="11"/>
      <c r="AZ3322" s="11"/>
      <c r="BA3322" s="11"/>
      <c r="BB3322" s="11"/>
      <c r="BC3322" s="11"/>
    </row>
    <row r="3323" spans="1:55" x14ac:dyDescent="0.3">
      <c r="A3323" s="11"/>
      <c r="B3323" s="11"/>
      <c r="C3323" s="11"/>
      <c r="D3323" s="11"/>
      <c r="E3323" s="38"/>
      <c r="F3323" s="11"/>
      <c r="G3323" s="40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11"/>
      <c r="AG3323" s="11"/>
      <c r="AH3323" s="11"/>
      <c r="AI3323" s="11"/>
      <c r="AJ3323" s="11"/>
      <c r="AK3323" s="11"/>
      <c r="AL3323" s="11"/>
      <c r="AM3323" s="11"/>
      <c r="AN3323" s="11"/>
      <c r="AO3323" s="11"/>
      <c r="AP3323" s="11"/>
      <c r="AQ3323" s="26"/>
      <c r="AR3323" s="26"/>
      <c r="AS3323" s="26"/>
      <c r="AT3323" s="26"/>
      <c r="AU3323" s="26"/>
      <c r="AV3323" s="26"/>
      <c r="AW3323" s="11"/>
      <c r="AX3323" s="11"/>
      <c r="AY3323" s="11"/>
      <c r="AZ3323" s="11"/>
      <c r="BA3323" s="11"/>
      <c r="BB3323" s="11"/>
      <c r="BC3323" s="11"/>
    </row>
    <row r="3324" spans="1:55" x14ac:dyDescent="0.3">
      <c r="A3324" s="11"/>
      <c r="B3324" s="11"/>
      <c r="C3324" s="11"/>
      <c r="D3324" s="11"/>
      <c r="E3324" s="38"/>
      <c r="F3324" s="11"/>
      <c r="G3324" s="40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11"/>
      <c r="AG3324" s="11"/>
      <c r="AH3324" s="11"/>
      <c r="AI3324" s="11"/>
      <c r="AJ3324" s="11"/>
      <c r="AK3324" s="11"/>
      <c r="AL3324" s="11"/>
      <c r="AM3324" s="11"/>
      <c r="AN3324" s="11"/>
      <c r="AO3324" s="11"/>
      <c r="AP3324" s="11"/>
      <c r="AQ3324" s="26"/>
      <c r="AR3324" s="26"/>
      <c r="AS3324" s="26"/>
      <c r="AT3324" s="26"/>
      <c r="AU3324" s="26"/>
      <c r="AV3324" s="26"/>
      <c r="AW3324" s="11"/>
      <c r="AX3324" s="11"/>
      <c r="AY3324" s="11"/>
      <c r="AZ3324" s="11"/>
      <c r="BA3324" s="11"/>
      <c r="BB3324" s="11"/>
      <c r="BC3324" s="11"/>
    </row>
    <row r="3325" spans="1:55" x14ac:dyDescent="0.3">
      <c r="A3325" s="11"/>
      <c r="B3325" s="11"/>
      <c r="C3325" s="11"/>
      <c r="D3325" s="11"/>
      <c r="E3325" s="38"/>
      <c r="F3325" s="11"/>
      <c r="G3325" s="40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11"/>
      <c r="AG3325" s="11"/>
      <c r="AH3325" s="11"/>
      <c r="AI3325" s="11"/>
      <c r="AJ3325" s="11"/>
      <c r="AK3325" s="11"/>
      <c r="AL3325" s="11"/>
      <c r="AM3325" s="11"/>
      <c r="AN3325" s="11"/>
      <c r="AO3325" s="11"/>
      <c r="AP3325" s="11"/>
      <c r="AQ3325" s="26"/>
      <c r="AR3325" s="26"/>
      <c r="AS3325" s="26"/>
      <c r="AT3325" s="26"/>
      <c r="AU3325" s="26"/>
      <c r="AV3325" s="26"/>
      <c r="AW3325" s="11"/>
      <c r="AX3325" s="11"/>
      <c r="AY3325" s="11"/>
      <c r="AZ3325" s="11"/>
      <c r="BA3325" s="11"/>
      <c r="BB3325" s="11"/>
      <c r="BC3325" s="11"/>
    </row>
    <row r="3326" spans="1:55" x14ac:dyDescent="0.3">
      <c r="A3326" s="11"/>
      <c r="B3326" s="11"/>
      <c r="C3326" s="11"/>
      <c r="D3326" s="11"/>
      <c r="E3326" s="38"/>
      <c r="F3326" s="11"/>
      <c r="G3326" s="40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11"/>
      <c r="AG3326" s="11"/>
      <c r="AH3326" s="11"/>
      <c r="AI3326" s="11"/>
      <c r="AJ3326" s="11"/>
      <c r="AK3326" s="11"/>
      <c r="AL3326" s="11"/>
      <c r="AM3326" s="11"/>
      <c r="AN3326" s="11"/>
      <c r="AO3326" s="11"/>
      <c r="AP3326" s="11"/>
      <c r="AQ3326" s="26"/>
      <c r="AR3326" s="26"/>
      <c r="AS3326" s="26"/>
      <c r="AT3326" s="26"/>
      <c r="AU3326" s="26"/>
      <c r="AV3326" s="26"/>
      <c r="AW3326" s="11"/>
      <c r="AX3326" s="11"/>
      <c r="AY3326" s="11"/>
      <c r="AZ3326" s="11"/>
      <c r="BA3326" s="11"/>
      <c r="BB3326" s="11"/>
      <c r="BC3326" s="11"/>
    </row>
    <row r="3327" spans="1:55" x14ac:dyDescent="0.3">
      <c r="A3327" s="11"/>
      <c r="B3327" s="11"/>
      <c r="C3327" s="11"/>
      <c r="D3327" s="11"/>
      <c r="E3327" s="38"/>
      <c r="F3327" s="11"/>
      <c r="G3327" s="40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11"/>
      <c r="AG3327" s="11"/>
      <c r="AH3327" s="11"/>
      <c r="AI3327" s="11"/>
      <c r="AJ3327" s="11"/>
      <c r="AK3327" s="11"/>
      <c r="AL3327" s="11"/>
      <c r="AM3327" s="11"/>
      <c r="AN3327" s="11"/>
      <c r="AO3327" s="11"/>
      <c r="AP3327" s="11"/>
      <c r="AQ3327" s="26"/>
      <c r="AR3327" s="26"/>
      <c r="AS3327" s="26"/>
      <c r="AT3327" s="26"/>
      <c r="AU3327" s="26"/>
      <c r="AV3327" s="26"/>
      <c r="AW3327" s="11"/>
      <c r="AX3327" s="11"/>
      <c r="AY3327" s="11"/>
      <c r="AZ3327" s="11"/>
      <c r="BA3327" s="11"/>
      <c r="BB3327" s="11"/>
      <c r="BC3327" s="11"/>
    </row>
    <row r="3328" spans="1:55" x14ac:dyDescent="0.3">
      <c r="A3328" s="11"/>
      <c r="B3328" s="11"/>
      <c r="C3328" s="11"/>
      <c r="D3328" s="11"/>
      <c r="E3328" s="38"/>
      <c r="F3328" s="11"/>
      <c r="G3328" s="40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11"/>
      <c r="AG3328" s="11"/>
      <c r="AH3328" s="11"/>
      <c r="AI3328" s="11"/>
      <c r="AJ3328" s="11"/>
      <c r="AK3328" s="11"/>
      <c r="AL3328" s="11"/>
      <c r="AM3328" s="11"/>
      <c r="AN3328" s="11"/>
      <c r="AO3328" s="11"/>
      <c r="AP3328" s="11"/>
      <c r="AQ3328" s="26"/>
      <c r="AR3328" s="26"/>
      <c r="AS3328" s="26"/>
      <c r="AT3328" s="26"/>
      <c r="AU3328" s="26"/>
      <c r="AV3328" s="26"/>
      <c r="AW3328" s="11"/>
      <c r="AX3328" s="11"/>
      <c r="AY3328" s="11"/>
      <c r="AZ3328" s="11"/>
      <c r="BA3328" s="11"/>
      <c r="BB3328" s="11"/>
      <c r="BC3328" s="11"/>
    </row>
    <row r="3329" spans="1:55" x14ac:dyDescent="0.3">
      <c r="A3329" s="11"/>
      <c r="B3329" s="11"/>
      <c r="C3329" s="11"/>
      <c r="D3329" s="11"/>
      <c r="E3329" s="38"/>
      <c r="F3329" s="11"/>
      <c r="G3329" s="40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11"/>
      <c r="AG3329" s="11"/>
      <c r="AH3329" s="11"/>
      <c r="AI3329" s="11"/>
      <c r="AJ3329" s="11"/>
      <c r="AK3329" s="11"/>
      <c r="AL3329" s="11"/>
      <c r="AM3329" s="11"/>
      <c r="AN3329" s="11"/>
      <c r="AO3329" s="11"/>
      <c r="AP3329" s="11"/>
      <c r="AQ3329" s="26"/>
      <c r="AR3329" s="26"/>
      <c r="AS3329" s="26"/>
      <c r="AT3329" s="26"/>
      <c r="AU3329" s="26"/>
      <c r="AV3329" s="26"/>
      <c r="AW3329" s="11"/>
      <c r="AX3329" s="11"/>
      <c r="AY3329" s="11"/>
      <c r="AZ3329" s="11"/>
      <c r="BA3329" s="11"/>
      <c r="BB3329" s="11"/>
      <c r="BC3329" s="11"/>
    </row>
    <row r="3330" spans="1:55" x14ac:dyDescent="0.3">
      <c r="A3330" s="11"/>
      <c r="B3330" s="11"/>
      <c r="C3330" s="11"/>
      <c r="D3330" s="11"/>
      <c r="E3330" s="38"/>
      <c r="F3330" s="11"/>
      <c r="G3330" s="40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11"/>
      <c r="AG3330" s="11"/>
      <c r="AH3330" s="11"/>
      <c r="AI3330" s="11"/>
      <c r="AJ3330" s="11"/>
      <c r="AK3330" s="11"/>
      <c r="AL3330" s="11"/>
      <c r="AM3330" s="11"/>
      <c r="AN3330" s="11"/>
      <c r="AO3330" s="11"/>
      <c r="AP3330" s="11"/>
      <c r="AQ3330" s="26"/>
      <c r="AR3330" s="26"/>
      <c r="AS3330" s="26"/>
      <c r="AT3330" s="26"/>
      <c r="AU3330" s="26"/>
      <c r="AV3330" s="26"/>
      <c r="AW3330" s="11"/>
      <c r="AX3330" s="11"/>
      <c r="AY3330" s="11"/>
      <c r="AZ3330" s="11"/>
      <c r="BA3330" s="11"/>
      <c r="BB3330" s="11"/>
      <c r="BC3330" s="11"/>
    </row>
    <row r="3331" spans="1:55" x14ac:dyDescent="0.3">
      <c r="A3331" s="11"/>
      <c r="B3331" s="11"/>
      <c r="C3331" s="11"/>
      <c r="D3331" s="11"/>
      <c r="E3331" s="38"/>
      <c r="F3331" s="11"/>
      <c r="G3331" s="40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11"/>
      <c r="AG3331" s="11"/>
      <c r="AH3331" s="11"/>
      <c r="AI3331" s="11"/>
      <c r="AJ3331" s="11"/>
      <c r="AK3331" s="11"/>
      <c r="AL3331" s="11"/>
      <c r="AM3331" s="11"/>
      <c r="AN3331" s="11"/>
      <c r="AO3331" s="11"/>
      <c r="AP3331" s="11"/>
      <c r="AQ3331" s="26"/>
      <c r="AR3331" s="26"/>
      <c r="AS3331" s="26"/>
      <c r="AT3331" s="26"/>
      <c r="AU3331" s="26"/>
      <c r="AV3331" s="26"/>
      <c r="AW3331" s="11"/>
      <c r="AX3331" s="11"/>
      <c r="AY3331" s="11"/>
      <c r="AZ3331" s="11"/>
      <c r="BA3331" s="11"/>
      <c r="BB3331" s="11"/>
      <c r="BC3331" s="11"/>
    </row>
    <row r="3332" spans="1:55" x14ac:dyDescent="0.3">
      <c r="A3332" s="11"/>
      <c r="B3332" s="11"/>
      <c r="C3332" s="11"/>
      <c r="D3332" s="11"/>
      <c r="E3332" s="38"/>
      <c r="F3332" s="11"/>
      <c r="G3332" s="40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11"/>
      <c r="AG3332" s="11"/>
      <c r="AH3332" s="11"/>
      <c r="AI3332" s="11"/>
      <c r="AJ3332" s="11"/>
      <c r="AK3332" s="11"/>
      <c r="AL3332" s="11"/>
      <c r="AM3332" s="11"/>
      <c r="AN3332" s="11"/>
      <c r="AO3332" s="11"/>
      <c r="AP3332" s="11"/>
      <c r="AQ3332" s="26"/>
      <c r="AR3332" s="26"/>
      <c r="AS3332" s="26"/>
      <c r="AT3332" s="26"/>
      <c r="AU3332" s="26"/>
      <c r="AV3332" s="26"/>
      <c r="AW3332" s="11"/>
      <c r="AX3332" s="11"/>
      <c r="AY3332" s="11"/>
      <c r="AZ3332" s="11"/>
      <c r="BA3332" s="11"/>
      <c r="BB3332" s="11"/>
      <c r="BC3332" s="11"/>
    </row>
    <row r="3333" spans="1:55" x14ac:dyDescent="0.3">
      <c r="A3333" s="11"/>
      <c r="B3333" s="11"/>
      <c r="C3333" s="11"/>
      <c r="D3333" s="11"/>
      <c r="E3333" s="38"/>
      <c r="F3333" s="11"/>
      <c r="G3333" s="40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11"/>
      <c r="AG3333" s="11"/>
      <c r="AH3333" s="11"/>
      <c r="AI3333" s="11"/>
      <c r="AJ3333" s="11"/>
      <c r="AK3333" s="11"/>
      <c r="AL3333" s="11"/>
      <c r="AM3333" s="11"/>
      <c r="AN3333" s="11"/>
      <c r="AO3333" s="11"/>
      <c r="AP3333" s="11"/>
      <c r="AQ3333" s="26"/>
      <c r="AR3333" s="26"/>
      <c r="AS3333" s="26"/>
      <c r="AT3333" s="26"/>
      <c r="AU3333" s="26"/>
      <c r="AV3333" s="26"/>
      <c r="AW3333" s="11"/>
      <c r="AX3333" s="11"/>
      <c r="AY3333" s="11"/>
      <c r="AZ3333" s="11"/>
      <c r="BA3333" s="11"/>
      <c r="BB3333" s="11"/>
      <c r="BC3333" s="11"/>
    </row>
    <row r="3334" spans="1:55" x14ac:dyDescent="0.3">
      <c r="A3334" s="11"/>
      <c r="B3334" s="11"/>
      <c r="C3334" s="11"/>
      <c r="D3334" s="11"/>
      <c r="E3334" s="38"/>
      <c r="F3334" s="11"/>
      <c r="G3334" s="40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11"/>
      <c r="AG3334" s="11"/>
      <c r="AH3334" s="11"/>
      <c r="AI3334" s="11"/>
      <c r="AJ3334" s="11"/>
      <c r="AK3334" s="11"/>
      <c r="AL3334" s="11"/>
      <c r="AM3334" s="11"/>
      <c r="AN3334" s="11"/>
      <c r="AO3334" s="11"/>
      <c r="AP3334" s="11"/>
      <c r="AQ3334" s="26"/>
      <c r="AR3334" s="26"/>
      <c r="AS3334" s="26"/>
      <c r="AT3334" s="26"/>
      <c r="AU3334" s="26"/>
      <c r="AV3334" s="26"/>
      <c r="AW3334" s="11"/>
      <c r="AX3334" s="11"/>
      <c r="AY3334" s="11"/>
      <c r="AZ3334" s="11"/>
      <c r="BA3334" s="11"/>
      <c r="BB3334" s="11"/>
      <c r="BC3334" s="11"/>
    </row>
    <row r="3335" spans="1:55" x14ac:dyDescent="0.3">
      <c r="A3335" s="11"/>
      <c r="B3335" s="11"/>
      <c r="C3335" s="11"/>
      <c r="D3335" s="11"/>
      <c r="E3335" s="38"/>
      <c r="F3335" s="11"/>
      <c r="G3335" s="40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11"/>
      <c r="AG3335" s="11"/>
      <c r="AH3335" s="11"/>
      <c r="AI3335" s="11"/>
      <c r="AJ3335" s="11"/>
      <c r="AK3335" s="11"/>
      <c r="AL3335" s="11"/>
      <c r="AM3335" s="11"/>
      <c r="AN3335" s="11"/>
      <c r="AO3335" s="11"/>
      <c r="AP3335" s="11"/>
      <c r="AQ3335" s="26"/>
      <c r="AR3335" s="26"/>
      <c r="AS3335" s="26"/>
      <c r="AT3335" s="26"/>
      <c r="AU3335" s="26"/>
      <c r="AV3335" s="26"/>
      <c r="AW3335" s="11"/>
      <c r="AX3335" s="11"/>
      <c r="AY3335" s="11"/>
      <c r="AZ3335" s="11"/>
      <c r="BA3335" s="11"/>
      <c r="BB3335" s="11"/>
      <c r="BC3335" s="11"/>
    </row>
    <row r="3336" spans="1:55" x14ac:dyDescent="0.3">
      <c r="A3336" s="11"/>
      <c r="B3336" s="11"/>
      <c r="C3336" s="11"/>
      <c r="D3336" s="11"/>
      <c r="E3336" s="38"/>
      <c r="F3336" s="11"/>
      <c r="G3336" s="40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11"/>
      <c r="AG3336" s="11"/>
      <c r="AH3336" s="11"/>
      <c r="AI3336" s="11"/>
      <c r="AJ3336" s="11"/>
      <c r="AK3336" s="11"/>
      <c r="AL3336" s="11"/>
      <c r="AM3336" s="11"/>
      <c r="AN3336" s="11"/>
      <c r="AO3336" s="11"/>
      <c r="AP3336" s="11"/>
      <c r="AQ3336" s="26"/>
      <c r="AR3336" s="26"/>
      <c r="AS3336" s="26"/>
      <c r="AT3336" s="26"/>
      <c r="AU3336" s="26"/>
      <c r="AV3336" s="26"/>
      <c r="AW3336" s="11"/>
      <c r="AX3336" s="11"/>
      <c r="AY3336" s="11"/>
      <c r="AZ3336" s="11"/>
      <c r="BA3336" s="11"/>
      <c r="BB3336" s="11"/>
      <c r="BC3336" s="11"/>
    </row>
    <row r="3337" spans="1:55" x14ac:dyDescent="0.3">
      <c r="A3337" s="11"/>
      <c r="B3337" s="11"/>
      <c r="C3337" s="11"/>
      <c r="D3337" s="11"/>
      <c r="E3337" s="38"/>
      <c r="F3337" s="11"/>
      <c r="G3337" s="40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11"/>
      <c r="AG3337" s="11"/>
      <c r="AH3337" s="11"/>
      <c r="AI3337" s="11"/>
      <c r="AJ3337" s="11"/>
      <c r="AK3337" s="11"/>
      <c r="AL3337" s="11"/>
      <c r="AM3337" s="11"/>
      <c r="AN3337" s="11"/>
      <c r="AO3337" s="11"/>
      <c r="AP3337" s="11"/>
      <c r="AQ3337" s="26"/>
      <c r="AR3337" s="26"/>
      <c r="AS3337" s="26"/>
      <c r="AT3337" s="26"/>
      <c r="AU3337" s="26"/>
      <c r="AV3337" s="26"/>
      <c r="AW3337" s="11"/>
      <c r="AX3337" s="11"/>
      <c r="AY3337" s="11"/>
      <c r="AZ3337" s="11"/>
      <c r="BA3337" s="11"/>
      <c r="BB3337" s="11"/>
      <c r="BC3337" s="11"/>
    </row>
    <row r="3338" spans="1:55" x14ac:dyDescent="0.3">
      <c r="A3338" s="11"/>
      <c r="B3338" s="11"/>
      <c r="C3338" s="11"/>
      <c r="D3338" s="11"/>
      <c r="E3338" s="38"/>
      <c r="F3338" s="11"/>
      <c r="G3338" s="40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11"/>
      <c r="AG3338" s="11"/>
      <c r="AH3338" s="11"/>
      <c r="AI3338" s="11"/>
      <c r="AJ3338" s="11"/>
      <c r="AK3338" s="11"/>
      <c r="AL3338" s="11"/>
      <c r="AM3338" s="11"/>
      <c r="AN3338" s="11"/>
      <c r="AO3338" s="11"/>
      <c r="AP3338" s="11"/>
      <c r="AQ3338" s="26"/>
      <c r="AR3338" s="26"/>
      <c r="AS3338" s="26"/>
      <c r="AT3338" s="26"/>
      <c r="AU3338" s="26"/>
      <c r="AV3338" s="26"/>
      <c r="AW3338" s="11"/>
      <c r="AX3338" s="11"/>
      <c r="AY3338" s="11"/>
      <c r="AZ3338" s="11"/>
      <c r="BA3338" s="11"/>
      <c r="BB3338" s="11"/>
      <c r="BC3338" s="11"/>
    </row>
    <row r="3339" spans="1:55" x14ac:dyDescent="0.3">
      <c r="A3339" s="11"/>
      <c r="B3339" s="11"/>
      <c r="C3339" s="11"/>
      <c r="D3339" s="11"/>
      <c r="E3339" s="38"/>
      <c r="F3339" s="11"/>
      <c r="G3339" s="40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11"/>
      <c r="AG3339" s="11"/>
      <c r="AH3339" s="11"/>
      <c r="AI3339" s="11"/>
      <c r="AJ3339" s="11"/>
      <c r="AK3339" s="11"/>
      <c r="AL3339" s="11"/>
      <c r="AM3339" s="11"/>
      <c r="AN3339" s="11"/>
      <c r="AO3339" s="11"/>
      <c r="AP3339" s="11"/>
      <c r="AQ3339" s="26"/>
      <c r="AR3339" s="26"/>
      <c r="AS3339" s="26"/>
      <c r="AT3339" s="26"/>
      <c r="AU3339" s="26"/>
      <c r="AV3339" s="26"/>
      <c r="AW3339" s="11"/>
      <c r="AX3339" s="11"/>
      <c r="AY3339" s="11"/>
      <c r="AZ3339" s="11"/>
      <c r="BA3339" s="11"/>
      <c r="BB3339" s="11"/>
      <c r="BC3339" s="11"/>
    </row>
    <row r="3340" spans="1:55" x14ac:dyDescent="0.3">
      <c r="A3340" s="11"/>
      <c r="B3340" s="11"/>
      <c r="C3340" s="11"/>
      <c r="D3340" s="11"/>
      <c r="E3340" s="38"/>
      <c r="F3340" s="11"/>
      <c r="G3340" s="40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11"/>
      <c r="AG3340" s="11"/>
      <c r="AH3340" s="11"/>
      <c r="AI3340" s="11"/>
      <c r="AJ3340" s="11"/>
      <c r="AK3340" s="11"/>
      <c r="AL3340" s="11"/>
      <c r="AM3340" s="11"/>
      <c r="AN3340" s="11"/>
      <c r="AO3340" s="11"/>
      <c r="AP3340" s="11"/>
      <c r="AQ3340" s="26"/>
      <c r="AR3340" s="26"/>
      <c r="AS3340" s="26"/>
      <c r="AT3340" s="26"/>
      <c r="AU3340" s="26"/>
      <c r="AV3340" s="26"/>
      <c r="AW3340" s="11"/>
      <c r="AX3340" s="11"/>
      <c r="AY3340" s="11"/>
      <c r="AZ3340" s="11"/>
      <c r="BA3340" s="11"/>
      <c r="BB3340" s="11"/>
      <c r="BC3340" s="11"/>
    </row>
    <row r="3341" spans="1:55" x14ac:dyDescent="0.3">
      <c r="A3341" s="11"/>
      <c r="B3341" s="11"/>
      <c r="C3341" s="11"/>
      <c r="D3341" s="11"/>
      <c r="E3341" s="38"/>
      <c r="F3341" s="11"/>
      <c r="G3341" s="40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11"/>
      <c r="AG3341" s="11"/>
      <c r="AH3341" s="11"/>
      <c r="AI3341" s="11"/>
      <c r="AJ3341" s="11"/>
      <c r="AK3341" s="11"/>
      <c r="AL3341" s="11"/>
      <c r="AM3341" s="11"/>
      <c r="AN3341" s="11"/>
      <c r="AO3341" s="11"/>
      <c r="AP3341" s="11"/>
      <c r="AQ3341" s="26"/>
      <c r="AR3341" s="26"/>
      <c r="AS3341" s="26"/>
      <c r="AT3341" s="26"/>
      <c r="AU3341" s="26"/>
      <c r="AV3341" s="26"/>
      <c r="AW3341" s="11"/>
      <c r="AX3341" s="11"/>
      <c r="AY3341" s="11"/>
      <c r="AZ3341" s="11"/>
      <c r="BA3341" s="11"/>
      <c r="BB3341" s="11"/>
      <c r="BC3341" s="11"/>
    </row>
    <row r="3342" spans="1:55" x14ac:dyDescent="0.3">
      <c r="A3342" s="11"/>
      <c r="B3342" s="11"/>
      <c r="C3342" s="11"/>
      <c r="D3342" s="11"/>
      <c r="E3342" s="38"/>
      <c r="F3342" s="11"/>
      <c r="G3342" s="40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11"/>
      <c r="AG3342" s="11"/>
      <c r="AH3342" s="11"/>
      <c r="AI3342" s="11"/>
      <c r="AJ3342" s="11"/>
      <c r="AK3342" s="11"/>
      <c r="AL3342" s="11"/>
      <c r="AM3342" s="11"/>
      <c r="AN3342" s="11"/>
      <c r="AO3342" s="11"/>
      <c r="AP3342" s="11"/>
      <c r="AQ3342" s="26"/>
      <c r="AR3342" s="26"/>
      <c r="AS3342" s="26"/>
      <c r="AT3342" s="26"/>
      <c r="AU3342" s="26"/>
      <c r="AV3342" s="26"/>
      <c r="AW3342" s="11"/>
      <c r="AX3342" s="11"/>
      <c r="AY3342" s="11"/>
      <c r="AZ3342" s="11"/>
      <c r="BA3342" s="11"/>
      <c r="BB3342" s="11"/>
      <c r="BC3342" s="11"/>
    </row>
    <row r="3343" spans="1:55" x14ac:dyDescent="0.3">
      <c r="A3343" s="11"/>
      <c r="B3343" s="11"/>
      <c r="C3343" s="11"/>
      <c r="D3343" s="11"/>
      <c r="E3343" s="38"/>
      <c r="F3343" s="11"/>
      <c r="G3343" s="40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11"/>
      <c r="AG3343" s="11"/>
      <c r="AH3343" s="11"/>
      <c r="AI3343" s="11"/>
      <c r="AJ3343" s="11"/>
      <c r="AK3343" s="11"/>
      <c r="AL3343" s="11"/>
      <c r="AM3343" s="11"/>
      <c r="AN3343" s="11"/>
      <c r="AO3343" s="11"/>
      <c r="AP3343" s="11"/>
      <c r="AQ3343" s="26"/>
      <c r="AR3343" s="26"/>
      <c r="AS3343" s="26"/>
      <c r="AT3343" s="26"/>
      <c r="AU3343" s="26"/>
      <c r="AV3343" s="26"/>
      <c r="AW3343" s="11"/>
      <c r="AX3343" s="11"/>
      <c r="AY3343" s="11"/>
      <c r="AZ3343" s="11"/>
      <c r="BA3343" s="11"/>
      <c r="BB3343" s="11"/>
      <c r="BC3343" s="11"/>
    </row>
    <row r="3344" spans="1:55" x14ac:dyDescent="0.3">
      <c r="A3344" s="11"/>
      <c r="B3344" s="11"/>
      <c r="C3344" s="11"/>
      <c r="D3344" s="11"/>
      <c r="E3344" s="38"/>
      <c r="F3344" s="11"/>
      <c r="G3344" s="40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11"/>
      <c r="AG3344" s="11"/>
      <c r="AH3344" s="11"/>
      <c r="AI3344" s="11"/>
      <c r="AJ3344" s="11"/>
      <c r="AK3344" s="11"/>
      <c r="AL3344" s="11"/>
      <c r="AM3344" s="11"/>
      <c r="AN3344" s="11"/>
      <c r="AO3344" s="11"/>
      <c r="AP3344" s="11"/>
      <c r="AQ3344" s="26"/>
      <c r="AR3344" s="26"/>
      <c r="AS3344" s="26"/>
      <c r="AT3344" s="26"/>
      <c r="AU3344" s="26"/>
      <c r="AV3344" s="26"/>
      <c r="AW3344" s="11"/>
      <c r="AX3344" s="11"/>
      <c r="AY3344" s="11"/>
      <c r="AZ3344" s="11"/>
      <c r="BA3344" s="11"/>
      <c r="BB3344" s="11"/>
      <c r="BC3344" s="11"/>
    </row>
    <row r="3345" spans="1:55" x14ac:dyDescent="0.3">
      <c r="A3345" s="11"/>
      <c r="B3345" s="11"/>
      <c r="C3345" s="11"/>
      <c r="D3345" s="11"/>
      <c r="E3345" s="38"/>
      <c r="F3345" s="11"/>
      <c r="G3345" s="40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11"/>
      <c r="AG3345" s="11"/>
      <c r="AH3345" s="11"/>
      <c r="AI3345" s="11"/>
      <c r="AJ3345" s="11"/>
      <c r="AK3345" s="11"/>
      <c r="AL3345" s="11"/>
      <c r="AM3345" s="11"/>
      <c r="AN3345" s="11"/>
      <c r="AO3345" s="11"/>
      <c r="AP3345" s="11"/>
      <c r="AQ3345" s="26"/>
      <c r="AR3345" s="26"/>
      <c r="AS3345" s="26"/>
      <c r="AT3345" s="26"/>
      <c r="AU3345" s="26"/>
      <c r="AV3345" s="26"/>
      <c r="AW3345" s="11"/>
      <c r="AX3345" s="11"/>
      <c r="AY3345" s="11"/>
      <c r="AZ3345" s="11"/>
      <c r="BA3345" s="11"/>
      <c r="BB3345" s="11"/>
      <c r="BC3345" s="11"/>
    </row>
    <row r="3346" spans="1:55" x14ac:dyDescent="0.3">
      <c r="A3346" s="11"/>
      <c r="B3346" s="11"/>
      <c r="C3346" s="11"/>
      <c r="D3346" s="11"/>
      <c r="E3346" s="38"/>
      <c r="F3346" s="11"/>
      <c r="G3346" s="40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11"/>
      <c r="AG3346" s="11"/>
      <c r="AH3346" s="11"/>
      <c r="AI3346" s="11"/>
      <c r="AJ3346" s="11"/>
      <c r="AK3346" s="11"/>
      <c r="AL3346" s="11"/>
      <c r="AM3346" s="11"/>
      <c r="AN3346" s="11"/>
      <c r="AO3346" s="11"/>
      <c r="AP3346" s="11"/>
      <c r="AQ3346" s="26"/>
      <c r="AR3346" s="26"/>
      <c r="AS3346" s="26"/>
      <c r="AT3346" s="26"/>
      <c r="AU3346" s="26"/>
      <c r="AV3346" s="26"/>
      <c r="AW3346" s="11"/>
      <c r="AX3346" s="11"/>
      <c r="AY3346" s="11"/>
      <c r="AZ3346" s="11"/>
      <c r="BA3346" s="11"/>
      <c r="BB3346" s="11"/>
      <c r="BC3346" s="11"/>
    </row>
    <row r="3347" spans="1:55" x14ac:dyDescent="0.3">
      <c r="A3347" s="11"/>
      <c r="B3347" s="11"/>
      <c r="C3347" s="11"/>
      <c r="D3347" s="11"/>
      <c r="E3347" s="38"/>
      <c r="F3347" s="11"/>
      <c r="G3347" s="40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11"/>
      <c r="AG3347" s="11"/>
      <c r="AH3347" s="11"/>
      <c r="AI3347" s="11"/>
      <c r="AJ3347" s="11"/>
      <c r="AK3347" s="11"/>
      <c r="AL3347" s="11"/>
      <c r="AM3347" s="11"/>
      <c r="AN3347" s="11"/>
      <c r="AO3347" s="11"/>
      <c r="AP3347" s="11"/>
      <c r="AQ3347" s="26"/>
      <c r="AR3347" s="26"/>
      <c r="AS3347" s="26"/>
      <c r="AT3347" s="26"/>
      <c r="AU3347" s="26"/>
      <c r="AV3347" s="26"/>
      <c r="AW3347" s="11"/>
      <c r="AX3347" s="11"/>
      <c r="AY3347" s="11"/>
      <c r="AZ3347" s="11"/>
      <c r="BA3347" s="11"/>
      <c r="BB3347" s="11"/>
      <c r="BC3347" s="11"/>
    </row>
    <row r="3348" spans="1:55" x14ac:dyDescent="0.3">
      <c r="A3348" s="11"/>
      <c r="B3348" s="11"/>
      <c r="C3348" s="11"/>
      <c r="D3348" s="11"/>
      <c r="E3348" s="38"/>
      <c r="F3348" s="11"/>
      <c r="G3348" s="40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11"/>
      <c r="AG3348" s="11"/>
      <c r="AH3348" s="11"/>
      <c r="AI3348" s="11"/>
      <c r="AJ3348" s="11"/>
      <c r="AK3348" s="11"/>
      <c r="AL3348" s="11"/>
      <c r="AM3348" s="11"/>
      <c r="AN3348" s="11"/>
      <c r="AO3348" s="11"/>
      <c r="AP3348" s="11"/>
      <c r="AQ3348" s="26"/>
      <c r="AR3348" s="26"/>
      <c r="AS3348" s="26"/>
      <c r="AT3348" s="26"/>
      <c r="AU3348" s="26"/>
      <c r="AV3348" s="26"/>
      <c r="AW3348" s="11"/>
      <c r="AX3348" s="11"/>
      <c r="AY3348" s="11"/>
      <c r="AZ3348" s="11"/>
      <c r="BA3348" s="11"/>
      <c r="BB3348" s="11"/>
      <c r="BC3348" s="11"/>
    </row>
    <row r="3349" spans="1:55" x14ac:dyDescent="0.3">
      <c r="A3349" s="11"/>
      <c r="B3349" s="11"/>
      <c r="C3349" s="11"/>
      <c r="D3349" s="11"/>
      <c r="E3349" s="38"/>
      <c r="F3349" s="11"/>
      <c r="G3349" s="40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11"/>
      <c r="AG3349" s="11"/>
      <c r="AH3349" s="11"/>
      <c r="AI3349" s="11"/>
      <c r="AJ3349" s="11"/>
      <c r="AK3349" s="11"/>
      <c r="AL3349" s="11"/>
      <c r="AM3349" s="11"/>
      <c r="AN3349" s="11"/>
      <c r="AO3349" s="11"/>
      <c r="AP3349" s="11"/>
      <c r="AQ3349" s="26"/>
      <c r="AR3349" s="26"/>
      <c r="AS3349" s="26"/>
      <c r="AT3349" s="26"/>
      <c r="AU3349" s="26"/>
      <c r="AV3349" s="26"/>
      <c r="AW3349" s="11"/>
      <c r="AX3349" s="11"/>
      <c r="AY3349" s="11"/>
      <c r="AZ3349" s="11"/>
      <c r="BA3349" s="11"/>
      <c r="BB3349" s="11"/>
      <c r="BC3349" s="11"/>
    </row>
    <row r="3350" spans="1:55" x14ac:dyDescent="0.3">
      <c r="A3350" s="11"/>
      <c r="B3350" s="11"/>
      <c r="C3350" s="11"/>
      <c r="D3350" s="11"/>
      <c r="E3350" s="38"/>
      <c r="F3350" s="11"/>
      <c r="G3350" s="40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11"/>
      <c r="AG3350" s="11"/>
      <c r="AH3350" s="11"/>
      <c r="AI3350" s="11"/>
      <c r="AJ3350" s="11"/>
      <c r="AK3350" s="11"/>
      <c r="AL3350" s="11"/>
      <c r="AM3350" s="11"/>
      <c r="AN3350" s="11"/>
      <c r="AO3350" s="11"/>
      <c r="AP3350" s="11"/>
      <c r="AQ3350" s="26"/>
      <c r="AR3350" s="26"/>
      <c r="AS3350" s="26"/>
      <c r="AT3350" s="26"/>
      <c r="AU3350" s="26"/>
      <c r="AV3350" s="26"/>
      <c r="AW3350" s="11"/>
      <c r="AX3350" s="11"/>
      <c r="AY3350" s="11"/>
      <c r="AZ3350" s="11"/>
      <c r="BA3350" s="11"/>
      <c r="BB3350" s="11"/>
      <c r="BC3350" s="11"/>
    </row>
    <row r="3351" spans="1:55" x14ac:dyDescent="0.3">
      <c r="A3351" s="11"/>
      <c r="B3351" s="11"/>
      <c r="C3351" s="11"/>
      <c r="D3351" s="11"/>
      <c r="E3351" s="38"/>
      <c r="F3351" s="11"/>
      <c r="G3351" s="40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11"/>
      <c r="AG3351" s="11"/>
      <c r="AH3351" s="11"/>
      <c r="AI3351" s="11"/>
      <c r="AJ3351" s="11"/>
      <c r="AK3351" s="11"/>
      <c r="AL3351" s="11"/>
      <c r="AM3351" s="11"/>
      <c r="AN3351" s="11"/>
      <c r="AO3351" s="11"/>
      <c r="AP3351" s="11"/>
      <c r="AQ3351" s="26"/>
      <c r="AR3351" s="26"/>
      <c r="AS3351" s="26"/>
      <c r="AT3351" s="26"/>
      <c r="AU3351" s="26"/>
      <c r="AV3351" s="26"/>
      <c r="AW3351" s="11"/>
      <c r="AX3351" s="11"/>
      <c r="AY3351" s="11"/>
      <c r="AZ3351" s="11"/>
      <c r="BA3351" s="11"/>
      <c r="BB3351" s="11"/>
      <c r="BC3351" s="11"/>
    </row>
    <row r="3352" spans="1:55" x14ac:dyDescent="0.3">
      <c r="A3352" s="11"/>
      <c r="B3352" s="11"/>
      <c r="C3352" s="11"/>
      <c r="D3352" s="11"/>
      <c r="E3352" s="38"/>
      <c r="F3352" s="11"/>
      <c r="G3352" s="40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11"/>
      <c r="AG3352" s="11"/>
      <c r="AH3352" s="11"/>
      <c r="AI3352" s="11"/>
      <c r="AJ3352" s="11"/>
      <c r="AK3352" s="11"/>
      <c r="AL3352" s="11"/>
      <c r="AM3352" s="11"/>
      <c r="AN3352" s="11"/>
      <c r="AO3352" s="11"/>
      <c r="AP3352" s="11"/>
      <c r="AQ3352" s="26"/>
      <c r="AR3352" s="26"/>
      <c r="AS3352" s="26"/>
      <c r="AT3352" s="26"/>
      <c r="AU3352" s="26"/>
      <c r="AV3352" s="26"/>
      <c r="AW3352" s="11"/>
      <c r="AX3352" s="11"/>
      <c r="AY3352" s="11"/>
      <c r="AZ3352" s="11"/>
      <c r="BA3352" s="11"/>
      <c r="BB3352" s="11"/>
      <c r="BC3352" s="11"/>
    </row>
    <row r="3353" spans="1:55" x14ac:dyDescent="0.3">
      <c r="A3353" s="11"/>
      <c r="B3353" s="11"/>
      <c r="C3353" s="11"/>
      <c r="D3353" s="11"/>
      <c r="E3353" s="38"/>
      <c r="F3353" s="11"/>
      <c r="G3353" s="40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11"/>
      <c r="AG3353" s="11"/>
      <c r="AH3353" s="11"/>
      <c r="AI3353" s="11"/>
      <c r="AJ3353" s="11"/>
      <c r="AK3353" s="11"/>
      <c r="AL3353" s="11"/>
      <c r="AM3353" s="11"/>
      <c r="AN3353" s="11"/>
      <c r="AO3353" s="11"/>
      <c r="AP3353" s="11"/>
      <c r="AQ3353" s="26"/>
      <c r="AR3353" s="26"/>
      <c r="AS3353" s="26"/>
      <c r="AT3353" s="26"/>
      <c r="AU3353" s="26"/>
      <c r="AV3353" s="26"/>
      <c r="AW3353" s="11"/>
      <c r="AX3353" s="11"/>
      <c r="AY3353" s="11"/>
      <c r="AZ3353" s="11"/>
      <c r="BA3353" s="11"/>
      <c r="BB3353" s="11"/>
      <c r="BC3353" s="11"/>
    </row>
    <row r="3354" spans="1:55" x14ac:dyDescent="0.3">
      <c r="A3354" s="11"/>
      <c r="B3354" s="11"/>
      <c r="C3354" s="11"/>
      <c r="D3354" s="11"/>
      <c r="E3354" s="38"/>
      <c r="F3354" s="11"/>
      <c r="G3354" s="40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11"/>
      <c r="AG3354" s="11"/>
      <c r="AH3354" s="11"/>
      <c r="AI3354" s="11"/>
      <c r="AJ3354" s="11"/>
      <c r="AK3354" s="11"/>
      <c r="AL3354" s="11"/>
      <c r="AM3354" s="11"/>
      <c r="AN3354" s="11"/>
      <c r="AO3354" s="11"/>
      <c r="AP3354" s="11"/>
      <c r="AQ3354" s="26"/>
      <c r="AR3354" s="26"/>
      <c r="AS3354" s="26"/>
      <c r="AT3354" s="26"/>
      <c r="AU3354" s="26"/>
      <c r="AV3354" s="26"/>
      <c r="AW3354" s="11"/>
      <c r="AX3354" s="11"/>
      <c r="AY3354" s="11"/>
      <c r="AZ3354" s="11"/>
      <c r="BA3354" s="11"/>
      <c r="BB3354" s="11"/>
      <c r="BC3354" s="11"/>
    </row>
    <row r="3355" spans="1:55" x14ac:dyDescent="0.3">
      <c r="A3355" s="11"/>
      <c r="B3355" s="11"/>
      <c r="C3355" s="11"/>
      <c r="D3355" s="11"/>
      <c r="E3355" s="38"/>
      <c r="F3355" s="11"/>
      <c r="G3355" s="40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11"/>
      <c r="AG3355" s="11"/>
      <c r="AH3355" s="11"/>
      <c r="AI3355" s="11"/>
      <c r="AJ3355" s="11"/>
      <c r="AK3355" s="11"/>
      <c r="AL3355" s="11"/>
      <c r="AM3355" s="11"/>
      <c r="AN3355" s="11"/>
      <c r="AO3355" s="11"/>
      <c r="AP3355" s="11"/>
      <c r="AQ3355" s="26"/>
      <c r="AR3355" s="26"/>
      <c r="AS3355" s="26"/>
      <c r="AT3355" s="26"/>
      <c r="AU3355" s="26"/>
      <c r="AV3355" s="26"/>
      <c r="AW3355" s="11"/>
      <c r="AX3355" s="11"/>
      <c r="AY3355" s="11"/>
      <c r="AZ3355" s="11"/>
      <c r="BA3355" s="11"/>
      <c r="BB3355" s="11"/>
      <c r="BC3355" s="11"/>
    </row>
    <row r="3356" spans="1:55" x14ac:dyDescent="0.3">
      <c r="A3356" s="11"/>
      <c r="B3356" s="11"/>
      <c r="C3356" s="11"/>
      <c r="D3356" s="11"/>
      <c r="E3356" s="38"/>
      <c r="F3356" s="11"/>
      <c r="G3356" s="40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11"/>
      <c r="AG3356" s="11"/>
      <c r="AH3356" s="11"/>
      <c r="AI3356" s="11"/>
      <c r="AJ3356" s="11"/>
      <c r="AK3356" s="11"/>
      <c r="AL3356" s="11"/>
      <c r="AM3356" s="11"/>
      <c r="AN3356" s="11"/>
      <c r="AO3356" s="11"/>
      <c r="AP3356" s="11"/>
      <c r="AQ3356" s="26"/>
      <c r="AR3356" s="26"/>
      <c r="AS3356" s="26"/>
      <c r="AT3356" s="26"/>
      <c r="AU3356" s="26"/>
      <c r="AV3356" s="26"/>
      <c r="AW3356" s="11"/>
      <c r="AX3356" s="11"/>
      <c r="AY3356" s="11"/>
      <c r="AZ3356" s="11"/>
      <c r="BA3356" s="11"/>
      <c r="BB3356" s="11"/>
      <c r="BC3356" s="11"/>
    </row>
    <row r="3357" spans="1:55" x14ac:dyDescent="0.3">
      <c r="A3357" s="11"/>
      <c r="B3357" s="11"/>
      <c r="C3357" s="11"/>
      <c r="D3357" s="11"/>
      <c r="E3357" s="38"/>
      <c r="F3357" s="11"/>
      <c r="G3357" s="40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11"/>
      <c r="AG3357" s="11"/>
      <c r="AH3357" s="11"/>
      <c r="AI3357" s="11"/>
      <c r="AJ3357" s="11"/>
      <c r="AK3357" s="11"/>
      <c r="AL3357" s="11"/>
      <c r="AM3357" s="11"/>
      <c r="AN3357" s="11"/>
      <c r="AO3357" s="11"/>
      <c r="AP3357" s="11"/>
      <c r="AQ3357" s="26"/>
      <c r="AR3357" s="26"/>
      <c r="AS3357" s="26"/>
      <c r="AT3357" s="26"/>
      <c r="AU3357" s="26"/>
      <c r="AV3357" s="26"/>
      <c r="AW3357" s="11"/>
      <c r="AX3357" s="11"/>
      <c r="AY3357" s="11"/>
      <c r="AZ3357" s="11"/>
      <c r="BA3357" s="11"/>
      <c r="BB3357" s="11"/>
      <c r="BC3357" s="11"/>
    </row>
    <row r="3358" spans="1:55" x14ac:dyDescent="0.3">
      <c r="A3358" s="11"/>
      <c r="B3358" s="11"/>
      <c r="C3358" s="11"/>
      <c r="D3358" s="11"/>
      <c r="E3358" s="38"/>
      <c r="F3358" s="11"/>
      <c r="G3358" s="40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11"/>
      <c r="AG3358" s="11"/>
      <c r="AH3358" s="11"/>
      <c r="AI3358" s="11"/>
      <c r="AJ3358" s="11"/>
      <c r="AK3358" s="11"/>
      <c r="AL3358" s="11"/>
      <c r="AM3358" s="11"/>
      <c r="AN3358" s="11"/>
      <c r="AO3358" s="11"/>
      <c r="AP3358" s="11"/>
      <c r="AQ3358" s="26"/>
      <c r="AR3358" s="26"/>
      <c r="AS3358" s="26"/>
      <c r="AT3358" s="26"/>
      <c r="AU3358" s="26"/>
      <c r="AV3358" s="26"/>
      <c r="AW3358" s="11"/>
      <c r="AX3358" s="11"/>
      <c r="AY3358" s="11"/>
      <c r="AZ3358" s="11"/>
      <c r="BA3358" s="11"/>
      <c r="BB3358" s="11"/>
      <c r="BC3358" s="11"/>
    </row>
    <row r="3359" spans="1:55" x14ac:dyDescent="0.3">
      <c r="A3359" s="11"/>
      <c r="B3359" s="11"/>
      <c r="C3359" s="11"/>
      <c r="D3359" s="11"/>
      <c r="E3359" s="38"/>
      <c r="F3359" s="11"/>
      <c r="G3359" s="40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11"/>
      <c r="AG3359" s="11"/>
      <c r="AH3359" s="11"/>
      <c r="AI3359" s="11"/>
      <c r="AJ3359" s="11"/>
      <c r="AK3359" s="11"/>
      <c r="AL3359" s="11"/>
      <c r="AM3359" s="11"/>
      <c r="AN3359" s="11"/>
      <c r="AO3359" s="11"/>
      <c r="AP3359" s="11"/>
      <c r="AQ3359" s="26"/>
      <c r="AR3359" s="26"/>
      <c r="AS3359" s="26"/>
      <c r="AT3359" s="26"/>
      <c r="AU3359" s="26"/>
      <c r="AV3359" s="26"/>
      <c r="AW3359" s="11"/>
      <c r="AX3359" s="11"/>
      <c r="AY3359" s="11"/>
      <c r="AZ3359" s="11"/>
      <c r="BA3359" s="11"/>
      <c r="BB3359" s="11"/>
      <c r="BC3359" s="11"/>
    </row>
    <row r="3360" spans="1:55" x14ac:dyDescent="0.3">
      <c r="A3360" s="11"/>
      <c r="B3360" s="11"/>
      <c r="C3360" s="11"/>
      <c r="D3360" s="11"/>
      <c r="E3360" s="38"/>
      <c r="F3360" s="11"/>
      <c r="G3360" s="40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11"/>
      <c r="AG3360" s="11"/>
      <c r="AH3360" s="11"/>
      <c r="AI3360" s="11"/>
      <c r="AJ3360" s="11"/>
      <c r="AK3360" s="11"/>
      <c r="AL3360" s="11"/>
      <c r="AM3360" s="11"/>
      <c r="AN3360" s="11"/>
      <c r="AO3360" s="11"/>
      <c r="AP3360" s="11"/>
      <c r="AQ3360" s="26"/>
      <c r="AR3360" s="26"/>
      <c r="AS3360" s="26"/>
      <c r="AT3360" s="26"/>
      <c r="AU3360" s="26"/>
      <c r="AV3360" s="26"/>
      <c r="AW3360" s="11"/>
      <c r="AX3360" s="11"/>
      <c r="AY3360" s="11"/>
      <c r="AZ3360" s="11"/>
      <c r="BA3360" s="11"/>
      <c r="BB3360" s="11"/>
      <c r="BC3360" s="11"/>
    </row>
    <row r="3361" spans="1:55" x14ac:dyDescent="0.3">
      <c r="A3361" s="11"/>
      <c r="B3361" s="11"/>
      <c r="C3361" s="11"/>
      <c r="D3361" s="11"/>
      <c r="E3361" s="38"/>
      <c r="F3361" s="11"/>
      <c r="G3361" s="40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11"/>
      <c r="AG3361" s="11"/>
      <c r="AH3361" s="11"/>
      <c r="AI3361" s="11"/>
      <c r="AJ3361" s="11"/>
      <c r="AK3361" s="11"/>
      <c r="AL3361" s="11"/>
      <c r="AM3361" s="11"/>
      <c r="AN3361" s="11"/>
      <c r="AO3361" s="11"/>
      <c r="AP3361" s="11"/>
      <c r="AQ3361" s="26"/>
      <c r="AR3361" s="26"/>
      <c r="AS3361" s="26"/>
      <c r="AT3361" s="26"/>
      <c r="AU3361" s="26"/>
      <c r="AV3361" s="26"/>
      <c r="AW3361" s="11"/>
      <c r="AX3361" s="11"/>
      <c r="AY3361" s="11"/>
      <c r="AZ3361" s="11"/>
      <c r="BA3361" s="11"/>
      <c r="BB3361" s="11"/>
      <c r="BC3361" s="11"/>
    </row>
    <row r="3362" spans="1:55" x14ac:dyDescent="0.3">
      <c r="A3362" s="11"/>
      <c r="B3362" s="11"/>
      <c r="C3362" s="11"/>
      <c r="D3362" s="11"/>
      <c r="E3362" s="38"/>
      <c r="F3362" s="11"/>
      <c r="G3362" s="40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11"/>
      <c r="AG3362" s="11"/>
      <c r="AH3362" s="11"/>
      <c r="AI3362" s="11"/>
      <c r="AJ3362" s="11"/>
      <c r="AK3362" s="11"/>
      <c r="AL3362" s="11"/>
      <c r="AM3362" s="11"/>
      <c r="AN3362" s="11"/>
      <c r="AO3362" s="11"/>
      <c r="AP3362" s="11"/>
      <c r="AQ3362" s="26"/>
      <c r="AR3362" s="26"/>
      <c r="AS3362" s="26"/>
      <c r="AT3362" s="26"/>
      <c r="AU3362" s="26"/>
      <c r="AV3362" s="26"/>
      <c r="AW3362" s="11"/>
      <c r="AX3362" s="11"/>
      <c r="AY3362" s="11"/>
      <c r="AZ3362" s="11"/>
      <c r="BA3362" s="11"/>
      <c r="BB3362" s="11"/>
      <c r="BC3362" s="11"/>
    </row>
    <row r="3363" spans="1:55" x14ac:dyDescent="0.3">
      <c r="A3363" s="11"/>
      <c r="B3363" s="11"/>
      <c r="C3363" s="11"/>
      <c r="D3363" s="11"/>
      <c r="E3363" s="38"/>
      <c r="F3363" s="11"/>
      <c r="G3363" s="40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11"/>
      <c r="AG3363" s="11"/>
      <c r="AH3363" s="11"/>
      <c r="AI3363" s="11"/>
      <c r="AJ3363" s="11"/>
      <c r="AK3363" s="11"/>
      <c r="AL3363" s="11"/>
      <c r="AM3363" s="11"/>
      <c r="AN3363" s="11"/>
      <c r="AO3363" s="11"/>
      <c r="AP3363" s="11"/>
      <c r="AQ3363" s="26"/>
      <c r="AR3363" s="26"/>
      <c r="AS3363" s="26"/>
      <c r="AT3363" s="26"/>
      <c r="AU3363" s="26"/>
      <c r="AV3363" s="26"/>
      <c r="AW3363" s="11"/>
      <c r="AX3363" s="11"/>
      <c r="AY3363" s="11"/>
      <c r="AZ3363" s="11"/>
      <c r="BA3363" s="11"/>
      <c r="BB3363" s="11"/>
      <c r="BC3363" s="11"/>
    </row>
    <row r="3364" spans="1:55" x14ac:dyDescent="0.3">
      <c r="A3364" s="11"/>
      <c r="B3364" s="11"/>
      <c r="C3364" s="11"/>
      <c r="D3364" s="11"/>
      <c r="E3364" s="38"/>
      <c r="F3364" s="11"/>
      <c r="G3364" s="40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11"/>
      <c r="AG3364" s="11"/>
      <c r="AH3364" s="11"/>
      <c r="AI3364" s="11"/>
      <c r="AJ3364" s="11"/>
      <c r="AK3364" s="11"/>
      <c r="AL3364" s="11"/>
      <c r="AM3364" s="11"/>
      <c r="AN3364" s="11"/>
      <c r="AO3364" s="11"/>
      <c r="AP3364" s="11"/>
      <c r="AQ3364" s="26"/>
      <c r="AR3364" s="26"/>
      <c r="AS3364" s="26"/>
      <c r="AT3364" s="26"/>
      <c r="AU3364" s="26"/>
      <c r="AV3364" s="26"/>
      <c r="AW3364" s="11"/>
      <c r="AX3364" s="11"/>
      <c r="AY3364" s="11"/>
      <c r="AZ3364" s="11"/>
      <c r="BA3364" s="11"/>
      <c r="BB3364" s="11"/>
      <c r="BC3364" s="11"/>
    </row>
    <row r="3365" spans="1:55" x14ac:dyDescent="0.3">
      <c r="A3365" s="11"/>
      <c r="B3365" s="11"/>
      <c r="C3365" s="11"/>
      <c r="D3365" s="11"/>
      <c r="E3365" s="38"/>
      <c r="F3365" s="11"/>
      <c r="G3365" s="40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11"/>
      <c r="AG3365" s="11"/>
      <c r="AH3365" s="11"/>
      <c r="AI3365" s="11"/>
      <c r="AJ3365" s="11"/>
      <c r="AK3365" s="11"/>
      <c r="AL3365" s="11"/>
      <c r="AM3365" s="11"/>
      <c r="AN3365" s="11"/>
      <c r="AO3365" s="11"/>
      <c r="AP3365" s="11"/>
      <c r="AQ3365" s="26"/>
      <c r="AR3365" s="26"/>
      <c r="AS3365" s="26"/>
      <c r="AT3365" s="26"/>
      <c r="AU3365" s="26"/>
      <c r="AV3365" s="26"/>
      <c r="AW3365" s="11"/>
      <c r="AX3365" s="11"/>
      <c r="AY3365" s="11"/>
      <c r="AZ3365" s="11"/>
      <c r="BA3365" s="11"/>
      <c r="BB3365" s="11"/>
      <c r="BC3365" s="11"/>
    </row>
    <row r="3366" spans="1:55" x14ac:dyDescent="0.3">
      <c r="A3366" s="11"/>
      <c r="B3366" s="11"/>
      <c r="C3366" s="11"/>
      <c r="D3366" s="11"/>
      <c r="E3366" s="38"/>
      <c r="F3366" s="11"/>
      <c r="G3366" s="40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11"/>
      <c r="AG3366" s="11"/>
      <c r="AH3366" s="11"/>
      <c r="AI3366" s="11"/>
      <c r="AJ3366" s="11"/>
      <c r="AK3366" s="11"/>
      <c r="AL3366" s="11"/>
      <c r="AM3366" s="11"/>
      <c r="AN3366" s="11"/>
      <c r="AO3366" s="11"/>
      <c r="AP3366" s="11"/>
      <c r="AQ3366" s="26"/>
      <c r="AR3366" s="26"/>
      <c r="AS3366" s="26"/>
      <c r="AT3366" s="26"/>
      <c r="AU3366" s="26"/>
      <c r="AV3366" s="26"/>
      <c r="AW3366" s="11"/>
      <c r="AX3366" s="11"/>
      <c r="AY3366" s="11"/>
      <c r="AZ3366" s="11"/>
      <c r="BA3366" s="11"/>
      <c r="BB3366" s="11"/>
      <c r="BC3366" s="11"/>
    </row>
    <row r="3367" spans="1:55" x14ac:dyDescent="0.3">
      <c r="A3367" s="11"/>
      <c r="B3367" s="11"/>
      <c r="C3367" s="11"/>
      <c r="D3367" s="11"/>
      <c r="E3367" s="38"/>
      <c r="F3367" s="11"/>
      <c r="G3367" s="40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11"/>
      <c r="AG3367" s="11"/>
      <c r="AH3367" s="11"/>
      <c r="AI3367" s="11"/>
      <c r="AJ3367" s="11"/>
      <c r="AK3367" s="11"/>
      <c r="AL3367" s="11"/>
      <c r="AM3367" s="11"/>
      <c r="AN3367" s="11"/>
      <c r="AO3367" s="11"/>
      <c r="AP3367" s="11"/>
      <c r="AQ3367" s="26"/>
      <c r="AR3367" s="26"/>
      <c r="AS3367" s="26"/>
      <c r="AT3367" s="26"/>
      <c r="AU3367" s="26"/>
      <c r="AV3367" s="26"/>
      <c r="AW3367" s="11"/>
      <c r="AX3367" s="11"/>
      <c r="AY3367" s="11"/>
      <c r="AZ3367" s="11"/>
      <c r="BA3367" s="11"/>
      <c r="BB3367" s="11"/>
      <c r="BC3367" s="11"/>
    </row>
    <row r="3368" spans="1:55" x14ac:dyDescent="0.3">
      <c r="A3368" s="11"/>
      <c r="B3368" s="11"/>
      <c r="C3368" s="11"/>
      <c r="D3368" s="11"/>
      <c r="E3368" s="38"/>
      <c r="F3368" s="11"/>
      <c r="G3368" s="40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11"/>
      <c r="AG3368" s="11"/>
      <c r="AH3368" s="11"/>
      <c r="AI3368" s="11"/>
      <c r="AJ3368" s="11"/>
      <c r="AK3368" s="11"/>
      <c r="AL3368" s="11"/>
      <c r="AM3368" s="11"/>
      <c r="AN3368" s="11"/>
      <c r="AO3368" s="11"/>
      <c r="AP3368" s="11"/>
      <c r="AQ3368" s="26"/>
      <c r="AR3368" s="26"/>
      <c r="AS3368" s="26"/>
      <c r="AT3368" s="26"/>
      <c r="AU3368" s="26"/>
      <c r="AV3368" s="26"/>
      <c r="AW3368" s="11"/>
      <c r="AX3368" s="11"/>
      <c r="AY3368" s="11"/>
      <c r="AZ3368" s="11"/>
      <c r="BA3368" s="11"/>
      <c r="BB3368" s="11"/>
      <c r="BC3368" s="11"/>
    </row>
    <row r="3369" spans="1:55" x14ac:dyDescent="0.3">
      <c r="A3369" s="11"/>
      <c r="B3369" s="11"/>
      <c r="C3369" s="11"/>
      <c r="D3369" s="11"/>
      <c r="E3369" s="38"/>
      <c r="F3369" s="11"/>
      <c r="G3369" s="40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11"/>
      <c r="AG3369" s="11"/>
      <c r="AH3369" s="11"/>
      <c r="AI3369" s="11"/>
      <c r="AJ3369" s="11"/>
      <c r="AK3369" s="11"/>
      <c r="AL3369" s="11"/>
      <c r="AM3369" s="11"/>
      <c r="AN3369" s="11"/>
      <c r="AO3369" s="11"/>
      <c r="AP3369" s="11"/>
      <c r="AQ3369" s="26"/>
      <c r="AR3369" s="26"/>
      <c r="AS3369" s="26"/>
      <c r="AT3369" s="26"/>
      <c r="AU3369" s="26"/>
      <c r="AV3369" s="26"/>
      <c r="AW3369" s="11"/>
      <c r="AX3369" s="11"/>
      <c r="AY3369" s="11"/>
      <c r="AZ3369" s="11"/>
      <c r="BA3369" s="11"/>
      <c r="BB3369" s="11"/>
      <c r="BC3369" s="11"/>
    </row>
    <row r="3370" spans="1:55" x14ac:dyDescent="0.3">
      <c r="A3370" s="11"/>
      <c r="B3370" s="11"/>
      <c r="C3370" s="11"/>
      <c r="D3370" s="11"/>
      <c r="E3370" s="38"/>
      <c r="F3370" s="11"/>
      <c r="G3370" s="40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11"/>
      <c r="AG3370" s="11"/>
      <c r="AH3370" s="11"/>
      <c r="AI3370" s="11"/>
      <c r="AJ3370" s="11"/>
      <c r="AK3370" s="11"/>
      <c r="AL3370" s="11"/>
      <c r="AM3370" s="11"/>
      <c r="AN3370" s="11"/>
      <c r="AO3370" s="11"/>
      <c r="AP3370" s="11"/>
      <c r="AQ3370" s="26"/>
      <c r="AR3370" s="26"/>
      <c r="AS3370" s="26"/>
      <c r="AT3370" s="26"/>
      <c r="AU3370" s="26"/>
      <c r="AV3370" s="26"/>
      <c r="AW3370" s="11"/>
      <c r="AX3370" s="11"/>
      <c r="AY3370" s="11"/>
      <c r="AZ3370" s="11"/>
      <c r="BA3370" s="11"/>
      <c r="BB3370" s="11"/>
      <c r="BC3370" s="11"/>
    </row>
    <row r="3371" spans="1:55" x14ac:dyDescent="0.3">
      <c r="A3371" s="11"/>
      <c r="B3371" s="11"/>
      <c r="C3371" s="11"/>
      <c r="D3371" s="11"/>
      <c r="E3371" s="38"/>
      <c r="F3371" s="11"/>
      <c r="G3371" s="40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11"/>
      <c r="AG3371" s="11"/>
      <c r="AH3371" s="11"/>
      <c r="AI3371" s="11"/>
      <c r="AJ3371" s="11"/>
      <c r="AK3371" s="11"/>
      <c r="AL3371" s="11"/>
      <c r="AM3371" s="11"/>
      <c r="AN3371" s="11"/>
      <c r="AO3371" s="11"/>
      <c r="AP3371" s="11"/>
      <c r="AQ3371" s="26"/>
      <c r="AR3371" s="26"/>
      <c r="AS3371" s="26"/>
      <c r="AT3371" s="26"/>
      <c r="AU3371" s="26"/>
      <c r="AV3371" s="26"/>
      <c r="AW3371" s="11"/>
      <c r="AX3371" s="11"/>
      <c r="AY3371" s="11"/>
      <c r="AZ3371" s="11"/>
      <c r="BA3371" s="11"/>
      <c r="BB3371" s="11"/>
      <c r="BC3371" s="11"/>
    </row>
    <row r="3372" spans="1:55" x14ac:dyDescent="0.3">
      <c r="A3372" s="11"/>
      <c r="B3372" s="11"/>
      <c r="C3372" s="11"/>
      <c r="D3372" s="11"/>
      <c r="E3372" s="38"/>
      <c r="F3372" s="11"/>
      <c r="G3372" s="40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11"/>
      <c r="AG3372" s="11"/>
      <c r="AH3372" s="11"/>
      <c r="AI3372" s="11"/>
      <c r="AJ3372" s="11"/>
      <c r="AK3372" s="11"/>
      <c r="AL3372" s="11"/>
      <c r="AM3372" s="11"/>
      <c r="AN3372" s="11"/>
      <c r="AO3372" s="11"/>
      <c r="AP3372" s="11"/>
      <c r="AQ3372" s="26"/>
      <c r="AR3372" s="26"/>
      <c r="AS3372" s="26"/>
      <c r="AT3372" s="26"/>
      <c r="AU3372" s="26"/>
      <c r="AV3372" s="26"/>
      <c r="AW3372" s="11"/>
      <c r="AX3372" s="11"/>
      <c r="AY3372" s="11"/>
      <c r="AZ3372" s="11"/>
      <c r="BA3372" s="11"/>
      <c r="BB3372" s="11"/>
      <c r="BC3372" s="11"/>
    </row>
    <row r="3373" spans="1:55" x14ac:dyDescent="0.3">
      <c r="A3373" s="11"/>
      <c r="B3373" s="11"/>
      <c r="C3373" s="11"/>
      <c r="D3373" s="11"/>
      <c r="E3373" s="38"/>
      <c r="F3373" s="11"/>
      <c r="G3373" s="40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11"/>
      <c r="AG3373" s="11"/>
      <c r="AH3373" s="11"/>
      <c r="AI3373" s="11"/>
      <c r="AJ3373" s="11"/>
      <c r="AK3373" s="11"/>
      <c r="AL3373" s="11"/>
      <c r="AM3373" s="11"/>
      <c r="AN3373" s="11"/>
      <c r="AO3373" s="11"/>
      <c r="AP3373" s="11"/>
      <c r="AQ3373" s="26"/>
      <c r="AR3373" s="26"/>
      <c r="AS3373" s="26"/>
      <c r="AT3373" s="26"/>
      <c r="AU3373" s="26"/>
      <c r="AV3373" s="26"/>
      <c r="AW3373" s="11"/>
      <c r="AX3373" s="11"/>
      <c r="AY3373" s="11"/>
      <c r="AZ3373" s="11"/>
      <c r="BA3373" s="11"/>
      <c r="BB3373" s="11"/>
      <c r="BC3373" s="11"/>
    </row>
    <row r="3374" spans="1:55" x14ac:dyDescent="0.3">
      <c r="A3374" s="11"/>
      <c r="B3374" s="11"/>
      <c r="C3374" s="11"/>
      <c r="D3374" s="11"/>
      <c r="E3374" s="38"/>
      <c r="F3374" s="11"/>
      <c r="G3374" s="40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11"/>
      <c r="AG3374" s="11"/>
      <c r="AH3374" s="11"/>
      <c r="AI3374" s="11"/>
      <c r="AJ3374" s="11"/>
      <c r="AK3374" s="11"/>
      <c r="AL3374" s="11"/>
      <c r="AM3374" s="11"/>
      <c r="AN3374" s="11"/>
      <c r="AO3374" s="11"/>
      <c r="AP3374" s="11"/>
      <c r="AQ3374" s="26"/>
      <c r="AR3374" s="26"/>
      <c r="AS3374" s="26"/>
      <c r="AT3374" s="26"/>
      <c r="AU3374" s="26"/>
      <c r="AV3374" s="26"/>
      <c r="AW3374" s="11"/>
      <c r="AX3374" s="11"/>
      <c r="AY3374" s="11"/>
      <c r="AZ3374" s="11"/>
      <c r="BA3374" s="11"/>
      <c r="BB3374" s="11"/>
      <c r="BC3374" s="11"/>
    </row>
    <row r="3375" spans="1:55" x14ac:dyDescent="0.3">
      <c r="A3375" s="11"/>
      <c r="B3375" s="11"/>
      <c r="C3375" s="11"/>
      <c r="D3375" s="11"/>
      <c r="E3375" s="38"/>
      <c r="F3375" s="11"/>
      <c r="G3375" s="40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11"/>
      <c r="AG3375" s="11"/>
      <c r="AH3375" s="11"/>
      <c r="AI3375" s="11"/>
      <c r="AJ3375" s="11"/>
      <c r="AK3375" s="11"/>
      <c r="AL3375" s="11"/>
      <c r="AM3375" s="11"/>
      <c r="AN3375" s="11"/>
      <c r="AO3375" s="11"/>
      <c r="AP3375" s="11"/>
      <c r="AQ3375" s="26"/>
      <c r="AR3375" s="26"/>
      <c r="AS3375" s="26"/>
      <c r="AT3375" s="26"/>
      <c r="AU3375" s="26"/>
      <c r="AV3375" s="26"/>
      <c r="AW3375" s="11"/>
      <c r="AX3375" s="11"/>
      <c r="AY3375" s="11"/>
      <c r="AZ3375" s="11"/>
      <c r="BA3375" s="11"/>
      <c r="BB3375" s="11"/>
      <c r="BC3375" s="11"/>
    </row>
    <row r="3376" spans="1:55" x14ac:dyDescent="0.3">
      <c r="A3376" s="11"/>
      <c r="B3376" s="11"/>
      <c r="C3376" s="11"/>
      <c r="D3376" s="11"/>
      <c r="E3376" s="38"/>
      <c r="F3376" s="11"/>
      <c r="G3376" s="40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11"/>
      <c r="AG3376" s="11"/>
      <c r="AH3376" s="11"/>
      <c r="AI3376" s="11"/>
      <c r="AJ3376" s="11"/>
      <c r="AK3376" s="11"/>
      <c r="AL3376" s="11"/>
      <c r="AM3376" s="11"/>
      <c r="AN3376" s="11"/>
      <c r="AO3376" s="11"/>
      <c r="AP3376" s="11"/>
      <c r="AQ3376" s="26"/>
      <c r="AR3376" s="26"/>
      <c r="AS3376" s="26"/>
      <c r="AT3376" s="26"/>
      <c r="AU3376" s="26"/>
      <c r="AV3376" s="26"/>
      <c r="AW3376" s="11"/>
      <c r="AX3376" s="11"/>
      <c r="AY3376" s="11"/>
      <c r="AZ3376" s="11"/>
      <c r="BA3376" s="11"/>
      <c r="BB3376" s="11"/>
      <c r="BC3376" s="11"/>
    </row>
    <row r="3377" spans="1:55" x14ac:dyDescent="0.3">
      <c r="A3377" s="11"/>
      <c r="B3377" s="11"/>
      <c r="C3377" s="11"/>
      <c r="D3377" s="11"/>
      <c r="E3377" s="38"/>
      <c r="F3377" s="11"/>
      <c r="G3377" s="40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11"/>
      <c r="AG3377" s="11"/>
      <c r="AH3377" s="11"/>
      <c r="AI3377" s="11"/>
      <c r="AJ3377" s="11"/>
      <c r="AK3377" s="11"/>
      <c r="AL3377" s="11"/>
      <c r="AM3377" s="11"/>
      <c r="AN3377" s="11"/>
      <c r="AO3377" s="11"/>
      <c r="AP3377" s="11"/>
      <c r="AQ3377" s="26"/>
      <c r="AR3377" s="26"/>
      <c r="AS3377" s="26"/>
      <c r="AT3377" s="26"/>
      <c r="AU3377" s="26"/>
      <c r="AV3377" s="26"/>
      <c r="AW3377" s="11"/>
      <c r="AX3377" s="11"/>
      <c r="AY3377" s="11"/>
      <c r="AZ3377" s="11"/>
      <c r="BA3377" s="11"/>
      <c r="BB3377" s="11"/>
      <c r="BC3377" s="11"/>
    </row>
    <row r="3378" spans="1:55" x14ac:dyDescent="0.3">
      <c r="A3378" s="11"/>
      <c r="B3378" s="11"/>
      <c r="C3378" s="11"/>
      <c r="D3378" s="11"/>
      <c r="E3378" s="38"/>
      <c r="F3378" s="11"/>
      <c r="G3378" s="40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11"/>
      <c r="AG3378" s="11"/>
      <c r="AH3378" s="11"/>
      <c r="AI3378" s="11"/>
      <c r="AJ3378" s="11"/>
      <c r="AK3378" s="11"/>
      <c r="AL3378" s="11"/>
      <c r="AM3378" s="11"/>
      <c r="AN3378" s="11"/>
      <c r="AO3378" s="11"/>
      <c r="AP3378" s="11"/>
      <c r="AQ3378" s="26"/>
      <c r="AR3378" s="26"/>
      <c r="AS3378" s="26"/>
      <c r="AT3378" s="26"/>
      <c r="AU3378" s="26"/>
      <c r="AV3378" s="26"/>
      <c r="AW3378" s="11"/>
      <c r="AX3378" s="11"/>
      <c r="AY3378" s="11"/>
      <c r="AZ3378" s="11"/>
      <c r="BA3378" s="11"/>
      <c r="BB3378" s="11"/>
      <c r="BC3378" s="11"/>
    </row>
    <row r="3379" spans="1:55" x14ac:dyDescent="0.3">
      <c r="A3379" s="11"/>
      <c r="B3379" s="11"/>
      <c r="C3379" s="11"/>
      <c r="D3379" s="11"/>
      <c r="E3379" s="38"/>
      <c r="F3379" s="11"/>
      <c r="G3379" s="40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11"/>
      <c r="AG3379" s="11"/>
      <c r="AH3379" s="11"/>
      <c r="AI3379" s="11"/>
      <c r="AJ3379" s="11"/>
      <c r="AK3379" s="11"/>
      <c r="AL3379" s="11"/>
      <c r="AM3379" s="11"/>
      <c r="AN3379" s="11"/>
      <c r="AO3379" s="11"/>
      <c r="AP3379" s="11"/>
      <c r="AQ3379" s="26"/>
      <c r="AR3379" s="26"/>
      <c r="AS3379" s="26"/>
      <c r="AT3379" s="26"/>
      <c r="AU3379" s="26"/>
      <c r="AV3379" s="26"/>
      <c r="AW3379" s="11"/>
      <c r="AX3379" s="11"/>
      <c r="AY3379" s="11"/>
      <c r="AZ3379" s="11"/>
      <c r="BA3379" s="11"/>
      <c r="BB3379" s="11"/>
      <c r="BC3379" s="11"/>
    </row>
    <row r="3380" spans="1:55" x14ac:dyDescent="0.3">
      <c r="A3380" s="11"/>
      <c r="B3380" s="11"/>
      <c r="C3380" s="11"/>
      <c r="D3380" s="11"/>
      <c r="E3380" s="38"/>
      <c r="F3380" s="11"/>
      <c r="G3380" s="40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11"/>
      <c r="AG3380" s="11"/>
      <c r="AH3380" s="11"/>
      <c r="AI3380" s="11"/>
      <c r="AJ3380" s="11"/>
      <c r="AK3380" s="11"/>
      <c r="AL3380" s="11"/>
      <c r="AM3380" s="11"/>
      <c r="AN3380" s="11"/>
      <c r="AO3380" s="11"/>
      <c r="AP3380" s="11"/>
      <c r="AQ3380" s="26"/>
      <c r="AR3380" s="26"/>
      <c r="AS3380" s="26"/>
      <c r="AT3380" s="26"/>
      <c r="AU3380" s="26"/>
      <c r="AV3380" s="26"/>
      <c r="AW3380" s="11"/>
      <c r="AX3380" s="11"/>
      <c r="AY3380" s="11"/>
      <c r="AZ3380" s="11"/>
      <c r="BA3380" s="11"/>
      <c r="BB3380" s="11"/>
      <c r="BC3380" s="11"/>
    </row>
    <row r="3381" spans="1:55" x14ac:dyDescent="0.3">
      <c r="A3381" s="11"/>
      <c r="B3381" s="11"/>
      <c r="C3381" s="11"/>
      <c r="D3381" s="11"/>
      <c r="E3381" s="38"/>
      <c r="F3381" s="11"/>
      <c r="G3381" s="40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11"/>
      <c r="AG3381" s="11"/>
      <c r="AH3381" s="11"/>
      <c r="AI3381" s="11"/>
      <c r="AJ3381" s="11"/>
      <c r="AK3381" s="11"/>
      <c r="AL3381" s="11"/>
      <c r="AM3381" s="11"/>
      <c r="AN3381" s="11"/>
      <c r="AO3381" s="11"/>
      <c r="AP3381" s="11"/>
      <c r="AQ3381" s="26"/>
      <c r="AR3381" s="26"/>
      <c r="AS3381" s="26"/>
      <c r="AT3381" s="26"/>
      <c r="AU3381" s="26"/>
      <c r="AV3381" s="26"/>
      <c r="AW3381" s="11"/>
      <c r="AX3381" s="11"/>
      <c r="AY3381" s="11"/>
      <c r="AZ3381" s="11"/>
      <c r="BA3381" s="11"/>
      <c r="BB3381" s="11"/>
      <c r="BC3381" s="11"/>
    </row>
    <row r="3382" spans="1:55" x14ac:dyDescent="0.3">
      <c r="A3382" s="11"/>
      <c r="B3382" s="11"/>
      <c r="C3382" s="11"/>
      <c r="D3382" s="11"/>
      <c r="E3382" s="38"/>
      <c r="F3382" s="11"/>
      <c r="G3382" s="40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11"/>
      <c r="AG3382" s="11"/>
      <c r="AH3382" s="11"/>
      <c r="AI3382" s="11"/>
      <c r="AJ3382" s="11"/>
      <c r="AK3382" s="11"/>
      <c r="AL3382" s="11"/>
      <c r="AM3382" s="11"/>
      <c r="AN3382" s="11"/>
      <c r="AO3382" s="11"/>
      <c r="AP3382" s="11"/>
      <c r="AQ3382" s="26"/>
      <c r="AR3382" s="26"/>
      <c r="AS3382" s="26"/>
      <c r="AT3382" s="26"/>
      <c r="AU3382" s="26"/>
      <c r="AV3382" s="26"/>
      <c r="AW3382" s="11"/>
      <c r="AX3382" s="11"/>
      <c r="AY3382" s="11"/>
      <c r="AZ3382" s="11"/>
      <c r="BA3382" s="11"/>
      <c r="BB3382" s="11"/>
      <c r="BC3382" s="11"/>
    </row>
    <row r="3383" spans="1:55" x14ac:dyDescent="0.3">
      <c r="A3383" s="11"/>
      <c r="B3383" s="11"/>
      <c r="C3383" s="11"/>
      <c r="D3383" s="11"/>
      <c r="E3383" s="38"/>
      <c r="F3383" s="11"/>
      <c r="G3383" s="40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11"/>
      <c r="AG3383" s="11"/>
      <c r="AH3383" s="11"/>
      <c r="AI3383" s="11"/>
      <c r="AJ3383" s="11"/>
      <c r="AK3383" s="11"/>
      <c r="AL3383" s="11"/>
      <c r="AM3383" s="11"/>
      <c r="AN3383" s="11"/>
      <c r="AO3383" s="11"/>
      <c r="AP3383" s="11"/>
      <c r="AQ3383" s="26"/>
      <c r="AR3383" s="26"/>
      <c r="AS3383" s="26"/>
      <c r="AT3383" s="26"/>
      <c r="AU3383" s="26"/>
      <c r="AV3383" s="26"/>
      <c r="AW3383" s="11"/>
      <c r="AX3383" s="11"/>
      <c r="AY3383" s="11"/>
      <c r="AZ3383" s="11"/>
      <c r="BA3383" s="11"/>
      <c r="BB3383" s="11"/>
      <c r="BC3383" s="11"/>
    </row>
    <row r="3384" spans="1:55" x14ac:dyDescent="0.3">
      <c r="A3384" s="11"/>
      <c r="B3384" s="11"/>
      <c r="C3384" s="11"/>
      <c r="D3384" s="11"/>
      <c r="E3384" s="38"/>
      <c r="F3384" s="11"/>
      <c r="G3384" s="40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11"/>
      <c r="AG3384" s="11"/>
      <c r="AH3384" s="11"/>
      <c r="AI3384" s="11"/>
      <c r="AJ3384" s="11"/>
      <c r="AK3384" s="11"/>
      <c r="AL3384" s="11"/>
      <c r="AM3384" s="11"/>
      <c r="AN3384" s="11"/>
      <c r="AO3384" s="11"/>
      <c r="AP3384" s="11"/>
      <c r="AQ3384" s="26"/>
      <c r="AR3384" s="26"/>
      <c r="AS3384" s="26"/>
      <c r="AT3384" s="26"/>
      <c r="AU3384" s="26"/>
      <c r="AV3384" s="26"/>
      <c r="AW3384" s="11"/>
      <c r="AX3384" s="11"/>
      <c r="AY3384" s="11"/>
      <c r="AZ3384" s="11"/>
      <c r="BA3384" s="11"/>
      <c r="BB3384" s="11"/>
      <c r="BC3384" s="11"/>
    </row>
    <row r="3385" spans="1:55" x14ac:dyDescent="0.3">
      <c r="A3385" s="11"/>
      <c r="B3385" s="11"/>
      <c r="C3385" s="11"/>
      <c r="D3385" s="11"/>
      <c r="E3385" s="38"/>
      <c r="F3385" s="11"/>
      <c r="G3385" s="40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11"/>
      <c r="AG3385" s="11"/>
      <c r="AH3385" s="11"/>
      <c r="AI3385" s="11"/>
      <c r="AJ3385" s="11"/>
      <c r="AK3385" s="11"/>
      <c r="AL3385" s="11"/>
      <c r="AM3385" s="11"/>
      <c r="AN3385" s="11"/>
      <c r="AO3385" s="11"/>
      <c r="AP3385" s="11"/>
      <c r="AQ3385" s="26"/>
      <c r="AR3385" s="26"/>
      <c r="AS3385" s="26"/>
      <c r="AT3385" s="26"/>
      <c r="AU3385" s="26"/>
      <c r="AV3385" s="26"/>
      <c r="AW3385" s="11"/>
      <c r="AX3385" s="11"/>
      <c r="AY3385" s="11"/>
      <c r="AZ3385" s="11"/>
      <c r="BA3385" s="11"/>
      <c r="BB3385" s="11"/>
      <c r="BC3385" s="11"/>
    </row>
    <row r="3386" spans="1:55" x14ac:dyDescent="0.3">
      <c r="A3386" s="11"/>
      <c r="B3386" s="11"/>
      <c r="C3386" s="11"/>
      <c r="D3386" s="11"/>
      <c r="E3386" s="38"/>
      <c r="F3386" s="11"/>
      <c r="G3386" s="40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11"/>
      <c r="AG3386" s="11"/>
      <c r="AH3386" s="11"/>
      <c r="AI3386" s="11"/>
      <c r="AJ3386" s="11"/>
      <c r="AK3386" s="11"/>
      <c r="AL3386" s="11"/>
      <c r="AM3386" s="11"/>
      <c r="AN3386" s="11"/>
      <c r="AO3386" s="11"/>
      <c r="AP3386" s="11"/>
      <c r="AQ3386" s="26"/>
      <c r="AR3386" s="26"/>
      <c r="AS3386" s="26"/>
      <c r="AT3386" s="26"/>
      <c r="AU3386" s="26"/>
      <c r="AV3386" s="26"/>
      <c r="AW3386" s="11"/>
      <c r="AX3386" s="11"/>
      <c r="AY3386" s="11"/>
      <c r="AZ3386" s="11"/>
      <c r="BA3386" s="11"/>
      <c r="BB3386" s="11"/>
      <c r="BC3386" s="11"/>
    </row>
    <row r="3387" spans="1:55" x14ac:dyDescent="0.3">
      <c r="A3387" s="11"/>
      <c r="B3387" s="11"/>
      <c r="C3387" s="11"/>
      <c r="D3387" s="11"/>
      <c r="E3387" s="38"/>
      <c r="F3387" s="11"/>
      <c r="G3387" s="40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11"/>
      <c r="AG3387" s="11"/>
      <c r="AH3387" s="11"/>
      <c r="AI3387" s="11"/>
      <c r="AJ3387" s="11"/>
      <c r="AK3387" s="11"/>
      <c r="AL3387" s="11"/>
      <c r="AM3387" s="11"/>
      <c r="AN3387" s="11"/>
      <c r="AO3387" s="11"/>
      <c r="AP3387" s="11"/>
      <c r="AQ3387" s="26"/>
      <c r="AR3387" s="26"/>
      <c r="AS3387" s="26"/>
      <c r="AT3387" s="26"/>
      <c r="AU3387" s="26"/>
      <c r="AV3387" s="26"/>
      <c r="AW3387" s="11"/>
      <c r="AX3387" s="11"/>
      <c r="AY3387" s="11"/>
      <c r="AZ3387" s="11"/>
      <c r="BA3387" s="11"/>
      <c r="BB3387" s="11"/>
      <c r="BC3387" s="11"/>
    </row>
    <row r="3388" spans="1:55" x14ac:dyDescent="0.3">
      <c r="A3388" s="11"/>
      <c r="B3388" s="11"/>
      <c r="C3388" s="11"/>
      <c r="D3388" s="11"/>
      <c r="E3388" s="38"/>
      <c r="F3388" s="11"/>
      <c r="G3388" s="40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11"/>
      <c r="AG3388" s="11"/>
      <c r="AH3388" s="11"/>
      <c r="AI3388" s="11"/>
      <c r="AJ3388" s="11"/>
      <c r="AK3388" s="11"/>
      <c r="AL3388" s="11"/>
      <c r="AM3388" s="11"/>
      <c r="AN3388" s="11"/>
      <c r="AO3388" s="11"/>
      <c r="AP3388" s="11"/>
      <c r="AQ3388" s="26"/>
      <c r="AR3388" s="26"/>
      <c r="AS3388" s="26"/>
      <c r="AT3388" s="26"/>
      <c r="AU3388" s="26"/>
      <c r="AV3388" s="26"/>
      <c r="AW3388" s="11"/>
      <c r="AX3388" s="11"/>
      <c r="AY3388" s="11"/>
      <c r="AZ3388" s="11"/>
      <c r="BA3388" s="11"/>
      <c r="BB3388" s="11"/>
      <c r="BC3388" s="11"/>
    </row>
    <row r="3389" spans="1:55" x14ac:dyDescent="0.3">
      <c r="A3389" s="11"/>
      <c r="B3389" s="11"/>
      <c r="C3389" s="11"/>
      <c r="D3389" s="11"/>
      <c r="E3389" s="38"/>
      <c r="F3389" s="11"/>
      <c r="G3389" s="40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11"/>
      <c r="AG3389" s="11"/>
      <c r="AH3389" s="11"/>
      <c r="AI3389" s="11"/>
      <c r="AJ3389" s="11"/>
      <c r="AK3389" s="11"/>
      <c r="AL3389" s="11"/>
      <c r="AM3389" s="11"/>
      <c r="AN3389" s="11"/>
      <c r="AO3389" s="11"/>
      <c r="AP3389" s="11"/>
      <c r="AQ3389" s="26"/>
      <c r="AR3389" s="26"/>
      <c r="AS3389" s="26"/>
      <c r="AT3389" s="26"/>
      <c r="AU3389" s="26"/>
      <c r="AV3389" s="26"/>
      <c r="AW3389" s="11"/>
      <c r="AX3389" s="11"/>
      <c r="AY3389" s="11"/>
      <c r="AZ3389" s="11"/>
      <c r="BA3389" s="11"/>
      <c r="BB3389" s="11"/>
      <c r="BC3389" s="11"/>
    </row>
    <row r="3390" spans="1:55" x14ac:dyDescent="0.3">
      <c r="A3390" s="11"/>
      <c r="B3390" s="11"/>
      <c r="C3390" s="11"/>
      <c r="D3390" s="11"/>
      <c r="E3390" s="38"/>
      <c r="F3390" s="11"/>
      <c r="G3390" s="40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11"/>
      <c r="AG3390" s="11"/>
      <c r="AH3390" s="11"/>
      <c r="AI3390" s="11"/>
      <c r="AJ3390" s="11"/>
      <c r="AK3390" s="11"/>
      <c r="AL3390" s="11"/>
      <c r="AM3390" s="11"/>
      <c r="AN3390" s="11"/>
      <c r="AO3390" s="11"/>
      <c r="AP3390" s="11"/>
      <c r="AQ3390" s="26"/>
      <c r="AR3390" s="26"/>
      <c r="AS3390" s="26"/>
      <c r="AT3390" s="26"/>
      <c r="AU3390" s="26"/>
      <c r="AV3390" s="26"/>
      <c r="AW3390" s="11"/>
      <c r="AX3390" s="11"/>
      <c r="AY3390" s="11"/>
      <c r="AZ3390" s="11"/>
      <c r="BA3390" s="11"/>
      <c r="BB3390" s="11"/>
      <c r="BC3390" s="11"/>
    </row>
    <row r="3391" spans="1:55" x14ac:dyDescent="0.3">
      <c r="A3391" s="11"/>
      <c r="B3391" s="11"/>
      <c r="C3391" s="11"/>
      <c r="D3391" s="11"/>
      <c r="E3391" s="38"/>
      <c r="F3391" s="11"/>
      <c r="G3391" s="40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11"/>
      <c r="AG3391" s="11"/>
      <c r="AH3391" s="11"/>
      <c r="AI3391" s="11"/>
      <c r="AJ3391" s="11"/>
      <c r="AK3391" s="11"/>
      <c r="AL3391" s="11"/>
      <c r="AM3391" s="11"/>
      <c r="AN3391" s="11"/>
      <c r="AO3391" s="11"/>
      <c r="AP3391" s="11"/>
      <c r="AQ3391" s="26"/>
      <c r="AR3391" s="26"/>
      <c r="AS3391" s="26"/>
      <c r="AT3391" s="26"/>
      <c r="AU3391" s="26"/>
      <c r="AV3391" s="26"/>
      <c r="AW3391" s="11"/>
      <c r="AX3391" s="11"/>
      <c r="AY3391" s="11"/>
      <c r="AZ3391" s="11"/>
      <c r="BA3391" s="11"/>
      <c r="BB3391" s="11"/>
      <c r="BC3391" s="11"/>
    </row>
    <row r="3392" spans="1:55" x14ac:dyDescent="0.3">
      <c r="A3392" s="11"/>
      <c r="B3392" s="11"/>
      <c r="C3392" s="11"/>
      <c r="D3392" s="11"/>
      <c r="E3392" s="38"/>
      <c r="F3392" s="11"/>
      <c r="G3392" s="40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11"/>
      <c r="AG3392" s="11"/>
      <c r="AH3392" s="11"/>
      <c r="AI3392" s="11"/>
      <c r="AJ3392" s="11"/>
      <c r="AK3392" s="11"/>
      <c r="AL3392" s="11"/>
      <c r="AM3392" s="11"/>
      <c r="AN3392" s="11"/>
      <c r="AO3392" s="11"/>
      <c r="AP3392" s="11"/>
      <c r="AQ3392" s="26"/>
      <c r="AR3392" s="26"/>
      <c r="AS3392" s="26"/>
      <c r="AT3392" s="26"/>
      <c r="AU3392" s="26"/>
      <c r="AV3392" s="26"/>
      <c r="AW3392" s="11"/>
      <c r="AX3392" s="11"/>
      <c r="AY3392" s="11"/>
      <c r="AZ3392" s="11"/>
      <c r="BA3392" s="11"/>
      <c r="BB3392" s="11"/>
      <c r="BC3392" s="11"/>
    </row>
    <row r="3393" spans="1:55" x14ac:dyDescent="0.3">
      <c r="A3393" s="11"/>
      <c r="B3393" s="11"/>
      <c r="C3393" s="11"/>
      <c r="D3393" s="11"/>
      <c r="E3393" s="38"/>
      <c r="F3393" s="11"/>
      <c r="G3393" s="40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11"/>
      <c r="AG3393" s="11"/>
      <c r="AH3393" s="11"/>
      <c r="AI3393" s="11"/>
      <c r="AJ3393" s="11"/>
      <c r="AK3393" s="11"/>
      <c r="AL3393" s="11"/>
      <c r="AM3393" s="11"/>
      <c r="AN3393" s="11"/>
      <c r="AO3393" s="11"/>
      <c r="AP3393" s="11"/>
      <c r="AQ3393" s="26"/>
      <c r="AR3393" s="26"/>
      <c r="AS3393" s="26"/>
      <c r="AT3393" s="26"/>
      <c r="AU3393" s="26"/>
      <c r="AV3393" s="26"/>
      <c r="AW3393" s="11"/>
      <c r="AX3393" s="11"/>
      <c r="AY3393" s="11"/>
      <c r="AZ3393" s="11"/>
      <c r="BA3393" s="11"/>
      <c r="BB3393" s="11"/>
      <c r="BC3393" s="11"/>
    </row>
    <row r="3394" spans="1:55" x14ac:dyDescent="0.3">
      <c r="A3394" s="11"/>
      <c r="B3394" s="11"/>
      <c r="C3394" s="11"/>
      <c r="D3394" s="11"/>
      <c r="E3394" s="38"/>
      <c r="F3394" s="11"/>
      <c r="G3394" s="40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11"/>
      <c r="AG3394" s="11"/>
      <c r="AH3394" s="11"/>
      <c r="AI3394" s="11"/>
      <c r="AJ3394" s="11"/>
      <c r="AK3394" s="11"/>
      <c r="AL3394" s="11"/>
      <c r="AM3394" s="11"/>
      <c r="AN3394" s="11"/>
      <c r="AO3394" s="11"/>
      <c r="AP3394" s="11"/>
      <c r="AQ3394" s="26"/>
      <c r="AR3394" s="26"/>
      <c r="AS3394" s="26"/>
      <c r="AT3394" s="26"/>
      <c r="AU3394" s="26"/>
      <c r="AV3394" s="26"/>
      <c r="AW3394" s="11"/>
      <c r="AX3394" s="11"/>
      <c r="AY3394" s="11"/>
      <c r="AZ3394" s="11"/>
      <c r="BA3394" s="11"/>
      <c r="BB3394" s="11"/>
      <c r="BC3394" s="11"/>
    </row>
    <row r="3395" spans="1:55" x14ac:dyDescent="0.3">
      <c r="A3395" s="11"/>
      <c r="B3395" s="11"/>
      <c r="C3395" s="11"/>
      <c r="D3395" s="11"/>
      <c r="E3395" s="38"/>
      <c r="F3395" s="11"/>
      <c r="G3395" s="40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11"/>
      <c r="AG3395" s="11"/>
      <c r="AH3395" s="11"/>
      <c r="AI3395" s="11"/>
      <c r="AJ3395" s="11"/>
      <c r="AK3395" s="11"/>
      <c r="AL3395" s="11"/>
      <c r="AM3395" s="11"/>
      <c r="AN3395" s="11"/>
      <c r="AO3395" s="11"/>
      <c r="AP3395" s="11"/>
      <c r="AQ3395" s="26"/>
      <c r="AR3395" s="26"/>
      <c r="AS3395" s="26"/>
      <c r="AT3395" s="26"/>
      <c r="AU3395" s="26"/>
      <c r="AV3395" s="26"/>
      <c r="AW3395" s="11"/>
      <c r="AX3395" s="11"/>
      <c r="AY3395" s="11"/>
      <c r="AZ3395" s="11"/>
      <c r="BA3395" s="11"/>
      <c r="BB3395" s="11"/>
      <c r="BC3395" s="11"/>
    </row>
    <row r="3396" spans="1:55" x14ac:dyDescent="0.3">
      <c r="A3396" s="11"/>
      <c r="B3396" s="11"/>
      <c r="C3396" s="11"/>
      <c r="D3396" s="11"/>
      <c r="E3396" s="38"/>
      <c r="F3396" s="11"/>
      <c r="G3396" s="40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11"/>
      <c r="AG3396" s="11"/>
      <c r="AH3396" s="11"/>
      <c r="AI3396" s="11"/>
      <c r="AJ3396" s="11"/>
      <c r="AK3396" s="11"/>
      <c r="AL3396" s="11"/>
      <c r="AM3396" s="11"/>
      <c r="AN3396" s="11"/>
      <c r="AO3396" s="11"/>
      <c r="AP3396" s="11"/>
      <c r="AQ3396" s="26"/>
      <c r="AR3396" s="26"/>
      <c r="AS3396" s="26"/>
      <c r="AT3396" s="26"/>
      <c r="AU3396" s="26"/>
      <c r="AV3396" s="26"/>
      <c r="AW3396" s="11"/>
      <c r="AX3396" s="11"/>
      <c r="AY3396" s="11"/>
      <c r="AZ3396" s="11"/>
      <c r="BA3396" s="11"/>
      <c r="BB3396" s="11"/>
      <c r="BC3396" s="11"/>
    </row>
    <row r="3397" spans="1:55" x14ac:dyDescent="0.3">
      <c r="A3397" s="11"/>
      <c r="B3397" s="11"/>
      <c r="C3397" s="11"/>
      <c r="D3397" s="11"/>
      <c r="E3397" s="38"/>
      <c r="F3397" s="11"/>
      <c r="G3397" s="40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11"/>
      <c r="AG3397" s="11"/>
      <c r="AH3397" s="11"/>
      <c r="AI3397" s="11"/>
      <c r="AJ3397" s="11"/>
      <c r="AK3397" s="11"/>
      <c r="AL3397" s="11"/>
      <c r="AM3397" s="11"/>
      <c r="AN3397" s="11"/>
      <c r="AO3397" s="11"/>
      <c r="AP3397" s="11"/>
      <c r="AQ3397" s="26"/>
      <c r="AR3397" s="26"/>
      <c r="AS3397" s="26"/>
      <c r="AT3397" s="26"/>
      <c r="AU3397" s="26"/>
      <c r="AV3397" s="26"/>
      <c r="AW3397" s="11"/>
      <c r="AX3397" s="11"/>
      <c r="AY3397" s="11"/>
      <c r="AZ3397" s="11"/>
      <c r="BA3397" s="11"/>
      <c r="BB3397" s="11"/>
      <c r="BC3397" s="11"/>
    </row>
    <row r="3398" spans="1:55" x14ac:dyDescent="0.3">
      <c r="A3398" s="11"/>
      <c r="B3398" s="11"/>
      <c r="C3398" s="11"/>
      <c r="D3398" s="11"/>
      <c r="E3398" s="38"/>
      <c r="F3398" s="11"/>
      <c r="G3398" s="40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11"/>
      <c r="AG3398" s="11"/>
      <c r="AH3398" s="11"/>
      <c r="AI3398" s="11"/>
      <c r="AJ3398" s="11"/>
      <c r="AK3398" s="11"/>
      <c r="AL3398" s="11"/>
      <c r="AM3398" s="11"/>
      <c r="AN3398" s="11"/>
      <c r="AO3398" s="11"/>
      <c r="AP3398" s="11"/>
      <c r="AQ3398" s="26"/>
      <c r="AR3398" s="26"/>
      <c r="AS3398" s="26"/>
      <c r="AT3398" s="26"/>
      <c r="AU3398" s="26"/>
      <c r="AV3398" s="26"/>
      <c r="AW3398" s="11"/>
      <c r="AX3398" s="11"/>
      <c r="AY3398" s="11"/>
      <c r="AZ3398" s="11"/>
      <c r="BA3398" s="11"/>
      <c r="BB3398" s="11"/>
      <c r="BC3398" s="11"/>
    </row>
    <row r="3399" spans="1:55" x14ac:dyDescent="0.3">
      <c r="A3399" s="11"/>
      <c r="B3399" s="11"/>
      <c r="C3399" s="11"/>
      <c r="D3399" s="11"/>
      <c r="E3399" s="38"/>
      <c r="F3399" s="11"/>
      <c r="G3399" s="40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11"/>
      <c r="AG3399" s="11"/>
      <c r="AH3399" s="11"/>
      <c r="AI3399" s="11"/>
      <c r="AJ3399" s="11"/>
      <c r="AK3399" s="11"/>
      <c r="AL3399" s="11"/>
      <c r="AM3399" s="11"/>
      <c r="AN3399" s="11"/>
      <c r="AO3399" s="11"/>
      <c r="AP3399" s="11"/>
      <c r="AQ3399" s="26"/>
      <c r="AR3399" s="26"/>
      <c r="AS3399" s="26"/>
      <c r="AT3399" s="26"/>
      <c r="AU3399" s="26"/>
      <c r="AV3399" s="26"/>
      <c r="AW3399" s="11"/>
      <c r="AX3399" s="11"/>
      <c r="AY3399" s="11"/>
      <c r="AZ3399" s="11"/>
      <c r="BA3399" s="11"/>
      <c r="BB3399" s="11"/>
      <c r="BC3399" s="11"/>
    </row>
    <row r="3400" spans="1:55" x14ac:dyDescent="0.3">
      <c r="A3400" s="11"/>
      <c r="B3400" s="11"/>
      <c r="C3400" s="11"/>
      <c r="D3400" s="11"/>
      <c r="E3400" s="38"/>
      <c r="F3400" s="11"/>
      <c r="G3400" s="40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11"/>
      <c r="AG3400" s="11"/>
      <c r="AH3400" s="11"/>
      <c r="AI3400" s="11"/>
      <c r="AJ3400" s="11"/>
      <c r="AK3400" s="11"/>
      <c r="AL3400" s="11"/>
      <c r="AM3400" s="11"/>
      <c r="AN3400" s="11"/>
      <c r="AO3400" s="11"/>
      <c r="AP3400" s="11"/>
      <c r="AQ3400" s="26"/>
      <c r="AR3400" s="26"/>
      <c r="AS3400" s="26"/>
      <c r="AT3400" s="26"/>
      <c r="AU3400" s="26"/>
      <c r="AV3400" s="26"/>
      <c r="AW3400" s="11"/>
      <c r="AX3400" s="11"/>
      <c r="AY3400" s="11"/>
      <c r="AZ3400" s="11"/>
      <c r="BA3400" s="11"/>
      <c r="BB3400" s="11"/>
      <c r="BC3400" s="11"/>
    </row>
    <row r="3401" spans="1:55" x14ac:dyDescent="0.3">
      <c r="A3401" s="11"/>
      <c r="B3401" s="11"/>
      <c r="C3401" s="11"/>
      <c r="D3401" s="11"/>
      <c r="E3401" s="38"/>
      <c r="F3401" s="11"/>
      <c r="G3401" s="40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11"/>
      <c r="AG3401" s="11"/>
      <c r="AH3401" s="11"/>
      <c r="AI3401" s="11"/>
      <c r="AJ3401" s="11"/>
      <c r="AK3401" s="11"/>
      <c r="AL3401" s="11"/>
      <c r="AM3401" s="11"/>
      <c r="AN3401" s="11"/>
      <c r="AO3401" s="11"/>
      <c r="AP3401" s="11"/>
      <c r="AQ3401" s="26"/>
      <c r="AR3401" s="26"/>
      <c r="AS3401" s="26"/>
      <c r="AT3401" s="26"/>
      <c r="AU3401" s="26"/>
      <c r="AV3401" s="26"/>
      <c r="AW3401" s="11"/>
      <c r="AX3401" s="11"/>
      <c r="AY3401" s="11"/>
      <c r="AZ3401" s="11"/>
      <c r="BA3401" s="11"/>
      <c r="BB3401" s="11"/>
      <c r="BC3401" s="11"/>
    </row>
    <row r="3402" spans="1:55" x14ac:dyDescent="0.3">
      <c r="A3402" s="11"/>
      <c r="B3402" s="11"/>
      <c r="C3402" s="11"/>
      <c r="D3402" s="11"/>
      <c r="E3402" s="38"/>
      <c r="F3402" s="11"/>
      <c r="G3402" s="40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11"/>
      <c r="AG3402" s="11"/>
      <c r="AH3402" s="11"/>
      <c r="AI3402" s="11"/>
      <c r="AJ3402" s="11"/>
      <c r="AK3402" s="11"/>
      <c r="AL3402" s="11"/>
      <c r="AM3402" s="11"/>
      <c r="AN3402" s="11"/>
      <c r="AO3402" s="11"/>
      <c r="AP3402" s="11"/>
      <c r="AQ3402" s="26"/>
      <c r="AR3402" s="26"/>
      <c r="AS3402" s="26"/>
      <c r="AT3402" s="26"/>
      <c r="AU3402" s="26"/>
      <c r="AV3402" s="26"/>
      <c r="AW3402" s="11"/>
      <c r="AX3402" s="11"/>
      <c r="AY3402" s="11"/>
      <c r="AZ3402" s="11"/>
      <c r="BA3402" s="11"/>
      <c r="BB3402" s="11"/>
      <c r="BC3402" s="11"/>
    </row>
    <row r="3403" spans="1:55" x14ac:dyDescent="0.3">
      <c r="A3403" s="11"/>
      <c r="B3403" s="11"/>
      <c r="C3403" s="11"/>
      <c r="D3403" s="11"/>
      <c r="E3403" s="38"/>
      <c r="F3403" s="11"/>
      <c r="G3403" s="40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11"/>
      <c r="AG3403" s="11"/>
      <c r="AH3403" s="11"/>
      <c r="AI3403" s="11"/>
      <c r="AJ3403" s="11"/>
      <c r="AK3403" s="11"/>
      <c r="AL3403" s="11"/>
      <c r="AM3403" s="11"/>
      <c r="AN3403" s="11"/>
      <c r="AO3403" s="11"/>
      <c r="AP3403" s="11"/>
      <c r="AQ3403" s="26"/>
      <c r="AR3403" s="26"/>
      <c r="AS3403" s="26"/>
      <c r="AT3403" s="26"/>
      <c r="AU3403" s="26"/>
      <c r="AV3403" s="26"/>
      <c r="AW3403" s="11"/>
      <c r="AX3403" s="11"/>
      <c r="AY3403" s="11"/>
      <c r="AZ3403" s="11"/>
      <c r="BA3403" s="11"/>
      <c r="BB3403" s="11"/>
      <c r="BC3403" s="11"/>
    </row>
    <row r="3404" spans="1:55" x14ac:dyDescent="0.3">
      <c r="A3404" s="11"/>
      <c r="B3404" s="11"/>
      <c r="C3404" s="11"/>
      <c r="D3404" s="11"/>
      <c r="E3404" s="38"/>
      <c r="F3404" s="11"/>
      <c r="G3404" s="40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11"/>
      <c r="AG3404" s="11"/>
      <c r="AH3404" s="11"/>
      <c r="AI3404" s="11"/>
      <c r="AJ3404" s="11"/>
      <c r="AK3404" s="11"/>
      <c r="AL3404" s="11"/>
      <c r="AM3404" s="11"/>
      <c r="AN3404" s="11"/>
      <c r="AO3404" s="11"/>
      <c r="AP3404" s="11"/>
      <c r="AQ3404" s="26"/>
      <c r="AR3404" s="26"/>
      <c r="AS3404" s="26"/>
      <c r="AT3404" s="26"/>
      <c r="AU3404" s="26"/>
      <c r="AV3404" s="26"/>
      <c r="AW3404" s="11"/>
      <c r="AX3404" s="11"/>
      <c r="AY3404" s="11"/>
      <c r="AZ3404" s="11"/>
      <c r="BA3404" s="11"/>
      <c r="BB3404" s="11"/>
      <c r="BC3404" s="11"/>
    </row>
    <row r="3405" spans="1:55" x14ac:dyDescent="0.3">
      <c r="A3405" s="11"/>
      <c r="B3405" s="11"/>
      <c r="C3405" s="11"/>
      <c r="D3405" s="11"/>
      <c r="E3405" s="38"/>
      <c r="F3405" s="11"/>
      <c r="G3405" s="40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11"/>
      <c r="AG3405" s="11"/>
      <c r="AH3405" s="11"/>
      <c r="AI3405" s="11"/>
      <c r="AJ3405" s="11"/>
      <c r="AK3405" s="11"/>
      <c r="AL3405" s="11"/>
      <c r="AM3405" s="11"/>
      <c r="AN3405" s="11"/>
      <c r="AO3405" s="11"/>
      <c r="AP3405" s="11"/>
      <c r="AQ3405" s="26"/>
      <c r="AR3405" s="26"/>
      <c r="AS3405" s="26"/>
      <c r="AT3405" s="26"/>
      <c r="AU3405" s="26"/>
      <c r="AV3405" s="26"/>
      <c r="AW3405" s="11"/>
      <c r="AX3405" s="11"/>
      <c r="AY3405" s="11"/>
      <c r="AZ3405" s="11"/>
      <c r="BA3405" s="11"/>
      <c r="BB3405" s="11"/>
      <c r="BC3405" s="11"/>
    </row>
    <row r="3406" spans="1:55" x14ac:dyDescent="0.3">
      <c r="A3406" s="11"/>
      <c r="B3406" s="11"/>
      <c r="C3406" s="11"/>
      <c r="D3406" s="11"/>
      <c r="E3406" s="38"/>
      <c r="F3406" s="11"/>
      <c r="G3406" s="40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11"/>
      <c r="AG3406" s="11"/>
      <c r="AH3406" s="11"/>
      <c r="AI3406" s="11"/>
      <c r="AJ3406" s="11"/>
      <c r="AK3406" s="11"/>
      <c r="AL3406" s="11"/>
      <c r="AM3406" s="11"/>
      <c r="AN3406" s="11"/>
      <c r="AO3406" s="11"/>
      <c r="AP3406" s="11"/>
      <c r="AQ3406" s="26"/>
      <c r="AR3406" s="26"/>
      <c r="AS3406" s="26"/>
      <c r="AT3406" s="26"/>
      <c r="AU3406" s="26"/>
      <c r="AV3406" s="26"/>
      <c r="AW3406" s="11"/>
      <c r="AX3406" s="11"/>
      <c r="AY3406" s="11"/>
      <c r="AZ3406" s="11"/>
      <c r="BA3406" s="11"/>
      <c r="BB3406" s="11"/>
      <c r="BC3406" s="11"/>
    </row>
    <row r="3407" spans="1:55" x14ac:dyDescent="0.3">
      <c r="A3407" s="11"/>
      <c r="B3407" s="11"/>
      <c r="C3407" s="11"/>
      <c r="D3407" s="11"/>
      <c r="E3407" s="38"/>
      <c r="F3407" s="11"/>
      <c r="G3407" s="40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11"/>
      <c r="AG3407" s="11"/>
      <c r="AH3407" s="11"/>
      <c r="AI3407" s="11"/>
      <c r="AJ3407" s="11"/>
      <c r="AK3407" s="11"/>
      <c r="AL3407" s="11"/>
      <c r="AM3407" s="11"/>
      <c r="AN3407" s="11"/>
      <c r="AO3407" s="11"/>
      <c r="AP3407" s="11"/>
      <c r="AQ3407" s="26"/>
      <c r="AR3407" s="26"/>
      <c r="AS3407" s="26"/>
      <c r="AT3407" s="26"/>
      <c r="AU3407" s="26"/>
      <c r="AV3407" s="26"/>
      <c r="AW3407" s="11"/>
      <c r="AX3407" s="11"/>
      <c r="AY3407" s="11"/>
      <c r="AZ3407" s="11"/>
      <c r="BA3407" s="11"/>
      <c r="BB3407" s="11"/>
      <c r="BC3407" s="11"/>
    </row>
    <row r="3408" spans="1:55" x14ac:dyDescent="0.3">
      <c r="A3408" s="11"/>
      <c r="B3408" s="11"/>
      <c r="C3408" s="11"/>
      <c r="D3408" s="11"/>
      <c r="E3408" s="38"/>
      <c r="F3408" s="11"/>
      <c r="G3408" s="40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11"/>
      <c r="AG3408" s="11"/>
      <c r="AH3408" s="11"/>
      <c r="AI3408" s="11"/>
      <c r="AJ3408" s="11"/>
      <c r="AK3408" s="11"/>
      <c r="AL3408" s="11"/>
      <c r="AM3408" s="11"/>
      <c r="AN3408" s="11"/>
      <c r="AO3408" s="11"/>
      <c r="AP3408" s="11"/>
      <c r="AQ3408" s="26"/>
      <c r="AR3408" s="26"/>
      <c r="AS3408" s="26"/>
      <c r="AT3408" s="26"/>
      <c r="AU3408" s="26"/>
      <c r="AV3408" s="26"/>
      <c r="AW3408" s="11"/>
      <c r="AX3408" s="11"/>
      <c r="AY3408" s="11"/>
      <c r="AZ3408" s="11"/>
      <c r="BA3408" s="11"/>
      <c r="BB3408" s="11"/>
      <c r="BC3408" s="11"/>
    </row>
    <row r="3409" spans="1:55" x14ac:dyDescent="0.3">
      <c r="A3409" s="11"/>
      <c r="B3409" s="11"/>
      <c r="C3409" s="11"/>
      <c r="D3409" s="11"/>
      <c r="E3409" s="38"/>
      <c r="F3409" s="11"/>
      <c r="G3409" s="40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11"/>
      <c r="AG3409" s="11"/>
      <c r="AH3409" s="11"/>
      <c r="AI3409" s="11"/>
      <c r="AJ3409" s="11"/>
      <c r="AK3409" s="11"/>
      <c r="AL3409" s="11"/>
      <c r="AM3409" s="11"/>
      <c r="AN3409" s="11"/>
      <c r="AO3409" s="11"/>
      <c r="AP3409" s="11"/>
      <c r="AQ3409" s="26"/>
      <c r="AR3409" s="26"/>
      <c r="AS3409" s="26"/>
      <c r="AT3409" s="26"/>
      <c r="AU3409" s="26"/>
      <c r="AV3409" s="26"/>
      <c r="AW3409" s="11"/>
      <c r="AX3409" s="11"/>
      <c r="AY3409" s="11"/>
      <c r="AZ3409" s="11"/>
      <c r="BA3409" s="11"/>
      <c r="BB3409" s="11"/>
      <c r="BC3409" s="11"/>
    </row>
    <row r="3410" spans="1:55" x14ac:dyDescent="0.3">
      <c r="A3410" s="11"/>
      <c r="B3410" s="11"/>
      <c r="C3410" s="11"/>
      <c r="D3410" s="11"/>
      <c r="E3410" s="38"/>
      <c r="F3410" s="11"/>
      <c r="G3410" s="40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11"/>
      <c r="AG3410" s="11"/>
      <c r="AH3410" s="11"/>
      <c r="AI3410" s="11"/>
      <c r="AJ3410" s="11"/>
      <c r="AK3410" s="11"/>
      <c r="AL3410" s="11"/>
      <c r="AM3410" s="11"/>
      <c r="AN3410" s="11"/>
      <c r="AO3410" s="11"/>
      <c r="AP3410" s="11"/>
      <c r="AQ3410" s="26"/>
      <c r="AR3410" s="26"/>
      <c r="AS3410" s="26"/>
      <c r="AT3410" s="26"/>
      <c r="AU3410" s="26"/>
      <c r="AV3410" s="26"/>
      <c r="AW3410" s="11"/>
      <c r="AX3410" s="11"/>
      <c r="AY3410" s="11"/>
      <c r="AZ3410" s="11"/>
      <c r="BA3410" s="11"/>
      <c r="BB3410" s="11"/>
      <c r="BC3410" s="11"/>
    </row>
    <row r="3411" spans="1:55" x14ac:dyDescent="0.3">
      <c r="A3411" s="11"/>
      <c r="B3411" s="11"/>
      <c r="C3411" s="11"/>
      <c r="D3411" s="11"/>
      <c r="E3411" s="38"/>
      <c r="F3411" s="11"/>
      <c r="G3411" s="40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11"/>
      <c r="AG3411" s="11"/>
      <c r="AH3411" s="11"/>
      <c r="AI3411" s="11"/>
      <c r="AJ3411" s="11"/>
      <c r="AK3411" s="11"/>
      <c r="AL3411" s="11"/>
      <c r="AM3411" s="11"/>
      <c r="AN3411" s="11"/>
      <c r="AO3411" s="11"/>
      <c r="AP3411" s="11"/>
      <c r="AQ3411" s="26"/>
      <c r="AR3411" s="26"/>
      <c r="AS3411" s="26"/>
      <c r="AT3411" s="26"/>
      <c r="AU3411" s="26"/>
      <c r="AV3411" s="26"/>
      <c r="AW3411" s="11"/>
      <c r="AX3411" s="11"/>
      <c r="AY3411" s="11"/>
      <c r="AZ3411" s="11"/>
      <c r="BA3411" s="11"/>
      <c r="BB3411" s="11"/>
      <c r="BC3411" s="11"/>
    </row>
    <row r="3412" spans="1:55" x14ac:dyDescent="0.3">
      <c r="A3412" s="11"/>
      <c r="B3412" s="11"/>
      <c r="C3412" s="11"/>
      <c r="D3412" s="11"/>
      <c r="E3412" s="38"/>
      <c r="F3412" s="11"/>
      <c r="G3412" s="40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11"/>
      <c r="AG3412" s="11"/>
      <c r="AH3412" s="11"/>
      <c r="AI3412" s="11"/>
      <c r="AJ3412" s="11"/>
      <c r="AK3412" s="11"/>
      <c r="AL3412" s="11"/>
      <c r="AM3412" s="11"/>
      <c r="AN3412" s="11"/>
      <c r="AO3412" s="11"/>
      <c r="AP3412" s="11"/>
      <c r="AQ3412" s="26"/>
      <c r="AR3412" s="26"/>
      <c r="AS3412" s="26"/>
      <c r="AT3412" s="26"/>
      <c r="AU3412" s="26"/>
      <c r="AV3412" s="26"/>
      <c r="AW3412" s="11"/>
      <c r="AX3412" s="11"/>
      <c r="AY3412" s="11"/>
      <c r="AZ3412" s="11"/>
      <c r="BA3412" s="11"/>
      <c r="BB3412" s="11"/>
      <c r="BC3412" s="11"/>
    </row>
    <row r="3413" spans="1:55" x14ac:dyDescent="0.3">
      <c r="A3413" s="11"/>
      <c r="B3413" s="11"/>
      <c r="C3413" s="11"/>
      <c r="D3413" s="11"/>
      <c r="E3413" s="38"/>
      <c r="F3413" s="11"/>
      <c r="G3413" s="40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11"/>
      <c r="AG3413" s="11"/>
      <c r="AH3413" s="11"/>
      <c r="AI3413" s="11"/>
      <c r="AJ3413" s="11"/>
      <c r="AK3413" s="11"/>
      <c r="AL3413" s="11"/>
      <c r="AM3413" s="11"/>
      <c r="AN3413" s="11"/>
      <c r="AO3413" s="11"/>
      <c r="AP3413" s="11"/>
      <c r="AQ3413" s="26"/>
      <c r="AR3413" s="26"/>
      <c r="AS3413" s="26"/>
      <c r="AT3413" s="26"/>
      <c r="AU3413" s="26"/>
      <c r="AV3413" s="26"/>
      <c r="AW3413" s="11"/>
      <c r="AX3413" s="11"/>
      <c r="AY3413" s="11"/>
      <c r="AZ3413" s="11"/>
      <c r="BA3413" s="11"/>
      <c r="BB3413" s="11"/>
      <c r="BC3413" s="11"/>
    </row>
    <row r="3414" spans="1:55" x14ac:dyDescent="0.3">
      <c r="A3414" s="11"/>
      <c r="B3414" s="11"/>
      <c r="C3414" s="11"/>
      <c r="D3414" s="11"/>
      <c r="E3414" s="38"/>
      <c r="F3414" s="11"/>
      <c r="G3414" s="40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11"/>
      <c r="AG3414" s="11"/>
      <c r="AH3414" s="11"/>
      <c r="AI3414" s="11"/>
      <c r="AJ3414" s="11"/>
      <c r="AK3414" s="11"/>
      <c r="AL3414" s="11"/>
      <c r="AM3414" s="11"/>
      <c r="AN3414" s="11"/>
      <c r="AO3414" s="11"/>
      <c r="AP3414" s="11"/>
      <c r="AQ3414" s="26"/>
      <c r="AR3414" s="26"/>
      <c r="AS3414" s="26"/>
      <c r="AT3414" s="26"/>
      <c r="AU3414" s="26"/>
      <c r="AV3414" s="26"/>
      <c r="AW3414" s="11"/>
      <c r="AX3414" s="11"/>
      <c r="AY3414" s="11"/>
      <c r="AZ3414" s="11"/>
      <c r="BA3414" s="11"/>
      <c r="BB3414" s="11"/>
      <c r="BC3414" s="11"/>
    </row>
    <row r="3415" spans="1:55" x14ac:dyDescent="0.3">
      <c r="A3415" s="11"/>
      <c r="B3415" s="11"/>
      <c r="C3415" s="11"/>
      <c r="D3415" s="11"/>
      <c r="E3415" s="38"/>
      <c r="F3415" s="11"/>
      <c r="G3415" s="40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11"/>
      <c r="AG3415" s="11"/>
      <c r="AH3415" s="11"/>
      <c r="AI3415" s="11"/>
      <c r="AJ3415" s="11"/>
      <c r="AK3415" s="11"/>
      <c r="AL3415" s="11"/>
      <c r="AM3415" s="11"/>
      <c r="AN3415" s="11"/>
      <c r="AO3415" s="11"/>
      <c r="AP3415" s="11"/>
      <c r="AQ3415" s="26"/>
      <c r="AR3415" s="26"/>
      <c r="AS3415" s="26"/>
      <c r="AT3415" s="26"/>
      <c r="AU3415" s="26"/>
      <c r="AV3415" s="26"/>
      <c r="AW3415" s="11"/>
      <c r="AX3415" s="11"/>
      <c r="AY3415" s="11"/>
      <c r="AZ3415" s="11"/>
      <c r="BA3415" s="11"/>
      <c r="BB3415" s="11"/>
      <c r="BC3415" s="11"/>
    </row>
    <row r="3416" spans="1:55" x14ac:dyDescent="0.3">
      <c r="A3416" s="11"/>
      <c r="B3416" s="11"/>
      <c r="C3416" s="11"/>
      <c r="D3416" s="11"/>
      <c r="E3416" s="38"/>
      <c r="F3416" s="11"/>
      <c r="G3416" s="40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11"/>
      <c r="AG3416" s="11"/>
      <c r="AH3416" s="11"/>
      <c r="AI3416" s="11"/>
      <c r="AJ3416" s="11"/>
      <c r="AK3416" s="11"/>
      <c r="AL3416" s="11"/>
      <c r="AM3416" s="11"/>
      <c r="AN3416" s="11"/>
      <c r="AO3416" s="11"/>
      <c r="AP3416" s="11"/>
      <c r="AQ3416" s="26"/>
      <c r="AR3416" s="26"/>
      <c r="AS3416" s="26"/>
      <c r="AT3416" s="26"/>
      <c r="AU3416" s="26"/>
      <c r="AV3416" s="26"/>
      <c r="AW3416" s="11"/>
      <c r="AX3416" s="11"/>
      <c r="AY3416" s="11"/>
      <c r="AZ3416" s="11"/>
      <c r="BA3416" s="11"/>
      <c r="BB3416" s="11"/>
      <c r="BC3416" s="11"/>
    </row>
    <row r="3417" spans="1:55" x14ac:dyDescent="0.3">
      <c r="A3417" s="11"/>
      <c r="B3417" s="11"/>
      <c r="C3417" s="11"/>
      <c r="D3417" s="11"/>
      <c r="E3417" s="38"/>
      <c r="F3417" s="11"/>
      <c r="G3417" s="40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11"/>
      <c r="AG3417" s="11"/>
      <c r="AH3417" s="11"/>
      <c r="AI3417" s="11"/>
      <c r="AJ3417" s="11"/>
      <c r="AK3417" s="11"/>
      <c r="AL3417" s="11"/>
      <c r="AM3417" s="11"/>
      <c r="AN3417" s="11"/>
      <c r="AO3417" s="11"/>
      <c r="AP3417" s="11"/>
      <c r="AQ3417" s="26"/>
      <c r="AR3417" s="26"/>
      <c r="AS3417" s="26"/>
      <c r="AT3417" s="26"/>
      <c r="AU3417" s="26"/>
      <c r="AV3417" s="26"/>
      <c r="AW3417" s="11"/>
      <c r="AX3417" s="11"/>
      <c r="AY3417" s="11"/>
      <c r="AZ3417" s="11"/>
      <c r="BA3417" s="11"/>
      <c r="BB3417" s="11"/>
      <c r="BC3417" s="11"/>
    </row>
    <row r="3418" spans="1:55" x14ac:dyDescent="0.3">
      <c r="A3418" s="11"/>
      <c r="B3418" s="11"/>
      <c r="C3418" s="11"/>
      <c r="D3418" s="11"/>
      <c r="E3418" s="38"/>
      <c r="F3418" s="11"/>
      <c r="G3418" s="40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11"/>
      <c r="AG3418" s="11"/>
      <c r="AH3418" s="11"/>
      <c r="AI3418" s="11"/>
      <c r="AJ3418" s="11"/>
      <c r="AK3418" s="11"/>
      <c r="AL3418" s="11"/>
      <c r="AM3418" s="11"/>
      <c r="AN3418" s="11"/>
      <c r="AO3418" s="11"/>
      <c r="AP3418" s="11"/>
      <c r="AQ3418" s="26"/>
      <c r="AR3418" s="26"/>
      <c r="AS3418" s="26"/>
      <c r="AT3418" s="26"/>
      <c r="AU3418" s="26"/>
      <c r="AV3418" s="26"/>
      <c r="AW3418" s="11"/>
      <c r="AX3418" s="11"/>
      <c r="AY3418" s="11"/>
      <c r="AZ3418" s="11"/>
      <c r="BA3418" s="11"/>
      <c r="BB3418" s="11"/>
      <c r="BC3418" s="11"/>
    </row>
    <row r="3419" spans="1:55" x14ac:dyDescent="0.3">
      <c r="A3419" s="11"/>
      <c r="B3419" s="11"/>
      <c r="C3419" s="11"/>
      <c r="D3419" s="11"/>
      <c r="E3419" s="38"/>
      <c r="F3419" s="11"/>
      <c r="G3419" s="40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11"/>
      <c r="AG3419" s="11"/>
      <c r="AH3419" s="11"/>
      <c r="AI3419" s="11"/>
      <c r="AJ3419" s="11"/>
      <c r="AK3419" s="11"/>
      <c r="AL3419" s="11"/>
      <c r="AM3419" s="11"/>
      <c r="AN3419" s="11"/>
      <c r="AO3419" s="11"/>
      <c r="AP3419" s="11"/>
      <c r="AQ3419" s="26"/>
      <c r="AR3419" s="26"/>
      <c r="AS3419" s="26"/>
      <c r="AT3419" s="26"/>
      <c r="AU3419" s="26"/>
      <c r="AV3419" s="26"/>
      <c r="AW3419" s="11"/>
      <c r="AX3419" s="11"/>
      <c r="AY3419" s="11"/>
      <c r="AZ3419" s="11"/>
      <c r="BA3419" s="11"/>
      <c r="BB3419" s="11"/>
      <c r="BC3419" s="11"/>
    </row>
    <row r="3420" spans="1:55" x14ac:dyDescent="0.3">
      <c r="A3420" s="11"/>
      <c r="B3420" s="11"/>
      <c r="C3420" s="11"/>
      <c r="D3420" s="11"/>
      <c r="E3420" s="38"/>
      <c r="F3420" s="11"/>
      <c r="G3420" s="40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11"/>
      <c r="AG3420" s="11"/>
      <c r="AH3420" s="11"/>
      <c r="AI3420" s="11"/>
      <c r="AJ3420" s="11"/>
      <c r="AK3420" s="11"/>
      <c r="AL3420" s="11"/>
      <c r="AM3420" s="11"/>
      <c r="AN3420" s="11"/>
      <c r="AO3420" s="11"/>
      <c r="AP3420" s="11"/>
      <c r="AQ3420" s="26"/>
      <c r="AR3420" s="26"/>
      <c r="AS3420" s="26"/>
      <c r="AT3420" s="26"/>
      <c r="AU3420" s="26"/>
      <c r="AV3420" s="26"/>
      <c r="AW3420" s="11"/>
      <c r="AX3420" s="11"/>
      <c r="AY3420" s="11"/>
      <c r="AZ3420" s="11"/>
      <c r="BA3420" s="11"/>
      <c r="BB3420" s="11"/>
      <c r="BC3420" s="11"/>
    </row>
    <row r="3421" spans="1:55" x14ac:dyDescent="0.3">
      <c r="A3421" s="11"/>
      <c r="B3421" s="11"/>
      <c r="C3421" s="11"/>
      <c r="D3421" s="11"/>
      <c r="E3421" s="38"/>
      <c r="F3421" s="11"/>
      <c r="G3421" s="40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11"/>
      <c r="AG3421" s="11"/>
      <c r="AH3421" s="11"/>
      <c r="AI3421" s="11"/>
      <c r="AJ3421" s="11"/>
      <c r="AK3421" s="11"/>
      <c r="AL3421" s="11"/>
      <c r="AM3421" s="11"/>
      <c r="AN3421" s="11"/>
      <c r="AO3421" s="11"/>
      <c r="AP3421" s="11"/>
      <c r="AQ3421" s="26"/>
      <c r="AR3421" s="26"/>
      <c r="AS3421" s="26"/>
      <c r="AT3421" s="26"/>
      <c r="AU3421" s="26"/>
      <c r="AV3421" s="26"/>
      <c r="AW3421" s="11"/>
      <c r="AX3421" s="11"/>
      <c r="AY3421" s="11"/>
      <c r="AZ3421" s="11"/>
      <c r="BA3421" s="11"/>
      <c r="BB3421" s="11"/>
      <c r="BC3421" s="11"/>
    </row>
    <row r="3422" spans="1:55" x14ac:dyDescent="0.3">
      <c r="A3422" s="11"/>
      <c r="B3422" s="11"/>
      <c r="C3422" s="11"/>
      <c r="D3422" s="11"/>
      <c r="E3422" s="38"/>
      <c r="F3422" s="11"/>
      <c r="G3422" s="40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11"/>
      <c r="AG3422" s="11"/>
      <c r="AH3422" s="11"/>
      <c r="AI3422" s="11"/>
      <c r="AJ3422" s="11"/>
      <c r="AK3422" s="11"/>
      <c r="AL3422" s="11"/>
      <c r="AM3422" s="11"/>
      <c r="AN3422" s="11"/>
      <c r="AO3422" s="11"/>
      <c r="AP3422" s="11"/>
      <c r="AQ3422" s="26"/>
      <c r="AR3422" s="26"/>
      <c r="AS3422" s="26"/>
      <c r="AT3422" s="26"/>
      <c r="AU3422" s="26"/>
      <c r="AV3422" s="26"/>
      <c r="AW3422" s="11"/>
      <c r="AX3422" s="11"/>
      <c r="AY3422" s="11"/>
      <c r="AZ3422" s="11"/>
      <c r="BA3422" s="11"/>
      <c r="BB3422" s="11"/>
      <c r="BC3422" s="11"/>
    </row>
    <row r="3423" spans="1:55" x14ac:dyDescent="0.3">
      <c r="A3423" s="11"/>
      <c r="B3423" s="11"/>
      <c r="C3423" s="11"/>
      <c r="D3423" s="11"/>
      <c r="E3423" s="38"/>
      <c r="F3423" s="11"/>
      <c r="G3423" s="40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11"/>
      <c r="AG3423" s="11"/>
      <c r="AH3423" s="11"/>
      <c r="AI3423" s="11"/>
      <c r="AJ3423" s="11"/>
      <c r="AK3423" s="11"/>
      <c r="AL3423" s="11"/>
      <c r="AM3423" s="11"/>
      <c r="AN3423" s="11"/>
      <c r="AO3423" s="11"/>
      <c r="AP3423" s="11"/>
      <c r="AQ3423" s="26"/>
      <c r="AR3423" s="26"/>
      <c r="AS3423" s="26"/>
      <c r="AT3423" s="26"/>
      <c r="AU3423" s="26"/>
      <c r="AV3423" s="26"/>
      <c r="AW3423" s="11"/>
      <c r="AX3423" s="11"/>
      <c r="AY3423" s="11"/>
      <c r="AZ3423" s="11"/>
      <c r="BA3423" s="11"/>
      <c r="BB3423" s="11"/>
      <c r="BC3423" s="11"/>
    </row>
    <row r="3424" spans="1:55" x14ac:dyDescent="0.3">
      <c r="A3424" s="11"/>
      <c r="B3424" s="11"/>
      <c r="C3424" s="11"/>
      <c r="D3424" s="11"/>
      <c r="E3424" s="38"/>
      <c r="F3424" s="11"/>
      <c r="G3424" s="40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11"/>
      <c r="AG3424" s="11"/>
      <c r="AH3424" s="11"/>
      <c r="AI3424" s="11"/>
      <c r="AJ3424" s="11"/>
      <c r="AK3424" s="11"/>
      <c r="AL3424" s="11"/>
      <c r="AM3424" s="11"/>
      <c r="AN3424" s="11"/>
      <c r="AO3424" s="11"/>
      <c r="AP3424" s="11"/>
      <c r="AQ3424" s="26"/>
      <c r="AR3424" s="26"/>
      <c r="AS3424" s="26"/>
      <c r="AT3424" s="26"/>
      <c r="AU3424" s="26"/>
      <c r="AV3424" s="26"/>
      <c r="AW3424" s="11"/>
      <c r="AX3424" s="11"/>
      <c r="AY3424" s="11"/>
      <c r="AZ3424" s="11"/>
      <c r="BA3424" s="11"/>
      <c r="BB3424" s="11"/>
      <c r="BC3424" s="11"/>
    </row>
    <row r="3425" spans="1:55" x14ac:dyDescent="0.3">
      <c r="A3425" s="11"/>
      <c r="B3425" s="11"/>
      <c r="C3425" s="11"/>
      <c r="D3425" s="11"/>
      <c r="E3425" s="38"/>
      <c r="F3425" s="11"/>
      <c r="G3425" s="40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11"/>
      <c r="AG3425" s="11"/>
      <c r="AH3425" s="11"/>
      <c r="AI3425" s="11"/>
      <c r="AJ3425" s="11"/>
      <c r="AK3425" s="11"/>
      <c r="AL3425" s="11"/>
      <c r="AM3425" s="11"/>
      <c r="AN3425" s="11"/>
      <c r="AO3425" s="11"/>
      <c r="AP3425" s="11"/>
      <c r="AQ3425" s="26"/>
      <c r="AR3425" s="26"/>
      <c r="AS3425" s="26"/>
      <c r="AT3425" s="26"/>
      <c r="AU3425" s="26"/>
      <c r="AV3425" s="26"/>
      <c r="AW3425" s="11"/>
      <c r="AX3425" s="11"/>
      <c r="AY3425" s="11"/>
      <c r="AZ3425" s="11"/>
      <c r="BA3425" s="11"/>
      <c r="BB3425" s="11"/>
      <c r="BC3425" s="11"/>
    </row>
    <row r="3426" spans="1:55" x14ac:dyDescent="0.3">
      <c r="A3426" s="11"/>
      <c r="B3426" s="11"/>
      <c r="C3426" s="11"/>
      <c r="D3426" s="11"/>
      <c r="E3426" s="38"/>
      <c r="F3426" s="11"/>
      <c r="G3426" s="40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11"/>
      <c r="AG3426" s="11"/>
      <c r="AH3426" s="11"/>
      <c r="AI3426" s="11"/>
      <c r="AJ3426" s="11"/>
      <c r="AK3426" s="11"/>
      <c r="AL3426" s="11"/>
      <c r="AM3426" s="11"/>
      <c r="AN3426" s="11"/>
      <c r="AO3426" s="11"/>
      <c r="AP3426" s="11"/>
      <c r="AQ3426" s="26"/>
      <c r="AR3426" s="26"/>
      <c r="AS3426" s="26"/>
      <c r="AT3426" s="26"/>
      <c r="AU3426" s="26"/>
      <c r="AV3426" s="26"/>
      <c r="AW3426" s="11"/>
      <c r="AX3426" s="11"/>
      <c r="AY3426" s="11"/>
      <c r="AZ3426" s="11"/>
      <c r="BA3426" s="11"/>
      <c r="BB3426" s="11"/>
      <c r="BC3426" s="11"/>
    </row>
    <row r="3427" spans="1:55" x14ac:dyDescent="0.3">
      <c r="A3427" s="11"/>
      <c r="B3427" s="11"/>
      <c r="C3427" s="11"/>
      <c r="D3427" s="11"/>
      <c r="E3427" s="38"/>
      <c r="F3427" s="11"/>
      <c r="G3427" s="40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11"/>
      <c r="AG3427" s="11"/>
      <c r="AH3427" s="11"/>
      <c r="AI3427" s="11"/>
      <c r="AJ3427" s="11"/>
      <c r="AK3427" s="11"/>
      <c r="AL3427" s="11"/>
      <c r="AM3427" s="11"/>
      <c r="AN3427" s="11"/>
      <c r="AO3427" s="11"/>
      <c r="AP3427" s="11"/>
      <c r="AQ3427" s="26"/>
      <c r="AR3427" s="26"/>
      <c r="AS3427" s="26"/>
      <c r="AT3427" s="26"/>
      <c r="AU3427" s="26"/>
      <c r="AV3427" s="26"/>
      <c r="AW3427" s="11"/>
      <c r="AX3427" s="11"/>
      <c r="AY3427" s="11"/>
      <c r="AZ3427" s="11"/>
      <c r="BA3427" s="11"/>
      <c r="BB3427" s="11"/>
      <c r="BC3427" s="11"/>
    </row>
    <row r="3428" spans="1:55" x14ac:dyDescent="0.3">
      <c r="A3428" s="11"/>
      <c r="B3428" s="11"/>
      <c r="C3428" s="11"/>
      <c r="D3428" s="11"/>
      <c r="E3428" s="38"/>
      <c r="F3428" s="11"/>
      <c r="G3428" s="40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11"/>
      <c r="AG3428" s="11"/>
      <c r="AH3428" s="11"/>
      <c r="AI3428" s="11"/>
      <c r="AJ3428" s="11"/>
      <c r="AK3428" s="11"/>
      <c r="AL3428" s="11"/>
      <c r="AM3428" s="11"/>
      <c r="AN3428" s="11"/>
      <c r="AO3428" s="11"/>
      <c r="AP3428" s="11"/>
      <c r="AQ3428" s="26"/>
      <c r="AR3428" s="26"/>
      <c r="AS3428" s="26"/>
      <c r="AT3428" s="26"/>
      <c r="AU3428" s="26"/>
      <c r="AV3428" s="26"/>
      <c r="AW3428" s="11"/>
      <c r="AX3428" s="11"/>
      <c r="AY3428" s="11"/>
      <c r="AZ3428" s="11"/>
      <c r="BA3428" s="11"/>
      <c r="BB3428" s="11"/>
      <c r="BC3428" s="11"/>
    </row>
    <row r="3429" spans="1:55" x14ac:dyDescent="0.3">
      <c r="A3429" s="11"/>
      <c r="B3429" s="11"/>
      <c r="C3429" s="11"/>
      <c r="D3429" s="11"/>
      <c r="E3429" s="38"/>
      <c r="F3429" s="11"/>
      <c r="G3429" s="40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11"/>
      <c r="AG3429" s="11"/>
      <c r="AH3429" s="11"/>
      <c r="AI3429" s="11"/>
      <c r="AJ3429" s="11"/>
      <c r="AK3429" s="11"/>
      <c r="AL3429" s="11"/>
      <c r="AM3429" s="11"/>
      <c r="AN3429" s="11"/>
      <c r="AO3429" s="11"/>
      <c r="AP3429" s="11"/>
      <c r="AQ3429" s="26"/>
      <c r="AR3429" s="26"/>
      <c r="AS3429" s="26"/>
      <c r="AT3429" s="26"/>
      <c r="AU3429" s="26"/>
      <c r="AV3429" s="26"/>
      <c r="AW3429" s="11"/>
      <c r="AX3429" s="11"/>
      <c r="AY3429" s="11"/>
      <c r="AZ3429" s="11"/>
      <c r="BA3429" s="11"/>
      <c r="BB3429" s="11"/>
      <c r="BC3429" s="11"/>
    </row>
    <row r="3430" spans="1:55" x14ac:dyDescent="0.3">
      <c r="A3430" s="11"/>
      <c r="B3430" s="11"/>
      <c r="C3430" s="11"/>
      <c r="D3430" s="11"/>
      <c r="E3430" s="38"/>
      <c r="F3430" s="11"/>
      <c r="G3430" s="40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11"/>
      <c r="AG3430" s="11"/>
      <c r="AH3430" s="11"/>
      <c r="AI3430" s="11"/>
      <c r="AJ3430" s="11"/>
      <c r="AK3430" s="11"/>
      <c r="AL3430" s="11"/>
      <c r="AM3430" s="11"/>
      <c r="AN3430" s="11"/>
      <c r="AO3430" s="11"/>
      <c r="AP3430" s="11"/>
      <c r="AQ3430" s="26"/>
      <c r="AR3430" s="26"/>
      <c r="AS3430" s="26"/>
      <c r="AT3430" s="26"/>
      <c r="AU3430" s="26"/>
      <c r="AV3430" s="26"/>
      <c r="AW3430" s="11"/>
      <c r="AX3430" s="11"/>
      <c r="AY3430" s="11"/>
      <c r="AZ3430" s="11"/>
      <c r="BA3430" s="11"/>
      <c r="BB3430" s="11"/>
      <c r="BC3430" s="11"/>
    </row>
    <row r="3431" spans="1:55" x14ac:dyDescent="0.3">
      <c r="A3431" s="11"/>
      <c r="B3431" s="11"/>
      <c r="C3431" s="11"/>
      <c r="D3431" s="11"/>
      <c r="E3431" s="38"/>
      <c r="F3431" s="11"/>
      <c r="G3431" s="40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11"/>
      <c r="AG3431" s="11"/>
      <c r="AH3431" s="11"/>
      <c r="AI3431" s="11"/>
      <c r="AJ3431" s="11"/>
      <c r="AK3431" s="11"/>
      <c r="AL3431" s="11"/>
      <c r="AM3431" s="11"/>
      <c r="AN3431" s="11"/>
      <c r="AO3431" s="11"/>
      <c r="AP3431" s="11"/>
      <c r="AQ3431" s="26"/>
      <c r="AR3431" s="26"/>
      <c r="AS3431" s="26"/>
      <c r="AT3431" s="26"/>
      <c r="AU3431" s="26"/>
      <c r="AV3431" s="26"/>
      <c r="AW3431" s="11"/>
      <c r="AX3431" s="11"/>
      <c r="AY3431" s="11"/>
      <c r="AZ3431" s="11"/>
      <c r="BA3431" s="11"/>
      <c r="BB3431" s="11"/>
      <c r="BC3431" s="11"/>
    </row>
    <row r="3432" spans="1:55" x14ac:dyDescent="0.3">
      <c r="A3432" s="11"/>
      <c r="B3432" s="11"/>
      <c r="C3432" s="11"/>
      <c r="D3432" s="11"/>
      <c r="E3432" s="38"/>
      <c r="F3432" s="11"/>
      <c r="G3432" s="40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11"/>
      <c r="AG3432" s="11"/>
      <c r="AH3432" s="11"/>
      <c r="AI3432" s="11"/>
      <c r="AJ3432" s="11"/>
      <c r="AK3432" s="11"/>
      <c r="AL3432" s="11"/>
      <c r="AM3432" s="11"/>
      <c r="AN3432" s="11"/>
      <c r="AO3432" s="11"/>
      <c r="AP3432" s="11"/>
      <c r="AQ3432" s="26"/>
      <c r="AR3432" s="26"/>
      <c r="AS3432" s="26"/>
      <c r="AT3432" s="26"/>
      <c r="AU3432" s="26"/>
      <c r="AV3432" s="26"/>
      <c r="AW3432" s="11"/>
      <c r="AX3432" s="11"/>
      <c r="AY3432" s="11"/>
      <c r="AZ3432" s="11"/>
      <c r="BA3432" s="11"/>
      <c r="BB3432" s="11"/>
      <c r="BC3432" s="11"/>
    </row>
    <row r="3433" spans="1:55" x14ac:dyDescent="0.3">
      <c r="A3433" s="11"/>
      <c r="B3433" s="11"/>
      <c r="C3433" s="11"/>
      <c r="D3433" s="11"/>
      <c r="E3433" s="38"/>
      <c r="F3433" s="11"/>
      <c r="G3433" s="40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11"/>
      <c r="AG3433" s="11"/>
      <c r="AH3433" s="11"/>
      <c r="AI3433" s="11"/>
      <c r="AJ3433" s="11"/>
      <c r="AK3433" s="11"/>
      <c r="AL3433" s="11"/>
      <c r="AM3433" s="11"/>
      <c r="AN3433" s="11"/>
      <c r="AO3433" s="11"/>
      <c r="AP3433" s="11"/>
      <c r="AQ3433" s="26"/>
      <c r="AR3433" s="26"/>
      <c r="AS3433" s="26"/>
      <c r="AT3433" s="26"/>
      <c r="AU3433" s="26"/>
      <c r="AV3433" s="26"/>
      <c r="AW3433" s="11"/>
      <c r="AX3433" s="11"/>
      <c r="AY3433" s="11"/>
      <c r="AZ3433" s="11"/>
      <c r="BA3433" s="11"/>
      <c r="BB3433" s="11"/>
      <c r="BC3433" s="11"/>
    </row>
    <row r="3434" spans="1:55" x14ac:dyDescent="0.3">
      <c r="A3434" s="11"/>
      <c r="B3434" s="11"/>
      <c r="C3434" s="11"/>
      <c r="D3434" s="11"/>
      <c r="E3434" s="38"/>
      <c r="F3434" s="11"/>
      <c r="G3434" s="40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11"/>
      <c r="AG3434" s="11"/>
      <c r="AH3434" s="11"/>
      <c r="AI3434" s="11"/>
      <c r="AJ3434" s="11"/>
      <c r="AK3434" s="11"/>
      <c r="AL3434" s="11"/>
      <c r="AM3434" s="11"/>
      <c r="AN3434" s="11"/>
      <c r="AO3434" s="11"/>
      <c r="AP3434" s="11"/>
      <c r="AQ3434" s="26"/>
      <c r="AR3434" s="26"/>
      <c r="AS3434" s="26"/>
      <c r="AT3434" s="26"/>
      <c r="AU3434" s="26"/>
      <c r="AV3434" s="26"/>
      <c r="AW3434" s="11"/>
      <c r="AX3434" s="11"/>
      <c r="AY3434" s="11"/>
      <c r="AZ3434" s="11"/>
      <c r="BA3434" s="11"/>
      <c r="BB3434" s="11"/>
      <c r="BC3434" s="11"/>
    </row>
    <row r="3435" spans="1:55" x14ac:dyDescent="0.3">
      <c r="A3435" s="11"/>
      <c r="B3435" s="11"/>
      <c r="C3435" s="11"/>
      <c r="D3435" s="11"/>
      <c r="E3435" s="38"/>
      <c r="F3435" s="11"/>
      <c r="G3435" s="40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11"/>
      <c r="AG3435" s="11"/>
      <c r="AH3435" s="11"/>
      <c r="AI3435" s="11"/>
      <c r="AJ3435" s="11"/>
      <c r="AK3435" s="11"/>
      <c r="AL3435" s="11"/>
      <c r="AM3435" s="11"/>
      <c r="AN3435" s="11"/>
      <c r="AO3435" s="11"/>
      <c r="AP3435" s="11"/>
      <c r="AQ3435" s="26"/>
      <c r="AR3435" s="26"/>
      <c r="AS3435" s="26"/>
      <c r="AT3435" s="26"/>
      <c r="AU3435" s="26"/>
      <c r="AV3435" s="26"/>
      <c r="AW3435" s="11"/>
      <c r="AX3435" s="11"/>
      <c r="AY3435" s="11"/>
      <c r="AZ3435" s="11"/>
      <c r="BA3435" s="11"/>
      <c r="BB3435" s="11"/>
      <c r="BC3435" s="11"/>
    </row>
    <row r="3436" spans="1:55" x14ac:dyDescent="0.3">
      <c r="A3436" s="11"/>
      <c r="B3436" s="11"/>
      <c r="C3436" s="11"/>
      <c r="D3436" s="11"/>
      <c r="E3436" s="38"/>
      <c r="F3436" s="11"/>
      <c r="G3436" s="40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11"/>
      <c r="AG3436" s="11"/>
      <c r="AH3436" s="11"/>
      <c r="AI3436" s="11"/>
      <c r="AJ3436" s="11"/>
      <c r="AK3436" s="11"/>
      <c r="AL3436" s="11"/>
      <c r="AM3436" s="11"/>
      <c r="AN3436" s="11"/>
      <c r="AO3436" s="11"/>
      <c r="AP3436" s="11"/>
      <c r="AQ3436" s="26"/>
      <c r="AR3436" s="26"/>
      <c r="AS3436" s="26"/>
      <c r="AT3436" s="26"/>
      <c r="AU3436" s="26"/>
      <c r="AV3436" s="26"/>
      <c r="AW3436" s="11"/>
      <c r="AX3436" s="11"/>
      <c r="AY3436" s="11"/>
      <c r="AZ3436" s="11"/>
      <c r="BA3436" s="11"/>
      <c r="BB3436" s="11"/>
      <c r="BC3436" s="11"/>
    </row>
    <row r="3437" spans="1:55" x14ac:dyDescent="0.3">
      <c r="A3437" s="11"/>
      <c r="B3437" s="11"/>
      <c r="C3437" s="11"/>
      <c r="D3437" s="11"/>
      <c r="E3437" s="38"/>
      <c r="F3437" s="11"/>
      <c r="G3437" s="40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11"/>
      <c r="AG3437" s="11"/>
      <c r="AH3437" s="11"/>
      <c r="AI3437" s="11"/>
      <c r="AJ3437" s="11"/>
      <c r="AK3437" s="11"/>
      <c r="AL3437" s="11"/>
      <c r="AM3437" s="11"/>
      <c r="AN3437" s="11"/>
      <c r="AO3437" s="11"/>
      <c r="AP3437" s="11"/>
      <c r="AQ3437" s="26"/>
      <c r="AR3437" s="26"/>
      <c r="AS3437" s="26"/>
      <c r="AT3437" s="26"/>
      <c r="AU3437" s="26"/>
      <c r="AV3437" s="26"/>
      <c r="AW3437" s="11"/>
      <c r="AX3437" s="11"/>
      <c r="AY3437" s="11"/>
      <c r="AZ3437" s="11"/>
      <c r="BA3437" s="11"/>
      <c r="BB3437" s="11"/>
      <c r="BC3437" s="11"/>
    </row>
    <row r="3438" spans="1:55" x14ac:dyDescent="0.3">
      <c r="A3438" s="11"/>
      <c r="B3438" s="11"/>
      <c r="C3438" s="11"/>
      <c r="D3438" s="11"/>
      <c r="E3438" s="38"/>
      <c r="F3438" s="11"/>
      <c r="G3438" s="40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11"/>
      <c r="AG3438" s="11"/>
      <c r="AH3438" s="11"/>
      <c r="AI3438" s="11"/>
      <c r="AJ3438" s="11"/>
      <c r="AK3438" s="11"/>
      <c r="AL3438" s="11"/>
      <c r="AM3438" s="11"/>
      <c r="AN3438" s="11"/>
      <c r="AO3438" s="11"/>
      <c r="AP3438" s="11"/>
      <c r="AQ3438" s="26"/>
      <c r="AR3438" s="26"/>
      <c r="AS3438" s="26"/>
      <c r="AT3438" s="26"/>
      <c r="AU3438" s="26"/>
      <c r="AV3438" s="26"/>
      <c r="AW3438" s="11"/>
      <c r="AX3438" s="11"/>
      <c r="AY3438" s="11"/>
      <c r="AZ3438" s="11"/>
      <c r="BA3438" s="11"/>
      <c r="BB3438" s="11"/>
      <c r="BC3438" s="11"/>
    </row>
    <row r="3439" spans="1:55" x14ac:dyDescent="0.3">
      <c r="A3439" s="11"/>
      <c r="B3439" s="11"/>
      <c r="C3439" s="11"/>
      <c r="D3439" s="11"/>
      <c r="E3439" s="38"/>
      <c r="F3439" s="11"/>
      <c r="G3439" s="40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11"/>
      <c r="AG3439" s="11"/>
      <c r="AH3439" s="11"/>
      <c r="AI3439" s="11"/>
      <c r="AJ3439" s="11"/>
      <c r="AK3439" s="11"/>
      <c r="AL3439" s="11"/>
      <c r="AM3439" s="11"/>
      <c r="AN3439" s="11"/>
      <c r="AO3439" s="11"/>
      <c r="AP3439" s="11"/>
      <c r="AQ3439" s="26"/>
      <c r="AR3439" s="26"/>
      <c r="AS3439" s="26"/>
      <c r="AT3439" s="26"/>
      <c r="AU3439" s="26"/>
      <c r="AV3439" s="26"/>
      <c r="AW3439" s="11"/>
      <c r="AX3439" s="11"/>
      <c r="AY3439" s="11"/>
      <c r="AZ3439" s="11"/>
      <c r="BA3439" s="11"/>
      <c r="BB3439" s="11"/>
      <c r="BC3439" s="11"/>
    </row>
    <row r="3440" spans="1:55" x14ac:dyDescent="0.3">
      <c r="A3440" s="11"/>
      <c r="B3440" s="11"/>
      <c r="C3440" s="11"/>
      <c r="D3440" s="11"/>
      <c r="E3440" s="38"/>
      <c r="F3440" s="11"/>
      <c r="G3440" s="40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11"/>
      <c r="AG3440" s="11"/>
      <c r="AH3440" s="11"/>
      <c r="AI3440" s="11"/>
      <c r="AJ3440" s="11"/>
      <c r="AK3440" s="11"/>
      <c r="AL3440" s="11"/>
      <c r="AM3440" s="11"/>
      <c r="AN3440" s="11"/>
      <c r="AO3440" s="11"/>
      <c r="AP3440" s="11"/>
      <c r="AQ3440" s="26"/>
      <c r="AR3440" s="26"/>
      <c r="AS3440" s="26"/>
      <c r="AT3440" s="26"/>
      <c r="AU3440" s="26"/>
      <c r="AV3440" s="26"/>
      <c r="AW3440" s="11"/>
      <c r="AX3440" s="11"/>
      <c r="AY3440" s="11"/>
      <c r="AZ3440" s="11"/>
      <c r="BA3440" s="11"/>
      <c r="BB3440" s="11"/>
      <c r="BC3440" s="11"/>
    </row>
    <row r="3441" spans="1:55" x14ac:dyDescent="0.3">
      <c r="A3441" s="11"/>
      <c r="B3441" s="11"/>
      <c r="C3441" s="11"/>
      <c r="D3441" s="11"/>
      <c r="E3441" s="38"/>
      <c r="F3441" s="11"/>
      <c r="G3441" s="40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11"/>
      <c r="AG3441" s="11"/>
      <c r="AH3441" s="11"/>
      <c r="AI3441" s="11"/>
      <c r="AJ3441" s="11"/>
      <c r="AK3441" s="11"/>
      <c r="AL3441" s="11"/>
      <c r="AM3441" s="11"/>
      <c r="AN3441" s="11"/>
      <c r="AO3441" s="11"/>
      <c r="AP3441" s="11"/>
      <c r="AQ3441" s="26"/>
      <c r="AR3441" s="26"/>
      <c r="AS3441" s="26"/>
      <c r="AT3441" s="26"/>
      <c r="AU3441" s="26"/>
      <c r="AV3441" s="26"/>
      <c r="AW3441" s="11"/>
      <c r="AX3441" s="11"/>
      <c r="AY3441" s="11"/>
      <c r="AZ3441" s="11"/>
      <c r="BA3441" s="11"/>
      <c r="BB3441" s="11"/>
      <c r="BC3441" s="11"/>
    </row>
    <row r="3442" spans="1:55" x14ac:dyDescent="0.3">
      <c r="A3442" s="11"/>
      <c r="B3442" s="11"/>
      <c r="C3442" s="11"/>
      <c r="D3442" s="11"/>
      <c r="E3442" s="38"/>
      <c r="F3442" s="11"/>
      <c r="G3442" s="40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11"/>
      <c r="AG3442" s="11"/>
      <c r="AH3442" s="11"/>
      <c r="AI3442" s="11"/>
      <c r="AJ3442" s="11"/>
      <c r="AK3442" s="11"/>
      <c r="AL3442" s="11"/>
      <c r="AM3442" s="11"/>
      <c r="AN3442" s="11"/>
      <c r="AO3442" s="11"/>
      <c r="AP3442" s="11"/>
      <c r="AQ3442" s="26"/>
      <c r="AR3442" s="26"/>
      <c r="AS3442" s="26"/>
      <c r="AT3442" s="26"/>
      <c r="AU3442" s="26"/>
      <c r="AV3442" s="26"/>
      <c r="AW3442" s="11"/>
      <c r="AX3442" s="11"/>
      <c r="AY3442" s="11"/>
      <c r="AZ3442" s="11"/>
      <c r="BA3442" s="11"/>
      <c r="BB3442" s="11"/>
      <c r="BC3442" s="11"/>
    </row>
    <row r="3443" spans="1:55" x14ac:dyDescent="0.3">
      <c r="A3443" s="11"/>
      <c r="B3443" s="11"/>
      <c r="C3443" s="11"/>
      <c r="D3443" s="11"/>
      <c r="E3443" s="38"/>
      <c r="F3443" s="11"/>
      <c r="G3443" s="40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11"/>
      <c r="AG3443" s="11"/>
      <c r="AH3443" s="11"/>
      <c r="AI3443" s="11"/>
      <c r="AJ3443" s="11"/>
      <c r="AK3443" s="11"/>
      <c r="AL3443" s="11"/>
      <c r="AM3443" s="11"/>
      <c r="AN3443" s="11"/>
      <c r="AO3443" s="11"/>
      <c r="AP3443" s="11"/>
      <c r="AQ3443" s="26"/>
      <c r="AR3443" s="26"/>
      <c r="AS3443" s="26"/>
      <c r="AT3443" s="26"/>
      <c r="AU3443" s="26"/>
      <c r="AV3443" s="26"/>
      <c r="AW3443" s="11"/>
      <c r="AX3443" s="11"/>
      <c r="AY3443" s="11"/>
      <c r="AZ3443" s="11"/>
      <c r="BA3443" s="11"/>
      <c r="BB3443" s="11"/>
      <c r="BC3443" s="11"/>
    </row>
    <row r="3444" spans="1:55" x14ac:dyDescent="0.3">
      <c r="A3444" s="11"/>
      <c r="B3444" s="11"/>
      <c r="C3444" s="11"/>
      <c r="D3444" s="11"/>
      <c r="E3444" s="38"/>
      <c r="F3444" s="11"/>
      <c r="G3444" s="40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11"/>
      <c r="AG3444" s="11"/>
      <c r="AH3444" s="11"/>
      <c r="AI3444" s="11"/>
      <c r="AJ3444" s="11"/>
      <c r="AK3444" s="11"/>
      <c r="AL3444" s="11"/>
      <c r="AM3444" s="11"/>
      <c r="AN3444" s="11"/>
      <c r="AO3444" s="11"/>
      <c r="AP3444" s="11"/>
      <c r="AQ3444" s="26"/>
      <c r="AR3444" s="26"/>
      <c r="AS3444" s="26"/>
      <c r="AT3444" s="26"/>
      <c r="AU3444" s="26"/>
      <c r="AV3444" s="26"/>
      <c r="AW3444" s="11"/>
      <c r="AX3444" s="11"/>
      <c r="AY3444" s="11"/>
      <c r="AZ3444" s="11"/>
      <c r="BA3444" s="11"/>
      <c r="BB3444" s="11"/>
      <c r="BC3444" s="11"/>
    </row>
    <row r="3445" spans="1:55" x14ac:dyDescent="0.3">
      <c r="A3445" s="11"/>
      <c r="B3445" s="11"/>
      <c r="C3445" s="11"/>
      <c r="D3445" s="11"/>
      <c r="E3445" s="38"/>
      <c r="F3445" s="11"/>
      <c r="G3445" s="40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11"/>
      <c r="AG3445" s="11"/>
      <c r="AH3445" s="11"/>
      <c r="AI3445" s="11"/>
      <c r="AJ3445" s="11"/>
      <c r="AK3445" s="11"/>
      <c r="AL3445" s="11"/>
      <c r="AM3445" s="11"/>
      <c r="AN3445" s="11"/>
      <c r="AO3445" s="11"/>
      <c r="AP3445" s="11"/>
      <c r="AQ3445" s="26"/>
      <c r="AR3445" s="26"/>
      <c r="AS3445" s="26"/>
      <c r="AT3445" s="26"/>
      <c r="AU3445" s="26"/>
      <c r="AV3445" s="26"/>
      <c r="AW3445" s="11"/>
      <c r="AX3445" s="11"/>
      <c r="AY3445" s="11"/>
      <c r="AZ3445" s="11"/>
      <c r="BA3445" s="11"/>
      <c r="BB3445" s="11"/>
      <c r="BC3445" s="11"/>
    </row>
    <row r="3446" spans="1:55" x14ac:dyDescent="0.3">
      <c r="A3446" s="11"/>
      <c r="B3446" s="11"/>
      <c r="C3446" s="11"/>
      <c r="D3446" s="11"/>
      <c r="E3446" s="38"/>
      <c r="F3446" s="11"/>
      <c r="G3446" s="40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11"/>
      <c r="AG3446" s="11"/>
      <c r="AH3446" s="11"/>
      <c r="AI3446" s="11"/>
      <c r="AJ3446" s="11"/>
      <c r="AK3446" s="11"/>
      <c r="AL3446" s="11"/>
      <c r="AM3446" s="11"/>
      <c r="AN3446" s="11"/>
      <c r="AO3446" s="11"/>
      <c r="AP3446" s="11"/>
      <c r="AQ3446" s="26"/>
      <c r="AR3446" s="26"/>
      <c r="AS3446" s="26"/>
      <c r="AT3446" s="26"/>
      <c r="AU3446" s="26"/>
      <c r="AV3446" s="26"/>
      <c r="AW3446" s="11"/>
      <c r="AX3446" s="11"/>
      <c r="AY3446" s="11"/>
      <c r="AZ3446" s="11"/>
      <c r="BA3446" s="11"/>
      <c r="BB3446" s="11"/>
      <c r="BC3446" s="11"/>
    </row>
    <row r="3447" spans="1:55" x14ac:dyDescent="0.3">
      <c r="A3447" s="11"/>
      <c r="B3447" s="11"/>
      <c r="C3447" s="11"/>
      <c r="D3447" s="11"/>
      <c r="E3447" s="38"/>
      <c r="F3447" s="11"/>
      <c r="G3447" s="40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11"/>
      <c r="AG3447" s="11"/>
      <c r="AH3447" s="11"/>
      <c r="AI3447" s="11"/>
      <c r="AJ3447" s="11"/>
      <c r="AK3447" s="11"/>
      <c r="AL3447" s="11"/>
      <c r="AM3447" s="11"/>
      <c r="AN3447" s="11"/>
      <c r="AO3447" s="11"/>
      <c r="AP3447" s="11"/>
      <c r="AQ3447" s="26"/>
      <c r="AR3447" s="26"/>
      <c r="AS3447" s="26"/>
      <c r="AT3447" s="26"/>
      <c r="AU3447" s="26"/>
      <c r="AV3447" s="26"/>
      <c r="AW3447" s="11"/>
      <c r="AX3447" s="11"/>
      <c r="AY3447" s="11"/>
      <c r="AZ3447" s="11"/>
      <c r="BA3447" s="11"/>
      <c r="BB3447" s="11"/>
      <c r="BC3447" s="11"/>
    </row>
    <row r="3448" spans="1:55" x14ac:dyDescent="0.3">
      <c r="A3448" s="11"/>
      <c r="B3448" s="11"/>
      <c r="C3448" s="11"/>
      <c r="D3448" s="11"/>
      <c r="E3448" s="38"/>
      <c r="F3448" s="11"/>
      <c r="G3448" s="40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11"/>
      <c r="AG3448" s="11"/>
      <c r="AH3448" s="11"/>
      <c r="AI3448" s="11"/>
      <c r="AJ3448" s="11"/>
      <c r="AK3448" s="11"/>
      <c r="AL3448" s="11"/>
      <c r="AM3448" s="11"/>
      <c r="AN3448" s="11"/>
      <c r="AO3448" s="11"/>
      <c r="AP3448" s="11"/>
      <c r="AQ3448" s="26"/>
      <c r="AR3448" s="26"/>
      <c r="AS3448" s="26"/>
      <c r="AT3448" s="26"/>
      <c r="AU3448" s="26"/>
      <c r="AV3448" s="26"/>
      <c r="AW3448" s="11"/>
      <c r="AX3448" s="11"/>
      <c r="AY3448" s="11"/>
      <c r="AZ3448" s="11"/>
      <c r="BA3448" s="11"/>
      <c r="BB3448" s="11"/>
      <c r="BC3448" s="11"/>
    </row>
    <row r="3449" spans="1:55" x14ac:dyDescent="0.3">
      <c r="A3449" s="11"/>
      <c r="B3449" s="11"/>
      <c r="C3449" s="11"/>
      <c r="D3449" s="11"/>
      <c r="E3449" s="38"/>
      <c r="F3449" s="11"/>
      <c r="G3449" s="40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11"/>
      <c r="AG3449" s="11"/>
      <c r="AH3449" s="11"/>
      <c r="AI3449" s="11"/>
      <c r="AJ3449" s="11"/>
      <c r="AK3449" s="11"/>
      <c r="AL3449" s="11"/>
      <c r="AM3449" s="11"/>
      <c r="AN3449" s="11"/>
      <c r="AO3449" s="11"/>
      <c r="AP3449" s="11"/>
      <c r="AQ3449" s="26"/>
      <c r="AR3449" s="26"/>
      <c r="AS3449" s="26"/>
      <c r="AT3449" s="26"/>
      <c r="AU3449" s="26"/>
      <c r="AV3449" s="26"/>
      <c r="AW3449" s="11"/>
      <c r="AX3449" s="11"/>
      <c r="AY3449" s="11"/>
      <c r="AZ3449" s="11"/>
      <c r="BA3449" s="11"/>
      <c r="BB3449" s="11"/>
      <c r="BC3449" s="11"/>
    </row>
    <row r="3450" spans="1:55" x14ac:dyDescent="0.3">
      <c r="A3450" s="11"/>
      <c r="B3450" s="11"/>
      <c r="C3450" s="11"/>
      <c r="D3450" s="11"/>
      <c r="E3450" s="38"/>
      <c r="F3450" s="11"/>
      <c r="G3450" s="40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11"/>
      <c r="AG3450" s="11"/>
      <c r="AH3450" s="11"/>
      <c r="AI3450" s="11"/>
      <c r="AJ3450" s="11"/>
      <c r="AK3450" s="11"/>
      <c r="AL3450" s="11"/>
      <c r="AM3450" s="11"/>
      <c r="AN3450" s="11"/>
      <c r="AO3450" s="11"/>
      <c r="AP3450" s="11"/>
      <c r="AQ3450" s="26"/>
      <c r="AR3450" s="26"/>
      <c r="AS3450" s="26"/>
      <c r="AT3450" s="26"/>
      <c r="AU3450" s="26"/>
      <c r="AV3450" s="26"/>
      <c r="AW3450" s="11"/>
      <c r="AX3450" s="11"/>
      <c r="AY3450" s="11"/>
      <c r="AZ3450" s="11"/>
      <c r="BA3450" s="11"/>
      <c r="BB3450" s="11"/>
      <c r="BC3450" s="11"/>
    </row>
    <row r="3451" spans="1:55" x14ac:dyDescent="0.3">
      <c r="A3451" s="11"/>
      <c r="B3451" s="11"/>
      <c r="C3451" s="11"/>
      <c r="D3451" s="11"/>
      <c r="E3451" s="38"/>
      <c r="F3451" s="11"/>
      <c r="G3451" s="40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11"/>
      <c r="AG3451" s="11"/>
      <c r="AH3451" s="11"/>
      <c r="AI3451" s="11"/>
      <c r="AJ3451" s="11"/>
      <c r="AK3451" s="11"/>
      <c r="AL3451" s="11"/>
      <c r="AM3451" s="11"/>
      <c r="AN3451" s="11"/>
      <c r="AO3451" s="11"/>
      <c r="AP3451" s="11"/>
      <c r="AQ3451" s="26"/>
      <c r="AR3451" s="26"/>
      <c r="AS3451" s="26"/>
      <c r="AT3451" s="26"/>
      <c r="AU3451" s="26"/>
      <c r="AV3451" s="26"/>
      <c r="AW3451" s="11"/>
      <c r="AX3451" s="11"/>
      <c r="AY3451" s="11"/>
      <c r="AZ3451" s="11"/>
      <c r="BA3451" s="11"/>
      <c r="BB3451" s="11"/>
      <c r="BC3451" s="11"/>
    </row>
    <row r="3452" spans="1:55" x14ac:dyDescent="0.3">
      <c r="A3452" s="11"/>
      <c r="B3452" s="11"/>
      <c r="C3452" s="11"/>
      <c r="D3452" s="11"/>
      <c r="E3452" s="38"/>
      <c r="F3452" s="11"/>
      <c r="G3452" s="40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11"/>
      <c r="AG3452" s="11"/>
      <c r="AH3452" s="11"/>
      <c r="AI3452" s="11"/>
      <c r="AJ3452" s="11"/>
      <c r="AK3452" s="11"/>
      <c r="AL3452" s="11"/>
      <c r="AM3452" s="11"/>
      <c r="AN3452" s="11"/>
      <c r="AO3452" s="11"/>
      <c r="AP3452" s="11"/>
      <c r="AQ3452" s="26"/>
      <c r="AR3452" s="26"/>
      <c r="AS3452" s="26"/>
      <c r="AT3452" s="26"/>
      <c r="AU3452" s="26"/>
      <c r="AV3452" s="26"/>
      <c r="AW3452" s="11"/>
      <c r="AX3452" s="11"/>
      <c r="AY3452" s="11"/>
      <c r="AZ3452" s="11"/>
      <c r="BA3452" s="11"/>
      <c r="BB3452" s="11"/>
      <c r="BC3452" s="11"/>
    </row>
    <row r="3453" spans="1:55" x14ac:dyDescent="0.3">
      <c r="A3453" s="11"/>
      <c r="B3453" s="11"/>
      <c r="C3453" s="11"/>
      <c r="D3453" s="11"/>
      <c r="E3453" s="38"/>
      <c r="F3453" s="11"/>
      <c r="G3453" s="40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11"/>
      <c r="AG3453" s="11"/>
      <c r="AH3453" s="11"/>
      <c r="AI3453" s="11"/>
      <c r="AJ3453" s="11"/>
      <c r="AK3453" s="11"/>
      <c r="AL3453" s="11"/>
      <c r="AM3453" s="11"/>
      <c r="AN3453" s="11"/>
      <c r="AO3453" s="11"/>
      <c r="AP3453" s="11"/>
      <c r="AQ3453" s="26"/>
      <c r="AR3453" s="26"/>
      <c r="AS3453" s="26"/>
      <c r="AT3453" s="26"/>
      <c r="AU3453" s="26"/>
      <c r="AV3453" s="26"/>
      <c r="AW3453" s="11"/>
      <c r="AX3453" s="11"/>
      <c r="AY3453" s="11"/>
      <c r="AZ3453" s="11"/>
      <c r="BA3453" s="11"/>
      <c r="BB3453" s="11"/>
      <c r="BC3453" s="11"/>
    </row>
    <row r="3454" spans="1:55" x14ac:dyDescent="0.3">
      <c r="A3454" s="11"/>
      <c r="B3454" s="11"/>
      <c r="C3454" s="11"/>
      <c r="D3454" s="11"/>
      <c r="E3454" s="38"/>
      <c r="F3454" s="11"/>
      <c r="G3454" s="40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11"/>
      <c r="AG3454" s="11"/>
      <c r="AH3454" s="11"/>
      <c r="AI3454" s="11"/>
      <c r="AJ3454" s="11"/>
      <c r="AK3454" s="11"/>
      <c r="AL3454" s="11"/>
      <c r="AM3454" s="11"/>
      <c r="AN3454" s="11"/>
      <c r="AO3454" s="11"/>
      <c r="AP3454" s="11"/>
      <c r="AQ3454" s="26"/>
      <c r="AR3454" s="26"/>
      <c r="AS3454" s="26"/>
      <c r="AT3454" s="26"/>
      <c r="AU3454" s="26"/>
      <c r="AV3454" s="26"/>
      <c r="AW3454" s="11"/>
      <c r="AX3454" s="11"/>
      <c r="AY3454" s="11"/>
      <c r="AZ3454" s="11"/>
      <c r="BA3454" s="11"/>
      <c r="BB3454" s="11"/>
      <c r="BC3454" s="11"/>
    </row>
    <row r="3455" spans="1:55" x14ac:dyDescent="0.3">
      <c r="A3455" s="11"/>
      <c r="B3455" s="11"/>
      <c r="C3455" s="11"/>
      <c r="D3455" s="11"/>
      <c r="E3455" s="38"/>
      <c r="F3455" s="11"/>
      <c r="G3455" s="40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11"/>
      <c r="AG3455" s="11"/>
      <c r="AH3455" s="11"/>
      <c r="AI3455" s="11"/>
      <c r="AJ3455" s="11"/>
      <c r="AK3455" s="11"/>
      <c r="AL3455" s="11"/>
      <c r="AM3455" s="11"/>
      <c r="AN3455" s="11"/>
      <c r="AO3455" s="11"/>
      <c r="AP3455" s="11"/>
      <c r="AQ3455" s="26"/>
      <c r="AR3455" s="26"/>
      <c r="AS3455" s="26"/>
      <c r="AT3455" s="26"/>
      <c r="AU3455" s="26"/>
      <c r="AV3455" s="26"/>
      <c r="AW3455" s="11"/>
      <c r="AX3455" s="11"/>
      <c r="AY3455" s="11"/>
      <c r="AZ3455" s="11"/>
      <c r="BA3455" s="11"/>
      <c r="BB3455" s="11"/>
      <c r="BC3455" s="11"/>
    </row>
    <row r="3456" spans="1:55" x14ac:dyDescent="0.3">
      <c r="A3456" s="11"/>
      <c r="B3456" s="11"/>
      <c r="C3456" s="11"/>
      <c r="D3456" s="11"/>
      <c r="E3456" s="38"/>
      <c r="F3456" s="11"/>
      <c r="G3456" s="40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11"/>
      <c r="AG3456" s="11"/>
      <c r="AH3456" s="11"/>
      <c r="AI3456" s="11"/>
      <c r="AJ3456" s="11"/>
      <c r="AK3456" s="11"/>
      <c r="AL3456" s="11"/>
      <c r="AM3456" s="11"/>
      <c r="AN3456" s="11"/>
      <c r="AO3456" s="11"/>
      <c r="AP3456" s="11"/>
      <c r="AQ3456" s="26"/>
      <c r="AR3456" s="26"/>
      <c r="AS3456" s="26"/>
      <c r="AT3456" s="26"/>
      <c r="AU3456" s="26"/>
      <c r="AV3456" s="26"/>
      <c r="AW3456" s="11"/>
      <c r="AX3456" s="11"/>
      <c r="AY3456" s="11"/>
      <c r="AZ3456" s="11"/>
      <c r="BA3456" s="11"/>
      <c r="BB3456" s="11"/>
      <c r="BC3456" s="11"/>
    </row>
    <row r="3457" spans="1:55" x14ac:dyDescent="0.3">
      <c r="A3457" s="11"/>
      <c r="B3457" s="11"/>
      <c r="C3457" s="11"/>
      <c r="D3457" s="11"/>
      <c r="E3457" s="38"/>
      <c r="F3457" s="11"/>
      <c r="G3457" s="40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11"/>
      <c r="AG3457" s="11"/>
      <c r="AH3457" s="11"/>
      <c r="AI3457" s="11"/>
      <c r="AJ3457" s="11"/>
      <c r="AK3457" s="11"/>
      <c r="AL3457" s="11"/>
      <c r="AM3457" s="11"/>
      <c r="AN3457" s="11"/>
      <c r="AO3457" s="11"/>
      <c r="AP3457" s="11"/>
      <c r="AQ3457" s="26"/>
      <c r="AR3457" s="26"/>
      <c r="AS3457" s="26"/>
      <c r="AT3457" s="26"/>
      <c r="AU3457" s="26"/>
      <c r="AV3457" s="26"/>
      <c r="AW3457" s="11"/>
      <c r="AX3457" s="11"/>
      <c r="AY3457" s="11"/>
      <c r="AZ3457" s="11"/>
      <c r="BA3457" s="11"/>
      <c r="BB3457" s="11"/>
      <c r="BC3457" s="11"/>
    </row>
    <row r="3458" spans="1:55" x14ac:dyDescent="0.3">
      <c r="A3458" s="11"/>
      <c r="B3458" s="11"/>
      <c r="C3458" s="11"/>
      <c r="D3458" s="11"/>
      <c r="E3458" s="38"/>
      <c r="F3458" s="11"/>
      <c r="G3458" s="40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11"/>
      <c r="AG3458" s="11"/>
      <c r="AH3458" s="11"/>
      <c r="AI3458" s="11"/>
      <c r="AJ3458" s="11"/>
      <c r="AK3458" s="11"/>
      <c r="AL3458" s="11"/>
      <c r="AM3458" s="11"/>
      <c r="AN3458" s="11"/>
      <c r="AO3458" s="11"/>
      <c r="AP3458" s="11"/>
      <c r="AQ3458" s="26"/>
      <c r="AR3458" s="26"/>
      <c r="AS3458" s="26"/>
      <c r="AT3458" s="26"/>
      <c r="AU3458" s="26"/>
      <c r="AV3458" s="26"/>
      <c r="AW3458" s="11"/>
      <c r="AX3458" s="11"/>
      <c r="AY3458" s="11"/>
      <c r="AZ3458" s="11"/>
      <c r="BA3458" s="11"/>
      <c r="BB3458" s="11"/>
      <c r="BC3458" s="11"/>
    </row>
    <row r="3459" spans="1:55" x14ac:dyDescent="0.3">
      <c r="A3459" s="11"/>
      <c r="B3459" s="11"/>
      <c r="C3459" s="11"/>
      <c r="D3459" s="11"/>
      <c r="E3459" s="38"/>
      <c r="F3459" s="11"/>
      <c r="G3459" s="40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11"/>
      <c r="AG3459" s="11"/>
      <c r="AH3459" s="11"/>
      <c r="AI3459" s="11"/>
      <c r="AJ3459" s="11"/>
      <c r="AK3459" s="11"/>
      <c r="AL3459" s="11"/>
      <c r="AM3459" s="11"/>
      <c r="AN3459" s="11"/>
      <c r="AO3459" s="11"/>
      <c r="AP3459" s="11"/>
      <c r="AQ3459" s="26"/>
      <c r="AR3459" s="26"/>
      <c r="AS3459" s="26"/>
      <c r="AT3459" s="26"/>
      <c r="AU3459" s="26"/>
      <c r="AV3459" s="26"/>
      <c r="AW3459" s="11"/>
      <c r="AX3459" s="11"/>
      <c r="AY3459" s="11"/>
      <c r="AZ3459" s="11"/>
      <c r="BA3459" s="11"/>
      <c r="BB3459" s="11"/>
      <c r="BC3459" s="11"/>
    </row>
    <row r="3460" spans="1:55" x14ac:dyDescent="0.3">
      <c r="A3460" s="11"/>
      <c r="B3460" s="11"/>
      <c r="C3460" s="11"/>
      <c r="D3460" s="11"/>
      <c r="E3460" s="38"/>
      <c r="F3460" s="11"/>
      <c r="G3460" s="40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11"/>
      <c r="AG3460" s="11"/>
      <c r="AH3460" s="11"/>
      <c r="AI3460" s="11"/>
      <c r="AJ3460" s="11"/>
      <c r="AK3460" s="11"/>
      <c r="AL3460" s="11"/>
      <c r="AM3460" s="11"/>
      <c r="AN3460" s="11"/>
      <c r="AO3460" s="11"/>
      <c r="AP3460" s="11"/>
      <c r="AQ3460" s="26"/>
      <c r="AR3460" s="26"/>
      <c r="AS3460" s="26"/>
      <c r="AT3460" s="26"/>
      <c r="AU3460" s="26"/>
      <c r="AV3460" s="26"/>
      <c r="AW3460" s="11"/>
      <c r="AX3460" s="11"/>
      <c r="AY3460" s="11"/>
      <c r="AZ3460" s="11"/>
      <c r="BA3460" s="11"/>
      <c r="BB3460" s="11"/>
      <c r="BC3460" s="11"/>
    </row>
    <row r="3461" spans="1:55" x14ac:dyDescent="0.3">
      <c r="A3461" s="11"/>
      <c r="B3461" s="11"/>
      <c r="C3461" s="11"/>
      <c r="D3461" s="11"/>
      <c r="E3461" s="38"/>
      <c r="F3461" s="11"/>
      <c r="G3461" s="40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11"/>
      <c r="AG3461" s="11"/>
      <c r="AH3461" s="11"/>
      <c r="AI3461" s="11"/>
      <c r="AJ3461" s="11"/>
      <c r="AK3461" s="11"/>
      <c r="AL3461" s="11"/>
      <c r="AM3461" s="11"/>
      <c r="AN3461" s="11"/>
      <c r="AO3461" s="11"/>
      <c r="AP3461" s="11"/>
      <c r="AQ3461" s="26"/>
      <c r="AR3461" s="26"/>
      <c r="AS3461" s="26"/>
      <c r="AT3461" s="26"/>
      <c r="AU3461" s="26"/>
      <c r="AV3461" s="26"/>
      <c r="AW3461" s="11"/>
      <c r="AX3461" s="11"/>
      <c r="AY3461" s="11"/>
      <c r="AZ3461" s="11"/>
      <c r="BA3461" s="11"/>
      <c r="BB3461" s="11"/>
      <c r="BC3461" s="11"/>
    </row>
    <row r="3462" spans="1:55" x14ac:dyDescent="0.3">
      <c r="A3462" s="11"/>
      <c r="B3462" s="11"/>
      <c r="C3462" s="11"/>
      <c r="D3462" s="11"/>
      <c r="E3462" s="38"/>
      <c r="F3462" s="11"/>
      <c r="G3462" s="40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11"/>
      <c r="AG3462" s="11"/>
      <c r="AH3462" s="11"/>
      <c r="AI3462" s="11"/>
      <c r="AJ3462" s="11"/>
      <c r="AK3462" s="11"/>
      <c r="AL3462" s="11"/>
      <c r="AM3462" s="11"/>
      <c r="AN3462" s="11"/>
      <c r="AO3462" s="11"/>
      <c r="AP3462" s="11"/>
      <c r="AQ3462" s="26"/>
      <c r="AR3462" s="26"/>
      <c r="AS3462" s="26"/>
      <c r="AT3462" s="26"/>
      <c r="AU3462" s="26"/>
      <c r="AV3462" s="26"/>
      <c r="AW3462" s="11"/>
      <c r="AX3462" s="11"/>
      <c r="AY3462" s="11"/>
      <c r="AZ3462" s="11"/>
      <c r="BA3462" s="11"/>
      <c r="BB3462" s="11"/>
      <c r="BC3462" s="11"/>
    </row>
    <row r="3463" spans="1:55" x14ac:dyDescent="0.3">
      <c r="A3463" s="11"/>
      <c r="B3463" s="11"/>
      <c r="C3463" s="11"/>
      <c r="D3463" s="11"/>
      <c r="E3463" s="38"/>
      <c r="F3463" s="11"/>
      <c r="G3463" s="40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11"/>
      <c r="AG3463" s="11"/>
      <c r="AH3463" s="11"/>
      <c r="AI3463" s="11"/>
      <c r="AJ3463" s="11"/>
      <c r="AK3463" s="11"/>
      <c r="AL3463" s="11"/>
      <c r="AM3463" s="11"/>
      <c r="AN3463" s="11"/>
      <c r="AO3463" s="11"/>
      <c r="AP3463" s="11"/>
      <c r="AQ3463" s="26"/>
      <c r="AR3463" s="26"/>
      <c r="AS3463" s="26"/>
      <c r="AT3463" s="26"/>
      <c r="AU3463" s="26"/>
      <c r="AV3463" s="26"/>
      <c r="AW3463" s="11"/>
      <c r="AX3463" s="11"/>
      <c r="AY3463" s="11"/>
      <c r="AZ3463" s="11"/>
      <c r="BA3463" s="11"/>
      <c r="BB3463" s="11"/>
      <c r="BC3463" s="11"/>
    </row>
    <row r="3464" spans="1:55" x14ac:dyDescent="0.3">
      <c r="A3464" s="11"/>
      <c r="B3464" s="11"/>
      <c r="C3464" s="11"/>
      <c r="D3464" s="11"/>
      <c r="E3464" s="38"/>
      <c r="F3464" s="11"/>
      <c r="G3464" s="40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11"/>
      <c r="AG3464" s="11"/>
      <c r="AH3464" s="11"/>
      <c r="AI3464" s="11"/>
      <c r="AJ3464" s="11"/>
      <c r="AK3464" s="11"/>
      <c r="AL3464" s="11"/>
      <c r="AM3464" s="11"/>
      <c r="AN3464" s="11"/>
      <c r="AO3464" s="11"/>
      <c r="AP3464" s="11"/>
      <c r="AQ3464" s="26"/>
      <c r="AR3464" s="26"/>
      <c r="AS3464" s="26"/>
      <c r="AT3464" s="26"/>
      <c r="AU3464" s="26"/>
      <c r="AV3464" s="26"/>
      <c r="AW3464" s="11"/>
      <c r="AX3464" s="11"/>
      <c r="AY3464" s="11"/>
      <c r="AZ3464" s="11"/>
      <c r="BA3464" s="11"/>
      <c r="BB3464" s="11"/>
      <c r="BC3464" s="11"/>
    </row>
    <row r="3465" spans="1:55" x14ac:dyDescent="0.3">
      <c r="A3465" s="11"/>
      <c r="B3465" s="11"/>
      <c r="C3465" s="11"/>
      <c r="D3465" s="11"/>
      <c r="E3465" s="38"/>
      <c r="F3465" s="11"/>
      <c r="G3465" s="40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11"/>
      <c r="AG3465" s="11"/>
      <c r="AH3465" s="11"/>
      <c r="AI3465" s="11"/>
      <c r="AJ3465" s="11"/>
      <c r="AK3465" s="11"/>
      <c r="AL3465" s="11"/>
      <c r="AM3465" s="11"/>
      <c r="AN3465" s="11"/>
      <c r="AO3465" s="11"/>
      <c r="AP3465" s="11"/>
      <c r="AQ3465" s="26"/>
      <c r="AR3465" s="26"/>
      <c r="AS3465" s="26"/>
      <c r="AT3465" s="26"/>
      <c r="AU3465" s="26"/>
      <c r="AV3465" s="26"/>
      <c r="AW3465" s="11"/>
      <c r="AX3465" s="11"/>
      <c r="AY3465" s="11"/>
      <c r="AZ3465" s="11"/>
      <c r="BA3465" s="11"/>
      <c r="BB3465" s="11"/>
      <c r="BC3465" s="11"/>
    </row>
    <row r="3466" spans="1:55" x14ac:dyDescent="0.3">
      <c r="A3466" s="11"/>
      <c r="B3466" s="11"/>
      <c r="C3466" s="11"/>
      <c r="D3466" s="11"/>
      <c r="E3466" s="38"/>
      <c r="F3466" s="11"/>
      <c r="G3466" s="40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11"/>
      <c r="AG3466" s="11"/>
      <c r="AH3466" s="11"/>
      <c r="AI3466" s="11"/>
      <c r="AJ3466" s="11"/>
      <c r="AK3466" s="11"/>
      <c r="AL3466" s="11"/>
      <c r="AM3466" s="11"/>
      <c r="AN3466" s="11"/>
      <c r="AO3466" s="11"/>
      <c r="AP3466" s="11"/>
      <c r="AQ3466" s="26"/>
      <c r="AR3466" s="26"/>
      <c r="AS3466" s="26"/>
      <c r="AT3466" s="26"/>
      <c r="AU3466" s="26"/>
      <c r="AV3466" s="26"/>
      <c r="AW3466" s="11"/>
      <c r="AX3466" s="11"/>
      <c r="AY3466" s="11"/>
      <c r="AZ3466" s="11"/>
      <c r="BA3466" s="11"/>
      <c r="BB3466" s="11"/>
      <c r="BC3466" s="11"/>
    </row>
    <row r="3467" spans="1:55" x14ac:dyDescent="0.3">
      <c r="A3467" s="11"/>
      <c r="B3467" s="11"/>
      <c r="C3467" s="11"/>
      <c r="D3467" s="11"/>
      <c r="E3467" s="38"/>
      <c r="F3467" s="11"/>
      <c r="G3467" s="40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11"/>
      <c r="AG3467" s="11"/>
      <c r="AH3467" s="11"/>
      <c r="AI3467" s="11"/>
      <c r="AJ3467" s="11"/>
      <c r="AK3467" s="11"/>
      <c r="AL3467" s="11"/>
      <c r="AM3467" s="11"/>
      <c r="AN3467" s="11"/>
      <c r="AO3467" s="11"/>
      <c r="AP3467" s="11"/>
      <c r="AQ3467" s="26"/>
      <c r="AR3467" s="26"/>
      <c r="AS3467" s="26"/>
      <c r="AT3467" s="26"/>
      <c r="AU3467" s="26"/>
      <c r="AV3467" s="26"/>
      <c r="AW3467" s="11"/>
      <c r="AX3467" s="11"/>
      <c r="AY3467" s="11"/>
      <c r="AZ3467" s="11"/>
      <c r="BA3467" s="11"/>
      <c r="BB3467" s="11"/>
      <c r="BC3467" s="11"/>
    </row>
    <row r="3468" spans="1:55" x14ac:dyDescent="0.3">
      <c r="A3468" s="11"/>
      <c r="B3468" s="11"/>
      <c r="C3468" s="11"/>
      <c r="D3468" s="11"/>
      <c r="E3468" s="38"/>
      <c r="F3468" s="11"/>
      <c r="G3468" s="40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11"/>
      <c r="AG3468" s="11"/>
      <c r="AH3468" s="11"/>
      <c r="AI3468" s="11"/>
      <c r="AJ3468" s="11"/>
      <c r="AK3468" s="11"/>
      <c r="AL3468" s="11"/>
      <c r="AM3468" s="11"/>
      <c r="AN3468" s="11"/>
      <c r="AO3468" s="11"/>
      <c r="AP3468" s="11"/>
      <c r="AQ3468" s="26"/>
      <c r="AR3468" s="26"/>
      <c r="AS3468" s="26"/>
      <c r="AT3468" s="26"/>
      <c r="AU3468" s="26"/>
      <c r="AV3468" s="26"/>
      <c r="AW3468" s="11"/>
      <c r="AX3468" s="11"/>
      <c r="AY3468" s="11"/>
      <c r="AZ3468" s="11"/>
      <c r="BA3468" s="11"/>
      <c r="BB3468" s="11"/>
      <c r="BC3468" s="11"/>
    </row>
    <row r="3469" spans="1:55" x14ac:dyDescent="0.3">
      <c r="A3469" s="11"/>
      <c r="B3469" s="11"/>
      <c r="C3469" s="11"/>
      <c r="D3469" s="11"/>
      <c r="E3469" s="38"/>
      <c r="F3469" s="11"/>
      <c r="G3469" s="40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11"/>
      <c r="AG3469" s="11"/>
      <c r="AH3469" s="11"/>
      <c r="AI3469" s="11"/>
      <c r="AJ3469" s="11"/>
      <c r="AK3469" s="11"/>
      <c r="AL3469" s="11"/>
      <c r="AM3469" s="11"/>
      <c r="AN3469" s="11"/>
      <c r="AO3469" s="11"/>
      <c r="AP3469" s="11"/>
      <c r="AQ3469" s="26"/>
      <c r="AR3469" s="26"/>
      <c r="AS3469" s="26"/>
      <c r="AT3469" s="26"/>
      <c r="AU3469" s="26"/>
      <c r="AV3469" s="26"/>
      <c r="AW3469" s="11"/>
      <c r="AX3469" s="11"/>
      <c r="AY3469" s="11"/>
      <c r="AZ3469" s="11"/>
      <c r="BA3469" s="11"/>
      <c r="BB3469" s="11"/>
      <c r="BC3469" s="11"/>
    </row>
    <row r="3470" spans="1:55" x14ac:dyDescent="0.3">
      <c r="A3470" s="11"/>
      <c r="B3470" s="11"/>
      <c r="C3470" s="11"/>
      <c r="D3470" s="11"/>
      <c r="E3470" s="38"/>
      <c r="F3470" s="11"/>
      <c r="G3470" s="40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11"/>
      <c r="AG3470" s="11"/>
      <c r="AH3470" s="11"/>
      <c r="AI3470" s="11"/>
      <c r="AJ3470" s="11"/>
      <c r="AK3470" s="11"/>
      <c r="AL3470" s="11"/>
      <c r="AM3470" s="11"/>
      <c r="AN3470" s="11"/>
      <c r="AO3470" s="11"/>
      <c r="AP3470" s="11"/>
      <c r="AQ3470" s="26"/>
      <c r="AR3470" s="26"/>
      <c r="AS3470" s="26"/>
      <c r="AT3470" s="26"/>
      <c r="AU3470" s="26"/>
      <c r="AV3470" s="26"/>
      <c r="AW3470" s="11"/>
      <c r="AX3470" s="11"/>
      <c r="AY3470" s="11"/>
      <c r="AZ3470" s="11"/>
      <c r="BA3470" s="11"/>
      <c r="BB3470" s="11"/>
      <c r="BC3470" s="11"/>
    </row>
    <row r="3471" spans="1:55" x14ac:dyDescent="0.3">
      <c r="A3471" s="11"/>
      <c r="B3471" s="11"/>
      <c r="C3471" s="11"/>
      <c r="D3471" s="11"/>
      <c r="E3471" s="38"/>
      <c r="F3471" s="11"/>
      <c r="G3471" s="40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11"/>
      <c r="AG3471" s="11"/>
      <c r="AH3471" s="11"/>
      <c r="AI3471" s="11"/>
      <c r="AJ3471" s="11"/>
      <c r="AK3471" s="11"/>
      <c r="AL3471" s="11"/>
      <c r="AM3471" s="11"/>
      <c r="AN3471" s="11"/>
      <c r="AO3471" s="11"/>
      <c r="AP3471" s="11"/>
      <c r="AQ3471" s="26"/>
      <c r="AR3471" s="26"/>
      <c r="AS3471" s="26"/>
      <c r="AT3471" s="26"/>
      <c r="AU3471" s="26"/>
      <c r="AV3471" s="26"/>
      <c r="AW3471" s="11"/>
      <c r="AX3471" s="11"/>
      <c r="AY3471" s="11"/>
      <c r="AZ3471" s="11"/>
      <c r="BA3471" s="11"/>
      <c r="BB3471" s="11"/>
      <c r="BC3471" s="11"/>
    </row>
    <row r="3472" spans="1:55" x14ac:dyDescent="0.3">
      <c r="A3472" s="11"/>
      <c r="B3472" s="11"/>
      <c r="C3472" s="11"/>
      <c r="D3472" s="11"/>
      <c r="E3472" s="38"/>
      <c r="F3472" s="11"/>
      <c r="G3472" s="40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11"/>
      <c r="AG3472" s="11"/>
      <c r="AH3472" s="11"/>
      <c r="AI3472" s="11"/>
      <c r="AJ3472" s="11"/>
      <c r="AK3472" s="11"/>
      <c r="AL3472" s="11"/>
      <c r="AM3472" s="11"/>
      <c r="AN3472" s="11"/>
      <c r="AO3472" s="11"/>
      <c r="AP3472" s="11"/>
      <c r="AQ3472" s="26"/>
      <c r="AR3472" s="26"/>
      <c r="AS3472" s="26"/>
      <c r="AT3472" s="26"/>
      <c r="AU3472" s="26"/>
      <c r="AV3472" s="26"/>
      <c r="AW3472" s="11"/>
      <c r="AX3472" s="11"/>
      <c r="AY3472" s="11"/>
      <c r="AZ3472" s="11"/>
      <c r="BA3472" s="11"/>
      <c r="BB3472" s="11"/>
      <c r="BC3472" s="11"/>
    </row>
    <row r="3473" spans="1:55" x14ac:dyDescent="0.3">
      <c r="A3473" s="11"/>
      <c r="B3473" s="11"/>
      <c r="C3473" s="11"/>
      <c r="D3473" s="11"/>
      <c r="E3473" s="38"/>
      <c r="F3473" s="11"/>
      <c r="G3473" s="40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11"/>
      <c r="AG3473" s="11"/>
      <c r="AH3473" s="11"/>
      <c r="AI3473" s="11"/>
      <c r="AJ3473" s="11"/>
      <c r="AK3473" s="11"/>
      <c r="AL3473" s="11"/>
      <c r="AM3473" s="11"/>
      <c r="AN3473" s="11"/>
      <c r="AO3473" s="11"/>
      <c r="AP3473" s="11"/>
      <c r="AQ3473" s="26"/>
      <c r="AR3473" s="26"/>
      <c r="AS3473" s="26"/>
      <c r="AT3473" s="26"/>
      <c r="AU3473" s="26"/>
      <c r="AV3473" s="26"/>
      <c r="AW3473" s="11"/>
      <c r="AX3473" s="11"/>
      <c r="AY3473" s="11"/>
      <c r="AZ3473" s="11"/>
      <c r="BA3473" s="11"/>
      <c r="BB3473" s="11"/>
      <c r="BC3473" s="11"/>
    </row>
    <row r="3474" spans="1:55" x14ac:dyDescent="0.3">
      <c r="A3474" s="11"/>
      <c r="B3474" s="11"/>
      <c r="C3474" s="11"/>
      <c r="D3474" s="11"/>
      <c r="E3474" s="38"/>
      <c r="F3474" s="11"/>
      <c r="G3474" s="40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11"/>
      <c r="AG3474" s="11"/>
      <c r="AH3474" s="11"/>
      <c r="AI3474" s="11"/>
      <c r="AJ3474" s="11"/>
      <c r="AK3474" s="11"/>
      <c r="AL3474" s="11"/>
      <c r="AM3474" s="11"/>
      <c r="AN3474" s="11"/>
      <c r="AO3474" s="11"/>
      <c r="AP3474" s="11"/>
      <c r="AQ3474" s="26"/>
      <c r="AR3474" s="26"/>
      <c r="AS3474" s="26"/>
      <c r="AT3474" s="26"/>
      <c r="AU3474" s="26"/>
      <c r="AV3474" s="26"/>
      <c r="AW3474" s="11"/>
      <c r="AX3474" s="11"/>
      <c r="AY3474" s="11"/>
      <c r="AZ3474" s="11"/>
      <c r="BA3474" s="11"/>
      <c r="BB3474" s="11"/>
      <c r="BC3474" s="11"/>
    </row>
    <row r="3475" spans="1:55" x14ac:dyDescent="0.3">
      <c r="A3475" s="11"/>
      <c r="B3475" s="11"/>
      <c r="C3475" s="11"/>
      <c r="D3475" s="11"/>
      <c r="E3475" s="38"/>
      <c r="F3475" s="11"/>
      <c r="G3475" s="40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11"/>
      <c r="AG3475" s="11"/>
      <c r="AH3475" s="11"/>
      <c r="AI3475" s="11"/>
      <c r="AJ3475" s="11"/>
      <c r="AK3475" s="11"/>
      <c r="AL3475" s="11"/>
      <c r="AM3475" s="11"/>
      <c r="AN3475" s="11"/>
      <c r="AO3475" s="11"/>
      <c r="AP3475" s="11"/>
      <c r="AQ3475" s="26"/>
      <c r="AR3475" s="26"/>
      <c r="AS3475" s="26"/>
      <c r="AT3475" s="26"/>
      <c r="AU3475" s="26"/>
      <c r="AV3475" s="26"/>
      <c r="AW3475" s="11"/>
      <c r="AX3475" s="11"/>
      <c r="AY3475" s="11"/>
      <c r="AZ3475" s="11"/>
      <c r="BA3475" s="11"/>
      <c r="BB3475" s="11"/>
      <c r="BC3475" s="11"/>
    </row>
    <row r="3476" spans="1:55" x14ac:dyDescent="0.3">
      <c r="A3476" s="11"/>
      <c r="B3476" s="11"/>
      <c r="C3476" s="11"/>
      <c r="D3476" s="11"/>
      <c r="E3476" s="38"/>
      <c r="F3476" s="11"/>
      <c r="G3476" s="40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11"/>
      <c r="AG3476" s="11"/>
      <c r="AH3476" s="11"/>
      <c r="AI3476" s="11"/>
      <c r="AJ3476" s="11"/>
      <c r="AK3476" s="11"/>
      <c r="AL3476" s="11"/>
      <c r="AM3476" s="11"/>
      <c r="AN3476" s="11"/>
      <c r="AO3476" s="11"/>
      <c r="AP3476" s="11"/>
      <c r="AQ3476" s="26"/>
      <c r="AR3476" s="26"/>
      <c r="AS3476" s="26"/>
      <c r="AT3476" s="26"/>
      <c r="AU3476" s="26"/>
      <c r="AV3476" s="26"/>
      <c r="AW3476" s="11"/>
      <c r="AX3476" s="11"/>
      <c r="AY3476" s="11"/>
      <c r="AZ3476" s="11"/>
      <c r="BA3476" s="11"/>
      <c r="BB3476" s="11"/>
      <c r="BC3476" s="11"/>
    </row>
    <row r="3477" spans="1:55" x14ac:dyDescent="0.3">
      <c r="A3477" s="11"/>
      <c r="B3477" s="11"/>
      <c r="C3477" s="11"/>
      <c r="D3477" s="11"/>
      <c r="E3477" s="38"/>
      <c r="F3477" s="11"/>
      <c r="G3477" s="40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11"/>
      <c r="AG3477" s="11"/>
      <c r="AH3477" s="11"/>
      <c r="AI3477" s="11"/>
      <c r="AJ3477" s="11"/>
      <c r="AK3477" s="11"/>
      <c r="AL3477" s="11"/>
      <c r="AM3477" s="11"/>
      <c r="AN3477" s="11"/>
      <c r="AO3477" s="11"/>
      <c r="AP3477" s="11"/>
      <c r="AQ3477" s="26"/>
      <c r="AR3477" s="26"/>
      <c r="AS3477" s="26"/>
      <c r="AT3477" s="26"/>
      <c r="AU3477" s="26"/>
      <c r="AV3477" s="26"/>
      <c r="AW3477" s="11"/>
      <c r="AX3477" s="11"/>
      <c r="AY3477" s="11"/>
      <c r="AZ3477" s="11"/>
      <c r="BA3477" s="11"/>
      <c r="BB3477" s="11"/>
      <c r="BC3477" s="11"/>
    </row>
    <row r="3478" spans="1:55" x14ac:dyDescent="0.3">
      <c r="A3478" s="11"/>
      <c r="B3478" s="11"/>
      <c r="C3478" s="11"/>
      <c r="D3478" s="11"/>
      <c r="E3478" s="38"/>
      <c r="F3478" s="11"/>
      <c r="G3478" s="40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11"/>
      <c r="AG3478" s="11"/>
      <c r="AH3478" s="11"/>
      <c r="AI3478" s="11"/>
      <c r="AJ3478" s="11"/>
      <c r="AK3478" s="11"/>
      <c r="AL3478" s="11"/>
      <c r="AM3478" s="11"/>
      <c r="AN3478" s="11"/>
      <c r="AO3478" s="11"/>
      <c r="AP3478" s="11"/>
      <c r="AQ3478" s="26"/>
      <c r="AR3478" s="26"/>
      <c r="AS3478" s="26"/>
      <c r="AT3478" s="26"/>
      <c r="AU3478" s="26"/>
      <c r="AV3478" s="26"/>
      <c r="AW3478" s="11"/>
      <c r="AX3478" s="11"/>
      <c r="AY3478" s="11"/>
      <c r="AZ3478" s="11"/>
      <c r="BA3478" s="11"/>
      <c r="BB3478" s="11"/>
      <c r="BC3478" s="11"/>
    </row>
    <row r="3479" spans="1:55" x14ac:dyDescent="0.3">
      <c r="A3479" s="11"/>
      <c r="B3479" s="11"/>
      <c r="C3479" s="11"/>
      <c r="D3479" s="11"/>
      <c r="E3479" s="38"/>
      <c r="F3479" s="11"/>
      <c r="G3479" s="40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11"/>
      <c r="AG3479" s="11"/>
      <c r="AH3479" s="11"/>
      <c r="AI3479" s="11"/>
      <c r="AJ3479" s="11"/>
      <c r="AK3479" s="11"/>
      <c r="AL3479" s="11"/>
      <c r="AM3479" s="11"/>
      <c r="AN3479" s="11"/>
      <c r="AO3479" s="11"/>
      <c r="AP3479" s="11"/>
      <c r="AQ3479" s="26"/>
      <c r="AR3479" s="26"/>
      <c r="AS3479" s="26"/>
      <c r="AT3479" s="26"/>
      <c r="AU3479" s="26"/>
      <c r="AV3479" s="26"/>
      <c r="AW3479" s="11"/>
      <c r="AX3479" s="11"/>
      <c r="AY3479" s="11"/>
      <c r="AZ3479" s="11"/>
      <c r="BA3479" s="11"/>
      <c r="BB3479" s="11"/>
      <c r="BC3479" s="11"/>
    </row>
    <row r="3480" spans="1:55" x14ac:dyDescent="0.3">
      <c r="A3480" s="11"/>
      <c r="B3480" s="11"/>
      <c r="C3480" s="11"/>
      <c r="D3480" s="11"/>
      <c r="E3480" s="38"/>
      <c r="F3480" s="11"/>
      <c r="G3480" s="40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11"/>
      <c r="AG3480" s="11"/>
      <c r="AH3480" s="11"/>
      <c r="AI3480" s="11"/>
      <c r="AJ3480" s="11"/>
      <c r="AK3480" s="11"/>
      <c r="AL3480" s="11"/>
      <c r="AM3480" s="11"/>
      <c r="AN3480" s="11"/>
      <c r="AO3480" s="11"/>
      <c r="AP3480" s="11"/>
      <c r="AQ3480" s="26"/>
      <c r="AR3480" s="26"/>
      <c r="AS3480" s="26"/>
      <c r="AT3480" s="26"/>
      <c r="AU3480" s="26"/>
      <c r="AV3480" s="26"/>
      <c r="AW3480" s="11"/>
      <c r="AX3480" s="11"/>
      <c r="AY3480" s="11"/>
      <c r="AZ3480" s="11"/>
      <c r="BA3480" s="11"/>
      <c r="BB3480" s="11"/>
      <c r="BC3480" s="11"/>
    </row>
    <row r="3481" spans="1:55" x14ac:dyDescent="0.3">
      <c r="A3481" s="11"/>
      <c r="B3481" s="11"/>
      <c r="C3481" s="11"/>
      <c r="D3481" s="11"/>
      <c r="E3481" s="38"/>
      <c r="F3481" s="11"/>
      <c r="G3481" s="40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11"/>
      <c r="AG3481" s="11"/>
      <c r="AH3481" s="11"/>
      <c r="AI3481" s="11"/>
      <c r="AJ3481" s="11"/>
      <c r="AK3481" s="11"/>
      <c r="AL3481" s="11"/>
      <c r="AM3481" s="11"/>
      <c r="AN3481" s="11"/>
      <c r="AO3481" s="11"/>
      <c r="AP3481" s="11"/>
      <c r="AQ3481" s="26"/>
      <c r="AR3481" s="26"/>
      <c r="AS3481" s="26"/>
      <c r="AT3481" s="26"/>
      <c r="AU3481" s="26"/>
      <c r="AV3481" s="26"/>
      <c r="AW3481" s="11"/>
      <c r="AX3481" s="11"/>
      <c r="AY3481" s="11"/>
      <c r="AZ3481" s="11"/>
      <c r="BA3481" s="11"/>
      <c r="BB3481" s="11"/>
      <c r="BC3481" s="11"/>
    </row>
    <row r="3482" spans="1:55" x14ac:dyDescent="0.3">
      <c r="A3482" s="11"/>
      <c r="B3482" s="11"/>
      <c r="C3482" s="11"/>
      <c r="D3482" s="11"/>
      <c r="E3482" s="38"/>
      <c r="F3482" s="11"/>
      <c r="G3482" s="40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11"/>
      <c r="AG3482" s="11"/>
      <c r="AH3482" s="11"/>
      <c r="AI3482" s="11"/>
      <c r="AJ3482" s="11"/>
      <c r="AK3482" s="11"/>
      <c r="AL3482" s="11"/>
      <c r="AM3482" s="11"/>
      <c r="AN3482" s="11"/>
      <c r="AO3482" s="11"/>
      <c r="AP3482" s="11"/>
      <c r="AQ3482" s="26"/>
      <c r="AR3482" s="26"/>
      <c r="AS3482" s="26"/>
      <c r="AT3482" s="26"/>
      <c r="AU3482" s="26"/>
      <c r="AV3482" s="26"/>
      <c r="AW3482" s="11"/>
      <c r="AX3482" s="11"/>
      <c r="AY3482" s="11"/>
      <c r="AZ3482" s="11"/>
      <c r="BA3482" s="11"/>
      <c r="BB3482" s="11"/>
      <c r="BC3482" s="11"/>
    </row>
    <row r="3483" spans="1:55" x14ac:dyDescent="0.3">
      <c r="A3483" s="11"/>
      <c r="B3483" s="11"/>
      <c r="C3483" s="11"/>
      <c r="D3483" s="11"/>
      <c r="E3483" s="38"/>
      <c r="F3483" s="11"/>
      <c r="G3483" s="40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11"/>
      <c r="AG3483" s="11"/>
      <c r="AH3483" s="11"/>
      <c r="AI3483" s="11"/>
      <c r="AJ3483" s="11"/>
      <c r="AK3483" s="11"/>
      <c r="AL3483" s="11"/>
      <c r="AM3483" s="11"/>
      <c r="AN3483" s="11"/>
      <c r="AO3483" s="11"/>
      <c r="AP3483" s="11"/>
      <c r="AQ3483" s="26"/>
      <c r="AR3483" s="26"/>
      <c r="AS3483" s="26"/>
      <c r="AT3483" s="26"/>
      <c r="AU3483" s="26"/>
      <c r="AV3483" s="26"/>
      <c r="AW3483" s="11"/>
      <c r="AX3483" s="11"/>
      <c r="AY3483" s="11"/>
      <c r="AZ3483" s="11"/>
      <c r="BA3483" s="11"/>
      <c r="BB3483" s="11"/>
      <c r="BC3483" s="11"/>
    </row>
    <row r="3484" spans="1:55" x14ac:dyDescent="0.3">
      <c r="A3484" s="11"/>
      <c r="B3484" s="11"/>
      <c r="C3484" s="11"/>
      <c r="D3484" s="11"/>
      <c r="E3484" s="38"/>
      <c r="F3484" s="11"/>
      <c r="G3484" s="40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11"/>
      <c r="AG3484" s="11"/>
      <c r="AH3484" s="11"/>
      <c r="AI3484" s="11"/>
      <c r="AJ3484" s="11"/>
      <c r="AK3484" s="11"/>
      <c r="AL3484" s="11"/>
      <c r="AM3484" s="11"/>
      <c r="AN3484" s="11"/>
      <c r="AO3484" s="11"/>
      <c r="AP3484" s="11"/>
      <c r="AQ3484" s="26"/>
      <c r="AR3484" s="26"/>
      <c r="AS3484" s="26"/>
      <c r="AT3484" s="26"/>
      <c r="AU3484" s="26"/>
      <c r="AV3484" s="26"/>
      <c r="AW3484" s="11"/>
      <c r="AX3484" s="11"/>
      <c r="AY3484" s="11"/>
      <c r="AZ3484" s="11"/>
      <c r="BA3484" s="11"/>
      <c r="BB3484" s="11"/>
      <c r="BC3484" s="11"/>
    </row>
    <row r="3485" spans="1:55" x14ac:dyDescent="0.3">
      <c r="A3485" s="11"/>
      <c r="B3485" s="11"/>
      <c r="C3485" s="11"/>
      <c r="D3485" s="11"/>
      <c r="E3485" s="38"/>
      <c r="F3485" s="11"/>
      <c r="G3485" s="40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11"/>
      <c r="AG3485" s="11"/>
      <c r="AH3485" s="11"/>
      <c r="AI3485" s="11"/>
      <c r="AJ3485" s="11"/>
      <c r="AK3485" s="11"/>
      <c r="AL3485" s="11"/>
      <c r="AM3485" s="11"/>
      <c r="AN3485" s="11"/>
      <c r="AO3485" s="11"/>
      <c r="AP3485" s="11"/>
      <c r="AQ3485" s="26"/>
      <c r="AR3485" s="26"/>
      <c r="AS3485" s="26"/>
      <c r="AT3485" s="26"/>
      <c r="AU3485" s="26"/>
      <c r="AV3485" s="26"/>
      <c r="AW3485" s="11"/>
      <c r="AX3485" s="11"/>
      <c r="AY3485" s="11"/>
      <c r="AZ3485" s="11"/>
      <c r="BA3485" s="11"/>
      <c r="BB3485" s="11"/>
      <c r="BC3485" s="11"/>
    </row>
    <row r="3486" spans="1:55" x14ac:dyDescent="0.3">
      <c r="A3486" s="11"/>
      <c r="B3486" s="11"/>
      <c r="C3486" s="11"/>
      <c r="D3486" s="11"/>
      <c r="E3486" s="38"/>
      <c r="F3486" s="11"/>
      <c r="G3486" s="40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11"/>
      <c r="AG3486" s="11"/>
      <c r="AH3486" s="11"/>
      <c r="AI3486" s="11"/>
      <c r="AJ3486" s="11"/>
      <c r="AK3486" s="11"/>
      <c r="AL3486" s="11"/>
      <c r="AM3486" s="11"/>
      <c r="AN3486" s="11"/>
      <c r="AO3486" s="11"/>
      <c r="AP3486" s="11"/>
      <c r="AQ3486" s="26"/>
      <c r="AR3486" s="26"/>
      <c r="AS3486" s="26"/>
      <c r="AT3486" s="26"/>
      <c r="AU3486" s="26"/>
      <c r="AV3486" s="26"/>
      <c r="AW3486" s="11"/>
      <c r="AX3486" s="11"/>
      <c r="AY3486" s="11"/>
      <c r="AZ3486" s="11"/>
      <c r="BA3486" s="11"/>
      <c r="BB3486" s="11"/>
      <c r="BC3486" s="11"/>
    </row>
    <row r="3487" spans="1:55" x14ac:dyDescent="0.3">
      <c r="A3487" s="11"/>
      <c r="B3487" s="11"/>
      <c r="C3487" s="11"/>
      <c r="D3487" s="11"/>
      <c r="E3487" s="38"/>
      <c r="F3487" s="11"/>
      <c r="G3487" s="40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11"/>
      <c r="AG3487" s="11"/>
      <c r="AH3487" s="11"/>
      <c r="AI3487" s="11"/>
      <c r="AJ3487" s="11"/>
      <c r="AK3487" s="11"/>
      <c r="AL3487" s="11"/>
      <c r="AM3487" s="11"/>
      <c r="AN3487" s="11"/>
      <c r="AO3487" s="11"/>
      <c r="AP3487" s="11"/>
      <c r="AQ3487" s="26"/>
      <c r="AR3487" s="26"/>
      <c r="AS3487" s="26"/>
      <c r="AT3487" s="26"/>
      <c r="AU3487" s="26"/>
      <c r="AV3487" s="26"/>
      <c r="AW3487" s="11"/>
      <c r="AX3487" s="11"/>
      <c r="AY3487" s="11"/>
      <c r="AZ3487" s="11"/>
      <c r="BA3487" s="11"/>
      <c r="BB3487" s="11"/>
      <c r="BC3487" s="11"/>
    </row>
    <row r="3488" spans="1:55" x14ac:dyDescent="0.3">
      <c r="A3488" s="11"/>
      <c r="B3488" s="11"/>
      <c r="C3488" s="11"/>
      <c r="D3488" s="11"/>
      <c r="E3488" s="38"/>
      <c r="F3488" s="11"/>
      <c r="G3488" s="40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11"/>
      <c r="AG3488" s="11"/>
      <c r="AH3488" s="11"/>
      <c r="AI3488" s="11"/>
      <c r="AJ3488" s="11"/>
      <c r="AK3488" s="11"/>
      <c r="AL3488" s="11"/>
      <c r="AM3488" s="11"/>
      <c r="AN3488" s="11"/>
      <c r="AO3488" s="11"/>
      <c r="AP3488" s="11"/>
      <c r="AQ3488" s="26"/>
      <c r="AR3488" s="26"/>
      <c r="AS3488" s="26"/>
      <c r="AT3488" s="26"/>
      <c r="AU3488" s="26"/>
      <c r="AV3488" s="26"/>
      <c r="AW3488" s="11"/>
      <c r="AX3488" s="11"/>
      <c r="AY3488" s="11"/>
      <c r="AZ3488" s="11"/>
      <c r="BA3488" s="11"/>
      <c r="BB3488" s="11"/>
      <c r="BC3488" s="11"/>
    </row>
    <row r="3489" spans="1:55" x14ac:dyDescent="0.3">
      <c r="A3489" s="11"/>
      <c r="B3489" s="11"/>
      <c r="C3489" s="11"/>
      <c r="D3489" s="11"/>
      <c r="E3489" s="38"/>
      <c r="F3489" s="11"/>
      <c r="G3489" s="40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11"/>
      <c r="AG3489" s="11"/>
      <c r="AH3489" s="11"/>
      <c r="AI3489" s="11"/>
      <c r="AJ3489" s="11"/>
      <c r="AK3489" s="11"/>
      <c r="AL3489" s="11"/>
      <c r="AM3489" s="11"/>
      <c r="AN3489" s="11"/>
      <c r="AO3489" s="11"/>
      <c r="AP3489" s="11"/>
      <c r="AQ3489" s="26"/>
      <c r="AR3489" s="26"/>
      <c r="AS3489" s="26"/>
      <c r="AT3489" s="26"/>
      <c r="AU3489" s="26"/>
      <c r="AV3489" s="26"/>
      <c r="AW3489" s="11"/>
      <c r="AX3489" s="11"/>
      <c r="AY3489" s="11"/>
      <c r="AZ3489" s="11"/>
      <c r="BA3489" s="11"/>
      <c r="BB3489" s="11"/>
      <c r="BC3489" s="11"/>
    </row>
    <row r="3490" spans="1:55" x14ac:dyDescent="0.3">
      <c r="A3490" s="11"/>
      <c r="B3490" s="11"/>
      <c r="C3490" s="11"/>
      <c r="D3490" s="11"/>
      <c r="E3490" s="38"/>
      <c r="F3490" s="11"/>
      <c r="G3490" s="40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11"/>
      <c r="AG3490" s="11"/>
      <c r="AH3490" s="11"/>
      <c r="AI3490" s="11"/>
      <c r="AJ3490" s="11"/>
      <c r="AK3490" s="11"/>
      <c r="AL3490" s="11"/>
      <c r="AM3490" s="11"/>
      <c r="AN3490" s="11"/>
      <c r="AO3490" s="11"/>
      <c r="AP3490" s="11"/>
      <c r="AQ3490" s="26"/>
      <c r="AR3490" s="26"/>
      <c r="AS3490" s="26"/>
      <c r="AT3490" s="26"/>
      <c r="AU3490" s="26"/>
      <c r="AV3490" s="26"/>
      <c r="AW3490" s="11"/>
      <c r="AX3490" s="11"/>
      <c r="AY3490" s="11"/>
      <c r="AZ3490" s="11"/>
      <c r="BA3490" s="11"/>
      <c r="BB3490" s="11"/>
      <c r="BC3490" s="11"/>
    </row>
    <row r="3491" spans="1:55" x14ac:dyDescent="0.3">
      <c r="A3491" s="11"/>
      <c r="B3491" s="11"/>
      <c r="C3491" s="11"/>
      <c r="D3491" s="11"/>
      <c r="E3491" s="38"/>
      <c r="F3491" s="11"/>
      <c r="G3491" s="40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11"/>
      <c r="AG3491" s="11"/>
      <c r="AH3491" s="11"/>
      <c r="AI3491" s="11"/>
      <c r="AJ3491" s="11"/>
      <c r="AK3491" s="11"/>
      <c r="AL3491" s="11"/>
      <c r="AM3491" s="11"/>
      <c r="AN3491" s="11"/>
      <c r="AO3491" s="11"/>
      <c r="AP3491" s="11"/>
      <c r="AQ3491" s="26"/>
      <c r="AR3491" s="26"/>
      <c r="AS3491" s="26"/>
      <c r="AT3491" s="26"/>
      <c r="AU3491" s="26"/>
      <c r="AV3491" s="26"/>
      <c r="AW3491" s="11"/>
      <c r="AX3491" s="11"/>
      <c r="AY3491" s="11"/>
      <c r="AZ3491" s="11"/>
      <c r="BA3491" s="11"/>
      <c r="BB3491" s="11"/>
      <c r="BC3491" s="11"/>
    </row>
    <row r="3492" spans="1:55" x14ac:dyDescent="0.3">
      <c r="A3492" s="11"/>
      <c r="B3492" s="11"/>
      <c r="C3492" s="11"/>
      <c r="D3492" s="11"/>
      <c r="E3492" s="38"/>
      <c r="F3492" s="11"/>
      <c r="G3492" s="40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11"/>
      <c r="AG3492" s="11"/>
      <c r="AH3492" s="11"/>
      <c r="AI3492" s="11"/>
      <c r="AJ3492" s="11"/>
      <c r="AK3492" s="11"/>
      <c r="AL3492" s="11"/>
      <c r="AM3492" s="11"/>
      <c r="AN3492" s="11"/>
      <c r="AO3492" s="11"/>
      <c r="AP3492" s="11"/>
      <c r="AQ3492" s="26"/>
      <c r="AR3492" s="26"/>
      <c r="AS3492" s="26"/>
      <c r="AT3492" s="26"/>
      <c r="AU3492" s="26"/>
      <c r="AV3492" s="26"/>
      <c r="AW3492" s="11"/>
      <c r="AX3492" s="11"/>
      <c r="AY3492" s="11"/>
      <c r="AZ3492" s="11"/>
      <c r="BA3492" s="11"/>
      <c r="BB3492" s="11"/>
      <c r="BC3492" s="11"/>
    </row>
    <row r="3493" spans="1:55" x14ac:dyDescent="0.3">
      <c r="A3493" s="11"/>
      <c r="B3493" s="11"/>
      <c r="C3493" s="11"/>
      <c r="D3493" s="11"/>
      <c r="E3493" s="38"/>
      <c r="F3493" s="11"/>
      <c r="G3493" s="40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11"/>
      <c r="AG3493" s="11"/>
      <c r="AH3493" s="11"/>
      <c r="AI3493" s="11"/>
      <c r="AJ3493" s="11"/>
      <c r="AK3493" s="11"/>
      <c r="AL3493" s="11"/>
      <c r="AM3493" s="11"/>
      <c r="AN3493" s="11"/>
      <c r="AO3493" s="11"/>
      <c r="AP3493" s="11"/>
      <c r="AQ3493" s="26"/>
      <c r="AR3493" s="26"/>
      <c r="AS3493" s="26"/>
      <c r="AT3493" s="26"/>
      <c r="AU3493" s="26"/>
      <c r="AV3493" s="26"/>
      <c r="AW3493" s="11"/>
      <c r="AX3493" s="11"/>
      <c r="AY3493" s="11"/>
      <c r="AZ3493" s="11"/>
      <c r="BA3493" s="11"/>
      <c r="BB3493" s="11"/>
      <c r="BC3493" s="11"/>
    </row>
    <row r="3494" spans="1:55" x14ac:dyDescent="0.3">
      <c r="A3494" s="11"/>
      <c r="B3494" s="11"/>
      <c r="C3494" s="11"/>
      <c r="D3494" s="11"/>
      <c r="E3494" s="38"/>
      <c r="F3494" s="11"/>
      <c r="G3494" s="40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11"/>
      <c r="AG3494" s="11"/>
      <c r="AH3494" s="11"/>
      <c r="AI3494" s="11"/>
      <c r="AJ3494" s="11"/>
      <c r="AK3494" s="11"/>
      <c r="AL3494" s="11"/>
      <c r="AM3494" s="11"/>
      <c r="AN3494" s="11"/>
      <c r="AO3494" s="11"/>
      <c r="AP3494" s="11"/>
      <c r="AQ3494" s="26"/>
      <c r="AR3494" s="26"/>
      <c r="AS3494" s="26"/>
      <c r="AT3494" s="26"/>
      <c r="AU3494" s="26"/>
      <c r="AV3494" s="26"/>
      <c r="AW3494" s="11"/>
      <c r="AX3494" s="11"/>
      <c r="AY3494" s="11"/>
      <c r="AZ3494" s="11"/>
      <c r="BA3494" s="11"/>
      <c r="BB3494" s="11"/>
      <c r="BC3494" s="11"/>
    </row>
    <row r="3495" spans="1:55" x14ac:dyDescent="0.3">
      <c r="A3495" s="11"/>
      <c r="B3495" s="11"/>
      <c r="C3495" s="11"/>
      <c r="D3495" s="11"/>
      <c r="E3495" s="38"/>
      <c r="F3495" s="11"/>
      <c r="G3495" s="40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11"/>
      <c r="AG3495" s="11"/>
      <c r="AH3495" s="11"/>
      <c r="AI3495" s="11"/>
      <c r="AJ3495" s="11"/>
      <c r="AK3495" s="11"/>
      <c r="AL3495" s="11"/>
      <c r="AM3495" s="11"/>
      <c r="AN3495" s="11"/>
      <c r="AO3495" s="11"/>
      <c r="AP3495" s="11"/>
      <c r="AQ3495" s="26"/>
      <c r="AR3495" s="26"/>
      <c r="AS3495" s="26"/>
      <c r="AT3495" s="26"/>
      <c r="AU3495" s="26"/>
      <c r="AV3495" s="26"/>
      <c r="AW3495" s="11"/>
      <c r="AX3495" s="11"/>
      <c r="AY3495" s="11"/>
      <c r="AZ3495" s="11"/>
      <c r="BA3495" s="11"/>
      <c r="BB3495" s="11"/>
      <c r="BC3495" s="11"/>
    </row>
    <row r="3496" spans="1:55" x14ac:dyDescent="0.3">
      <c r="A3496" s="11"/>
      <c r="B3496" s="11"/>
      <c r="C3496" s="11"/>
      <c r="D3496" s="11"/>
      <c r="E3496" s="38"/>
      <c r="F3496" s="11"/>
      <c r="G3496" s="40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11"/>
      <c r="AG3496" s="11"/>
      <c r="AH3496" s="11"/>
      <c r="AI3496" s="11"/>
      <c r="AJ3496" s="11"/>
      <c r="AK3496" s="11"/>
      <c r="AL3496" s="11"/>
      <c r="AM3496" s="11"/>
      <c r="AN3496" s="11"/>
      <c r="AO3496" s="11"/>
      <c r="AP3496" s="11"/>
      <c r="AQ3496" s="26"/>
      <c r="AR3496" s="26"/>
      <c r="AS3496" s="26"/>
      <c r="AT3496" s="26"/>
      <c r="AU3496" s="26"/>
      <c r="AV3496" s="26"/>
      <c r="AW3496" s="11"/>
      <c r="AX3496" s="11"/>
      <c r="AY3496" s="11"/>
      <c r="AZ3496" s="11"/>
      <c r="BA3496" s="11"/>
      <c r="BB3496" s="11"/>
      <c r="BC3496" s="11"/>
    </row>
    <row r="3497" spans="1:55" x14ac:dyDescent="0.3">
      <c r="A3497" s="11"/>
      <c r="B3497" s="11"/>
      <c r="C3497" s="11"/>
      <c r="D3497" s="11"/>
      <c r="E3497" s="38"/>
      <c r="F3497" s="11"/>
      <c r="G3497" s="40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11"/>
      <c r="AG3497" s="11"/>
      <c r="AH3497" s="11"/>
      <c r="AI3497" s="11"/>
      <c r="AJ3497" s="11"/>
      <c r="AK3497" s="11"/>
      <c r="AL3497" s="11"/>
      <c r="AM3497" s="11"/>
      <c r="AN3497" s="11"/>
      <c r="AO3497" s="11"/>
      <c r="AP3497" s="11"/>
      <c r="AQ3497" s="26"/>
      <c r="AR3497" s="26"/>
      <c r="AS3497" s="26"/>
      <c r="AT3497" s="26"/>
      <c r="AU3497" s="26"/>
      <c r="AV3497" s="26"/>
      <c r="AW3497" s="11"/>
      <c r="AX3497" s="11"/>
      <c r="AY3497" s="11"/>
      <c r="AZ3497" s="11"/>
      <c r="BA3497" s="11"/>
      <c r="BB3497" s="11"/>
      <c r="BC3497" s="11"/>
    </row>
    <row r="3498" spans="1:55" x14ac:dyDescent="0.3">
      <c r="A3498" s="11"/>
      <c r="B3498" s="11"/>
      <c r="C3498" s="11"/>
      <c r="D3498" s="11"/>
      <c r="E3498" s="38"/>
      <c r="F3498" s="11"/>
      <c r="G3498" s="40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11"/>
      <c r="AG3498" s="11"/>
      <c r="AH3498" s="11"/>
      <c r="AI3498" s="11"/>
      <c r="AJ3498" s="11"/>
      <c r="AK3498" s="11"/>
      <c r="AL3498" s="11"/>
      <c r="AM3498" s="11"/>
      <c r="AN3498" s="11"/>
      <c r="AO3498" s="11"/>
      <c r="AP3498" s="11"/>
      <c r="AQ3498" s="26"/>
      <c r="AR3498" s="26"/>
      <c r="AS3498" s="26"/>
      <c r="AT3498" s="26"/>
      <c r="AU3498" s="26"/>
      <c r="AV3498" s="26"/>
      <c r="AW3498" s="11"/>
      <c r="AX3498" s="11"/>
      <c r="AY3498" s="11"/>
      <c r="AZ3498" s="11"/>
      <c r="BA3498" s="11"/>
      <c r="BB3498" s="11"/>
      <c r="BC3498" s="11"/>
    </row>
    <row r="3499" spans="1:55" x14ac:dyDescent="0.3">
      <c r="A3499" s="11"/>
      <c r="B3499" s="11"/>
      <c r="C3499" s="11"/>
      <c r="D3499" s="11"/>
      <c r="E3499" s="38"/>
      <c r="F3499" s="11"/>
      <c r="G3499" s="40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11"/>
      <c r="AG3499" s="11"/>
      <c r="AH3499" s="11"/>
      <c r="AI3499" s="11"/>
      <c r="AJ3499" s="11"/>
      <c r="AK3499" s="11"/>
      <c r="AL3499" s="11"/>
      <c r="AM3499" s="11"/>
      <c r="AN3499" s="11"/>
      <c r="AO3499" s="11"/>
      <c r="AP3499" s="11"/>
      <c r="AQ3499" s="26"/>
      <c r="AR3499" s="26"/>
      <c r="AS3499" s="26"/>
      <c r="AT3499" s="26"/>
      <c r="AU3499" s="26"/>
      <c r="AV3499" s="26"/>
      <c r="AW3499" s="11"/>
      <c r="AX3499" s="11"/>
      <c r="AY3499" s="11"/>
      <c r="AZ3499" s="11"/>
      <c r="BA3499" s="11"/>
      <c r="BB3499" s="11"/>
      <c r="BC3499" s="11"/>
    </row>
    <row r="3500" spans="1:55" x14ac:dyDescent="0.3">
      <c r="A3500" s="11"/>
      <c r="B3500" s="11"/>
      <c r="C3500" s="11"/>
      <c r="D3500" s="11"/>
      <c r="E3500" s="38"/>
      <c r="F3500" s="11"/>
      <c r="G3500" s="40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11"/>
      <c r="AG3500" s="11"/>
      <c r="AH3500" s="11"/>
      <c r="AI3500" s="11"/>
      <c r="AJ3500" s="11"/>
      <c r="AK3500" s="11"/>
      <c r="AL3500" s="11"/>
      <c r="AM3500" s="11"/>
      <c r="AN3500" s="11"/>
      <c r="AO3500" s="11"/>
      <c r="AP3500" s="11"/>
      <c r="AQ3500" s="26"/>
      <c r="AR3500" s="26"/>
      <c r="AS3500" s="26"/>
      <c r="AT3500" s="26"/>
      <c r="AU3500" s="26"/>
      <c r="AV3500" s="26"/>
      <c r="AW3500" s="11"/>
      <c r="AX3500" s="11"/>
      <c r="AY3500" s="11"/>
      <c r="AZ3500" s="11"/>
      <c r="BA3500" s="11"/>
      <c r="BB3500" s="11"/>
      <c r="BC3500" s="11"/>
    </row>
    <row r="3501" spans="1:55" x14ac:dyDescent="0.3">
      <c r="A3501" s="11"/>
      <c r="B3501" s="11"/>
      <c r="C3501" s="11"/>
      <c r="D3501" s="11"/>
      <c r="E3501" s="38"/>
      <c r="F3501" s="11"/>
      <c r="G3501" s="40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11"/>
      <c r="AG3501" s="11"/>
      <c r="AH3501" s="11"/>
      <c r="AI3501" s="11"/>
      <c r="AJ3501" s="11"/>
      <c r="AK3501" s="11"/>
      <c r="AL3501" s="11"/>
      <c r="AM3501" s="11"/>
      <c r="AN3501" s="11"/>
      <c r="AO3501" s="11"/>
      <c r="AP3501" s="11"/>
      <c r="AQ3501" s="26"/>
      <c r="AR3501" s="26"/>
      <c r="AS3501" s="26"/>
      <c r="AT3501" s="26"/>
      <c r="AU3501" s="26"/>
      <c r="AV3501" s="26"/>
      <c r="AW3501" s="11"/>
      <c r="AX3501" s="11"/>
      <c r="AY3501" s="11"/>
      <c r="AZ3501" s="11"/>
      <c r="BA3501" s="11"/>
      <c r="BB3501" s="11"/>
      <c r="BC3501" s="11"/>
    </row>
    <row r="3502" spans="1:55" x14ac:dyDescent="0.3">
      <c r="A3502" s="11"/>
      <c r="B3502" s="11"/>
      <c r="C3502" s="11"/>
      <c r="D3502" s="11"/>
      <c r="E3502" s="38"/>
      <c r="F3502" s="11"/>
      <c r="G3502" s="40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11"/>
      <c r="AG3502" s="11"/>
      <c r="AH3502" s="11"/>
      <c r="AI3502" s="11"/>
      <c r="AJ3502" s="11"/>
      <c r="AK3502" s="11"/>
      <c r="AL3502" s="11"/>
      <c r="AM3502" s="11"/>
      <c r="AN3502" s="11"/>
      <c r="AO3502" s="11"/>
      <c r="AP3502" s="11"/>
      <c r="AQ3502" s="26"/>
      <c r="AR3502" s="26"/>
      <c r="AS3502" s="26"/>
      <c r="AT3502" s="26"/>
      <c r="AU3502" s="26"/>
      <c r="AV3502" s="26"/>
      <c r="AW3502" s="11"/>
      <c r="AX3502" s="11"/>
      <c r="AY3502" s="11"/>
      <c r="AZ3502" s="11"/>
      <c r="BA3502" s="11"/>
      <c r="BB3502" s="11"/>
      <c r="BC3502" s="11"/>
    </row>
    <row r="3503" spans="1:55" x14ac:dyDescent="0.3">
      <c r="A3503" s="11"/>
      <c r="B3503" s="11"/>
      <c r="C3503" s="11"/>
      <c r="D3503" s="11"/>
      <c r="E3503" s="38"/>
      <c r="F3503" s="11"/>
      <c r="G3503" s="40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11"/>
      <c r="AG3503" s="11"/>
      <c r="AH3503" s="11"/>
      <c r="AI3503" s="11"/>
      <c r="AJ3503" s="11"/>
      <c r="AK3503" s="11"/>
      <c r="AL3503" s="11"/>
      <c r="AM3503" s="11"/>
      <c r="AN3503" s="11"/>
      <c r="AO3503" s="11"/>
      <c r="AP3503" s="11"/>
      <c r="AQ3503" s="26"/>
      <c r="AR3503" s="26"/>
      <c r="AS3503" s="26"/>
      <c r="AT3503" s="26"/>
      <c r="AU3503" s="26"/>
      <c r="AV3503" s="26"/>
      <c r="AW3503" s="11"/>
      <c r="AX3503" s="11"/>
      <c r="AY3503" s="11"/>
      <c r="AZ3503" s="11"/>
      <c r="BA3503" s="11"/>
      <c r="BB3503" s="11"/>
      <c r="BC3503" s="11"/>
    </row>
    <row r="3504" spans="1:55" x14ac:dyDescent="0.3">
      <c r="A3504" s="11"/>
      <c r="B3504" s="11"/>
      <c r="C3504" s="11"/>
      <c r="D3504" s="11"/>
      <c r="E3504" s="38"/>
      <c r="F3504" s="11"/>
      <c r="G3504" s="40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11"/>
      <c r="AG3504" s="11"/>
      <c r="AH3504" s="11"/>
      <c r="AI3504" s="11"/>
      <c r="AJ3504" s="11"/>
      <c r="AK3504" s="11"/>
      <c r="AL3504" s="11"/>
      <c r="AM3504" s="11"/>
      <c r="AN3504" s="11"/>
      <c r="AO3504" s="11"/>
      <c r="AP3504" s="11"/>
      <c r="AQ3504" s="26"/>
      <c r="AR3504" s="26"/>
      <c r="AS3504" s="26"/>
      <c r="AT3504" s="26"/>
      <c r="AU3504" s="26"/>
      <c r="AV3504" s="26"/>
      <c r="AW3504" s="11"/>
      <c r="AX3504" s="11"/>
      <c r="AY3504" s="11"/>
      <c r="AZ3504" s="11"/>
      <c r="BA3504" s="11"/>
      <c r="BB3504" s="11"/>
      <c r="BC3504" s="11"/>
    </row>
    <row r="3505" spans="1:55" x14ac:dyDescent="0.3">
      <c r="A3505" s="11"/>
      <c r="B3505" s="11"/>
      <c r="C3505" s="11"/>
      <c r="D3505" s="11"/>
      <c r="E3505" s="38"/>
      <c r="F3505" s="11"/>
      <c r="G3505" s="40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11"/>
      <c r="AG3505" s="11"/>
      <c r="AH3505" s="11"/>
      <c r="AI3505" s="11"/>
      <c r="AJ3505" s="11"/>
      <c r="AK3505" s="11"/>
      <c r="AL3505" s="11"/>
      <c r="AM3505" s="11"/>
      <c r="AN3505" s="11"/>
      <c r="AO3505" s="11"/>
      <c r="AP3505" s="11"/>
      <c r="AQ3505" s="26"/>
      <c r="AR3505" s="26"/>
      <c r="AS3505" s="26"/>
      <c r="AT3505" s="26"/>
      <c r="AU3505" s="26"/>
      <c r="AV3505" s="26"/>
      <c r="AW3505" s="11"/>
      <c r="AX3505" s="11"/>
      <c r="AY3505" s="11"/>
      <c r="AZ3505" s="11"/>
      <c r="BA3505" s="11"/>
      <c r="BB3505" s="11"/>
      <c r="BC3505" s="11"/>
    </row>
    <row r="3506" spans="1:55" x14ac:dyDescent="0.3">
      <c r="A3506" s="11"/>
      <c r="B3506" s="11"/>
      <c r="C3506" s="11"/>
      <c r="D3506" s="11"/>
      <c r="E3506" s="38"/>
      <c r="F3506" s="11"/>
      <c r="G3506" s="40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11"/>
      <c r="AG3506" s="11"/>
      <c r="AH3506" s="11"/>
      <c r="AI3506" s="11"/>
      <c r="AJ3506" s="11"/>
      <c r="AK3506" s="11"/>
      <c r="AL3506" s="11"/>
      <c r="AM3506" s="11"/>
      <c r="AN3506" s="11"/>
      <c r="AO3506" s="11"/>
      <c r="AP3506" s="11"/>
      <c r="AQ3506" s="26"/>
      <c r="AR3506" s="26"/>
      <c r="AS3506" s="26"/>
      <c r="AT3506" s="26"/>
      <c r="AU3506" s="26"/>
      <c r="AV3506" s="26"/>
      <c r="AW3506" s="11"/>
      <c r="AX3506" s="11"/>
      <c r="AY3506" s="11"/>
      <c r="AZ3506" s="11"/>
      <c r="BA3506" s="11"/>
      <c r="BB3506" s="11"/>
      <c r="BC3506" s="11"/>
    </row>
    <row r="3507" spans="1:55" x14ac:dyDescent="0.3">
      <c r="A3507" s="11"/>
      <c r="B3507" s="11"/>
      <c r="C3507" s="11"/>
      <c r="D3507" s="11"/>
      <c r="E3507" s="38"/>
      <c r="F3507" s="11"/>
      <c r="G3507" s="40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11"/>
      <c r="AG3507" s="11"/>
      <c r="AH3507" s="11"/>
      <c r="AI3507" s="11"/>
      <c r="AJ3507" s="11"/>
      <c r="AK3507" s="11"/>
      <c r="AL3507" s="11"/>
      <c r="AM3507" s="11"/>
      <c r="AN3507" s="11"/>
      <c r="AO3507" s="11"/>
      <c r="AP3507" s="11"/>
      <c r="AQ3507" s="26"/>
      <c r="AR3507" s="26"/>
      <c r="AS3507" s="26"/>
      <c r="AT3507" s="26"/>
      <c r="AU3507" s="26"/>
      <c r="AV3507" s="26"/>
      <c r="AW3507" s="11"/>
      <c r="AX3507" s="11"/>
      <c r="AY3507" s="11"/>
      <c r="AZ3507" s="11"/>
      <c r="BA3507" s="11"/>
      <c r="BB3507" s="11"/>
      <c r="BC3507" s="11"/>
    </row>
    <row r="3508" spans="1:55" x14ac:dyDescent="0.3">
      <c r="A3508" s="11"/>
      <c r="B3508" s="11"/>
      <c r="C3508" s="11"/>
      <c r="D3508" s="11"/>
      <c r="E3508" s="38"/>
      <c r="F3508" s="11"/>
      <c r="G3508" s="40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11"/>
      <c r="AG3508" s="11"/>
      <c r="AH3508" s="11"/>
      <c r="AI3508" s="11"/>
      <c r="AJ3508" s="11"/>
      <c r="AK3508" s="11"/>
      <c r="AL3508" s="11"/>
      <c r="AM3508" s="11"/>
      <c r="AN3508" s="11"/>
      <c r="AO3508" s="11"/>
      <c r="AP3508" s="11"/>
      <c r="AQ3508" s="26"/>
      <c r="AR3508" s="26"/>
      <c r="AS3508" s="26"/>
      <c r="AT3508" s="26"/>
      <c r="AU3508" s="26"/>
      <c r="AV3508" s="26"/>
      <c r="AW3508" s="11"/>
      <c r="AX3508" s="11"/>
      <c r="AY3508" s="11"/>
      <c r="AZ3508" s="11"/>
      <c r="BA3508" s="11"/>
      <c r="BB3508" s="11"/>
      <c r="BC3508" s="11"/>
    </row>
    <row r="3509" spans="1:55" x14ac:dyDescent="0.3">
      <c r="A3509" s="11"/>
      <c r="B3509" s="11"/>
      <c r="C3509" s="11"/>
      <c r="D3509" s="11"/>
      <c r="E3509" s="38"/>
      <c r="F3509" s="11"/>
      <c r="G3509" s="40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11"/>
      <c r="AG3509" s="11"/>
      <c r="AH3509" s="11"/>
      <c r="AI3509" s="11"/>
      <c r="AJ3509" s="11"/>
      <c r="AK3509" s="11"/>
      <c r="AL3509" s="11"/>
      <c r="AM3509" s="11"/>
      <c r="AN3509" s="11"/>
      <c r="AO3509" s="11"/>
      <c r="AP3509" s="11"/>
      <c r="AQ3509" s="26"/>
      <c r="AR3509" s="26"/>
      <c r="AS3509" s="26"/>
      <c r="AT3509" s="26"/>
      <c r="AU3509" s="26"/>
      <c r="AV3509" s="26"/>
      <c r="AW3509" s="11"/>
      <c r="AX3509" s="11"/>
      <c r="AY3509" s="11"/>
      <c r="AZ3509" s="11"/>
      <c r="BA3509" s="11"/>
      <c r="BB3509" s="11"/>
      <c r="BC3509" s="11"/>
    </row>
    <row r="3510" spans="1:55" x14ac:dyDescent="0.3">
      <c r="A3510" s="11"/>
      <c r="B3510" s="11"/>
      <c r="C3510" s="11"/>
      <c r="D3510" s="11"/>
      <c r="E3510" s="38"/>
      <c r="F3510" s="11"/>
      <c r="G3510" s="40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11"/>
      <c r="AG3510" s="11"/>
      <c r="AH3510" s="11"/>
      <c r="AI3510" s="11"/>
      <c r="AJ3510" s="11"/>
      <c r="AK3510" s="11"/>
      <c r="AL3510" s="11"/>
      <c r="AM3510" s="11"/>
      <c r="AN3510" s="11"/>
      <c r="AO3510" s="11"/>
      <c r="AP3510" s="11"/>
      <c r="AQ3510" s="26"/>
      <c r="AR3510" s="26"/>
      <c r="AS3510" s="26"/>
      <c r="AT3510" s="26"/>
      <c r="AU3510" s="26"/>
      <c r="AV3510" s="26"/>
      <c r="AW3510" s="11"/>
      <c r="AX3510" s="11"/>
      <c r="AY3510" s="11"/>
      <c r="AZ3510" s="11"/>
      <c r="BA3510" s="11"/>
      <c r="BB3510" s="11"/>
      <c r="BC3510" s="11"/>
    </row>
    <row r="3511" spans="1:55" x14ac:dyDescent="0.3">
      <c r="A3511" s="11"/>
      <c r="B3511" s="11"/>
      <c r="C3511" s="11"/>
      <c r="D3511" s="11"/>
      <c r="E3511" s="38"/>
      <c r="F3511" s="11"/>
      <c r="G3511" s="40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11"/>
      <c r="AG3511" s="11"/>
      <c r="AH3511" s="11"/>
      <c r="AI3511" s="11"/>
      <c r="AJ3511" s="11"/>
      <c r="AK3511" s="11"/>
      <c r="AL3511" s="11"/>
      <c r="AM3511" s="11"/>
      <c r="AN3511" s="11"/>
      <c r="AO3511" s="11"/>
      <c r="AP3511" s="11"/>
      <c r="AQ3511" s="26"/>
      <c r="AR3511" s="26"/>
      <c r="AS3511" s="26"/>
      <c r="AT3511" s="26"/>
      <c r="AU3511" s="26"/>
      <c r="AV3511" s="26"/>
      <c r="AW3511" s="11"/>
      <c r="AX3511" s="11"/>
      <c r="AY3511" s="11"/>
      <c r="AZ3511" s="11"/>
      <c r="BA3511" s="11"/>
      <c r="BB3511" s="11"/>
      <c r="BC3511" s="11"/>
    </row>
    <row r="3512" spans="1:55" x14ac:dyDescent="0.3">
      <c r="A3512" s="11"/>
      <c r="B3512" s="11"/>
      <c r="C3512" s="11"/>
      <c r="D3512" s="11"/>
      <c r="E3512" s="38"/>
      <c r="F3512" s="11"/>
      <c r="G3512" s="40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11"/>
      <c r="AG3512" s="11"/>
      <c r="AH3512" s="11"/>
      <c r="AI3512" s="11"/>
      <c r="AJ3512" s="11"/>
      <c r="AK3512" s="11"/>
      <c r="AL3512" s="11"/>
      <c r="AM3512" s="11"/>
      <c r="AN3512" s="11"/>
      <c r="AO3512" s="11"/>
      <c r="AP3512" s="11"/>
      <c r="AQ3512" s="26"/>
      <c r="AR3512" s="26"/>
      <c r="AS3512" s="26"/>
      <c r="AT3512" s="26"/>
      <c r="AU3512" s="26"/>
      <c r="AV3512" s="26"/>
      <c r="AW3512" s="11"/>
      <c r="AX3512" s="11"/>
      <c r="AY3512" s="11"/>
      <c r="AZ3512" s="11"/>
      <c r="BA3512" s="11"/>
      <c r="BB3512" s="11"/>
      <c r="BC3512" s="11"/>
    </row>
    <row r="3513" spans="1:55" x14ac:dyDescent="0.3">
      <c r="A3513" s="11"/>
      <c r="B3513" s="11"/>
      <c r="C3513" s="11"/>
      <c r="D3513" s="11"/>
      <c r="E3513" s="38"/>
      <c r="F3513" s="11"/>
      <c r="G3513" s="40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11"/>
      <c r="AG3513" s="11"/>
      <c r="AH3513" s="11"/>
      <c r="AI3513" s="11"/>
      <c r="AJ3513" s="11"/>
      <c r="AK3513" s="11"/>
      <c r="AL3513" s="11"/>
      <c r="AM3513" s="11"/>
      <c r="AN3513" s="11"/>
      <c r="AO3513" s="11"/>
      <c r="AP3513" s="11"/>
      <c r="AQ3513" s="26"/>
      <c r="AR3513" s="26"/>
      <c r="AS3513" s="26"/>
      <c r="AT3513" s="26"/>
      <c r="AU3513" s="26"/>
      <c r="AV3513" s="26"/>
      <c r="AW3513" s="11"/>
      <c r="AX3513" s="11"/>
      <c r="AY3513" s="11"/>
      <c r="AZ3513" s="11"/>
      <c r="BA3513" s="11"/>
      <c r="BB3513" s="11"/>
      <c r="BC3513" s="11"/>
    </row>
    <row r="3514" spans="1:55" x14ac:dyDescent="0.3">
      <c r="A3514" s="11"/>
      <c r="B3514" s="11"/>
      <c r="C3514" s="11"/>
      <c r="D3514" s="11"/>
      <c r="E3514" s="38"/>
      <c r="F3514" s="11"/>
      <c r="G3514" s="40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11"/>
      <c r="AG3514" s="11"/>
      <c r="AH3514" s="11"/>
      <c r="AI3514" s="11"/>
      <c r="AJ3514" s="11"/>
      <c r="AK3514" s="11"/>
      <c r="AL3514" s="11"/>
      <c r="AM3514" s="11"/>
      <c r="AN3514" s="11"/>
      <c r="AO3514" s="11"/>
      <c r="AP3514" s="11"/>
      <c r="AQ3514" s="26"/>
      <c r="AR3514" s="26"/>
      <c r="AS3514" s="26"/>
      <c r="AT3514" s="26"/>
      <c r="AU3514" s="26"/>
      <c r="AV3514" s="26"/>
      <c r="AW3514" s="11"/>
      <c r="AX3514" s="11"/>
      <c r="AY3514" s="11"/>
      <c r="AZ3514" s="11"/>
      <c r="BA3514" s="11"/>
      <c r="BB3514" s="11"/>
      <c r="BC3514" s="11"/>
    </row>
    <row r="3515" spans="1:55" x14ac:dyDescent="0.3">
      <c r="A3515" s="11"/>
      <c r="B3515" s="11"/>
      <c r="C3515" s="11"/>
      <c r="D3515" s="11"/>
      <c r="E3515" s="38"/>
      <c r="F3515" s="11"/>
      <c r="G3515" s="40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11"/>
      <c r="AG3515" s="11"/>
      <c r="AH3515" s="11"/>
      <c r="AI3515" s="11"/>
      <c r="AJ3515" s="11"/>
      <c r="AK3515" s="11"/>
      <c r="AL3515" s="11"/>
      <c r="AM3515" s="11"/>
      <c r="AN3515" s="11"/>
      <c r="AO3515" s="11"/>
      <c r="AP3515" s="11"/>
      <c r="AQ3515" s="26"/>
      <c r="AR3515" s="26"/>
      <c r="AS3515" s="26"/>
      <c r="AT3515" s="26"/>
      <c r="AU3515" s="26"/>
      <c r="AV3515" s="26"/>
      <c r="AW3515" s="11"/>
      <c r="AX3515" s="11"/>
      <c r="AY3515" s="11"/>
      <c r="AZ3515" s="11"/>
      <c r="BA3515" s="11"/>
      <c r="BB3515" s="11"/>
      <c r="BC3515" s="11"/>
    </row>
    <row r="3516" spans="1:55" x14ac:dyDescent="0.3">
      <c r="A3516" s="11"/>
      <c r="B3516" s="11"/>
      <c r="C3516" s="11"/>
      <c r="D3516" s="11"/>
      <c r="E3516" s="38"/>
      <c r="F3516" s="11"/>
      <c r="G3516" s="40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11"/>
      <c r="AG3516" s="11"/>
      <c r="AH3516" s="11"/>
      <c r="AI3516" s="11"/>
      <c r="AJ3516" s="11"/>
      <c r="AK3516" s="11"/>
      <c r="AL3516" s="11"/>
      <c r="AM3516" s="11"/>
      <c r="AN3516" s="11"/>
      <c r="AO3516" s="11"/>
      <c r="AP3516" s="11"/>
      <c r="AQ3516" s="26"/>
      <c r="AR3516" s="26"/>
      <c r="AS3516" s="26"/>
      <c r="AT3516" s="26"/>
      <c r="AU3516" s="26"/>
      <c r="AV3516" s="26"/>
      <c r="AW3516" s="11"/>
      <c r="AX3516" s="11"/>
      <c r="AY3516" s="11"/>
      <c r="AZ3516" s="11"/>
      <c r="BA3516" s="11"/>
      <c r="BB3516" s="11"/>
      <c r="BC3516" s="11"/>
    </row>
    <row r="3517" spans="1:55" x14ac:dyDescent="0.3">
      <c r="A3517" s="11"/>
      <c r="B3517" s="11"/>
      <c r="C3517" s="11"/>
      <c r="D3517" s="11"/>
      <c r="E3517" s="38"/>
      <c r="F3517" s="11"/>
      <c r="G3517" s="40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11"/>
      <c r="AG3517" s="11"/>
      <c r="AH3517" s="11"/>
      <c r="AI3517" s="11"/>
      <c r="AJ3517" s="11"/>
      <c r="AK3517" s="11"/>
      <c r="AL3517" s="11"/>
      <c r="AM3517" s="11"/>
      <c r="AN3517" s="11"/>
      <c r="AO3517" s="11"/>
      <c r="AP3517" s="11"/>
      <c r="AQ3517" s="26"/>
      <c r="AR3517" s="26"/>
      <c r="AS3517" s="26"/>
      <c r="AT3517" s="26"/>
      <c r="AU3517" s="26"/>
      <c r="AV3517" s="26"/>
      <c r="AW3517" s="11"/>
      <c r="AX3517" s="11"/>
      <c r="AY3517" s="11"/>
      <c r="AZ3517" s="11"/>
      <c r="BA3517" s="11"/>
      <c r="BB3517" s="11"/>
      <c r="BC3517" s="11"/>
    </row>
    <row r="3518" spans="1:55" x14ac:dyDescent="0.3">
      <c r="A3518" s="11"/>
      <c r="B3518" s="11"/>
      <c r="C3518" s="11"/>
      <c r="D3518" s="11"/>
      <c r="E3518" s="38"/>
      <c r="F3518" s="11"/>
      <c r="G3518" s="40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11"/>
      <c r="AG3518" s="11"/>
      <c r="AH3518" s="11"/>
      <c r="AI3518" s="11"/>
      <c r="AJ3518" s="11"/>
      <c r="AK3518" s="11"/>
      <c r="AL3518" s="11"/>
      <c r="AM3518" s="11"/>
      <c r="AN3518" s="11"/>
      <c r="AO3518" s="11"/>
      <c r="AP3518" s="11"/>
      <c r="AQ3518" s="26"/>
      <c r="AR3518" s="26"/>
      <c r="AS3518" s="26"/>
      <c r="AT3518" s="26"/>
      <c r="AU3518" s="26"/>
      <c r="AV3518" s="26"/>
      <c r="AW3518" s="11"/>
      <c r="AX3518" s="11"/>
      <c r="AY3518" s="11"/>
      <c r="AZ3518" s="11"/>
      <c r="BA3518" s="11"/>
      <c r="BB3518" s="11"/>
      <c r="BC3518" s="11"/>
    </row>
    <row r="3519" spans="1:55" x14ac:dyDescent="0.3">
      <c r="A3519" s="11"/>
      <c r="B3519" s="11"/>
      <c r="C3519" s="11"/>
      <c r="D3519" s="11"/>
      <c r="E3519" s="38"/>
      <c r="F3519" s="11"/>
      <c r="G3519" s="40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11"/>
      <c r="AG3519" s="11"/>
      <c r="AH3519" s="11"/>
      <c r="AI3519" s="11"/>
      <c r="AJ3519" s="11"/>
      <c r="AK3519" s="11"/>
      <c r="AL3519" s="11"/>
      <c r="AM3519" s="11"/>
      <c r="AN3519" s="11"/>
      <c r="AO3519" s="11"/>
      <c r="AP3519" s="11"/>
      <c r="AQ3519" s="26"/>
      <c r="AR3519" s="26"/>
      <c r="AS3519" s="26"/>
      <c r="AT3519" s="26"/>
      <c r="AU3519" s="26"/>
      <c r="AV3519" s="26"/>
      <c r="AW3519" s="11"/>
      <c r="AX3519" s="11"/>
      <c r="AY3519" s="11"/>
      <c r="AZ3519" s="11"/>
      <c r="BA3519" s="11"/>
      <c r="BB3519" s="11"/>
      <c r="BC3519" s="11"/>
    </row>
    <row r="3520" spans="1:55" x14ac:dyDescent="0.3">
      <c r="A3520" s="11"/>
      <c r="B3520" s="11"/>
      <c r="C3520" s="11"/>
      <c r="D3520" s="11"/>
      <c r="E3520" s="38"/>
      <c r="F3520" s="11"/>
      <c r="G3520" s="40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11"/>
      <c r="AG3520" s="11"/>
      <c r="AH3520" s="11"/>
      <c r="AI3520" s="11"/>
      <c r="AJ3520" s="11"/>
      <c r="AK3520" s="11"/>
      <c r="AL3520" s="11"/>
      <c r="AM3520" s="11"/>
      <c r="AN3520" s="11"/>
      <c r="AO3520" s="11"/>
      <c r="AP3520" s="11"/>
      <c r="AQ3520" s="26"/>
      <c r="AR3520" s="26"/>
      <c r="AS3520" s="26"/>
      <c r="AT3520" s="26"/>
      <c r="AU3520" s="26"/>
      <c r="AV3520" s="26"/>
      <c r="AW3520" s="11"/>
      <c r="AX3520" s="11"/>
      <c r="AY3520" s="11"/>
      <c r="AZ3520" s="11"/>
      <c r="BA3520" s="11"/>
      <c r="BB3520" s="11"/>
      <c r="BC3520" s="11"/>
    </row>
    <row r="3521" spans="1:55" x14ac:dyDescent="0.3">
      <c r="A3521" s="11"/>
      <c r="B3521" s="11"/>
      <c r="C3521" s="11"/>
      <c r="D3521" s="11"/>
      <c r="E3521" s="38"/>
      <c r="F3521" s="11"/>
      <c r="G3521" s="40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11"/>
      <c r="AG3521" s="11"/>
      <c r="AH3521" s="11"/>
      <c r="AI3521" s="11"/>
      <c r="AJ3521" s="11"/>
      <c r="AK3521" s="11"/>
      <c r="AL3521" s="11"/>
      <c r="AM3521" s="11"/>
      <c r="AN3521" s="11"/>
      <c r="AO3521" s="11"/>
      <c r="AP3521" s="11"/>
      <c r="AQ3521" s="26"/>
      <c r="AR3521" s="26"/>
      <c r="AS3521" s="26"/>
      <c r="AT3521" s="26"/>
      <c r="AU3521" s="26"/>
      <c r="AV3521" s="26"/>
      <c r="AW3521" s="11"/>
      <c r="AX3521" s="11"/>
      <c r="AY3521" s="11"/>
      <c r="AZ3521" s="11"/>
      <c r="BA3521" s="11"/>
      <c r="BB3521" s="11"/>
      <c r="BC3521" s="11"/>
    </row>
    <row r="3522" spans="1:55" x14ac:dyDescent="0.3">
      <c r="A3522" s="11"/>
      <c r="B3522" s="11"/>
      <c r="C3522" s="11"/>
      <c r="D3522" s="11"/>
      <c r="E3522" s="38"/>
      <c r="F3522" s="11"/>
      <c r="G3522" s="40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11"/>
      <c r="AG3522" s="11"/>
      <c r="AH3522" s="11"/>
      <c r="AI3522" s="11"/>
      <c r="AJ3522" s="11"/>
      <c r="AK3522" s="11"/>
      <c r="AL3522" s="11"/>
      <c r="AM3522" s="11"/>
      <c r="AN3522" s="11"/>
      <c r="AO3522" s="11"/>
      <c r="AP3522" s="11"/>
      <c r="AQ3522" s="26"/>
      <c r="AR3522" s="26"/>
      <c r="AS3522" s="26"/>
      <c r="AT3522" s="26"/>
      <c r="AU3522" s="26"/>
      <c r="AV3522" s="26"/>
      <c r="AW3522" s="11"/>
      <c r="AX3522" s="11"/>
      <c r="AY3522" s="11"/>
      <c r="AZ3522" s="11"/>
      <c r="BA3522" s="11"/>
      <c r="BB3522" s="11"/>
      <c r="BC3522" s="11"/>
    </row>
    <row r="3523" spans="1:55" x14ac:dyDescent="0.3">
      <c r="A3523" s="11"/>
      <c r="B3523" s="11"/>
      <c r="C3523" s="11"/>
      <c r="D3523" s="11"/>
      <c r="E3523" s="38"/>
      <c r="F3523" s="11"/>
      <c r="G3523" s="40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11"/>
      <c r="AG3523" s="11"/>
      <c r="AH3523" s="11"/>
      <c r="AI3523" s="11"/>
      <c r="AJ3523" s="11"/>
      <c r="AK3523" s="11"/>
      <c r="AL3523" s="11"/>
      <c r="AM3523" s="11"/>
      <c r="AN3523" s="11"/>
      <c r="AO3523" s="11"/>
      <c r="AP3523" s="11"/>
      <c r="AQ3523" s="26"/>
      <c r="AR3523" s="26"/>
      <c r="AS3523" s="26"/>
      <c r="AT3523" s="26"/>
      <c r="AU3523" s="26"/>
      <c r="AV3523" s="26"/>
      <c r="AW3523" s="11"/>
      <c r="AX3523" s="11"/>
      <c r="AY3523" s="11"/>
      <c r="AZ3523" s="11"/>
      <c r="BA3523" s="11"/>
      <c r="BB3523" s="11"/>
      <c r="BC3523" s="11"/>
    </row>
    <row r="3524" spans="1:55" x14ac:dyDescent="0.3">
      <c r="A3524" s="11"/>
      <c r="B3524" s="11"/>
      <c r="C3524" s="11"/>
      <c r="D3524" s="11"/>
      <c r="E3524" s="38"/>
      <c r="F3524" s="11"/>
      <c r="G3524" s="40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11"/>
      <c r="AG3524" s="11"/>
      <c r="AH3524" s="11"/>
      <c r="AI3524" s="11"/>
      <c r="AJ3524" s="11"/>
      <c r="AK3524" s="11"/>
      <c r="AL3524" s="11"/>
      <c r="AM3524" s="11"/>
      <c r="AN3524" s="11"/>
      <c r="AO3524" s="11"/>
      <c r="AP3524" s="11"/>
      <c r="AQ3524" s="26"/>
      <c r="AR3524" s="26"/>
      <c r="AS3524" s="26"/>
      <c r="AT3524" s="26"/>
      <c r="AU3524" s="26"/>
      <c r="AV3524" s="26"/>
      <c r="AW3524" s="11"/>
      <c r="AX3524" s="11"/>
      <c r="AY3524" s="11"/>
      <c r="AZ3524" s="11"/>
      <c r="BA3524" s="11"/>
      <c r="BB3524" s="11"/>
      <c r="BC3524" s="11"/>
    </row>
    <row r="3525" spans="1:55" x14ac:dyDescent="0.3">
      <c r="A3525" s="11"/>
      <c r="B3525" s="11"/>
      <c r="C3525" s="11"/>
      <c r="D3525" s="11"/>
      <c r="E3525" s="38"/>
      <c r="F3525" s="11"/>
      <c r="G3525" s="40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11"/>
      <c r="AG3525" s="11"/>
      <c r="AH3525" s="11"/>
      <c r="AI3525" s="11"/>
      <c r="AJ3525" s="11"/>
      <c r="AK3525" s="11"/>
      <c r="AL3525" s="11"/>
      <c r="AM3525" s="11"/>
      <c r="AN3525" s="11"/>
      <c r="AO3525" s="11"/>
      <c r="AP3525" s="11"/>
      <c r="AQ3525" s="26"/>
      <c r="AR3525" s="26"/>
      <c r="AS3525" s="26"/>
      <c r="AT3525" s="26"/>
      <c r="AU3525" s="26"/>
      <c r="AV3525" s="26"/>
      <c r="AW3525" s="11"/>
      <c r="AX3525" s="11"/>
      <c r="AY3525" s="11"/>
      <c r="AZ3525" s="11"/>
      <c r="BA3525" s="11"/>
      <c r="BB3525" s="11"/>
      <c r="BC3525" s="11"/>
    </row>
    <row r="3526" spans="1:55" x14ac:dyDescent="0.3">
      <c r="A3526" s="11"/>
      <c r="B3526" s="11"/>
      <c r="C3526" s="11"/>
      <c r="D3526" s="11"/>
      <c r="E3526" s="38"/>
      <c r="F3526" s="11"/>
      <c r="G3526" s="40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11"/>
      <c r="AG3526" s="11"/>
      <c r="AH3526" s="11"/>
      <c r="AI3526" s="11"/>
      <c r="AJ3526" s="11"/>
      <c r="AK3526" s="11"/>
      <c r="AL3526" s="11"/>
      <c r="AM3526" s="11"/>
      <c r="AN3526" s="11"/>
      <c r="AO3526" s="11"/>
      <c r="AP3526" s="11"/>
      <c r="AQ3526" s="26"/>
      <c r="AR3526" s="26"/>
      <c r="AS3526" s="26"/>
      <c r="AT3526" s="26"/>
      <c r="AU3526" s="26"/>
      <c r="AV3526" s="26"/>
      <c r="AW3526" s="11"/>
      <c r="AX3526" s="11"/>
      <c r="AY3526" s="11"/>
      <c r="AZ3526" s="11"/>
      <c r="BA3526" s="11"/>
      <c r="BB3526" s="11"/>
      <c r="BC3526" s="11"/>
    </row>
    <row r="3527" spans="1:55" x14ac:dyDescent="0.3">
      <c r="A3527" s="11"/>
      <c r="B3527" s="11"/>
      <c r="C3527" s="11"/>
      <c r="D3527" s="11"/>
      <c r="E3527" s="38"/>
      <c r="F3527" s="11"/>
      <c r="G3527" s="40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11"/>
      <c r="AG3527" s="11"/>
      <c r="AH3527" s="11"/>
      <c r="AI3527" s="11"/>
      <c r="AJ3527" s="11"/>
      <c r="AK3527" s="11"/>
      <c r="AL3527" s="11"/>
      <c r="AM3527" s="11"/>
      <c r="AN3527" s="11"/>
      <c r="AO3527" s="11"/>
      <c r="AP3527" s="11"/>
      <c r="AQ3527" s="26"/>
      <c r="AR3527" s="26"/>
      <c r="AS3527" s="26"/>
      <c r="AT3527" s="26"/>
      <c r="AU3527" s="26"/>
      <c r="AV3527" s="26"/>
      <c r="AW3527" s="11"/>
      <c r="AX3527" s="11"/>
      <c r="AY3527" s="11"/>
      <c r="AZ3527" s="11"/>
      <c r="BA3527" s="11"/>
      <c r="BB3527" s="11"/>
      <c r="BC3527" s="11"/>
    </row>
    <row r="3528" spans="1:55" x14ac:dyDescent="0.3">
      <c r="A3528" s="11"/>
      <c r="B3528" s="11"/>
      <c r="C3528" s="11"/>
      <c r="D3528" s="11"/>
      <c r="E3528" s="38"/>
      <c r="F3528" s="11"/>
      <c r="G3528" s="40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11"/>
      <c r="AG3528" s="11"/>
      <c r="AH3528" s="11"/>
      <c r="AI3528" s="11"/>
      <c r="AJ3528" s="11"/>
      <c r="AK3528" s="11"/>
      <c r="AL3528" s="11"/>
      <c r="AM3528" s="11"/>
      <c r="AN3528" s="11"/>
      <c r="AO3528" s="11"/>
      <c r="AP3528" s="11"/>
      <c r="AQ3528" s="26"/>
      <c r="AR3528" s="26"/>
      <c r="AS3528" s="26"/>
      <c r="AT3528" s="26"/>
      <c r="AU3528" s="26"/>
      <c r="AV3528" s="26"/>
      <c r="AW3528" s="11"/>
      <c r="AX3528" s="11"/>
      <c r="AY3528" s="11"/>
      <c r="AZ3528" s="11"/>
      <c r="BA3528" s="11"/>
      <c r="BB3528" s="11"/>
      <c r="BC3528" s="11"/>
    </row>
    <row r="3529" spans="1:55" x14ac:dyDescent="0.3">
      <c r="A3529" s="11"/>
      <c r="B3529" s="11"/>
      <c r="C3529" s="11"/>
      <c r="D3529" s="11"/>
      <c r="E3529" s="38"/>
      <c r="F3529" s="11"/>
      <c r="G3529" s="40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11"/>
      <c r="AG3529" s="11"/>
      <c r="AH3529" s="11"/>
      <c r="AI3529" s="11"/>
      <c r="AJ3529" s="11"/>
      <c r="AK3529" s="11"/>
      <c r="AL3529" s="11"/>
      <c r="AM3529" s="11"/>
      <c r="AN3529" s="11"/>
      <c r="AO3529" s="11"/>
      <c r="AP3529" s="11"/>
      <c r="AQ3529" s="26"/>
      <c r="AR3529" s="26"/>
      <c r="AS3529" s="26"/>
      <c r="AT3529" s="26"/>
      <c r="AU3529" s="26"/>
      <c r="AV3529" s="26"/>
      <c r="AW3529" s="11"/>
      <c r="AX3529" s="11"/>
      <c r="AY3529" s="11"/>
      <c r="AZ3529" s="11"/>
      <c r="BA3529" s="11"/>
      <c r="BB3529" s="11"/>
      <c r="BC3529" s="11"/>
    </row>
    <row r="3530" spans="1:55" x14ac:dyDescent="0.3">
      <c r="A3530" s="11"/>
      <c r="B3530" s="11"/>
      <c r="C3530" s="11"/>
      <c r="D3530" s="11"/>
      <c r="E3530" s="38"/>
      <c r="F3530" s="11"/>
      <c r="G3530" s="40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11"/>
      <c r="AG3530" s="11"/>
      <c r="AH3530" s="11"/>
      <c r="AI3530" s="11"/>
      <c r="AJ3530" s="11"/>
      <c r="AK3530" s="11"/>
      <c r="AL3530" s="11"/>
      <c r="AM3530" s="11"/>
      <c r="AN3530" s="11"/>
      <c r="AO3530" s="11"/>
      <c r="AP3530" s="11"/>
      <c r="AQ3530" s="26"/>
      <c r="AR3530" s="26"/>
      <c r="AS3530" s="26"/>
      <c r="AT3530" s="26"/>
      <c r="AU3530" s="26"/>
      <c r="AV3530" s="26"/>
      <c r="AW3530" s="11"/>
      <c r="AX3530" s="11"/>
      <c r="AY3530" s="11"/>
      <c r="AZ3530" s="11"/>
      <c r="BA3530" s="11"/>
      <c r="BB3530" s="11"/>
      <c r="BC3530" s="11"/>
    </row>
    <row r="3531" spans="1:55" x14ac:dyDescent="0.3">
      <c r="A3531" s="11"/>
      <c r="B3531" s="11"/>
      <c r="C3531" s="11"/>
      <c r="D3531" s="11"/>
      <c r="E3531" s="38"/>
      <c r="F3531" s="11"/>
      <c r="G3531" s="40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11"/>
      <c r="AG3531" s="11"/>
      <c r="AH3531" s="11"/>
      <c r="AI3531" s="11"/>
      <c r="AJ3531" s="11"/>
      <c r="AK3531" s="11"/>
      <c r="AL3531" s="11"/>
      <c r="AM3531" s="11"/>
      <c r="AN3531" s="11"/>
      <c r="AO3531" s="11"/>
      <c r="AP3531" s="11"/>
      <c r="AQ3531" s="26"/>
      <c r="AR3531" s="26"/>
      <c r="AS3531" s="26"/>
      <c r="AT3531" s="26"/>
      <c r="AU3531" s="26"/>
      <c r="AV3531" s="26"/>
      <c r="AW3531" s="11"/>
      <c r="AX3531" s="11"/>
      <c r="AY3531" s="11"/>
      <c r="AZ3531" s="11"/>
      <c r="BA3531" s="11"/>
      <c r="BB3531" s="11"/>
      <c r="BC3531" s="11"/>
    </row>
    <row r="3532" spans="1:55" x14ac:dyDescent="0.3">
      <c r="A3532" s="11"/>
      <c r="B3532" s="11"/>
      <c r="C3532" s="11"/>
      <c r="D3532" s="11"/>
      <c r="E3532" s="38"/>
      <c r="F3532" s="11"/>
      <c r="G3532" s="40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11"/>
      <c r="AG3532" s="11"/>
      <c r="AH3532" s="11"/>
      <c r="AI3532" s="11"/>
      <c r="AJ3532" s="11"/>
      <c r="AK3532" s="11"/>
      <c r="AL3532" s="11"/>
      <c r="AM3532" s="11"/>
      <c r="AN3532" s="11"/>
      <c r="AO3532" s="11"/>
      <c r="AP3532" s="11"/>
      <c r="AQ3532" s="26"/>
      <c r="AR3532" s="26"/>
      <c r="AS3532" s="26"/>
      <c r="AT3532" s="26"/>
      <c r="AU3532" s="26"/>
      <c r="AV3532" s="26"/>
      <c r="AW3532" s="11"/>
      <c r="AX3532" s="11"/>
      <c r="AY3532" s="11"/>
      <c r="AZ3532" s="11"/>
      <c r="BA3532" s="11"/>
      <c r="BB3532" s="11"/>
      <c r="BC3532" s="11"/>
    </row>
    <row r="3533" spans="1:55" x14ac:dyDescent="0.3">
      <c r="A3533" s="11"/>
      <c r="B3533" s="11"/>
      <c r="C3533" s="11"/>
      <c r="D3533" s="11"/>
      <c r="E3533" s="38"/>
      <c r="F3533" s="11"/>
      <c r="G3533" s="40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11"/>
      <c r="AG3533" s="11"/>
      <c r="AH3533" s="11"/>
      <c r="AI3533" s="11"/>
      <c r="AJ3533" s="11"/>
      <c r="AK3533" s="11"/>
      <c r="AL3533" s="11"/>
      <c r="AM3533" s="11"/>
      <c r="AN3533" s="11"/>
      <c r="AO3533" s="11"/>
      <c r="AP3533" s="11"/>
      <c r="AQ3533" s="26"/>
      <c r="AR3533" s="26"/>
      <c r="AS3533" s="26"/>
      <c r="AT3533" s="26"/>
      <c r="AU3533" s="26"/>
      <c r="AV3533" s="26"/>
      <c r="AW3533" s="11"/>
      <c r="AX3533" s="11"/>
      <c r="AY3533" s="11"/>
      <c r="AZ3533" s="11"/>
      <c r="BA3533" s="11"/>
      <c r="BB3533" s="11"/>
      <c r="BC3533" s="11"/>
    </row>
    <row r="3534" spans="1:55" x14ac:dyDescent="0.3">
      <c r="A3534" s="11"/>
      <c r="B3534" s="11"/>
      <c r="C3534" s="11"/>
      <c r="D3534" s="11"/>
      <c r="E3534" s="38"/>
      <c r="F3534" s="11"/>
      <c r="G3534" s="40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11"/>
      <c r="AG3534" s="11"/>
      <c r="AH3534" s="11"/>
      <c r="AI3534" s="11"/>
      <c r="AJ3534" s="11"/>
      <c r="AK3534" s="11"/>
      <c r="AL3534" s="11"/>
      <c r="AM3534" s="11"/>
      <c r="AN3534" s="11"/>
      <c r="AO3534" s="11"/>
      <c r="AP3534" s="11"/>
      <c r="AQ3534" s="26"/>
      <c r="AR3534" s="26"/>
      <c r="AS3534" s="26"/>
      <c r="AT3534" s="26"/>
      <c r="AU3534" s="26"/>
      <c r="AV3534" s="26"/>
      <c r="AW3534" s="11"/>
      <c r="AX3534" s="11"/>
      <c r="AY3534" s="11"/>
      <c r="AZ3534" s="11"/>
      <c r="BA3534" s="11"/>
      <c r="BB3534" s="11"/>
      <c r="BC3534" s="11"/>
    </row>
    <row r="3535" spans="1:55" x14ac:dyDescent="0.3">
      <c r="A3535" s="11"/>
      <c r="B3535" s="11"/>
      <c r="C3535" s="11"/>
      <c r="D3535" s="11"/>
      <c r="E3535" s="38"/>
      <c r="F3535" s="11"/>
      <c r="G3535" s="40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11"/>
      <c r="AG3535" s="11"/>
      <c r="AH3535" s="11"/>
      <c r="AI3535" s="11"/>
      <c r="AJ3535" s="11"/>
      <c r="AK3535" s="11"/>
      <c r="AL3535" s="11"/>
      <c r="AM3535" s="11"/>
      <c r="AN3535" s="11"/>
      <c r="AO3535" s="11"/>
      <c r="AP3535" s="11"/>
      <c r="AQ3535" s="26"/>
      <c r="AR3535" s="26"/>
      <c r="AS3535" s="26"/>
      <c r="AT3535" s="26"/>
      <c r="AU3535" s="26"/>
      <c r="AV3535" s="26"/>
      <c r="AW3535" s="11"/>
      <c r="AX3535" s="11"/>
      <c r="AY3535" s="11"/>
      <c r="AZ3535" s="11"/>
      <c r="BA3535" s="11"/>
      <c r="BB3535" s="11"/>
      <c r="BC3535" s="11"/>
    </row>
    <row r="3536" spans="1:55" x14ac:dyDescent="0.3">
      <c r="A3536" s="11"/>
      <c r="B3536" s="11"/>
      <c r="C3536" s="11"/>
      <c r="D3536" s="11"/>
      <c r="E3536" s="38"/>
      <c r="F3536" s="11"/>
      <c r="G3536" s="40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11"/>
      <c r="AG3536" s="11"/>
      <c r="AH3536" s="11"/>
      <c r="AI3536" s="11"/>
      <c r="AJ3536" s="11"/>
      <c r="AK3536" s="11"/>
      <c r="AL3536" s="11"/>
      <c r="AM3536" s="11"/>
      <c r="AN3536" s="11"/>
      <c r="AO3536" s="11"/>
      <c r="AP3536" s="11"/>
      <c r="AQ3536" s="26"/>
      <c r="AR3536" s="26"/>
      <c r="AS3536" s="26"/>
      <c r="AT3536" s="26"/>
      <c r="AU3536" s="26"/>
      <c r="AV3536" s="26"/>
      <c r="AW3536" s="11"/>
      <c r="AX3536" s="11"/>
      <c r="AY3536" s="11"/>
      <c r="AZ3536" s="11"/>
      <c r="BA3536" s="11"/>
      <c r="BB3536" s="11"/>
      <c r="BC3536" s="11"/>
    </row>
    <row r="3537" spans="1:55" x14ac:dyDescent="0.3">
      <c r="A3537" s="11"/>
      <c r="B3537" s="11"/>
      <c r="C3537" s="11"/>
      <c r="D3537" s="11"/>
      <c r="E3537" s="38"/>
      <c r="F3537" s="11"/>
      <c r="G3537" s="40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11"/>
      <c r="AG3537" s="11"/>
      <c r="AH3537" s="11"/>
      <c r="AI3537" s="11"/>
      <c r="AJ3537" s="11"/>
      <c r="AK3537" s="11"/>
      <c r="AL3537" s="11"/>
      <c r="AM3537" s="11"/>
      <c r="AN3537" s="11"/>
      <c r="AO3537" s="11"/>
      <c r="AP3537" s="11"/>
      <c r="AQ3537" s="26"/>
      <c r="AR3537" s="26"/>
      <c r="AS3537" s="26"/>
      <c r="AT3537" s="26"/>
      <c r="AU3537" s="26"/>
      <c r="AV3537" s="26"/>
      <c r="AW3537" s="11"/>
      <c r="AX3537" s="11"/>
      <c r="AY3537" s="11"/>
      <c r="AZ3537" s="11"/>
      <c r="BA3537" s="11"/>
      <c r="BB3537" s="11"/>
      <c r="BC3537" s="11"/>
    </row>
    <row r="3538" spans="1:55" x14ac:dyDescent="0.3">
      <c r="A3538" s="11"/>
      <c r="B3538" s="11"/>
      <c r="C3538" s="11"/>
      <c r="D3538" s="11"/>
      <c r="E3538" s="38"/>
      <c r="F3538" s="11"/>
      <c r="G3538" s="40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11"/>
      <c r="AG3538" s="11"/>
      <c r="AH3538" s="11"/>
      <c r="AI3538" s="11"/>
      <c r="AJ3538" s="11"/>
      <c r="AK3538" s="11"/>
      <c r="AL3538" s="11"/>
      <c r="AM3538" s="11"/>
      <c r="AN3538" s="11"/>
      <c r="AO3538" s="11"/>
      <c r="AP3538" s="11"/>
      <c r="AQ3538" s="26"/>
      <c r="AR3538" s="26"/>
      <c r="AS3538" s="26"/>
      <c r="AT3538" s="26"/>
      <c r="AU3538" s="26"/>
      <c r="AV3538" s="26"/>
      <c r="AW3538" s="11"/>
      <c r="AX3538" s="11"/>
      <c r="AY3538" s="11"/>
      <c r="AZ3538" s="11"/>
      <c r="BA3538" s="11"/>
      <c r="BB3538" s="11"/>
      <c r="BC3538" s="11"/>
    </row>
    <row r="3539" spans="1:55" x14ac:dyDescent="0.3">
      <c r="A3539" s="11"/>
      <c r="B3539" s="11"/>
      <c r="C3539" s="11"/>
      <c r="D3539" s="11"/>
      <c r="E3539" s="38"/>
      <c r="F3539" s="11"/>
      <c r="G3539" s="40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11"/>
      <c r="AG3539" s="11"/>
      <c r="AH3539" s="11"/>
      <c r="AI3539" s="11"/>
      <c r="AJ3539" s="11"/>
      <c r="AK3539" s="11"/>
      <c r="AL3539" s="11"/>
      <c r="AM3539" s="11"/>
      <c r="AN3539" s="11"/>
      <c r="AO3539" s="11"/>
      <c r="AP3539" s="11"/>
      <c r="AQ3539" s="26"/>
      <c r="AR3539" s="26"/>
      <c r="AS3539" s="26"/>
      <c r="AT3539" s="26"/>
      <c r="AU3539" s="26"/>
      <c r="AV3539" s="26"/>
      <c r="AW3539" s="11"/>
      <c r="AX3539" s="11"/>
      <c r="AY3539" s="11"/>
      <c r="AZ3539" s="11"/>
      <c r="BA3539" s="11"/>
      <c r="BB3539" s="11"/>
      <c r="BC3539" s="11"/>
    </row>
    <row r="3540" spans="1:55" x14ac:dyDescent="0.3">
      <c r="A3540" s="11"/>
      <c r="B3540" s="11"/>
      <c r="C3540" s="11"/>
      <c r="D3540" s="11"/>
      <c r="E3540" s="38"/>
      <c r="F3540" s="11"/>
      <c r="G3540" s="40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11"/>
      <c r="AG3540" s="11"/>
      <c r="AH3540" s="11"/>
      <c r="AI3540" s="11"/>
      <c r="AJ3540" s="11"/>
      <c r="AK3540" s="11"/>
      <c r="AL3540" s="11"/>
      <c r="AM3540" s="11"/>
      <c r="AN3540" s="11"/>
      <c r="AO3540" s="11"/>
      <c r="AP3540" s="11"/>
      <c r="AQ3540" s="26"/>
      <c r="AR3540" s="26"/>
      <c r="AS3540" s="26"/>
      <c r="AT3540" s="26"/>
      <c r="AU3540" s="26"/>
      <c r="AV3540" s="26"/>
      <c r="AW3540" s="11"/>
      <c r="AX3540" s="11"/>
      <c r="AY3540" s="11"/>
      <c r="AZ3540" s="11"/>
      <c r="BA3540" s="11"/>
      <c r="BB3540" s="11"/>
      <c r="BC3540" s="11"/>
    </row>
    <row r="3541" spans="1:55" x14ac:dyDescent="0.3">
      <c r="A3541" s="11"/>
      <c r="B3541" s="11"/>
      <c r="C3541" s="11"/>
      <c r="D3541" s="11"/>
      <c r="E3541" s="38"/>
      <c r="F3541" s="11"/>
      <c r="G3541" s="40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11"/>
      <c r="AG3541" s="11"/>
      <c r="AH3541" s="11"/>
      <c r="AI3541" s="11"/>
      <c r="AJ3541" s="11"/>
      <c r="AK3541" s="11"/>
      <c r="AL3541" s="11"/>
      <c r="AM3541" s="11"/>
      <c r="AN3541" s="11"/>
      <c r="AO3541" s="11"/>
      <c r="AP3541" s="11"/>
      <c r="AQ3541" s="26"/>
      <c r="AR3541" s="26"/>
      <c r="AS3541" s="26"/>
      <c r="AT3541" s="26"/>
      <c r="AU3541" s="26"/>
      <c r="AV3541" s="26"/>
      <c r="AW3541" s="11"/>
      <c r="AX3541" s="11"/>
      <c r="AY3541" s="11"/>
      <c r="AZ3541" s="11"/>
      <c r="BA3541" s="11"/>
      <c r="BB3541" s="11"/>
      <c r="BC3541" s="11"/>
    </row>
    <row r="3542" spans="1:55" x14ac:dyDescent="0.3">
      <c r="A3542" s="11"/>
      <c r="B3542" s="11"/>
      <c r="C3542" s="11"/>
      <c r="D3542" s="11"/>
      <c r="E3542" s="38"/>
      <c r="F3542" s="11"/>
      <c r="G3542" s="40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11"/>
      <c r="AG3542" s="11"/>
      <c r="AH3542" s="11"/>
      <c r="AI3542" s="11"/>
      <c r="AJ3542" s="11"/>
      <c r="AK3542" s="11"/>
      <c r="AL3542" s="11"/>
      <c r="AM3542" s="11"/>
      <c r="AN3542" s="11"/>
      <c r="AO3542" s="11"/>
      <c r="AP3542" s="11"/>
      <c r="AQ3542" s="26"/>
      <c r="AR3542" s="26"/>
      <c r="AS3542" s="26"/>
      <c r="AT3542" s="26"/>
      <c r="AU3542" s="26"/>
      <c r="AV3542" s="26"/>
      <c r="AW3542" s="11"/>
      <c r="AX3542" s="11"/>
      <c r="AY3542" s="11"/>
      <c r="AZ3542" s="11"/>
      <c r="BA3542" s="11"/>
      <c r="BB3542" s="11"/>
      <c r="BC3542" s="11"/>
    </row>
    <row r="3543" spans="1:55" x14ac:dyDescent="0.3">
      <c r="A3543" s="11"/>
      <c r="B3543" s="11"/>
      <c r="C3543" s="11"/>
      <c r="D3543" s="11"/>
      <c r="E3543" s="38"/>
      <c r="F3543" s="11"/>
      <c r="G3543" s="40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11"/>
      <c r="AG3543" s="11"/>
      <c r="AH3543" s="11"/>
      <c r="AI3543" s="11"/>
      <c r="AJ3543" s="11"/>
      <c r="AK3543" s="11"/>
      <c r="AL3543" s="11"/>
      <c r="AM3543" s="11"/>
      <c r="AN3543" s="11"/>
      <c r="AO3543" s="11"/>
      <c r="AP3543" s="11"/>
      <c r="AQ3543" s="26"/>
      <c r="AR3543" s="26"/>
      <c r="AS3543" s="26"/>
      <c r="AT3543" s="26"/>
      <c r="AU3543" s="26"/>
      <c r="AV3543" s="26"/>
      <c r="AW3543" s="11"/>
      <c r="AX3543" s="11"/>
      <c r="AY3543" s="11"/>
      <c r="AZ3543" s="11"/>
      <c r="BA3543" s="11"/>
      <c r="BB3543" s="11"/>
      <c r="BC3543" s="11"/>
    </row>
    <row r="3544" spans="1:55" x14ac:dyDescent="0.3">
      <c r="A3544" s="11"/>
      <c r="B3544" s="11"/>
      <c r="C3544" s="11"/>
      <c r="D3544" s="11"/>
      <c r="E3544" s="38"/>
      <c r="F3544" s="11"/>
      <c r="G3544" s="40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11"/>
      <c r="AG3544" s="11"/>
      <c r="AH3544" s="11"/>
      <c r="AI3544" s="11"/>
      <c r="AJ3544" s="11"/>
      <c r="AK3544" s="11"/>
      <c r="AL3544" s="11"/>
      <c r="AM3544" s="11"/>
      <c r="AN3544" s="11"/>
      <c r="AO3544" s="11"/>
      <c r="AP3544" s="11"/>
      <c r="AQ3544" s="26"/>
      <c r="AR3544" s="26"/>
      <c r="AS3544" s="26"/>
      <c r="AT3544" s="26"/>
      <c r="AU3544" s="26"/>
      <c r="AV3544" s="26"/>
      <c r="AW3544" s="11"/>
      <c r="AX3544" s="11"/>
      <c r="AY3544" s="11"/>
      <c r="AZ3544" s="11"/>
      <c r="BA3544" s="11"/>
      <c r="BB3544" s="11"/>
      <c r="BC3544" s="11"/>
    </row>
    <row r="3545" spans="1:55" x14ac:dyDescent="0.3">
      <c r="A3545" s="11"/>
      <c r="B3545" s="11"/>
      <c r="C3545" s="11"/>
      <c r="D3545" s="11"/>
      <c r="E3545" s="38"/>
      <c r="F3545" s="11"/>
      <c r="G3545" s="40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11"/>
      <c r="AG3545" s="11"/>
      <c r="AH3545" s="11"/>
      <c r="AI3545" s="11"/>
      <c r="AJ3545" s="11"/>
      <c r="AK3545" s="11"/>
      <c r="AL3545" s="11"/>
      <c r="AM3545" s="11"/>
      <c r="AN3545" s="11"/>
      <c r="AO3545" s="11"/>
      <c r="AP3545" s="11"/>
      <c r="AQ3545" s="26"/>
      <c r="AR3545" s="26"/>
      <c r="AS3545" s="26"/>
      <c r="AT3545" s="26"/>
      <c r="AU3545" s="26"/>
      <c r="AV3545" s="26"/>
      <c r="AW3545" s="11"/>
      <c r="AX3545" s="11"/>
      <c r="AY3545" s="11"/>
      <c r="AZ3545" s="11"/>
      <c r="BA3545" s="11"/>
      <c r="BB3545" s="11"/>
      <c r="BC3545" s="11"/>
    </row>
    <row r="3546" spans="1:55" x14ac:dyDescent="0.3">
      <c r="A3546" s="11"/>
      <c r="B3546" s="11"/>
      <c r="C3546" s="11"/>
      <c r="D3546" s="11"/>
      <c r="E3546" s="38"/>
      <c r="F3546" s="11"/>
      <c r="G3546" s="40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11"/>
      <c r="AG3546" s="11"/>
      <c r="AH3546" s="11"/>
      <c r="AI3546" s="11"/>
      <c r="AJ3546" s="11"/>
      <c r="AK3546" s="11"/>
      <c r="AL3546" s="11"/>
      <c r="AM3546" s="11"/>
      <c r="AN3546" s="11"/>
      <c r="AO3546" s="11"/>
      <c r="AP3546" s="11"/>
      <c r="AQ3546" s="26"/>
      <c r="AR3546" s="26"/>
      <c r="AS3546" s="26"/>
      <c r="AT3546" s="26"/>
      <c r="AU3546" s="26"/>
      <c r="AV3546" s="26"/>
      <c r="AW3546" s="11"/>
      <c r="AX3546" s="11"/>
      <c r="AY3546" s="11"/>
      <c r="AZ3546" s="11"/>
      <c r="BA3546" s="11"/>
      <c r="BB3546" s="11"/>
      <c r="BC3546" s="11"/>
    </row>
    <row r="3547" spans="1:55" x14ac:dyDescent="0.3">
      <c r="A3547" s="11"/>
      <c r="B3547" s="11"/>
      <c r="C3547" s="11"/>
      <c r="D3547" s="11"/>
      <c r="E3547" s="38"/>
      <c r="F3547" s="11"/>
      <c r="G3547" s="40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11"/>
      <c r="AG3547" s="11"/>
      <c r="AH3547" s="11"/>
      <c r="AI3547" s="11"/>
      <c r="AJ3547" s="11"/>
      <c r="AK3547" s="11"/>
      <c r="AL3547" s="11"/>
      <c r="AM3547" s="11"/>
      <c r="AN3547" s="11"/>
      <c r="AO3547" s="11"/>
      <c r="AP3547" s="11"/>
      <c r="AQ3547" s="26"/>
      <c r="AR3547" s="26"/>
      <c r="AS3547" s="26"/>
      <c r="AT3547" s="26"/>
      <c r="AU3547" s="26"/>
      <c r="AV3547" s="26"/>
      <c r="AW3547" s="11"/>
      <c r="AX3547" s="11"/>
      <c r="AY3547" s="11"/>
      <c r="AZ3547" s="11"/>
      <c r="BA3547" s="11"/>
      <c r="BB3547" s="11"/>
      <c r="BC3547" s="11"/>
    </row>
    <row r="3548" spans="1:55" x14ac:dyDescent="0.3">
      <c r="A3548" s="11"/>
      <c r="B3548" s="11"/>
      <c r="C3548" s="11"/>
      <c r="D3548" s="11"/>
      <c r="E3548" s="38"/>
      <c r="F3548" s="11"/>
      <c r="G3548" s="40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11"/>
      <c r="AG3548" s="11"/>
      <c r="AH3548" s="11"/>
      <c r="AI3548" s="11"/>
      <c r="AJ3548" s="11"/>
      <c r="AK3548" s="11"/>
      <c r="AL3548" s="11"/>
      <c r="AM3548" s="11"/>
      <c r="AN3548" s="11"/>
      <c r="AO3548" s="11"/>
      <c r="AP3548" s="11"/>
      <c r="AQ3548" s="26"/>
      <c r="AR3548" s="26"/>
      <c r="AS3548" s="26"/>
      <c r="AT3548" s="26"/>
      <c r="AU3548" s="26"/>
      <c r="AV3548" s="26"/>
      <c r="AW3548" s="11"/>
      <c r="AX3548" s="11"/>
      <c r="AY3548" s="11"/>
      <c r="AZ3548" s="11"/>
      <c r="BA3548" s="11"/>
      <c r="BB3548" s="11"/>
      <c r="BC3548" s="11"/>
    </row>
    <row r="3549" spans="1:55" x14ac:dyDescent="0.3">
      <c r="A3549" s="11"/>
      <c r="B3549" s="11"/>
      <c r="C3549" s="11"/>
      <c r="D3549" s="11"/>
      <c r="E3549" s="38"/>
      <c r="F3549" s="11"/>
      <c r="G3549" s="40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11"/>
      <c r="AG3549" s="11"/>
      <c r="AH3549" s="11"/>
      <c r="AI3549" s="11"/>
      <c r="AJ3549" s="11"/>
      <c r="AK3549" s="11"/>
      <c r="AL3549" s="11"/>
      <c r="AM3549" s="11"/>
      <c r="AN3549" s="11"/>
      <c r="AO3549" s="11"/>
      <c r="AP3549" s="11"/>
      <c r="AQ3549" s="26"/>
      <c r="AR3549" s="26"/>
      <c r="AS3549" s="26"/>
      <c r="AT3549" s="26"/>
      <c r="AU3549" s="26"/>
      <c r="AV3549" s="26"/>
      <c r="AW3549" s="11"/>
      <c r="AX3549" s="11"/>
      <c r="AY3549" s="11"/>
      <c r="AZ3549" s="11"/>
      <c r="BA3549" s="11"/>
      <c r="BB3549" s="11"/>
      <c r="BC3549" s="11"/>
    </row>
    <row r="3550" spans="1:55" x14ac:dyDescent="0.3">
      <c r="A3550" s="11"/>
      <c r="B3550" s="11"/>
      <c r="C3550" s="11"/>
      <c r="D3550" s="11"/>
      <c r="E3550" s="38"/>
      <c r="F3550" s="11"/>
      <c r="G3550" s="40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11"/>
      <c r="AG3550" s="11"/>
      <c r="AH3550" s="11"/>
      <c r="AI3550" s="11"/>
      <c r="AJ3550" s="11"/>
      <c r="AK3550" s="11"/>
      <c r="AL3550" s="11"/>
      <c r="AM3550" s="11"/>
      <c r="AN3550" s="11"/>
      <c r="AO3550" s="11"/>
      <c r="AP3550" s="11"/>
      <c r="AQ3550" s="26"/>
      <c r="AR3550" s="26"/>
      <c r="AS3550" s="26"/>
      <c r="AT3550" s="26"/>
      <c r="AU3550" s="26"/>
      <c r="AV3550" s="26"/>
      <c r="AW3550" s="11"/>
      <c r="AX3550" s="11"/>
      <c r="AY3550" s="11"/>
      <c r="AZ3550" s="11"/>
      <c r="BA3550" s="11"/>
      <c r="BB3550" s="11"/>
      <c r="BC3550" s="11"/>
    </row>
    <row r="3551" spans="1:55" x14ac:dyDescent="0.3">
      <c r="A3551" s="11"/>
      <c r="B3551" s="11"/>
      <c r="C3551" s="11"/>
      <c r="D3551" s="11"/>
      <c r="E3551" s="38"/>
      <c r="F3551" s="11"/>
      <c r="G3551" s="40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11"/>
      <c r="AG3551" s="11"/>
      <c r="AH3551" s="11"/>
      <c r="AI3551" s="11"/>
      <c r="AJ3551" s="11"/>
      <c r="AK3551" s="11"/>
      <c r="AL3551" s="11"/>
      <c r="AM3551" s="11"/>
      <c r="AN3551" s="11"/>
      <c r="AO3551" s="11"/>
      <c r="AP3551" s="11"/>
      <c r="AQ3551" s="26"/>
      <c r="AR3551" s="26"/>
      <c r="AS3551" s="26"/>
      <c r="AT3551" s="26"/>
      <c r="AU3551" s="26"/>
      <c r="AV3551" s="26"/>
      <c r="AW3551" s="11"/>
      <c r="AX3551" s="11"/>
      <c r="AY3551" s="11"/>
      <c r="AZ3551" s="11"/>
      <c r="BA3551" s="11"/>
      <c r="BB3551" s="11"/>
      <c r="BC3551" s="11"/>
    </row>
    <row r="3552" spans="1:55" x14ac:dyDescent="0.3">
      <c r="A3552" s="11"/>
      <c r="B3552" s="11"/>
      <c r="C3552" s="11"/>
      <c r="D3552" s="11"/>
      <c r="E3552" s="38"/>
      <c r="F3552" s="11"/>
      <c r="G3552" s="40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11"/>
      <c r="AG3552" s="11"/>
      <c r="AH3552" s="11"/>
      <c r="AI3552" s="11"/>
      <c r="AJ3552" s="11"/>
      <c r="AK3552" s="11"/>
      <c r="AL3552" s="11"/>
      <c r="AM3552" s="11"/>
      <c r="AN3552" s="11"/>
      <c r="AO3552" s="11"/>
      <c r="AP3552" s="11"/>
      <c r="AQ3552" s="26"/>
      <c r="AR3552" s="26"/>
      <c r="AS3552" s="26"/>
      <c r="AT3552" s="26"/>
      <c r="AU3552" s="26"/>
      <c r="AV3552" s="26"/>
      <c r="AW3552" s="11"/>
      <c r="AX3552" s="11"/>
      <c r="AY3552" s="11"/>
      <c r="AZ3552" s="11"/>
      <c r="BA3552" s="11"/>
      <c r="BB3552" s="11"/>
      <c r="BC3552" s="11"/>
    </row>
    <row r="3553" spans="1:55" x14ac:dyDescent="0.3">
      <c r="A3553" s="11"/>
      <c r="B3553" s="11"/>
      <c r="C3553" s="11"/>
      <c r="D3553" s="11"/>
      <c r="E3553" s="38"/>
      <c r="F3553" s="11"/>
      <c r="G3553" s="40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11"/>
      <c r="AG3553" s="11"/>
      <c r="AH3553" s="11"/>
      <c r="AI3553" s="11"/>
      <c r="AJ3553" s="11"/>
      <c r="AK3553" s="11"/>
      <c r="AL3553" s="11"/>
      <c r="AM3553" s="11"/>
      <c r="AN3553" s="11"/>
      <c r="AO3553" s="11"/>
      <c r="AP3553" s="11"/>
      <c r="AQ3553" s="26"/>
      <c r="AR3553" s="26"/>
      <c r="AS3553" s="26"/>
      <c r="AT3553" s="26"/>
      <c r="AU3553" s="26"/>
      <c r="AV3553" s="26"/>
      <c r="AW3553" s="11"/>
      <c r="AX3553" s="11"/>
      <c r="AY3553" s="11"/>
      <c r="AZ3553" s="11"/>
      <c r="BA3553" s="11"/>
      <c r="BB3553" s="11"/>
      <c r="BC3553" s="11"/>
    </row>
    <row r="3554" spans="1:55" x14ac:dyDescent="0.3">
      <c r="A3554" s="11"/>
      <c r="B3554" s="11"/>
      <c r="C3554" s="11"/>
      <c r="D3554" s="11"/>
      <c r="E3554" s="38"/>
      <c r="F3554" s="11"/>
      <c r="G3554" s="40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11"/>
      <c r="AG3554" s="11"/>
      <c r="AH3554" s="11"/>
      <c r="AI3554" s="11"/>
      <c r="AJ3554" s="11"/>
      <c r="AK3554" s="11"/>
      <c r="AL3554" s="11"/>
      <c r="AM3554" s="11"/>
      <c r="AN3554" s="11"/>
      <c r="AO3554" s="11"/>
      <c r="AP3554" s="11"/>
      <c r="AQ3554" s="26"/>
      <c r="AR3554" s="26"/>
      <c r="AS3554" s="26"/>
      <c r="AT3554" s="26"/>
      <c r="AU3554" s="26"/>
      <c r="AV3554" s="26"/>
      <c r="AW3554" s="11"/>
      <c r="AX3554" s="11"/>
      <c r="AY3554" s="11"/>
      <c r="AZ3554" s="11"/>
      <c r="BA3554" s="11"/>
      <c r="BB3554" s="11"/>
      <c r="BC3554" s="11"/>
    </row>
    <row r="3555" spans="1:55" x14ac:dyDescent="0.3">
      <c r="A3555" s="11"/>
      <c r="B3555" s="11"/>
      <c r="C3555" s="11"/>
      <c r="D3555" s="11"/>
      <c r="E3555" s="38"/>
      <c r="F3555" s="11"/>
      <c r="G3555" s="40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11"/>
      <c r="AG3555" s="11"/>
      <c r="AH3555" s="11"/>
      <c r="AI3555" s="11"/>
      <c r="AJ3555" s="11"/>
      <c r="AK3555" s="11"/>
      <c r="AL3555" s="11"/>
      <c r="AM3555" s="11"/>
      <c r="AN3555" s="11"/>
      <c r="AO3555" s="11"/>
      <c r="AP3555" s="11"/>
      <c r="AQ3555" s="26"/>
      <c r="AR3555" s="26"/>
      <c r="AS3555" s="26"/>
      <c r="AT3555" s="26"/>
      <c r="AU3555" s="26"/>
      <c r="AV3555" s="26"/>
      <c r="AW3555" s="11"/>
      <c r="AX3555" s="11"/>
      <c r="AY3555" s="11"/>
      <c r="AZ3555" s="11"/>
      <c r="BA3555" s="11"/>
      <c r="BB3555" s="11"/>
      <c r="BC3555" s="11"/>
    </row>
    <row r="3556" spans="1:55" x14ac:dyDescent="0.3">
      <c r="A3556" s="11"/>
      <c r="B3556" s="11"/>
      <c r="C3556" s="11"/>
      <c r="D3556" s="11"/>
      <c r="E3556" s="38"/>
      <c r="F3556" s="11"/>
      <c r="G3556" s="40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11"/>
      <c r="AG3556" s="11"/>
      <c r="AH3556" s="11"/>
      <c r="AI3556" s="11"/>
      <c r="AJ3556" s="11"/>
      <c r="AK3556" s="11"/>
      <c r="AL3556" s="11"/>
      <c r="AM3556" s="11"/>
      <c r="AN3556" s="11"/>
      <c r="AO3556" s="11"/>
      <c r="AP3556" s="11"/>
      <c r="AQ3556" s="26"/>
      <c r="AR3556" s="26"/>
      <c r="AS3556" s="26"/>
      <c r="AT3556" s="26"/>
      <c r="AU3556" s="26"/>
      <c r="AV3556" s="26"/>
      <c r="AW3556" s="11"/>
      <c r="AX3556" s="11"/>
      <c r="AY3556" s="11"/>
      <c r="AZ3556" s="11"/>
      <c r="BA3556" s="11"/>
      <c r="BB3556" s="11"/>
      <c r="BC3556" s="11"/>
    </row>
    <row r="3557" spans="1:55" x14ac:dyDescent="0.3">
      <c r="A3557" s="11"/>
      <c r="B3557" s="11"/>
      <c r="C3557" s="11"/>
      <c r="D3557" s="11"/>
      <c r="E3557" s="38"/>
      <c r="F3557" s="11"/>
      <c r="G3557" s="40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11"/>
      <c r="AG3557" s="11"/>
      <c r="AH3557" s="11"/>
      <c r="AI3557" s="11"/>
      <c r="AJ3557" s="11"/>
      <c r="AK3557" s="11"/>
      <c r="AL3557" s="11"/>
      <c r="AM3557" s="11"/>
      <c r="AN3557" s="11"/>
      <c r="AO3557" s="11"/>
      <c r="AP3557" s="11"/>
      <c r="AQ3557" s="26"/>
      <c r="AR3557" s="26"/>
      <c r="AS3557" s="26"/>
      <c r="AT3557" s="26"/>
      <c r="AU3557" s="26"/>
      <c r="AV3557" s="26"/>
      <c r="AW3557" s="11"/>
      <c r="AX3557" s="11"/>
      <c r="AY3557" s="11"/>
      <c r="AZ3557" s="11"/>
      <c r="BA3557" s="11"/>
      <c r="BB3557" s="11"/>
      <c r="BC3557" s="11"/>
    </row>
    <row r="3558" spans="1:55" x14ac:dyDescent="0.3">
      <c r="A3558" s="11"/>
      <c r="B3558" s="11"/>
      <c r="C3558" s="11"/>
      <c r="D3558" s="11"/>
      <c r="E3558" s="38"/>
      <c r="F3558" s="11"/>
      <c r="G3558" s="40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11"/>
      <c r="AG3558" s="11"/>
      <c r="AH3558" s="11"/>
      <c r="AI3558" s="11"/>
      <c r="AJ3558" s="11"/>
      <c r="AK3558" s="11"/>
      <c r="AL3558" s="11"/>
      <c r="AM3558" s="11"/>
      <c r="AN3558" s="11"/>
      <c r="AO3558" s="11"/>
      <c r="AP3558" s="11"/>
      <c r="AQ3558" s="26"/>
      <c r="AR3558" s="26"/>
      <c r="AS3558" s="26"/>
      <c r="AT3558" s="26"/>
      <c r="AU3558" s="26"/>
      <c r="AV3558" s="26"/>
      <c r="AW3558" s="11"/>
      <c r="AX3558" s="11"/>
      <c r="AY3558" s="11"/>
      <c r="AZ3558" s="11"/>
      <c r="BA3558" s="11"/>
      <c r="BB3558" s="11"/>
      <c r="BC3558" s="11"/>
    </row>
    <row r="3559" spans="1:55" x14ac:dyDescent="0.3">
      <c r="A3559" s="11"/>
      <c r="B3559" s="11"/>
      <c r="C3559" s="11"/>
      <c r="D3559" s="11"/>
      <c r="E3559" s="38"/>
      <c r="F3559" s="11"/>
      <c r="G3559" s="40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11"/>
      <c r="AG3559" s="11"/>
      <c r="AH3559" s="11"/>
      <c r="AI3559" s="11"/>
      <c r="AJ3559" s="11"/>
      <c r="AK3559" s="11"/>
      <c r="AL3559" s="11"/>
      <c r="AM3559" s="11"/>
      <c r="AN3559" s="11"/>
      <c r="AO3559" s="11"/>
      <c r="AP3559" s="11"/>
      <c r="AQ3559" s="26"/>
      <c r="AR3559" s="26"/>
      <c r="AS3559" s="26"/>
      <c r="AT3559" s="26"/>
      <c r="AU3559" s="26"/>
      <c r="AV3559" s="26"/>
      <c r="AW3559" s="11"/>
      <c r="AX3559" s="11"/>
      <c r="AY3559" s="11"/>
      <c r="AZ3559" s="11"/>
      <c r="BA3559" s="11"/>
      <c r="BB3559" s="11"/>
      <c r="BC3559" s="11"/>
    </row>
    <row r="3560" spans="1:55" x14ac:dyDescent="0.3">
      <c r="A3560" s="11"/>
      <c r="B3560" s="11"/>
      <c r="C3560" s="11"/>
      <c r="D3560" s="11"/>
      <c r="E3560" s="38"/>
      <c r="F3560" s="11"/>
      <c r="G3560" s="40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11"/>
      <c r="AG3560" s="11"/>
      <c r="AH3560" s="11"/>
      <c r="AI3560" s="11"/>
      <c r="AJ3560" s="11"/>
      <c r="AK3560" s="11"/>
      <c r="AL3560" s="11"/>
      <c r="AM3560" s="11"/>
      <c r="AN3560" s="11"/>
      <c r="AO3560" s="11"/>
      <c r="AP3560" s="11"/>
      <c r="AQ3560" s="26"/>
      <c r="AR3560" s="26"/>
      <c r="AS3560" s="26"/>
      <c r="AT3560" s="26"/>
      <c r="AU3560" s="26"/>
      <c r="AV3560" s="26"/>
      <c r="AW3560" s="11"/>
      <c r="AX3560" s="11"/>
      <c r="AY3560" s="11"/>
      <c r="AZ3560" s="11"/>
      <c r="BA3560" s="11"/>
      <c r="BB3560" s="11"/>
      <c r="BC3560" s="11"/>
    </row>
    <row r="3561" spans="1:55" x14ac:dyDescent="0.3">
      <c r="A3561" s="11"/>
      <c r="B3561" s="11"/>
      <c r="C3561" s="11"/>
      <c r="D3561" s="11"/>
      <c r="E3561" s="38"/>
      <c r="F3561" s="11"/>
      <c r="G3561" s="40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11"/>
      <c r="AG3561" s="11"/>
      <c r="AH3561" s="11"/>
      <c r="AI3561" s="11"/>
      <c r="AJ3561" s="11"/>
      <c r="AK3561" s="11"/>
      <c r="AL3561" s="11"/>
      <c r="AM3561" s="11"/>
      <c r="AN3561" s="11"/>
      <c r="AO3561" s="11"/>
      <c r="AP3561" s="11"/>
      <c r="AQ3561" s="26"/>
      <c r="AR3561" s="26"/>
      <c r="AS3561" s="26"/>
      <c r="AT3561" s="26"/>
      <c r="AU3561" s="26"/>
      <c r="AV3561" s="26"/>
      <c r="AW3561" s="11"/>
      <c r="AX3561" s="11"/>
      <c r="AY3561" s="11"/>
      <c r="AZ3561" s="11"/>
      <c r="BA3561" s="11"/>
      <c r="BB3561" s="11"/>
      <c r="BC3561" s="11"/>
    </row>
    <row r="3562" spans="1:55" x14ac:dyDescent="0.3">
      <c r="A3562" s="11"/>
      <c r="B3562" s="11"/>
      <c r="C3562" s="11"/>
      <c r="D3562" s="11"/>
      <c r="E3562" s="38"/>
      <c r="F3562" s="11"/>
      <c r="G3562" s="40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11"/>
      <c r="AG3562" s="11"/>
      <c r="AH3562" s="11"/>
      <c r="AI3562" s="11"/>
      <c r="AJ3562" s="11"/>
      <c r="AK3562" s="11"/>
      <c r="AL3562" s="11"/>
      <c r="AM3562" s="11"/>
      <c r="AN3562" s="11"/>
      <c r="AO3562" s="11"/>
      <c r="AP3562" s="11"/>
      <c r="AQ3562" s="26"/>
      <c r="AR3562" s="26"/>
      <c r="AS3562" s="26"/>
      <c r="AT3562" s="26"/>
      <c r="AU3562" s="26"/>
      <c r="AV3562" s="26"/>
      <c r="AW3562" s="11"/>
      <c r="AX3562" s="11"/>
      <c r="AY3562" s="11"/>
      <c r="AZ3562" s="11"/>
      <c r="BA3562" s="11"/>
      <c r="BB3562" s="11"/>
      <c r="BC3562" s="11"/>
    </row>
    <row r="3563" spans="1:55" x14ac:dyDescent="0.3">
      <c r="A3563" s="11"/>
      <c r="B3563" s="11"/>
      <c r="C3563" s="11"/>
      <c r="D3563" s="11"/>
      <c r="E3563" s="38"/>
      <c r="F3563" s="11"/>
      <c r="G3563" s="40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11"/>
      <c r="AG3563" s="11"/>
      <c r="AH3563" s="11"/>
      <c r="AI3563" s="11"/>
      <c r="AJ3563" s="11"/>
      <c r="AK3563" s="11"/>
      <c r="AL3563" s="11"/>
      <c r="AM3563" s="11"/>
      <c r="AN3563" s="11"/>
      <c r="AO3563" s="11"/>
      <c r="AP3563" s="11"/>
      <c r="AQ3563" s="26"/>
      <c r="AR3563" s="26"/>
      <c r="AS3563" s="26"/>
      <c r="AT3563" s="26"/>
      <c r="AU3563" s="26"/>
      <c r="AV3563" s="26"/>
      <c r="AW3563" s="11"/>
      <c r="AX3563" s="11"/>
      <c r="AY3563" s="11"/>
      <c r="AZ3563" s="11"/>
      <c r="BA3563" s="11"/>
      <c r="BB3563" s="11"/>
      <c r="BC3563" s="11"/>
    </row>
    <row r="3564" spans="1:55" x14ac:dyDescent="0.3">
      <c r="A3564" s="11"/>
      <c r="B3564" s="11"/>
      <c r="C3564" s="11"/>
      <c r="D3564" s="11"/>
      <c r="E3564" s="38"/>
      <c r="F3564" s="11"/>
      <c r="G3564" s="40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11"/>
      <c r="AG3564" s="11"/>
      <c r="AH3564" s="11"/>
      <c r="AI3564" s="11"/>
      <c r="AJ3564" s="11"/>
      <c r="AK3564" s="11"/>
      <c r="AL3564" s="11"/>
      <c r="AM3564" s="11"/>
      <c r="AN3564" s="11"/>
      <c r="AO3564" s="11"/>
      <c r="AP3564" s="11"/>
      <c r="AQ3564" s="26"/>
      <c r="AR3564" s="26"/>
      <c r="AS3564" s="26"/>
      <c r="AT3564" s="26"/>
      <c r="AU3564" s="26"/>
      <c r="AV3564" s="26"/>
      <c r="AW3564" s="11"/>
      <c r="AX3564" s="11"/>
      <c r="AY3564" s="11"/>
      <c r="AZ3564" s="11"/>
      <c r="BA3564" s="11"/>
      <c r="BB3564" s="11"/>
      <c r="BC3564" s="11"/>
    </row>
    <row r="3565" spans="1:55" x14ac:dyDescent="0.3">
      <c r="A3565" s="11"/>
      <c r="B3565" s="11"/>
      <c r="C3565" s="11"/>
      <c r="D3565" s="11"/>
      <c r="E3565" s="38"/>
      <c r="F3565" s="11"/>
      <c r="G3565" s="40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11"/>
      <c r="AG3565" s="11"/>
      <c r="AH3565" s="11"/>
      <c r="AI3565" s="11"/>
      <c r="AJ3565" s="11"/>
      <c r="AK3565" s="11"/>
      <c r="AL3565" s="11"/>
      <c r="AM3565" s="11"/>
      <c r="AN3565" s="11"/>
      <c r="AO3565" s="11"/>
      <c r="AP3565" s="11"/>
      <c r="AQ3565" s="26"/>
      <c r="AR3565" s="26"/>
      <c r="AS3565" s="26"/>
      <c r="AT3565" s="26"/>
      <c r="AU3565" s="26"/>
      <c r="AV3565" s="26"/>
      <c r="AW3565" s="11"/>
      <c r="AX3565" s="11"/>
      <c r="AY3565" s="11"/>
      <c r="AZ3565" s="11"/>
      <c r="BA3565" s="11"/>
      <c r="BB3565" s="11"/>
      <c r="BC3565" s="11"/>
    </row>
    <row r="3566" spans="1:55" x14ac:dyDescent="0.3">
      <c r="A3566" s="11"/>
      <c r="B3566" s="11"/>
      <c r="C3566" s="11"/>
      <c r="D3566" s="11"/>
      <c r="E3566" s="38"/>
      <c r="F3566" s="11"/>
      <c r="G3566" s="40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11"/>
      <c r="AG3566" s="11"/>
      <c r="AH3566" s="11"/>
      <c r="AI3566" s="11"/>
      <c r="AJ3566" s="11"/>
      <c r="AK3566" s="11"/>
      <c r="AL3566" s="11"/>
      <c r="AM3566" s="11"/>
      <c r="AN3566" s="11"/>
      <c r="AO3566" s="11"/>
      <c r="AP3566" s="11"/>
      <c r="AQ3566" s="26"/>
      <c r="AR3566" s="26"/>
      <c r="AS3566" s="26"/>
      <c r="AT3566" s="26"/>
      <c r="AU3566" s="26"/>
      <c r="AV3566" s="26"/>
      <c r="AW3566" s="11"/>
      <c r="AX3566" s="11"/>
      <c r="AY3566" s="11"/>
      <c r="AZ3566" s="11"/>
      <c r="BA3566" s="11"/>
      <c r="BB3566" s="11"/>
      <c r="BC3566" s="11"/>
    </row>
    <row r="3567" spans="1:55" x14ac:dyDescent="0.3">
      <c r="A3567" s="11"/>
      <c r="B3567" s="11"/>
      <c r="C3567" s="11"/>
      <c r="D3567" s="11"/>
      <c r="E3567" s="38"/>
      <c r="F3567" s="11"/>
      <c r="G3567" s="40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11"/>
      <c r="AG3567" s="11"/>
      <c r="AH3567" s="11"/>
      <c r="AI3567" s="11"/>
      <c r="AJ3567" s="11"/>
      <c r="AK3567" s="11"/>
      <c r="AL3567" s="11"/>
      <c r="AM3567" s="11"/>
      <c r="AN3567" s="11"/>
      <c r="AO3567" s="11"/>
      <c r="AP3567" s="11"/>
      <c r="AQ3567" s="26"/>
      <c r="AR3567" s="26"/>
      <c r="AS3567" s="26"/>
      <c r="AT3567" s="26"/>
      <c r="AU3567" s="26"/>
      <c r="AV3567" s="26"/>
      <c r="AW3567" s="11"/>
      <c r="AX3567" s="11"/>
      <c r="AY3567" s="11"/>
      <c r="AZ3567" s="11"/>
      <c r="BA3567" s="11"/>
      <c r="BB3567" s="11"/>
      <c r="BC3567" s="11"/>
    </row>
    <row r="3568" spans="1:55" x14ac:dyDescent="0.3">
      <c r="A3568" s="11"/>
      <c r="B3568" s="11"/>
      <c r="C3568" s="11"/>
      <c r="D3568" s="11"/>
      <c r="E3568" s="38"/>
      <c r="F3568" s="11"/>
      <c r="G3568" s="40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11"/>
      <c r="AG3568" s="11"/>
      <c r="AH3568" s="11"/>
      <c r="AI3568" s="11"/>
      <c r="AJ3568" s="11"/>
      <c r="AK3568" s="11"/>
      <c r="AL3568" s="11"/>
      <c r="AM3568" s="11"/>
      <c r="AN3568" s="11"/>
      <c r="AO3568" s="11"/>
      <c r="AP3568" s="11"/>
      <c r="AQ3568" s="26"/>
      <c r="AR3568" s="26"/>
      <c r="AS3568" s="26"/>
      <c r="AT3568" s="26"/>
      <c r="AU3568" s="26"/>
      <c r="AV3568" s="26"/>
      <c r="AW3568" s="11"/>
      <c r="AX3568" s="11"/>
      <c r="AY3568" s="11"/>
      <c r="AZ3568" s="11"/>
      <c r="BA3568" s="11"/>
      <c r="BB3568" s="11"/>
      <c r="BC3568" s="11"/>
    </row>
    <row r="3569" spans="1:55" x14ac:dyDescent="0.3">
      <c r="A3569" s="11"/>
      <c r="B3569" s="11"/>
      <c r="C3569" s="11"/>
      <c r="D3569" s="11"/>
      <c r="E3569" s="38"/>
      <c r="F3569" s="11"/>
      <c r="G3569" s="40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11"/>
      <c r="AG3569" s="11"/>
      <c r="AH3569" s="11"/>
      <c r="AI3569" s="11"/>
      <c r="AJ3569" s="11"/>
      <c r="AK3569" s="11"/>
      <c r="AL3569" s="11"/>
      <c r="AM3569" s="11"/>
      <c r="AN3569" s="11"/>
      <c r="AO3569" s="11"/>
      <c r="AP3569" s="11"/>
      <c r="AQ3569" s="26"/>
      <c r="AR3569" s="26"/>
      <c r="AS3569" s="26"/>
      <c r="AT3569" s="26"/>
      <c r="AU3569" s="26"/>
      <c r="AV3569" s="26"/>
      <c r="AW3569" s="11"/>
      <c r="AX3569" s="11"/>
      <c r="AY3569" s="11"/>
      <c r="AZ3569" s="11"/>
      <c r="BA3569" s="11"/>
      <c r="BB3569" s="11"/>
      <c r="BC3569" s="11"/>
    </row>
    <row r="3570" spans="1:55" x14ac:dyDescent="0.3">
      <c r="A3570" s="11"/>
      <c r="B3570" s="11"/>
      <c r="C3570" s="11"/>
      <c r="D3570" s="11"/>
      <c r="E3570" s="38"/>
      <c r="F3570" s="11"/>
      <c r="G3570" s="40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11"/>
      <c r="AG3570" s="11"/>
      <c r="AH3570" s="11"/>
      <c r="AI3570" s="11"/>
      <c r="AJ3570" s="11"/>
      <c r="AK3570" s="11"/>
      <c r="AL3570" s="11"/>
      <c r="AM3570" s="11"/>
      <c r="AN3570" s="11"/>
      <c r="AO3570" s="11"/>
      <c r="AP3570" s="11"/>
      <c r="AQ3570" s="26"/>
      <c r="AR3570" s="26"/>
      <c r="AS3570" s="26"/>
      <c r="AT3570" s="26"/>
      <c r="AU3570" s="26"/>
      <c r="AV3570" s="26"/>
      <c r="AW3570" s="11"/>
      <c r="AX3570" s="11"/>
      <c r="AY3570" s="11"/>
      <c r="AZ3570" s="11"/>
      <c r="BA3570" s="11"/>
      <c r="BB3570" s="11"/>
      <c r="BC3570" s="11"/>
    </row>
    <row r="3571" spans="1:55" x14ac:dyDescent="0.3">
      <c r="A3571" s="11"/>
      <c r="B3571" s="11"/>
      <c r="C3571" s="11"/>
      <c r="D3571" s="11"/>
      <c r="E3571" s="38"/>
      <c r="F3571" s="11"/>
      <c r="G3571" s="40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11"/>
      <c r="AG3571" s="11"/>
      <c r="AH3571" s="11"/>
      <c r="AI3571" s="11"/>
      <c r="AJ3571" s="11"/>
      <c r="AK3571" s="11"/>
      <c r="AL3571" s="11"/>
      <c r="AM3571" s="11"/>
      <c r="AN3571" s="11"/>
      <c r="AO3571" s="11"/>
      <c r="AP3571" s="11"/>
      <c r="AQ3571" s="26"/>
      <c r="AR3571" s="26"/>
      <c r="AS3571" s="26"/>
      <c r="AT3571" s="26"/>
      <c r="AU3571" s="26"/>
      <c r="AV3571" s="26"/>
      <c r="AW3571" s="11"/>
      <c r="AX3571" s="11"/>
      <c r="AY3571" s="11"/>
      <c r="AZ3571" s="11"/>
      <c r="BA3571" s="11"/>
      <c r="BB3571" s="11"/>
      <c r="BC3571" s="11"/>
    </row>
    <row r="3572" spans="1:55" x14ac:dyDescent="0.3">
      <c r="A3572" s="11"/>
      <c r="B3572" s="11"/>
      <c r="C3572" s="11"/>
      <c r="D3572" s="11"/>
      <c r="E3572" s="38"/>
      <c r="F3572" s="11"/>
      <c r="G3572" s="40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11"/>
      <c r="AG3572" s="11"/>
      <c r="AH3572" s="11"/>
      <c r="AI3572" s="11"/>
      <c r="AJ3572" s="11"/>
      <c r="AK3572" s="11"/>
      <c r="AL3572" s="11"/>
      <c r="AM3572" s="11"/>
      <c r="AN3572" s="11"/>
      <c r="AO3572" s="11"/>
      <c r="AP3572" s="11"/>
      <c r="AQ3572" s="26"/>
      <c r="AR3572" s="26"/>
      <c r="AS3572" s="26"/>
      <c r="AT3572" s="26"/>
      <c r="AU3572" s="26"/>
      <c r="AV3572" s="26"/>
      <c r="AW3572" s="11"/>
      <c r="AX3572" s="11"/>
      <c r="AY3572" s="11"/>
      <c r="AZ3572" s="11"/>
      <c r="BA3572" s="11"/>
      <c r="BB3572" s="11"/>
      <c r="BC3572" s="11"/>
    </row>
    <row r="3573" spans="1:55" x14ac:dyDescent="0.3">
      <c r="A3573" s="11"/>
      <c r="B3573" s="11"/>
      <c r="C3573" s="11"/>
      <c r="D3573" s="11"/>
      <c r="E3573" s="38"/>
      <c r="F3573" s="11"/>
      <c r="G3573" s="40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11"/>
      <c r="AG3573" s="11"/>
      <c r="AH3573" s="11"/>
      <c r="AI3573" s="11"/>
      <c r="AJ3573" s="11"/>
      <c r="AK3573" s="11"/>
      <c r="AL3573" s="11"/>
      <c r="AM3573" s="11"/>
      <c r="AN3573" s="11"/>
      <c r="AO3573" s="11"/>
      <c r="AP3573" s="11"/>
      <c r="AQ3573" s="26"/>
      <c r="AR3573" s="26"/>
      <c r="AS3573" s="26"/>
      <c r="AT3573" s="26"/>
      <c r="AU3573" s="26"/>
      <c r="AV3573" s="26"/>
      <c r="AW3573" s="11"/>
      <c r="AX3573" s="11"/>
      <c r="AY3573" s="11"/>
      <c r="AZ3573" s="11"/>
      <c r="BA3573" s="11"/>
      <c r="BB3573" s="11"/>
      <c r="BC3573" s="11"/>
    </row>
    <row r="3574" spans="1:55" x14ac:dyDescent="0.3">
      <c r="A3574" s="11"/>
      <c r="B3574" s="11"/>
      <c r="C3574" s="11"/>
      <c r="D3574" s="11"/>
      <c r="E3574" s="38"/>
      <c r="F3574" s="11"/>
      <c r="G3574" s="40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11"/>
      <c r="AG3574" s="11"/>
      <c r="AH3574" s="11"/>
      <c r="AI3574" s="11"/>
      <c r="AJ3574" s="11"/>
      <c r="AK3574" s="11"/>
      <c r="AL3574" s="11"/>
      <c r="AM3574" s="11"/>
      <c r="AN3574" s="11"/>
      <c r="AO3574" s="11"/>
      <c r="AP3574" s="11"/>
      <c r="AQ3574" s="26"/>
      <c r="AR3574" s="26"/>
      <c r="AS3574" s="26"/>
      <c r="AT3574" s="26"/>
      <c r="AU3574" s="26"/>
      <c r="AV3574" s="26"/>
      <c r="AW3574" s="11"/>
      <c r="AX3574" s="11"/>
      <c r="AY3574" s="11"/>
      <c r="AZ3574" s="11"/>
      <c r="BA3574" s="11"/>
      <c r="BB3574" s="11"/>
      <c r="BC3574" s="11"/>
    </row>
    <row r="3575" spans="1:55" x14ac:dyDescent="0.3">
      <c r="A3575" s="11"/>
      <c r="B3575" s="11"/>
      <c r="C3575" s="11"/>
      <c r="D3575" s="11"/>
      <c r="E3575" s="38"/>
      <c r="F3575" s="11"/>
      <c r="G3575" s="40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11"/>
      <c r="AG3575" s="11"/>
      <c r="AH3575" s="11"/>
      <c r="AI3575" s="11"/>
      <c r="AJ3575" s="11"/>
      <c r="AK3575" s="11"/>
      <c r="AL3575" s="11"/>
      <c r="AM3575" s="11"/>
      <c r="AN3575" s="11"/>
      <c r="AO3575" s="11"/>
      <c r="AP3575" s="11"/>
      <c r="AQ3575" s="26"/>
      <c r="AR3575" s="26"/>
      <c r="AS3575" s="26"/>
      <c r="AT3575" s="26"/>
      <c r="AU3575" s="26"/>
      <c r="AV3575" s="26"/>
      <c r="AW3575" s="11"/>
      <c r="AX3575" s="11"/>
      <c r="AY3575" s="11"/>
      <c r="AZ3575" s="11"/>
      <c r="BA3575" s="11"/>
      <c r="BB3575" s="11"/>
      <c r="BC3575" s="11"/>
    </row>
    <row r="3576" spans="1:55" x14ac:dyDescent="0.3">
      <c r="A3576" s="11"/>
      <c r="B3576" s="11"/>
      <c r="C3576" s="11"/>
      <c r="D3576" s="11"/>
      <c r="E3576" s="38"/>
      <c r="F3576" s="11"/>
      <c r="G3576" s="40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11"/>
      <c r="AG3576" s="11"/>
      <c r="AH3576" s="11"/>
      <c r="AI3576" s="11"/>
      <c r="AJ3576" s="11"/>
      <c r="AK3576" s="11"/>
      <c r="AL3576" s="11"/>
      <c r="AM3576" s="11"/>
      <c r="AN3576" s="11"/>
      <c r="AO3576" s="11"/>
      <c r="AP3576" s="11"/>
      <c r="AQ3576" s="26"/>
      <c r="AR3576" s="26"/>
      <c r="AS3576" s="26"/>
      <c r="AT3576" s="26"/>
      <c r="AU3576" s="26"/>
      <c r="AV3576" s="26"/>
      <c r="AW3576" s="11"/>
      <c r="AX3576" s="11"/>
      <c r="AY3576" s="11"/>
      <c r="AZ3576" s="11"/>
      <c r="BA3576" s="11"/>
      <c r="BB3576" s="11"/>
      <c r="BC3576" s="11"/>
    </row>
    <row r="3577" spans="1:55" x14ac:dyDescent="0.3">
      <c r="A3577" s="11"/>
      <c r="B3577" s="11"/>
      <c r="C3577" s="11"/>
      <c r="D3577" s="11"/>
      <c r="E3577" s="38"/>
      <c r="F3577" s="11"/>
      <c r="G3577" s="40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11"/>
      <c r="AG3577" s="11"/>
      <c r="AH3577" s="11"/>
      <c r="AI3577" s="11"/>
      <c r="AJ3577" s="11"/>
      <c r="AK3577" s="11"/>
      <c r="AL3577" s="11"/>
      <c r="AM3577" s="11"/>
      <c r="AN3577" s="11"/>
      <c r="AO3577" s="11"/>
      <c r="AP3577" s="11"/>
      <c r="AQ3577" s="26"/>
      <c r="AR3577" s="26"/>
      <c r="AS3577" s="26"/>
      <c r="AT3577" s="26"/>
      <c r="AU3577" s="26"/>
      <c r="AV3577" s="26"/>
      <c r="AW3577" s="11"/>
      <c r="AX3577" s="11"/>
      <c r="AY3577" s="11"/>
      <c r="AZ3577" s="11"/>
      <c r="BA3577" s="11"/>
      <c r="BB3577" s="11"/>
      <c r="BC3577" s="11"/>
    </row>
    <row r="3578" spans="1:55" x14ac:dyDescent="0.3">
      <c r="A3578" s="11"/>
      <c r="B3578" s="11"/>
      <c r="C3578" s="11"/>
      <c r="D3578" s="11"/>
      <c r="E3578" s="38"/>
      <c r="F3578" s="11"/>
      <c r="G3578" s="40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11"/>
      <c r="AG3578" s="11"/>
      <c r="AH3578" s="11"/>
      <c r="AI3578" s="11"/>
      <c r="AJ3578" s="11"/>
      <c r="AK3578" s="11"/>
      <c r="AL3578" s="11"/>
      <c r="AM3578" s="11"/>
      <c r="AN3578" s="11"/>
      <c r="AO3578" s="11"/>
      <c r="AP3578" s="11"/>
      <c r="AQ3578" s="26"/>
      <c r="AR3578" s="26"/>
      <c r="AS3578" s="26"/>
      <c r="AT3578" s="26"/>
      <c r="AU3578" s="26"/>
      <c r="AV3578" s="26"/>
      <c r="AW3578" s="11"/>
      <c r="AX3578" s="11"/>
      <c r="AY3578" s="11"/>
      <c r="AZ3578" s="11"/>
      <c r="BA3578" s="11"/>
      <c r="BB3578" s="11"/>
      <c r="BC3578" s="11"/>
    </row>
    <row r="3579" spans="1:55" x14ac:dyDescent="0.3">
      <c r="A3579" s="11"/>
      <c r="B3579" s="11"/>
      <c r="C3579" s="11"/>
      <c r="D3579" s="11"/>
      <c r="E3579" s="38"/>
      <c r="F3579" s="11"/>
      <c r="G3579" s="40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11"/>
      <c r="AG3579" s="11"/>
      <c r="AH3579" s="11"/>
      <c r="AI3579" s="11"/>
      <c r="AJ3579" s="11"/>
      <c r="AK3579" s="11"/>
      <c r="AL3579" s="11"/>
      <c r="AM3579" s="11"/>
      <c r="AN3579" s="11"/>
      <c r="AO3579" s="11"/>
      <c r="AP3579" s="11"/>
      <c r="AQ3579" s="26"/>
      <c r="AR3579" s="26"/>
      <c r="AS3579" s="26"/>
      <c r="AT3579" s="26"/>
      <c r="AU3579" s="26"/>
      <c r="AV3579" s="26"/>
      <c r="AW3579" s="11"/>
      <c r="AX3579" s="11"/>
      <c r="AY3579" s="11"/>
      <c r="AZ3579" s="11"/>
      <c r="BA3579" s="11"/>
      <c r="BB3579" s="11"/>
      <c r="BC3579" s="11"/>
    </row>
    <row r="3580" spans="1:55" x14ac:dyDescent="0.3">
      <c r="A3580" s="11"/>
      <c r="B3580" s="11"/>
      <c r="C3580" s="11"/>
      <c r="D3580" s="11"/>
      <c r="E3580" s="38"/>
      <c r="F3580" s="11"/>
      <c r="G3580" s="40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11"/>
      <c r="AG3580" s="11"/>
      <c r="AH3580" s="11"/>
      <c r="AI3580" s="11"/>
      <c r="AJ3580" s="11"/>
      <c r="AK3580" s="11"/>
      <c r="AL3580" s="11"/>
      <c r="AM3580" s="11"/>
      <c r="AN3580" s="11"/>
      <c r="AO3580" s="11"/>
      <c r="AP3580" s="11"/>
      <c r="AQ3580" s="26"/>
      <c r="AR3580" s="26"/>
      <c r="AS3580" s="26"/>
      <c r="AT3580" s="26"/>
      <c r="AU3580" s="26"/>
      <c r="AV3580" s="26"/>
      <c r="AW3580" s="11"/>
      <c r="AX3580" s="11"/>
      <c r="AY3580" s="11"/>
      <c r="AZ3580" s="11"/>
      <c r="BA3580" s="11"/>
      <c r="BB3580" s="11"/>
      <c r="BC3580" s="11"/>
    </row>
    <row r="3581" spans="1:55" x14ac:dyDescent="0.3">
      <c r="A3581" s="11"/>
      <c r="B3581" s="11"/>
      <c r="C3581" s="11"/>
      <c r="D3581" s="11"/>
      <c r="E3581" s="38"/>
      <c r="F3581" s="11"/>
      <c r="G3581" s="40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11"/>
      <c r="AG3581" s="11"/>
      <c r="AH3581" s="11"/>
      <c r="AI3581" s="11"/>
      <c r="AJ3581" s="11"/>
      <c r="AK3581" s="11"/>
      <c r="AL3581" s="11"/>
      <c r="AM3581" s="11"/>
      <c r="AN3581" s="11"/>
      <c r="AO3581" s="11"/>
      <c r="AP3581" s="11"/>
      <c r="AQ3581" s="26"/>
      <c r="AR3581" s="26"/>
      <c r="AS3581" s="26"/>
      <c r="AT3581" s="26"/>
      <c r="AU3581" s="26"/>
      <c r="AV3581" s="26"/>
      <c r="AW3581" s="11"/>
      <c r="AX3581" s="11"/>
      <c r="AY3581" s="11"/>
      <c r="AZ3581" s="11"/>
      <c r="BA3581" s="11"/>
      <c r="BB3581" s="11"/>
      <c r="BC3581" s="11"/>
    </row>
    <row r="3582" spans="1:55" x14ac:dyDescent="0.3">
      <c r="A3582" s="11"/>
      <c r="B3582" s="11"/>
      <c r="C3582" s="11"/>
      <c r="D3582" s="11"/>
      <c r="E3582" s="38"/>
      <c r="F3582" s="11"/>
      <c r="G3582" s="40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11"/>
      <c r="AG3582" s="11"/>
      <c r="AH3582" s="11"/>
      <c r="AI3582" s="11"/>
      <c r="AJ3582" s="11"/>
      <c r="AK3582" s="11"/>
      <c r="AL3582" s="11"/>
      <c r="AM3582" s="11"/>
      <c r="AN3582" s="11"/>
      <c r="AO3582" s="11"/>
      <c r="AP3582" s="11"/>
      <c r="AQ3582" s="26"/>
      <c r="AR3582" s="26"/>
      <c r="AS3582" s="26"/>
      <c r="AT3582" s="26"/>
      <c r="AU3582" s="26"/>
      <c r="AV3582" s="26"/>
      <c r="AW3582" s="11"/>
      <c r="AX3582" s="11"/>
      <c r="AY3582" s="11"/>
      <c r="AZ3582" s="11"/>
      <c r="BA3582" s="11"/>
      <c r="BB3582" s="11"/>
      <c r="BC3582" s="11"/>
    </row>
    <row r="3583" spans="1:55" x14ac:dyDescent="0.3">
      <c r="A3583" s="11"/>
      <c r="B3583" s="11"/>
      <c r="C3583" s="11"/>
      <c r="D3583" s="11"/>
      <c r="E3583" s="38"/>
      <c r="F3583" s="11"/>
      <c r="G3583" s="40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11"/>
      <c r="AG3583" s="11"/>
      <c r="AH3583" s="11"/>
      <c r="AI3583" s="11"/>
      <c r="AJ3583" s="11"/>
      <c r="AK3583" s="11"/>
      <c r="AL3583" s="11"/>
      <c r="AM3583" s="11"/>
      <c r="AN3583" s="11"/>
      <c r="AO3583" s="11"/>
      <c r="AP3583" s="11"/>
      <c r="AQ3583" s="26"/>
      <c r="AR3583" s="26"/>
      <c r="AS3583" s="26"/>
      <c r="AT3583" s="26"/>
      <c r="AU3583" s="26"/>
      <c r="AV3583" s="26"/>
      <c r="AW3583" s="11"/>
      <c r="AX3583" s="11"/>
      <c r="AY3583" s="11"/>
      <c r="AZ3583" s="11"/>
      <c r="BA3583" s="11"/>
      <c r="BB3583" s="11"/>
      <c r="BC3583" s="11"/>
    </row>
    <row r="3584" spans="1:55" x14ac:dyDescent="0.3">
      <c r="A3584" s="11"/>
      <c r="B3584" s="11"/>
      <c r="C3584" s="11"/>
      <c r="D3584" s="11"/>
      <c r="E3584" s="38"/>
      <c r="F3584" s="11"/>
      <c r="G3584" s="40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11"/>
      <c r="AG3584" s="11"/>
      <c r="AH3584" s="11"/>
      <c r="AI3584" s="11"/>
      <c r="AJ3584" s="11"/>
      <c r="AK3584" s="11"/>
      <c r="AL3584" s="11"/>
      <c r="AM3584" s="11"/>
      <c r="AN3584" s="11"/>
      <c r="AO3584" s="11"/>
      <c r="AP3584" s="11"/>
      <c r="AQ3584" s="26"/>
      <c r="AR3584" s="26"/>
      <c r="AS3584" s="26"/>
      <c r="AT3584" s="26"/>
      <c r="AU3584" s="26"/>
      <c r="AV3584" s="26"/>
      <c r="AW3584" s="11"/>
      <c r="AX3584" s="11"/>
      <c r="AY3584" s="11"/>
      <c r="AZ3584" s="11"/>
      <c r="BA3584" s="11"/>
      <c r="BB3584" s="11"/>
      <c r="BC3584" s="11"/>
    </row>
    <row r="3585" spans="1:55" x14ac:dyDescent="0.3">
      <c r="A3585" s="11"/>
      <c r="B3585" s="11"/>
      <c r="C3585" s="11"/>
      <c r="D3585" s="11"/>
      <c r="E3585" s="38"/>
      <c r="F3585" s="11"/>
      <c r="G3585" s="40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11"/>
      <c r="AG3585" s="11"/>
      <c r="AH3585" s="11"/>
      <c r="AI3585" s="11"/>
      <c r="AJ3585" s="11"/>
      <c r="AK3585" s="11"/>
      <c r="AL3585" s="11"/>
      <c r="AM3585" s="11"/>
      <c r="AN3585" s="11"/>
      <c r="AO3585" s="11"/>
      <c r="AP3585" s="11"/>
      <c r="AQ3585" s="26"/>
      <c r="AR3585" s="26"/>
      <c r="AS3585" s="26"/>
      <c r="AT3585" s="26"/>
      <c r="AU3585" s="26"/>
      <c r="AV3585" s="26"/>
      <c r="AW3585" s="11"/>
      <c r="AX3585" s="11"/>
      <c r="AY3585" s="11"/>
      <c r="AZ3585" s="11"/>
      <c r="BA3585" s="11"/>
      <c r="BB3585" s="11"/>
      <c r="BC3585" s="11"/>
    </row>
    <row r="3586" spans="1:55" x14ac:dyDescent="0.3">
      <c r="A3586" s="11"/>
      <c r="B3586" s="11"/>
      <c r="C3586" s="11"/>
      <c r="D3586" s="11"/>
      <c r="E3586" s="38"/>
      <c r="F3586" s="11"/>
      <c r="G3586" s="40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11"/>
      <c r="AG3586" s="11"/>
      <c r="AH3586" s="11"/>
      <c r="AI3586" s="11"/>
      <c r="AJ3586" s="11"/>
      <c r="AK3586" s="11"/>
      <c r="AL3586" s="11"/>
      <c r="AM3586" s="11"/>
      <c r="AN3586" s="11"/>
      <c r="AO3586" s="11"/>
      <c r="AP3586" s="11"/>
      <c r="AQ3586" s="26"/>
      <c r="AR3586" s="26"/>
      <c r="AS3586" s="26"/>
      <c r="AT3586" s="26"/>
      <c r="AU3586" s="26"/>
      <c r="AV3586" s="26"/>
      <c r="AW3586" s="11"/>
      <c r="AX3586" s="11"/>
      <c r="AY3586" s="11"/>
      <c r="AZ3586" s="11"/>
      <c r="BA3586" s="11"/>
      <c r="BB3586" s="11"/>
      <c r="BC3586" s="11"/>
    </row>
    <row r="3587" spans="1:55" x14ac:dyDescent="0.3">
      <c r="A3587" s="11"/>
      <c r="B3587" s="11"/>
      <c r="C3587" s="11"/>
      <c r="D3587" s="11"/>
      <c r="E3587" s="38"/>
      <c r="F3587" s="11"/>
      <c r="G3587" s="40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11"/>
      <c r="AG3587" s="11"/>
      <c r="AH3587" s="11"/>
      <c r="AI3587" s="11"/>
      <c r="AJ3587" s="11"/>
      <c r="AK3587" s="11"/>
      <c r="AL3587" s="11"/>
      <c r="AM3587" s="11"/>
      <c r="AN3587" s="11"/>
      <c r="AO3587" s="11"/>
      <c r="AP3587" s="11"/>
      <c r="AQ3587" s="26"/>
      <c r="AR3587" s="26"/>
      <c r="AS3587" s="26"/>
      <c r="AT3587" s="26"/>
      <c r="AU3587" s="26"/>
      <c r="AV3587" s="26"/>
      <c r="AW3587" s="11"/>
      <c r="AX3587" s="11"/>
      <c r="AY3587" s="11"/>
      <c r="AZ3587" s="11"/>
      <c r="BA3587" s="11"/>
      <c r="BB3587" s="11"/>
      <c r="BC3587" s="11"/>
    </row>
    <row r="3588" spans="1:55" x14ac:dyDescent="0.3">
      <c r="A3588" s="11"/>
      <c r="B3588" s="11"/>
      <c r="C3588" s="11"/>
      <c r="D3588" s="11"/>
      <c r="E3588" s="38"/>
      <c r="F3588" s="11"/>
      <c r="G3588" s="40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11"/>
      <c r="AG3588" s="11"/>
      <c r="AH3588" s="11"/>
      <c r="AI3588" s="11"/>
      <c r="AJ3588" s="11"/>
      <c r="AK3588" s="11"/>
      <c r="AL3588" s="11"/>
      <c r="AM3588" s="11"/>
      <c r="AN3588" s="11"/>
      <c r="AO3588" s="11"/>
      <c r="AP3588" s="11"/>
      <c r="AQ3588" s="26"/>
      <c r="AR3588" s="26"/>
      <c r="AS3588" s="26"/>
      <c r="AT3588" s="26"/>
      <c r="AU3588" s="26"/>
      <c r="AV3588" s="26"/>
      <c r="AW3588" s="11"/>
      <c r="AX3588" s="11"/>
      <c r="AY3588" s="11"/>
      <c r="AZ3588" s="11"/>
      <c r="BA3588" s="11"/>
      <c r="BB3588" s="11"/>
      <c r="BC3588" s="11"/>
    </row>
    <row r="3589" spans="1:55" x14ac:dyDescent="0.3">
      <c r="A3589" s="11"/>
      <c r="B3589" s="11"/>
      <c r="C3589" s="11"/>
      <c r="D3589" s="11"/>
      <c r="E3589" s="38"/>
      <c r="F3589" s="11"/>
      <c r="G3589" s="40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11"/>
      <c r="AG3589" s="11"/>
      <c r="AH3589" s="11"/>
      <c r="AI3589" s="11"/>
      <c r="AJ3589" s="11"/>
      <c r="AK3589" s="11"/>
      <c r="AL3589" s="11"/>
      <c r="AM3589" s="11"/>
      <c r="AN3589" s="11"/>
      <c r="AO3589" s="11"/>
      <c r="AP3589" s="11"/>
      <c r="AQ3589" s="26"/>
      <c r="AR3589" s="26"/>
      <c r="AS3589" s="26"/>
      <c r="AT3589" s="26"/>
      <c r="AU3589" s="26"/>
      <c r="AV3589" s="26"/>
      <c r="AW3589" s="11"/>
      <c r="AX3589" s="11"/>
      <c r="AY3589" s="11"/>
      <c r="AZ3589" s="11"/>
      <c r="BA3589" s="11"/>
      <c r="BB3589" s="11"/>
      <c r="BC3589" s="11"/>
    </row>
    <row r="3590" spans="1:55" x14ac:dyDescent="0.3">
      <c r="A3590" s="11"/>
      <c r="B3590" s="11"/>
      <c r="C3590" s="11"/>
      <c r="D3590" s="11"/>
      <c r="E3590" s="38"/>
      <c r="F3590" s="11"/>
      <c r="G3590" s="40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11"/>
      <c r="AG3590" s="11"/>
      <c r="AH3590" s="11"/>
      <c r="AI3590" s="11"/>
      <c r="AJ3590" s="11"/>
      <c r="AK3590" s="11"/>
      <c r="AL3590" s="11"/>
      <c r="AM3590" s="11"/>
      <c r="AN3590" s="11"/>
      <c r="AO3590" s="11"/>
      <c r="AP3590" s="11"/>
      <c r="AQ3590" s="26"/>
      <c r="AR3590" s="26"/>
      <c r="AS3590" s="26"/>
      <c r="AT3590" s="26"/>
      <c r="AU3590" s="26"/>
      <c r="AV3590" s="26"/>
      <c r="AW3590" s="11"/>
      <c r="AX3590" s="11"/>
      <c r="AY3590" s="11"/>
      <c r="AZ3590" s="11"/>
      <c r="BA3590" s="11"/>
      <c r="BB3590" s="11"/>
      <c r="BC3590" s="11"/>
    </row>
    <row r="3591" spans="1:55" x14ac:dyDescent="0.3">
      <c r="A3591" s="11"/>
      <c r="B3591" s="11"/>
      <c r="C3591" s="11"/>
      <c r="D3591" s="11"/>
      <c r="E3591" s="38"/>
      <c r="F3591" s="11"/>
      <c r="G3591" s="40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11"/>
      <c r="AG3591" s="11"/>
      <c r="AH3591" s="11"/>
      <c r="AI3591" s="11"/>
      <c r="AJ3591" s="11"/>
      <c r="AK3591" s="11"/>
      <c r="AL3591" s="11"/>
      <c r="AM3591" s="11"/>
      <c r="AN3591" s="11"/>
      <c r="AO3591" s="11"/>
      <c r="AP3591" s="11"/>
      <c r="AQ3591" s="26"/>
      <c r="AR3591" s="26"/>
      <c r="AS3591" s="26"/>
      <c r="AT3591" s="26"/>
      <c r="AU3591" s="26"/>
      <c r="AV3591" s="26"/>
      <c r="AW3591" s="11"/>
      <c r="AX3591" s="11"/>
      <c r="AY3591" s="11"/>
      <c r="AZ3591" s="11"/>
      <c r="BA3591" s="11"/>
      <c r="BB3591" s="11"/>
      <c r="BC3591" s="11"/>
    </row>
    <row r="3592" spans="1:55" x14ac:dyDescent="0.3">
      <c r="A3592" s="11"/>
      <c r="B3592" s="11"/>
      <c r="C3592" s="11"/>
      <c r="D3592" s="11"/>
      <c r="E3592" s="38"/>
      <c r="F3592" s="11"/>
      <c r="G3592" s="40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11"/>
      <c r="AG3592" s="11"/>
      <c r="AH3592" s="11"/>
      <c r="AI3592" s="11"/>
      <c r="AJ3592" s="11"/>
      <c r="AK3592" s="11"/>
      <c r="AL3592" s="11"/>
      <c r="AM3592" s="11"/>
      <c r="AN3592" s="11"/>
      <c r="AO3592" s="11"/>
      <c r="AP3592" s="11"/>
      <c r="AQ3592" s="26"/>
      <c r="AR3592" s="26"/>
      <c r="AS3592" s="26"/>
      <c r="AT3592" s="26"/>
      <c r="AU3592" s="26"/>
      <c r="AV3592" s="26"/>
      <c r="AW3592" s="11"/>
      <c r="AX3592" s="11"/>
      <c r="AY3592" s="11"/>
      <c r="AZ3592" s="11"/>
      <c r="BA3592" s="11"/>
      <c r="BB3592" s="11"/>
      <c r="BC3592" s="11"/>
    </row>
    <row r="3593" spans="1:55" x14ac:dyDescent="0.3">
      <c r="A3593" s="11"/>
      <c r="B3593" s="11"/>
      <c r="C3593" s="11"/>
      <c r="D3593" s="11"/>
      <c r="E3593" s="38"/>
      <c r="F3593" s="11"/>
      <c r="G3593" s="40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11"/>
      <c r="AG3593" s="11"/>
      <c r="AH3593" s="11"/>
      <c r="AI3593" s="11"/>
      <c r="AJ3593" s="11"/>
      <c r="AK3593" s="11"/>
      <c r="AL3593" s="11"/>
      <c r="AM3593" s="11"/>
      <c r="AN3593" s="11"/>
      <c r="AO3593" s="11"/>
      <c r="AP3593" s="11"/>
      <c r="AQ3593" s="26"/>
      <c r="AR3593" s="26"/>
      <c r="AS3593" s="26"/>
      <c r="AT3593" s="26"/>
      <c r="AU3593" s="26"/>
      <c r="AV3593" s="26"/>
      <c r="AW3593" s="11"/>
      <c r="AX3593" s="11"/>
      <c r="AY3593" s="11"/>
      <c r="AZ3593" s="11"/>
      <c r="BA3593" s="11"/>
      <c r="BB3593" s="11"/>
      <c r="BC3593" s="11"/>
    </row>
    <row r="3594" spans="1:55" x14ac:dyDescent="0.3">
      <c r="A3594" s="11"/>
      <c r="B3594" s="11"/>
      <c r="C3594" s="11"/>
      <c r="D3594" s="11"/>
      <c r="E3594" s="38"/>
      <c r="F3594" s="11"/>
      <c r="G3594" s="40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11"/>
      <c r="AG3594" s="11"/>
      <c r="AH3594" s="11"/>
      <c r="AI3594" s="11"/>
      <c r="AJ3594" s="11"/>
      <c r="AK3594" s="11"/>
      <c r="AL3594" s="11"/>
      <c r="AM3594" s="11"/>
      <c r="AN3594" s="11"/>
      <c r="AO3594" s="11"/>
      <c r="AP3594" s="11"/>
      <c r="AQ3594" s="26"/>
      <c r="AR3594" s="26"/>
      <c r="AS3594" s="26"/>
      <c r="AT3594" s="26"/>
      <c r="AU3594" s="26"/>
      <c r="AV3594" s="26"/>
      <c r="AW3594" s="11"/>
      <c r="AX3594" s="11"/>
      <c r="AY3594" s="11"/>
      <c r="AZ3594" s="11"/>
      <c r="BA3594" s="11"/>
      <c r="BB3594" s="11"/>
      <c r="BC3594" s="11"/>
    </row>
    <row r="3595" spans="1:55" x14ac:dyDescent="0.3">
      <c r="A3595" s="11"/>
      <c r="B3595" s="11"/>
      <c r="C3595" s="11"/>
      <c r="D3595" s="11"/>
      <c r="E3595" s="38"/>
      <c r="F3595" s="11"/>
      <c r="G3595" s="40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11"/>
      <c r="AG3595" s="11"/>
      <c r="AH3595" s="11"/>
      <c r="AI3595" s="11"/>
      <c r="AJ3595" s="11"/>
      <c r="AK3595" s="11"/>
      <c r="AL3595" s="11"/>
      <c r="AM3595" s="11"/>
      <c r="AN3595" s="11"/>
      <c r="AO3595" s="11"/>
      <c r="AP3595" s="11"/>
      <c r="AQ3595" s="26"/>
      <c r="AR3595" s="26"/>
      <c r="AS3595" s="26"/>
      <c r="AT3595" s="26"/>
      <c r="AU3595" s="26"/>
      <c r="AV3595" s="26"/>
      <c r="AW3595" s="11"/>
      <c r="AX3595" s="11"/>
      <c r="AY3595" s="11"/>
      <c r="AZ3595" s="11"/>
      <c r="BA3595" s="11"/>
      <c r="BB3595" s="11"/>
      <c r="BC3595" s="11"/>
    </row>
    <row r="3596" spans="1:55" x14ac:dyDescent="0.3">
      <c r="A3596" s="11"/>
      <c r="B3596" s="11"/>
      <c r="C3596" s="11"/>
      <c r="D3596" s="11"/>
      <c r="E3596" s="38"/>
      <c r="F3596" s="11"/>
      <c r="G3596" s="40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11"/>
      <c r="AG3596" s="11"/>
      <c r="AH3596" s="11"/>
      <c r="AI3596" s="11"/>
      <c r="AJ3596" s="11"/>
      <c r="AK3596" s="11"/>
      <c r="AL3596" s="11"/>
      <c r="AM3596" s="11"/>
      <c r="AN3596" s="11"/>
      <c r="AO3596" s="11"/>
      <c r="AP3596" s="11"/>
      <c r="AQ3596" s="26"/>
      <c r="AR3596" s="26"/>
      <c r="AS3596" s="26"/>
      <c r="AT3596" s="26"/>
      <c r="AU3596" s="26"/>
      <c r="AV3596" s="26"/>
      <c r="AW3596" s="11"/>
      <c r="AX3596" s="11"/>
      <c r="AY3596" s="11"/>
      <c r="AZ3596" s="11"/>
      <c r="BA3596" s="11"/>
      <c r="BB3596" s="11"/>
      <c r="BC3596" s="11"/>
    </row>
    <row r="3597" spans="1:55" x14ac:dyDescent="0.3">
      <c r="A3597" s="11"/>
      <c r="B3597" s="11"/>
      <c r="C3597" s="11"/>
      <c r="D3597" s="11"/>
      <c r="E3597" s="38"/>
      <c r="F3597" s="11"/>
      <c r="G3597" s="40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11"/>
      <c r="AG3597" s="11"/>
      <c r="AH3597" s="11"/>
      <c r="AI3597" s="11"/>
      <c r="AJ3597" s="11"/>
      <c r="AK3597" s="11"/>
      <c r="AL3597" s="11"/>
      <c r="AM3597" s="11"/>
      <c r="AN3597" s="11"/>
      <c r="AO3597" s="11"/>
      <c r="AP3597" s="11"/>
      <c r="AQ3597" s="26"/>
      <c r="AR3597" s="26"/>
      <c r="AS3597" s="26"/>
      <c r="AT3597" s="26"/>
      <c r="AU3597" s="26"/>
      <c r="AV3597" s="26"/>
      <c r="AW3597" s="11"/>
      <c r="AX3597" s="11"/>
      <c r="AY3597" s="11"/>
      <c r="AZ3597" s="11"/>
      <c r="BA3597" s="11"/>
      <c r="BB3597" s="11"/>
      <c r="BC3597" s="11"/>
    </row>
    <row r="3598" spans="1:55" x14ac:dyDescent="0.3">
      <c r="A3598" s="11"/>
      <c r="B3598" s="11"/>
      <c r="C3598" s="11"/>
      <c r="D3598" s="11"/>
      <c r="E3598" s="38"/>
      <c r="F3598" s="11"/>
      <c r="G3598" s="40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11"/>
      <c r="AG3598" s="11"/>
      <c r="AH3598" s="11"/>
      <c r="AI3598" s="11"/>
      <c r="AJ3598" s="11"/>
      <c r="AK3598" s="11"/>
      <c r="AL3598" s="11"/>
      <c r="AM3598" s="11"/>
      <c r="AN3598" s="11"/>
      <c r="AO3598" s="11"/>
      <c r="AP3598" s="11"/>
      <c r="AQ3598" s="26"/>
      <c r="AR3598" s="26"/>
      <c r="AS3598" s="26"/>
      <c r="AT3598" s="26"/>
      <c r="AU3598" s="26"/>
      <c r="AV3598" s="26"/>
      <c r="AW3598" s="11"/>
      <c r="AX3598" s="11"/>
      <c r="AY3598" s="11"/>
      <c r="AZ3598" s="11"/>
      <c r="BA3598" s="11"/>
      <c r="BB3598" s="11"/>
      <c r="BC3598" s="11"/>
    </row>
    <row r="3599" spans="1:55" x14ac:dyDescent="0.3">
      <c r="A3599" s="11"/>
      <c r="B3599" s="11"/>
      <c r="C3599" s="11"/>
      <c r="D3599" s="11"/>
      <c r="E3599" s="38"/>
      <c r="F3599" s="11"/>
      <c r="G3599" s="40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11"/>
      <c r="AG3599" s="11"/>
      <c r="AH3599" s="11"/>
      <c r="AI3599" s="11"/>
      <c r="AJ3599" s="11"/>
      <c r="AK3599" s="11"/>
      <c r="AL3599" s="11"/>
      <c r="AM3599" s="11"/>
      <c r="AN3599" s="11"/>
      <c r="AO3599" s="11"/>
      <c r="AP3599" s="11"/>
      <c r="AQ3599" s="26"/>
      <c r="AR3599" s="26"/>
      <c r="AS3599" s="26"/>
      <c r="AT3599" s="26"/>
      <c r="AU3599" s="26"/>
      <c r="AV3599" s="26"/>
      <c r="AW3599" s="11"/>
      <c r="AX3599" s="11"/>
      <c r="AY3599" s="11"/>
      <c r="AZ3599" s="11"/>
      <c r="BA3599" s="11"/>
      <c r="BB3599" s="11"/>
      <c r="BC3599" s="11"/>
    </row>
    <row r="3600" spans="1:55" x14ac:dyDescent="0.3">
      <c r="A3600" s="11"/>
      <c r="B3600" s="11"/>
      <c r="C3600" s="11"/>
      <c r="D3600" s="11"/>
      <c r="E3600" s="38"/>
      <c r="F3600" s="11"/>
      <c r="G3600" s="40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11"/>
      <c r="AG3600" s="11"/>
      <c r="AH3600" s="11"/>
      <c r="AI3600" s="11"/>
      <c r="AJ3600" s="11"/>
      <c r="AK3600" s="11"/>
      <c r="AL3600" s="11"/>
      <c r="AM3600" s="11"/>
      <c r="AN3600" s="11"/>
      <c r="AO3600" s="11"/>
      <c r="AP3600" s="11"/>
      <c r="AQ3600" s="26"/>
      <c r="AR3600" s="26"/>
      <c r="AS3600" s="26"/>
      <c r="AT3600" s="26"/>
      <c r="AU3600" s="26"/>
      <c r="AV3600" s="26"/>
      <c r="AW3600" s="11"/>
      <c r="AX3600" s="11"/>
      <c r="AY3600" s="11"/>
      <c r="AZ3600" s="11"/>
      <c r="BA3600" s="11"/>
      <c r="BB3600" s="11"/>
      <c r="BC3600" s="11"/>
    </row>
    <row r="3601" spans="1:55" x14ac:dyDescent="0.3">
      <c r="A3601" s="11"/>
      <c r="B3601" s="11"/>
      <c r="C3601" s="11"/>
      <c r="D3601" s="11"/>
      <c r="E3601" s="38"/>
      <c r="F3601" s="11"/>
      <c r="G3601" s="40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11"/>
      <c r="AG3601" s="11"/>
      <c r="AH3601" s="11"/>
      <c r="AI3601" s="11"/>
      <c r="AJ3601" s="11"/>
      <c r="AK3601" s="11"/>
      <c r="AL3601" s="11"/>
      <c r="AM3601" s="11"/>
      <c r="AN3601" s="11"/>
      <c r="AO3601" s="11"/>
      <c r="AP3601" s="11"/>
      <c r="AQ3601" s="26"/>
      <c r="AR3601" s="26"/>
      <c r="AS3601" s="26"/>
      <c r="AT3601" s="26"/>
      <c r="AU3601" s="26"/>
      <c r="AV3601" s="26"/>
      <c r="AW3601" s="11"/>
      <c r="AX3601" s="11"/>
      <c r="AY3601" s="11"/>
      <c r="AZ3601" s="11"/>
      <c r="BA3601" s="11"/>
      <c r="BB3601" s="11"/>
      <c r="BC3601" s="11"/>
    </row>
    <row r="3602" spans="1:55" x14ac:dyDescent="0.3">
      <c r="A3602" s="11"/>
      <c r="B3602" s="11"/>
      <c r="C3602" s="11"/>
      <c r="D3602" s="11"/>
      <c r="E3602" s="38"/>
      <c r="F3602" s="11"/>
      <c r="G3602" s="40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11"/>
      <c r="AG3602" s="11"/>
      <c r="AH3602" s="11"/>
      <c r="AI3602" s="11"/>
      <c r="AJ3602" s="11"/>
      <c r="AK3602" s="11"/>
      <c r="AL3602" s="11"/>
      <c r="AM3602" s="11"/>
      <c r="AN3602" s="11"/>
      <c r="AO3602" s="11"/>
      <c r="AP3602" s="11"/>
      <c r="AQ3602" s="26"/>
      <c r="AR3602" s="26"/>
      <c r="AS3602" s="26"/>
      <c r="AT3602" s="26"/>
      <c r="AU3602" s="26"/>
      <c r="AV3602" s="26"/>
      <c r="AW3602" s="11"/>
      <c r="AX3602" s="11"/>
      <c r="AY3602" s="11"/>
      <c r="AZ3602" s="11"/>
      <c r="BA3602" s="11"/>
      <c r="BB3602" s="11"/>
      <c r="BC3602" s="11"/>
    </row>
    <row r="3603" spans="1:55" x14ac:dyDescent="0.3">
      <c r="A3603" s="11"/>
      <c r="B3603" s="11"/>
      <c r="C3603" s="11"/>
      <c r="D3603" s="11"/>
      <c r="E3603" s="38"/>
      <c r="F3603" s="11"/>
      <c r="G3603" s="40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11"/>
      <c r="AG3603" s="11"/>
      <c r="AH3603" s="11"/>
      <c r="AI3603" s="11"/>
      <c r="AJ3603" s="11"/>
      <c r="AK3603" s="11"/>
      <c r="AL3603" s="11"/>
      <c r="AM3603" s="11"/>
      <c r="AN3603" s="11"/>
      <c r="AO3603" s="11"/>
      <c r="AP3603" s="11"/>
      <c r="AQ3603" s="26"/>
      <c r="AR3603" s="26"/>
      <c r="AS3603" s="26"/>
      <c r="AT3603" s="26"/>
      <c r="AU3603" s="26"/>
      <c r="AV3603" s="26"/>
      <c r="AW3603" s="11"/>
      <c r="AX3603" s="11"/>
      <c r="AY3603" s="11"/>
      <c r="AZ3603" s="11"/>
      <c r="BA3603" s="11"/>
      <c r="BB3603" s="11"/>
      <c r="BC3603" s="11"/>
    </row>
    <row r="3604" spans="1:55" x14ac:dyDescent="0.3">
      <c r="A3604" s="11"/>
      <c r="B3604" s="11"/>
      <c r="C3604" s="11"/>
      <c r="D3604" s="11"/>
      <c r="E3604" s="38"/>
      <c r="F3604" s="11"/>
      <c r="G3604" s="40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11"/>
      <c r="AG3604" s="11"/>
      <c r="AH3604" s="11"/>
      <c r="AI3604" s="11"/>
      <c r="AJ3604" s="11"/>
      <c r="AK3604" s="11"/>
      <c r="AL3604" s="11"/>
      <c r="AM3604" s="11"/>
      <c r="AN3604" s="11"/>
      <c r="AO3604" s="11"/>
      <c r="AP3604" s="11"/>
      <c r="AQ3604" s="26"/>
      <c r="AR3604" s="26"/>
      <c r="AS3604" s="26"/>
      <c r="AT3604" s="26"/>
      <c r="AU3604" s="26"/>
      <c r="AV3604" s="26"/>
      <c r="AW3604" s="11"/>
      <c r="AX3604" s="11"/>
      <c r="AY3604" s="11"/>
      <c r="AZ3604" s="11"/>
      <c r="BA3604" s="11"/>
      <c r="BB3604" s="11"/>
      <c r="BC3604" s="11"/>
    </row>
    <row r="3605" spans="1:55" x14ac:dyDescent="0.3">
      <c r="A3605" s="11"/>
      <c r="B3605" s="11"/>
      <c r="C3605" s="11"/>
      <c r="D3605" s="11"/>
      <c r="E3605" s="38"/>
      <c r="F3605" s="11"/>
      <c r="G3605" s="40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11"/>
      <c r="AG3605" s="11"/>
      <c r="AH3605" s="11"/>
      <c r="AI3605" s="11"/>
      <c r="AJ3605" s="11"/>
      <c r="AK3605" s="11"/>
      <c r="AL3605" s="11"/>
      <c r="AM3605" s="11"/>
      <c r="AN3605" s="11"/>
      <c r="AO3605" s="11"/>
      <c r="AP3605" s="11"/>
      <c r="AQ3605" s="26"/>
      <c r="AR3605" s="26"/>
      <c r="AS3605" s="26"/>
      <c r="AT3605" s="26"/>
      <c r="AU3605" s="26"/>
      <c r="AV3605" s="26"/>
      <c r="AW3605" s="11"/>
      <c r="AX3605" s="11"/>
      <c r="AY3605" s="11"/>
      <c r="AZ3605" s="11"/>
      <c r="BA3605" s="11"/>
      <c r="BB3605" s="11"/>
      <c r="BC3605" s="11"/>
    </row>
    <row r="3606" spans="1:55" x14ac:dyDescent="0.3">
      <c r="A3606" s="11"/>
      <c r="B3606" s="11"/>
      <c r="C3606" s="11"/>
      <c r="D3606" s="11"/>
      <c r="E3606" s="38"/>
      <c r="F3606" s="11"/>
      <c r="G3606" s="40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11"/>
      <c r="AG3606" s="11"/>
      <c r="AH3606" s="11"/>
      <c r="AI3606" s="11"/>
      <c r="AJ3606" s="11"/>
      <c r="AK3606" s="11"/>
      <c r="AL3606" s="11"/>
      <c r="AM3606" s="11"/>
      <c r="AN3606" s="11"/>
      <c r="AO3606" s="11"/>
      <c r="AP3606" s="11"/>
      <c r="AQ3606" s="26"/>
      <c r="AR3606" s="26"/>
      <c r="AS3606" s="26"/>
      <c r="AT3606" s="26"/>
      <c r="AU3606" s="26"/>
      <c r="AV3606" s="26"/>
      <c r="AW3606" s="11"/>
      <c r="AX3606" s="11"/>
      <c r="AY3606" s="11"/>
      <c r="AZ3606" s="11"/>
      <c r="BA3606" s="11"/>
      <c r="BB3606" s="11"/>
      <c r="BC3606" s="11"/>
    </row>
    <row r="3607" spans="1:55" x14ac:dyDescent="0.3">
      <c r="A3607" s="11"/>
      <c r="B3607" s="11"/>
      <c r="C3607" s="11"/>
      <c r="D3607" s="11"/>
      <c r="E3607" s="38"/>
      <c r="F3607" s="11"/>
      <c r="G3607" s="40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11"/>
      <c r="AG3607" s="11"/>
      <c r="AH3607" s="11"/>
      <c r="AI3607" s="11"/>
      <c r="AJ3607" s="11"/>
      <c r="AK3607" s="11"/>
      <c r="AL3607" s="11"/>
      <c r="AM3607" s="11"/>
      <c r="AN3607" s="11"/>
      <c r="AO3607" s="11"/>
      <c r="AP3607" s="11"/>
      <c r="AQ3607" s="26"/>
      <c r="AR3607" s="26"/>
      <c r="AS3607" s="26"/>
      <c r="AT3607" s="26"/>
      <c r="AU3607" s="26"/>
      <c r="AV3607" s="26"/>
      <c r="AW3607" s="11"/>
      <c r="AX3607" s="11"/>
      <c r="AY3607" s="11"/>
      <c r="AZ3607" s="11"/>
      <c r="BA3607" s="11"/>
      <c r="BB3607" s="11"/>
      <c r="BC3607" s="11"/>
    </row>
    <row r="3608" spans="1:55" x14ac:dyDescent="0.3">
      <c r="A3608" s="11"/>
      <c r="B3608" s="11"/>
      <c r="C3608" s="11"/>
      <c r="D3608" s="11"/>
      <c r="E3608" s="38"/>
      <c r="F3608" s="11"/>
      <c r="G3608" s="40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11"/>
      <c r="AG3608" s="11"/>
      <c r="AH3608" s="11"/>
      <c r="AI3608" s="11"/>
      <c r="AJ3608" s="11"/>
      <c r="AK3608" s="11"/>
      <c r="AL3608" s="11"/>
      <c r="AM3608" s="11"/>
      <c r="AN3608" s="11"/>
      <c r="AO3608" s="11"/>
      <c r="AP3608" s="11"/>
      <c r="AQ3608" s="26"/>
      <c r="AR3608" s="26"/>
      <c r="AS3608" s="26"/>
      <c r="AT3608" s="26"/>
      <c r="AU3608" s="26"/>
      <c r="AV3608" s="26"/>
      <c r="AW3608" s="11"/>
      <c r="AX3608" s="11"/>
      <c r="AY3608" s="11"/>
      <c r="AZ3608" s="11"/>
      <c r="BA3608" s="11"/>
      <c r="BB3608" s="11"/>
      <c r="BC3608" s="11"/>
    </row>
    <row r="3609" spans="1:55" x14ac:dyDescent="0.3">
      <c r="A3609" s="11"/>
      <c r="B3609" s="11"/>
      <c r="C3609" s="11"/>
      <c r="D3609" s="11"/>
      <c r="E3609" s="38"/>
      <c r="F3609" s="11"/>
      <c r="G3609" s="40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11"/>
      <c r="AG3609" s="11"/>
      <c r="AH3609" s="11"/>
      <c r="AI3609" s="11"/>
      <c r="AJ3609" s="11"/>
      <c r="AK3609" s="11"/>
      <c r="AL3609" s="11"/>
      <c r="AM3609" s="11"/>
      <c r="AN3609" s="11"/>
      <c r="AO3609" s="11"/>
      <c r="AP3609" s="11"/>
      <c r="AQ3609" s="26"/>
      <c r="AR3609" s="26"/>
      <c r="AS3609" s="26"/>
      <c r="AT3609" s="26"/>
      <c r="AU3609" s="26"/>
      <c r="AV3609" s="26"/>
      <c r="AW3609" s="11"/>
      <c r="AX3609" s="11"/>
      <c r="AY3609" s="11"/>
      <c r="AZ3609" s="11"/>
      <c r="BA3609" s="11"/>
      <c r="BB3609" s="11"/>
      <c r="BC3609" s="11"/>
    </row>
    <row r="3610" spans="1:55" x14ac:dyDescent="0.3">
      <c r="A3610" s="11"/>
      <c r="B3610" s="11"/>
      <c r="C3610" s="11"/>
      <c r="D3610" s="11"/>
      <c r="E3610" s="38"/>
      <c r="F3610" s="11"/>
      <c r="G3610" s="40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11"/>
      <c r="AG3610" s="11"/>
      <c r="AH3610" s="11"/>
      <c r="AI3610" s="11"/>
      <c r="AJ3610" s="11"/>
      <c r="AK3610" s="11"/>
      <c r="AL3610" s="11"/>
      <c r="AM3610" s="11"/>
      <c r="AN3610" s="11"/>
      <c r="AO3610" s="11"/>
      <c r="AP3610" s="11"/>
      <c r="AQ3610" s="26"/>
      <c r="AR3610" s="26"/>
      <c r="AS3610" s="26"/>
      <c r="AT3610" s="26"/>
      <c r="AU3610" s="26"/>
      <c r="AV3610" s="26"/>
      <c r="AW3610" s="11"/>
      <c r="AX3610" s="11"/>
      <c r="AY3610" s="11"/>
      <c r="AZ3610" s="11"/>
      <c r="BA3610" s="11"/>
      <c r="BB3610" s="11"/>
      <c r="BC3610" s="11"/>
    </row>
    <row r="3611" spans="1:55" x14ac:dyDescent="0.3">
      <c r="A3611" s="11"/>
      <c r="B3611" s="11"/>
      <c r="C3611" s="11"/>
      <c r="D3611" s="11"/>
      <c r="E3611" s="38"/>
      <c r="F3611" s="11"/>
      <c r="G3611" s="40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11"/>
      <c r="AG3611" s="11"/>
      <c r="AH3611" s="11"/>
      <c r="AI3611" s="11"/>
      <c r="AJ3611" s="11"/>
      <c r="AK3611" s="11"/>
      <c r="AL3611" s="11"/>
      <c r="AM3611" s="11"/>
      <c r="AN3611" s="11"/>
      <c r="AO3611" s="11"/>
      <c r="AP3611" s="11"/>
      <c r="AQ3611" s="26"/>
      <c r="AR3611" s="26"/>
      <c r="AS3611" s="26"/>
      <c r="AT3611" s="26"/>
      <c r="AU3611" s="26"/>
      <c r="AV3611" s="26"/>
      <c r="AW3611" s="11"/>
      <c r="AX3611" s="11"/>
      <c r="AY3611" s="11"/>
      <c r="AZ3611" s="11"/>
      <c r="BA3611" s="11"/>
      <c r="BB3611" s="11"/>
      <c r="BC3611" s="11"/>
    </row>
    <row r="3612" spans="1:55" x14ac:dyDescent="0.3">
      <c r="A3612" s="11"/>
      <c r="B3612" s="11"/>
      <c r="C3612" s="11"/>
      <c r="D3612" s="11"/>
      <c r="E3612" s="38"/>
      <c r="F3612" s="11"/>
      <c r="G3612" s="40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11"/>
      <c r="AG3612" s="11"/>
      <c r="AH3612" s="11"/>
      <c r="AI3612" s="11"/>
      <c r="AJ3612" s="11"/>
      <c r="AK3612" s="11"/>
      <c r="AL3612" s="11"/>
      <c r="AM3612" s="11"/>
      <c r="AN3612" s="11"/>
      <c r="AO3612" s="11"/>
      <c r="AP3612" s="11"/>
      <c r="AQ3612" s="26"/>
      <c r="AR3612" s="26"/>
      <c r="AS3612" s="26"/>
      <c r="AT3612" s="26"/>
      <c r="AU3612" s="26"/>
      <c r="AV3612" s="26"/>
      <c r="AW3612" s="11"/>
      <c r="AX3612" s="11"/>
      <c r="AY3612" s="11"/>
      <c r="AZ3612" s="11"/>
      <c r="BA3612" s="11"/>
      <c r="BB3612" s="11"/>
      <c r="BC3612" s="11"/>
    </row>
    <row r="3613" spans="1:55" x14ac:dyDescent="0.3">
      <c r="A3613" s="11"/>
      <c r="B3613" s="11"/>
      <c r="C3613" s="11"/>
      <c r="D3613" s="11"/>
      <c r="E3613" s="38"/>
      <c r="F3613" s="11"/>
      <c r="G3613" s="40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11"/>
      <c r="AG3613" s="11"/>
      <c r="AH3613" s="11"/>
      <c r="AI3613" s="11"/>
      <c r="AJ3613" s="11"/>
      <c r="AK3613" s="11"/>
      <c r="AL3613" s="11"/>
      <c r="AM3613" s="11"/>
      <c r="AN3613" s="11"/>
      <c r="AO3613" s="11"/>
      <c r="AP3613" s="11"/>
      <c r="AQ3613" s="26"/>
      <c r="AR3613" s="26"/>
      <c r="AS3613" s="26"/>
      <c r="AT3613" s="26"/>
      <c r="AU3613" s="26"/>
      <c r="AV3613" s="26"/>
      <c r="AW3613" s="11"/>
      <c r="AX3613" s="11"/>
      <c r="AY3613" s="11"/>
      <c r="AZ3613" s="11"/>
      <c r="BA3613" s="11"/>
      <c r="BB3613" s="11"/>
      <c r="BC3613" s="11"/>
    </row>
    <row r="3614" spans="1:55" x14ac:dyDescent="0.3">
      <c r="A3614" s="11"/>
      <c r="B3614" s="11"/>
      <c r="C3614" s="11"/>
      <c r="D3614" s="11"/>
      <c r="E3614" s="38"/>
      <c r="F3614" s="11"/>
      <c r="G3614" s="40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11"/>
      <c r="AG3614" s="11"/>
      <c r="AH3614" s="11"/>
      <c r="AI3614" s="11"/>
      <c r="AJ3614" s="11"/>
      <c r="AK3614" s="11"/>
      <c r="AL3614" s="11"/>
      <c r="AM3614" s="11"/>
      <c r="AN3614" s="11"/>
      <c r="AO3614" s="11"/>
      <c r="AP3614" s="11"/>
      <c r="AQ3614" s="26"/>
      <c r="AR3614" s="26"/>
      <c r="AS3614" s="26"/>
      <c r="AT3614" s="26"/>
      <c r="AU3614" s="26"/>
      <c r="AV3614" s="26"/>
      <c r="AW3614" s="11"/>
      <c r="AX3614" s="11"/>
      <c r="AY3614" s="11"/>
      <c r="AZ3614" s="11"/>
      <c r="BA3614" s="11"/>
      <c r="BB3614" s="11"/>
      <c r="BC3614" s="11"/>
    </row>
    <row r="3615" spans="1:55" x14ac:dyDescent="0.3">
      <c r="A3615" s="11"/>
      <c r="B3615" s="11"/>
      <c r="C3615" s="11"/>
      <c r="D3615" s="11"/>
      <c r="E3615" s="38"/>
      <c r="F3615" s="11"/>
      <c r="G3615" s="40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11"/>
      <c r="AG3615" s="11"/>
      <c r="AH3615" s="11"/>
      <c r="AI3615" s="11"/>
      <c r="AJ3615" s="11"/>
      <c r="AK3615" s="11"/>
      <c r="AL3615" s="11"/>
      <c r="AM3615" s="11"/>
      <c r="AN3615" s="11"/>
      <c r="AO3615" s="11"/>
      <c r="AP3615" s="11"/>
      <c r="AQ3615" s="26"/>
      <c r="AR3615" s="26"/>
      <c r="AS3615" s="26"/>
      <c r="AT3615" s="26"/>
      <c r="AU3615" s="26"/>
      <c r="AV3615" s="26"/>
      <c r="AW3615" s="11"/>
      <c r="AX3615" s="11"/>
      <c r="AY3615" s="11"/>
      <c r="AZ3615" s="11"/>
      <c r="BA3615" s="11"/>
      <c r="BB3615" s="11"/>
      <c r="BC3615" s="11"/>
    </row>
    <row r="3616" spans="1:55" x14ac:dyDescent="0.3">
      <c r="A3616" s="11"/>
      <c r="B3616" s="11"/>
      <c r="C3616" s="11"/>
      <c r="D3616" s="11"/>
      <c r="E3616" s="38"/>
      <c r="F3616" s="11"/>
      <c r="G3616" s="40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11"/>
      <c r="AG3616" s="11"/>
      <c r="AH3616" s="11"/>
      <c r="AI3616" s="11"/>
      <c r="AJ3616" s="11"/>
      <c r="AK3616" s="11"/>
      <c r="AL3616" s="11"/>
      <c r="AM3616" s="11"/>
      <c r="AN3616" s="11"/>
      <c r="AO3616" s="11"/>
      <c r="AP3616" s="11"/>
      <c r="AQ3616" s="26"/>
      <c r="AR3616" s="26"/>
      <c r="AS3616" s="26"/>
      <c r="AT3616" s="26"/>
      <c r="AU3616" s="26"/>
      <c r="AV3616" s="26"/>
      <c r="AW3616" s="11"/>
      <c r="AX3616" s="11"/>
      <c r="AY3616" s="11"/>
      <c r="AZ3616" s="11"/>
      <c r="BA3616" s="11"/>
      <c r="BB3616" s="11"/>
      <c r="BC3616" s="11"/>
    </row>
    <row r="3617" spans="1:55" x14ac:dyDescent="0.3">
      <c r="A3617" s="11"/>
      <c r="B3617" s="11"/>
      <c r="C3617" s="11"/>
      <c r="D3617" s="11"/>
      <c r="E3617" s="38"/>
      <c r="F3617" s="11"/>
      <c r="G3617" s="40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11"/>
      <c r="AG3617" s="11"/>
      <c r="AH3617" s="11"/>
      <c r="AI3617" s="11"/>
      <c r="AJ3617" s="11"/>
      <c r="AK3617" s="11"/>
      <c r="AL3617" s="11"/>
      <c r="AM3617" s="11"/>
      <c r="AN3617" s="11"/>
      <c r="AO3617" s="11"/>
      <c r="AP3617" s="11"/>
      <c r="AQ3617" s="26"/>
      <c r="AR3617" s="26"/>
      <c r="AS3617" s="26"/>
      <c r="AT3617" s="26"/>
      <c r="AU3617" s="26"/>
      <c r="AV3617" s="26"/>
      <c r="AW3617" s="11"/>
      <c r="AX3617" s="11"/>
      <c r="AY3617" s="11"/>
      <c r="AZ3617" s="11"/>
      <c r="BA3617" s="11"/>
      <c r="BB3617" s="11"/>
      <c r="BC3617" s="11"/>
    </row>
    <row r="3618" spans="1:55" x14ac:dyDescent="0.3">
      <c r="A3618" s="11"/>
      <c r="B3618" s="11"/>
      <c r="C3618" s="11"/>
      <c r="D3618" s="11"/>
      <c r="E3618" s="38"/>
      <c r="F3618" s="11"/>
      <c r="G3618" s="40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11"/>
      <c r="AG3618" s="11"/>
      <c r="AH3618" s="11"/>
      <c r="AI3618" s="11"/>
      <c r="AJ3618" s="11"/>
      <c r="AK3618" s="11"/>
      <c r="AL3618" s="11"/>
      <c r="AM3618" s="11"/>
      <c r="AN3618" s="11"/>
      <c r="AO3618" s="11"/>
      <c r="AP3618" s="11"/>
      <c r="AQ3618" s="26"/>
      <c r="AR3618" s="26"/>
      <c r="AS3618" s="26"/>
      <c r="AT3618" s="26"/>
      <c r="AU3618" s="26"/>
      <c r="AV3618" s="26"/>
      <c r="AW3618" s="11"/>
      <c r="AX3618" s="11"/>
      <c r="AY3618" s="11"/>
      <c r="AZ3618" s="11"/>
      <c r="BA3618" s="11"/>
      <c r="BB3618" s="11"/>
      <c r="BC3618" s="11"/>
    </row>
    <row r="3619" spans="1:55" x14ac:dyDescent="0.3">
      <c r="A3619" s="11"/>
      <c r="B3619" s="11"/>
      <c r="C3619" s="11"/>
      <c r="D3619" s="11"/>
      <c r="E3619" s="38"/>
      <c r="F3619" s="11"/>
      <c r="G3619" s="40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11"/>
      <c r="AG3619" s="11"/>
      <c r="AH3619" s="11"/>
      <c r="AI3619" s="11"/>
      <c r="AJ3619" s="11"/>
      <c r="AK3619" s="11"/>
      <c r="AL3619" s="11"/>
      <c r="AM3619" s="11"/>
      <c r="AN3619" s="11"/>
      <c r="AO3619" s="11"/>
      <c r="AP3619" s="11"/>
      <c r="AQ3619" s="26"/>
      <c r="AR3619" s="26"/>
      <c r="AS3619" s="26"/>
      <c r="AT3619" s="26"/>
      <c r="AU3619" s="26"/>
      <c r="AV3619" s="26"/>
      <c r="AW3619" s="11"/>
      <c r="AX3619" s="11"/>
      <c r="AY3619" s="11"/>
      <c r="AZ3619" s="11"/>
      <c r="BA3619" s="11"/>
      <c r="BB3619" s="11"/>
      <c r="BC3619" s="11"/>
    </row>
    <row r="3620" spans="1:55" x14ac:dyDescent="0.3">
      <c r="A3620" s="11"/>
      <c r="B3620" s="11"/>
      <c r="C3620" s="11"/>
      <c r="D3620" s="11"/>
      <c r="E3620" s="38"/>
      <c r="F3620" s="11"/>
      <c r="G3620" s="40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11"/>
      <c r="AG3620" s="11"/>
      <c r="AH3620" s="11"/>
      <c r="AI3620" s="11"/>
      <c r="AJ3620" s="11"/>
      <c r="AK3620" s="11"/>
      <c r="AL3620" s="11"/>
      <c r="AM3620" s="11"/>
      <c r="AN3620" s="11"/>
      <c r="AO3620" s="11"/>
      <c r="AP3620" s="11"/>
      <c r="AQ3620" s="26"/>
      <c r="AR3620" s="26"/>
      <c r="AS3620" s="26"/>
      <c r="AT3620" s="26"/>
      <c r="AU3620" s="26"/>
      <c r="AV3620" s="26"/>
      <c r="AW3620" s="11"/>
      <c r="AX3620" s="11"/>
      <c r="AY3620" s="11"/>
      <c r="AZ3620" s="11"/>
      <c r="BA3620" s="11"/>
      <c r="BB3620" s="11"/>
      <c r="BC3620" s="11"/>
    </row>
    <row r="3621" spans="1:55" x14ac:dyDescent="0.3">
      <c r="A3621" s="11"/>
      <c r="B3621" s="11"/>
      <c r="C3621" s="11"/>
      <c r="D3621" s="11"/>
      <c r="E3621" s="38"/>
      <c r="F3621" s="11"/>
      <c r="G3621" s="40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11"/>
      <c r="AG3621" s="11"/>
      <c r="AH3621" s="11"/>
      <c r="AI3621" s="11"/>
      <c r="AJ3621" s="11"/>
      <c r="AK3621" s="11"/>
      <c r="AL3621" s="11"/>
      <c r="AM3621" s="11"/>
      <c r="AN3621" s="11"/>
      <c r="AO3621" s="11"/>
      <c r="AP3621" s="11"/>
      <c r="AQ3621" s="26"/>
      <c r="AR3621" s="26"/>
      <c r="AS3621" s="26"/>
      <c r="AT3621" s="26"/>
      <c r="AU3621" s="26"/>
      <c r="AV3621" s="26"/>
      <c r="AW3621" s="11"/>
      <c r="AX3621" s="11"/>
      <c r="AY3621" s="11"/>
      <c r="AZ3621" s="11"/>
      <c r="BA3621" s="11"/>
      <c r="BB3621" s="11"/>
      <c r="BC3621" s="11"/>
    </row>
    <row r="3622" spans="1:55" x14ac:dyDescent="0.3">
      <c r="A3622" s="11"/>
      <c r="B3622" s="11"/>
      <c r="C3622" s="11"/>
      <c r="D3622" s="11"/>
      <c r="E3622" s="38"/>
      <c r="F3622" s="11"/>
      <c r="G3622" s="40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11"/>
      <c r="AG3622" s="11"/>
      <c r="AH3622" s="11"/>
      <c r="AI3622" s="11"/>
      <c r="AJ3622" s="11"/>
      <c r="AK3622" s="11"/>
      <c r="AL3622" s="11"/>
      <c r="AM3622" s="11"/>
      <c r="AN3622" s="11"/>
      <c r="AO3622" s="11"/>
      <c r="AP3622" s="11"/>
      <c r="AQ3622" s="26"/>
      <c r="AR3622" s="26"/>
      <c r="AS3622" s="26"/>
      <c r="AT3622" s="26"/>
      <c r="AU3622" s="26"/>
      <c r="AV3622" s="26"/>
      <c r="AW3622" s="11"/>
      <c r="AX3622" s="11"/>
      <c r="AY3622" s="11"/>
      <c r="AZ3622" s="11"/>
      <c r="BA3622" s="11"/>
      <c r="BB3622" s="11"/>
      <c r="BC3622" s="11"/>
    </row>
    <row r="3623" spans="1:55" x14ac:dyDescent="0.3">
      <c r="A3623" s="11"/>
      <c r="B3623" s="11"/>
      <c r="C3623" s="11"/>
      <c r="D3623" s="11"/>
      <c r="E3623" s="38"/>
      <c r="F3623" s="11"/>
      <c r="G3623" s="40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11"/>
      <c r="AG3623" s="11"/>
      <c r="AH3623" s="11"/>
      <c r="AI3623" s="11"/>
      <c r="AJ3623" s="11"/>
      <c r="AK3623" s="11"/>
      <c r="AL3623" s="11"/>
      <c r="AM3623" s="11"/>
      <c r="AN3623" s="11"/>
      <c r="AO3623" s="11"/>
      <c r="AP3623" s="11"/>
      <c r="AQ3623" s="26"/>
      <c r="AR3623" s="26"/>
      <c r="AS3623" s="26"/>
      <c r="AT3623" s="26"/>
      <c r="AU3623" s="26"/>
      <c r="AV3623" s="26"/>
      <c r="AW3623" s="11"/>
      <c r="AX3623" s="11"/>
      <c r="AY3623" s="11"/>
      <c r="AZ3623" s="11"/>
      <c r="BA3623" s="11"/>
      <c r="BB3623" s="11"/>
      <c r="BC3623" s="11"/>
    </row>
    <row r="3624" spans="1:55" x14ac:dyDescent="0.3">
      <c r="A3624" s="11"/>
      <c r="B3624" s="11"/>
      <c r="C3624" s="11"/>
      <c r="D3624" s="11"/>
      <c r="E3624" s="38"/>
      <c r="F3624" s="11"/>
      <c r="G3624" s="40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11"/>
      <c r="AG3624" s="11"/>
      <c r="AH3624" s="11"/>
      <c r="AI3624" s="11"/>
      <c r="AJ3624" s="11"/>
      <c r="AK3624" s="11"/>
      <c r="AL3624" s="11"/>
      <c r="AM3624" s="11"/>
      <c r="AN3624" s="11"/>
      <c r="AO3624" s="11"/>
      <c r="AP3624" s="11"/>
      <c r="AQ3624" s="26"/>
      <c r="AR3624" s="26"/>
      <c r="AS3624" s="26"/>
      <c r="AT3624" s="26"/>
      <c r="AU3624" s="26"/>
      <c r="AV3624" s="26"/>
      <c r="AW3624" s="11"/>
      <c r="AX3624" s="11"/>
      <c r="AY3624" s="11"/>
      <c r="AZ3624" s="11"/>
      <c r="BA3624" s="11"/>
      <c r="BB3624" s="11"/>
      <c r="BC3624" s="11"/>
    </row>
    <row r="3625" spans="1:55" x14ac:dyDescent="0.3">
      <c r="A3625" s="11"/>
      <c r="B3625" s="11"/>
      <c r="C3625" s="11"/>
      <c r="D3625" s="11"/>
      <c r="E3625" s="38"/>
      <c r="F3625" s="11"/>
      <c r="G3625" s="40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11"/>
      <c r="AG3625" s="11"/>
      <c r="AH3625" s="11"/>
      <c r="AI3625" s="11"/>
      <c r="AJ3625" s="11"/>
      <c r="AK3625" s="11"/>
      <c r="AL3625" s="11"/>
      <c r="AM3625" s="11"/>
      <c r="AN3625" s="11"/>
      <c r="AO3625" s="11"/>
      <c r="AP3625" s="11"/>
      <c r="AQ3625" s="26"/>
      <c r="AR3625" s="26"/>
      <c r="AS3625" s="26"/>
      <c r="AT3625" s="26"/>
      <c r="AU3625" s="26"/>
      <c r="AV3625" s="26"/>
      <c r="AW3625" s="11"/>
      <c r="AX3625" s="11"/>
      <c r="AY3625" s="11"/>
      <c r="AZ3625" s="11"/>
      <c r="BA3625" s="11"/>
      <c r="BB3625" s="11"/>
      <c r="BC3625" s="11"/>
    </row>
    <row r="3626" spans="1:55" x14ac:dyDescent="0.3">
      <c r="A3626" s="11"/>
      <c r="B3626" s="11"/>
      <c r="C3626" s="11"/>
      <c r="D3626" s="11"/>
      <c r="E3626" s="38"/>
      <c r="F3626" s="11"/>
      <c r="G3626" s="40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11"/>
      <c r="AG3626" s="11"/>
      <c r="AH3626" s="11"/>
      <c r="AI3626" s="11"/>
      <c r="AJ3626" s="11"/>
      <c r="AK3626" s="11"/>
      <c r="AL3626" s="11"/>
      <c r="AM3626" s="11"/>
      <c r="AN3626" s="11"/>
      <c r="AO3626" s="11"/>
      <c r="AP3626" s="11"/>
      <c r="AQ3626" s="26"/>
      <c r="AR3626" s="26"/>
      <c r="AS3626" s="26"/>
      <c r="AT3626" s="26"/>
      <c r="AU3626" s="26"/>
      <c r="AV3626" s="26"/>
      <c r="AW3626" s="11"/>
      <c r="AX3626" s="11"/>
      <c r="AY3626" s="11"/>
      <c r="AZ3626" s="11"/>
      <c r="BA3626" s="11"/>
      <c r="BB3626" s="11"/>
      <c r="BC3626" s="11"/>
    </row>
    <row r="3627" spans="1:55" x14ac:dyDescent="0.3">
      <c r="A3627" s="11"/>
      <c r="B3627" s="11"/>
      <c r="C3627" s="11"/>
      <c r="D3627" s="11"/>
      <c r="E3627" s="38"/>
      <c r="F3627" s="11"/>
      <c r="G3627" s="40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11"/>
      <c r="AG3627" s="11"/>
      <c r="AH3627" s="11"/>
      <c r="AI3627" s="11"/>
      <c r="AJ3627" s="11"/>
      <c r="AK3627" s="11"/>
      <c r="AL3627" s="11"/>
      <c r="AM3627" s="11"/>
      <c r="AN3627" s="11"/>
      <c r="AO3627" s="11"/>
      <c r="AP3627" s="11"/>
      <c r="AQ3627" s="26"/>
      <c r="AR3627" s="26"/>
      <c r="AS3627" s="26"/>
      <c r="AT3627" s="26"/>
      <c r="AU3627" s="26"/>
      <c r="AV3627" s="26"/>
      <c r="AW3627" s="11"/>
      <c r="AX3627" s="11"/>
      <c r="AY3627" s="11"/>
      <c r="AZ3627" s="11"/>
      <c r="BA3627" s="11"/>
      <c r="BB3627" s="11"/>
      <c r="BC3627" s="11"/>
    </row>
    <row r="3628" spans="1:55" x14ac:dyDescent="0.3">
      <c r="A3628" s="11"/>
      <c r="B3628" s="11"/>
      <c r="C3628" s="11"/>
      <c r="D3628" s="11"/>
      <c r="E3628" s="38"/>
      <c r="F3628" s="11"/>
      <c r="G3628" s="40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11"/>
      <c r="AG3628" s="11"/>
      <c r="AH3628" s="11"/>
      <c r="AI3628" s="11"/>
      <c r="AJ3628" s="11"/>
      <c r="AK3628" s="11"/>
      <c r="AL3628" s="11"/>
      <c r="AM3628" s="11"/>
      <c r="AN3628" s="11"/>
      <c r="AO3628" s="11"/>
      <c r="AP3628" s="11"/>
      <c r="AQ3628" s="26"/>
      <c r="AR3628" s="26"/>
      <c r="AS3628" s="26"/>
      <c r="AT3628" s="26"/>
      <c r="AU3628" s="26"/>
      <c r="AV3628" s="26"/>
      <c r="AW3628" s="11"/>
      <c r="AX3628" s="11"/>
      <c r="AY3628" s="11"/>
      <c r="AZ3628" s="11"/>
      <c r="BA3628" s="11"/>
      <c r="BB3628" s="11"/>
      <c r="BC3628" s="11"/>
    </row>
    <row r="3629" spans="1:55" x14ac:dyDescent="0.3">
      <c r="A3629" s="11"/>
      <c r="B3629" s="11"/>
      <c r="C3629" s="11"/>
      <c r="D3629" s="11"/>
      <c r="E3629" s="38"/>
      <c r="F3629" s="11"/>
      <c r="G3629" s="40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11"/>
      <c r="AG3629" s="11"/>
      <c r="AH3629" s="11"/>
      <c r="AI3629" s="11"/>
      <c r="AJ3629" s="11"/>
      <c r="AK3629" s="11"/>
      <c r="AL3629" s="11"/>
      <c r="AM3629" s="11"/>
      <c r="AN3629" s="11"/>
      <c r="AO3629" s="11"/>
      <c r="AP3629" s="11"/>
      <c r="AQ3629" s="26"/>
      <c r="AR3629" s="26"/>
      <c r="AS3629" s="26"/>
      <c r="AT3629" s="26"/>
      <c r="AU3629" s="26"/>
      <c r="AV3629" s="26"/>
      <c r="AW3629" s="11"/>
      <c r="AX3629" s="11"/>
      <c r="AY3629" s="11"/>
      <c r="AZ3629" s="11"/>
      <c r="BA3629" s="11"/>
      <c r="BB3629" s="11"/>
      <c r="BC3629" s="11"/>
    </row>
    <row r="3630" spans="1:55" x14ac:dyDescent="0.3">
      <c r="A3630" s="11"/>
      <c r="B3630" s="11"/>
      <c r="C3630" s="11"/>
      <c r="D3630" s="11"/>
      <c r="E3630" s="38"/>
      <c r="F3630" s="11"/>
      <c r="G3630" s="40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11"/>
      <c r="AG3630" s="11"/>
      <c r="AH3630" s="11"/>
      <c r="AI3630" s="11"/>
      <c r="AJ3630" s="11"/>
      <c r="AK3630" s="11"/>
      <c r="AL3630" s="11"/>
      <c r="AM3630" s="11"/>
      <c r="AN3630" s="11"/>
      <c r="AO3630" s="11"/>
      <c r="AP3630" s="11"/>
      <c r="AQ3630" s="26"/>
      <c r="AR3630" s="26"/>
      <c r="AS3630" s="26"/>
      <c r="AT3630" s="26"/>
      <c r="AU3630" s="26"/>
      <c r="AV3630" s="26"/>
      <c r="AW3630" s="11"/>
      <c r="AX3630" s="11"/>
      <c r="AY3630" s="11"/>
      <c r="AZ3630" s="11"/>
      <c r="BA3630" s="11"/>
      <c r="BB3630" s="11"/>
      <c r="BC3630" s="11"/>
    </row>
    <row r="3631" spans="1:55" x14ac:dyDescent="0.3">
      <c r="A3631" s="11"/>
      <c r="B3631" s="11"/>
      <c r="C3631" s="11"/>
      <c r="D3631" s="11"/>
      <c r="E3631" s="38"/>
      <c r="F3631" s="11"/>
      <c r="G3631" s="40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11"/>
      <c r="AG3631" s="11"/>
      <c r="AH3631" s="11"/>
      <c r="AI3631" s="11"/>
      <c r="AJ3631" s="11"/>
      <c r="AK3631" s="11"/>
      <c r="AL3631" s="11"/>
      <c r="AM3631" s="11"/>
      <c r="AN3631" s="11"/>
      <c r="AO3631" s="11"/>
      <c r="AP3631" s="11"/>
      <c r="AQ3631" s="26"/>
      <c r="AR3631" s="26"/>
      <c r="AS3631" s="26"/>
      <c r="AT3631" s="26"/>
      <c r="AU3631" s="26"/>
      <c r="AV3631" s="26"/>
      <c r="AW3631" s="11"/>
      <c r="AX3631" s="11"/>
      <c r="AY3631" s="11"/>
      <c r="AZ3631" s="11"/>
      <c r="BA3631" s="11"/>
      <c r="BB3631" s="11"/>
      <c r="BC3631" s="11"/>
    </row>
    <row r="3632" spans="1:55" x14ac:dyDescent="0.3">
      <c r="A3632" s="11"/>
      <c r="B3632" s="11"/>
      <c r="C3632" s="11"/>
      <c r="D3632" s="11"/>
      <c r="E3632" s="38"/>
      <c r="F3632" s="11"/>
      <c r="G3632" s="40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11"/>
      <c r="AG3632" s="11"/>
      <c r="AH3632" s="11"/>
      <c r="AI3632" s="11"/>
      <c r="AJ3632" s="11"/>
      <c r="AK3632" s="11"/>
      <c r="AL3632" s="11"/>
      <c r="AM3632" s="11"/>
      <c r="AN3632" s="11"/>
      <c r="AO3632" s="11"/>
      <c r="AP3632" s="11"/>
      <c r="AQ3632" s="26"/>
      <c r="AR3632" s="26"/>
      <c r="AS3632" s="26"/>
      <c r="AT3632" s="26"/>
      <c r="AU3632" s="26"/>
      <c r="AV3632" s="26"/>
      <c r="AW3632" s="11"/>
      <c r="AX3632" s="11"/>
      <c r="AY3632" s="11"/>
      <c r="AZ3632" s="11"/>
      <c r="BA3632" s="11"/>
      <c r="BB3632" s="11"/>
      <c r="BC3632" s="11"/>
    </row>
    <row r="3633" spans="1:55" x14ac:dyDescent="0.3">
      <c r="A3633" s="11"/>
      <c r="B3633" s="11"/>
      <c r="C3633" s="11"/>
      <c r="D3633" s="11"/>
      <c r="E3633" s="38"/>
      <c r="F3633" s="11"/>
      <c r="G3633" s="40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11"/>
      <c r="AG3633" s="11"/>
      <c r="AH3633" s="11"/>
      <c r="AI3633" s="11"/>
      <c r="AJ3633" s="11"/>
      <c r="AK3633" s="11"/>
      <c r="AL3633" s="11"/>
      <c r="AM3633" s="11"/>
      <c r="AN3633" s="11"/>
      <c r="AO3633" s="11"/>
      <c r="AP3633" s="11"/>
      <c r="AQ3633" s="26"/>
      <c r="AR3633" s="26"/>
      <c r="AS3633" s="26"/>
      <c r="AT3633" s="26"/>
      <c r="AU3633" s="26"/>
      <c r="AV3633" s="26"/>
      <c r="AW3633" s="11"/>
      <c r="AX3633" s="11"/>
      <c r="AY3633" s="11"/>
      <c r="AZ3633" s="11"/>
      <c r="BA3633" s="11"/>
      <c r="BB3633" s="11"/>
      <c r="BC3633" s="11"/>
    </row>
    <row r="3634" spans="1:55" x14ac:dyDescent="0.3">
      <c r="A3634" s="11"/>
      <c r="B3634" s="11"/>
      <c r="C3634" s="11"/>
      <c r="D3634" s="11"/>
      <c r="E3634" s="38"/>
      <c r="F3634" s="11"/>
      <c r="G3634" s="40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11"/>
      <c r="AG3634" s="11"/>
      <c r="AH3634" s="11"/>
      <c r="AI3634" s="11"/>
      <c r="AJ3634" s="11"/>
      <c r="AK3634" s="11"/>
      <c r="AL3634" s="11"/>
      <c r="AM3634" s="11"/>
      <c r="AN3634" s="11"/>
      <c r="AO3634" s="11"/>
      <c r="AP3634" s="11"/>
      <c r="AQ3634" s="26"/>
      <c r="AR3634" s="26"/>
      <c r="AS3634" s="26"/>
      <c r="AT3634" s="26"/>
      <c r="AU3634" s="26"/>
      <c r="AV3634" s="26"/>
      <c r="AW3634" s="11"/>
      <c r="AX3634" s="11"/>
      <c r="AY3634" s="11"/>
      <c r="AZ3634" s="11"/>
      <c r="BA3634" s="11"/>
      <c r="BB3634" s="11"/>
      <c r="BC3634" s="11"/>
    </row>
    <row r="3635" spans="1:55" x14ac:dyDescent="0.3">
      <c r="A3635" s="11"/>
      <c r="B3635" s="11"/>
      <c r="C3635" s="11"/>
      <c r="D3635" s="11"/>
      <c r="E3635" s="38"/>
      <c r="F3635" s="11"/>
      <c r="G3635" s="40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11"/>
      <c r="AG3635" s="11"/>
      <c r="AH3635" s="11"/>
      <c r="AI3635" s="11"/>
      <c r="AJ3635" s="11"/>
      <c r="AK3635" s="11"/>
      <c r="AL3635" s="11"/>
      <c r="AM3635" s="11"/>
      <c r="AN3635" s="11"/>
      <c r="AO3635" s="11"/>
      <c r="AP3635" s="11"/>
      <c r="AQ3635" s="26"/>
      <c r="AR3635" s="26"/>
      <c r="AS3635" s="26"/>
      <c r="AT3635" s="26"/>
      <c r="AU3635" s="26"/>
      <c r="AV3635" s="26"/>
      <c r="AW3635" s="11"/>
      <c r="AX3635" s="11"/>
      <c r="AY3635" s="11"/>
      <c r="AZ3635" s="11"/>
      <c r="BA3635" s="11"/>
      <c r="BB3635" s="11"/>
      <c r="BC3635" s="11"/>
    </row>
    <row r="3636" spans="1:55" x14ac:dyDescent="0.3">
      <c r="A3636" s="11"/>
      <c r="B3636" s="11"/>
      <c r="C3636" s="11"/>
      <c r="D3636" s="11"/>
      <c r="E3636" s="38"/>
      <c r="F3636" s="11"/>
      <c r="G3636" s="40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11"/>
      <c r="AG3636" s="11"/>
      <c r="AH3636" s="11"/>
      <c r="AI3636" s="11"/>
      <c r="AJ3636" s="11"/>
      <c r="AK3636" s="11"/>
      <c r="AL3636" s="11"/>
      <c r="AM3636" s="11"/>
      <c r="AN3636" s="11"/>
      <c r="AO3636" s="11"/>
      <c r="AP3636" s="11"/>
      <c r="AQ3636" s="26"/>
      <c r="AR3636" s="26"/>
      <c r="AS3636" s="26"/>
      <c r="AT3636" s="26"/>
      <c r="AU3636" s="26"/>
      <c r="AV3636" s="26"/>
      <c r="AW3636" s="11"/>
      <c r="AX3636" s="11"/>
      <c r="AY3636" s="11"/>
      <c r="AZ3636" s="11"/>
      <c r="BA3636" s="11"/>
      <c r="BB3636" s="11"/>
      <c r="BC3636" s="11"/>
    </row>
    <row r="3637" spans="1:55" x14ac:dyDescent="0.3">
      <c r="A3637" s="11"/>
      <c r="B3637" s="11"/>
      <c r="C3637" s="11"/>
      <c r="D3637" s="11"/>
      <c r="E3637" s="38"/>
      <c r="F3637" s="11"/>
      <c r="G3637" s="40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11"/>
      <c r="AG3637" s="11"/>
      <c r="AH3637" s="11"/>
      <c r="AI3637" s="11"/>
      <c r="AJ3637" s="11"/>
      <c r="AK3637" s="11"/>
      <c r="AL3637" s="11"/>
      <c r="AM3637" s="11"/>
      <c r="AN3637" s="11"/>
      <c r="AO3637" s="11"/>
      <c r="AP3637" s="11"/>
      <c r="AQ3637" s="26"/>
      <c r="AR3637" s="26"/>
      <c r="AS3637" s="26"/>
      <c r="AT3637" s="26"/>
      <c r="AU3637" s="26"/>
      <c r="AV3637" s="26"/>
      <c r="AW3637" s="11"/>
      <c r="AX3637" s="11"/>
      <c r="AY3637" s="11"/>
      <c r="AZ3637" s="11"/>
      <c r="BA3637" s="11"/>
      <c r="BB3637" s="11"/>
      <c r="BC3637" s="11"/>
    </row>
    <row r="3638" spans="1:55" x14ac:dyDescent="0.3">
      <c r="A3638" s="11"/>
      <c r="B3638" s="11"/>
      <c r="C3638" s="11"/>
      <c r="D3638" s="11"/>
      <c r="E3638" s="38"/>
      <c r="F3638" s="11"/>
      <c r="G3638" s="40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11"/>
      <c r="AG3638" s="11"/>
      <c r="AH3638" s="11"/>
      <c r="AI3638" s="11"/>
      <c r="AJ3638" s="11"/>
      <c r="AK3638" s="11"/>
      <c r="AL3638" s="11"/>
      <c r="AM3638" s="11"/>
      <c r="AN3638" s="11"/>
      <c r="AO3638" s="11"/>
      <c r="AP3638" s="11"/>
      <c r="AQ3638" s="26"/>
      <c r="AR3638" s="26"/>
      <c r="AS3638" s="26"/>
      <c r="AT3638" s="26"/>
      <c r="AU3638" s="26"/>
      <c r="AV3638" s="26"/>
      <c r="AW3638" s="11"/>
      <c r="AX3638" s="11"/>
      <c r="AY3638" s="11"/>
      <c r="AZ3638" s="11"/>
      <c r="BA3638" s="11"/>
      <c r="BB3638" s="11"/>
      <c r="BC3638" s="11"/>
    </row>
    <row r="3639" spans="1:55" x14ac:dyDescent="0.3">
      <c r="A3639" s="11"/>
      <c r="B3639" s="11"/>
      <c r="C3639" s="11"/>
      <c r="D3639" s="11"/>
      <c r="E3639" s="38"/>
      <c r="F3639" s="11"/>
      <c r="G3639" s="40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11"/>
      <c r="AG3639" s="11"/>
      <c r="AH3639" s="11"/>
      <c r="AI3639" s="11"/>
      <c r="AJ3639" s="11"/>
      <c r="AK3639" s="11"/>
      <c r="AL3639" s="11"/>
      <c r="AM3639" s="11"/>
      <c r="AN3639" s="11"/>
      <c r="AO3639" s="11"/>
      <c r="AP3639" s="11"/>
      <c r="AQ3639" s="26"/>
      <c r="AR3639" s="26"/>
      <c r="AS3639" s="26"/>
      <c r="AT3639" s="26"/>
      <c r="AU3639" s="26"/>
      <c r="AV3639" s="26"/>
      <c r="AW3639" s="11"/>
      <c r="AX3639" s="11"/>
      <c r="AY3639" s="11"/>
      <c r="AZ3639" s="11"/>
      <c r="BA3639" s="11"/>
      <c r="BB3639" s="11"/>
      <c r="BC3639" s="11"/>
    </row>
    <row r="3640" spans="1:55" x14ac:dyDescent="0.3">
      <c r="A3640" s="11"/>
      <c r="B3640" s="11"/>
      <c r="C3640" s="11"/>
      <c r="D3640" s="11"/>
      <c r="E3640" s="38"/>
      <c r="F3640" s="11"/>
      <c r="G3640" s="40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11"/>
      <c r="AG3640" s="11"/>
      <c r="AH3640" s="11"/>
      <c r="AI3640" s="11"/>
      <c r="AJ3640" s="11"/>
      <c r="AK3640" s="11"/>
      <c r="AL3640" s="11"/>
      <c r="AM3640" s="11"/>
      <c r="AN3640" s="11"/>
      <c r="AO3640" s="11"/>
      <c r="AP3640" s="11"/>
      <c r="AQ3640" s="26"/>
      <c r="AR3640" s="26"/>
      <c r="AS3640" s="26"/>
      <c r="AT3640" s="26"/>
      <c r="AU3640" s="26"/>
      <c r="AV3640" s="26"/>
      <c r="AW3640" s="11"/>
      <c r="AX3640" s="11"/>
      <c r="AY3640" s="11"/>
      <c r="AZ3640" s="11"/>
      <c r="BA3640" s="11"/>
      <c r="BB3640" s="11"/>
      <c r="BC3640" s="11"/>
    </row>
    <row r="3641" spans="1:55" x14ac:dyDescent="0.3">
      <c r="A3641" s="11"/>
      <c r="B3641" s="11"/>
      <c r="C3641" s="11"/>
      <c r="D3641" s="11"/>
      <c r="E3641" s="38"/>
      <c r="F3641" s="11"/>
      <c r="G3641" s="40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11"/>
      <c r="AG3641" s="11"/>
      <c r="AH3641" s="11"/>
      <c r="AI3641" s="11"/>
      <c r="AJ3641" s="11"/>
      <c r="AK3641" s="11"/>
      <c r="AL3641" s="11"/>
      <c r="AM3641" s="11"/>
      <c r="AN3641" s="11"/>
      <c r="AO3641" s="11"/>
      <c r="AP3641" s="11"/>
      <c r="AQ3641" s="26"/>
      <c r="AR3641" s="26"/>
      <c r="AS3641" s="26"/>
      <c r="AT3641" s="26"/>
      <c r="AU3641" s="26"/>
      <c r="AV3641" s="26"/>
      <c r="AW3641" s="11"/>
      <c r="AX3641" s="11"/>
      <c r="AY3641" s="11"/>
      <c r="AZ3641" s="11"/>
      <c r="BA3641" s="11"/>
      <c r="BB3641" s="11"/>
      <c r="BC3641" s="11"/>
    </row>
    <row r="3642" spans="1:55" x14ac:dyDescent="0.3">
      <c r="A3642" s="11"/>
      <c r="B3642" s="11"/>
      <c r="C3642" s="11"/>
      <c r="D3642" s="11"/>
      <c r="E3642" s="38"/>
      <c r="F3642" s="11"/>
      <c r="G3642" s="40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11"/>
      <c r="AG3642" s="11"/>
      <c r="AH3642" s="11"/>
      <c r="AI3642" s="11"/>
      <c r="AJ3642" s="11"/>
      <c r="AK3642" s="11"/>
      <c r="AL3642" s="11"/>
      <c r="AM3642" s="11"/>
      <c r="AN3642" s="11"/>
      <c r="AO3642" s="11"/>
      <c r="AP3642" s="11"/>
      <c r="AQ3642" s="26"/>
      <c r="AR3642" s="26"/>
      <c r="AS3642" s="26"/>
      <c r="AT3642" s="26"/>
      <c r="AU3642" s="26"/>
      <c r="AV3642" s="26"/>
      <c r="AW3642" s="11"/>
      <c r="AX3642" s="11"/>
      <c r="AY3642" s="11"/>
      <c r="AZ3642" s="11"/>
      <c r="BA3642" s="11"/>
      <c r="BB3642" s="11"/>
      <c r="BC3642" s="11"/>
    </row>
    <row r="3643" spans="1:55" x14ac:dyDescent="0.3">
      <c r="A3643" s="11"/>
      <c r="B3643" s="11"/>
      <c r="C3643" s="11"/>
      <c r="D3643" s="11"/>
      <c r="E3643" s="38"/>
      <c r="F3643" s="11"/>
      <c r="G3643" s="40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11"/>
      <c r="AG3643" s="11"/>
      <c r="AH3643" s="11"/>
      <c r="AI3643" s="11"/>
      <c r="AJ3643" s="11"/>
      <c r="AK3643" s="11"/>
      <c r="AL3643" s="11"/>
      <c r="AM3643" s="11"/>
      <c r="AN3643" s="11"/>
      <c r="AO3643" s="11"/>
      <c r="AP3643" s="11"/>
      <c r="AQ3643" s="26"/>
      <c r="AR3643" s="26"/>
      <c r="AS3643" s="26"/>
      <c r="AT3643" s="26"/>
      <c r="AU3643" s="26"/>
      <c r="AV3643" s="26"/>
      <c r="AW3643" s="11"/>
      <c r="AX3643" s="11"/>
      <c r="AY3643" s="11"/>
      <c r="AZ3643" s="11"/>
      <c r="BA3643" s="11"/>
      <c r="BB3643" s="11"/>
      <c r="BC3643" s="11"/>
    </row>
    <row r="3644" spans="1:55" x14ac:dyDescent="0.3">
      <c r="A3644" s="11"/>
      <c r="B3644" s="11"/>
      <c r="C3644" s="11"/>
      <c r="D3644" s="11"/>
      <c r="E3644" s="38"/>
      <c r="F3644" s="11"/>
      <c r="G3644" s="40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11"/>
      <c r="AG3644" s="11"/>
      <c r="AH3644" s="11"/>
      <c r="AI3644" s="11"/>
      <c r="AJ3644" s="11"/>
      <c r="AK3644" s="11"/>
      <c r="AL3644" s="11"/>
      <c r="AM3644" s="11"/>
      <c r="AN3644" s="11"/>
      <c r="AO3644" s="11"/>
      <c r="AP3644" s="11"/>
      <c r="AQ3644" s="26"/>
      <c r="AR3644" s="26"/>
      <c r="AS3644" s="26"/>
      <c r="AT3644" s="26"/>
      <c r="AU3644" s="26"/>
      <c r="AV3644" s="26"/>
      <c r="AW3644" s="11"/>
      <c r="AX3644" s="11"/>
      <c r="AY3644" s="11"/>
      <c r="AZ3644" s="11"/>
      <c r="BA3644" s="11"/>
      <c r="BB3644" s="11"/>
      <c r="BC3644" s="11"/>
    </row>
    <row r="3645" spans="1:55" x14ac:dyDescent="0.3">
      <c r="A3645" s="11"/>
      <c r="B3645" s="11"/>
      <c r="C3645" s="11"/>
      <c r="D3645" s="11"/>
      <c r="E3645" s="38"/>
      <c r="F3645" s="11"/>
      <c r="G3645" s="40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11"/>
      <c r="AG3645" s="11"/>
      <c r="AH3645" s="11"/>
      <c r="AI3645" s="11"/>
      <c r="AJ3645" s="11"/>
      <c r="AK3645" s="11"/>
      <c r="AL3645" s="11"/>
      <c r="AM3645" s="11"/>
      <c r="AN3645" s="11"/>
      <c r="AO3645" s="11"/>
      <c r="AP3645" s="11"/>
      <c r="AQ3645" s="26"/>
      <c r="AR3645" s="26"/>
      <c r="AS3645" s="26"/>
      <c r="AT3645" s="26"/>
      <c r="AU3645" s="26"/>
      <c r="AV3645" s="26"/>
      <c r="AW3645" s="11"/>
      <c r="AX3645" s="11"/>
      <c r="AY3645" s="11"/>
      <c r="AZ3645" s="11"/>
      <c r="BA3645" s="11"/>
      <c r="BB3645" s="11"/>
      <c r="BC3645" s="11"/>
    </row>
    <row r="3646" spans="1:55" x14ac:dyDescent="0.3">
      <c r="A3646" s="11"/>
      <c r="B3646" s="11"/>
      <c r="C3646" s="11"/>
      <c r="D3646" s="11"/>
      <c r="E3646" s="38"/>
      <c r="F3646" s="11"/>
      <c r="G3646" s="40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11"/>
      <c r="AG3646" s="11"/>
      <c r="AH3646" s="11"/>
      <c r="AI3646" s="11"/>
      <c r="AJ3646" s="11"/>
      <c r="AK3646" s="11"/>
      <c r="AL3646" s="11"/>
      <c r="AM3646" s="11"/>
      <c r="AN3646" s="11"/>
      <c r="AO3646" s="11"/>
      <c r="AP3646" s="11"/>
      <c r="AQ3646" s="26"/>
      <c r="AR3646" s="26"/>
      <c r="AS3646" s="26"/>
      <c r="AT3646" s="26"/>
      <c r="AU3646" s="26"/>
      <c r="AV3646" s="26"/>
      <c r="AW3646" s="11"/>
      <c r="AX3646" s="11"/>
      <c r="AY3646" s="11"/>
      <c r="AZ3646" s="11"/>
      <c r="BA3646" s="11"/>
      <c r="BB3646" s="11"/>
      <c r="BC3646" s="11"/>
    </row>
    <row r="3647" spans="1:55" x14ac:dyDescent="0.3">
      <c r="A3647" s="11"/>
      <c r="B3647" s="11"/>
      <c r="C3647" s="11"/>
      <c r="D3647" s="11"/>
      <c r="E3647" s="38"/>
      <c r="F3647" s="11"/>
      <c r="G3647" s="40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11"/>
      <c r="AG3647" s="11"/>
      <c r="AH3647" s="11"/>
      <c r="AI3647" s="11"/>
      <c r="AJ3647" s="11"/>
      <c r="AK3647" s="11"/>
      <c r="AL3647" s="11"/>
      <c r="AM3647" s="11"/>
      <c r="AN3647" s="11"/>
      <c r="AO3647" s="11"/>
      <c r="AP3647" s="11"/>
      <c r="AQ3647" s="26"/>
      <c r="AR3647" s="26"/>
      <c r="AS3647" s="26"/>
      <c r="AT3647" s="26"/>
      <c r="AU3647" s="26"/>
      <c r="AV3647" s="26"/>
      <c r="AW3647" s="11"/>
      <c r="AX3647" s="11"/>
      <c r="AY3647" s="11"/>
      <c r="AZ3647" s="11"/>
      <c r="BA3647" s="11"/>
      <c r="BB3647" s="11"/>
      <c r="BC3647" s="11"/>
    </row>
    <row r="3648" spans="1:55" x14ac:dyDescent="0.3">
      <c r="A3648" s="11"/>
      <c r="B3648" s="11"/>
      <c r="C3648" s="11"/>
      <c r="D3648" s="11"/>
      <c r="E3648" s="38"/>
      <c r="F3648" s="11"/>
      <c r="G3648" s="40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11"/>
      <c r="AG3648" s="11"/>
      <c r="AH3648" s="11"/>
      <c r="AI3648" s="11"/>
      <c r="AJ3648" s="11"/>
      <c r="AK3648" s="11"/>
      <c r="AL3648" s="11"/>
      <c r="AM3648" s="11"/>
      <c r="AN3648" s="11"/>
      <c r="AO3648" s="11"/>
      <c r="AP3648" s="11"/>
      <c r="AQ3648" s="26"/>
      <c r="AR3648" s="26"/>
      <c r="AS3648" s="26"/>
      <c r="AT3648" s="26"/>
      <c r="AU3648" s="26"/>
      <c r="AV3648" s="26"/>
      <c r="AW3648" s="11"/>
      <c r="AX3648" s="11"/>
      <c r="AY3648" s="11"/>
      <c r="AZ3648" s="11"/>
      <c r="BA3648" s="11"/>
      <c r="BB3648" s="11"/>
      <c r="BC3648" s="11"/>
    </row>
    <row r="3649" spans="1:55" x14ac:dyDescent="0.3">
      <c r="A3649" s="11"/>
      <c r="B3649" s="11"/>
      <c r="C3649" s="11"/>
      <c r="D3649" s="11"/>
      <c r="E3649" s="38"/>
      <c r="F3649" s="11"/>
      <c r="G3649" s="40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11"/>
      <c r="AG3649" s="11"/>
      <c r="AH3649" s="11"/>
      <c r="AI3649" s="11"/>
      <c r="AJ3649" s="11"/>
      <c r="AK3649" s="11"/>
      <c r="AL3649" s="11"/>
      <c r="AM3649" s="11"/>
      <c r="AN3649" s="11"/>
      <c r="AO3649" s="11"/>
      <c r="AP3649" s="11"/>
      <c r="AQ3649" s="26"/>
      <c r="AR3649" s="26"/>
      <c r="AS3649" s="26"/>
      <c r="AT3649" s="26"/>
      <c r="AU3649" s="26"/>
      <c r="AV3649" s="26"/>
      <c r="AW3649" s="11"/>
      <c r="AX3649" s="11"/>
      <c r="AY3649" s="11"/>
      <c r="AZ3649" s="11"/>
      <c r="BA3649" s="11"/>
      <c r="BB3649" s="11"/>
      <c r="BC3649" s="11"/>
    </row>
    <row r="3650" spans="1:55" x14ac:dyDescent="0.3">
      <c r="A3650" s="11"/>
      <c r="B3650" s="11"/>
      <c r="C3650" s="11"/>
      <c r="D3650" s="11"/>
      <c r="E3650" s="38"/>
      <c r="F3650" s="11"/>
      <c r="G3650" s="40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11"/>
      <c r="AG3650" s="11"/>
      <c r="AH3650" s="11"/>
      <c r="AI3650" s="11"/>
      <c r="AJ3650" s="11"/>
      <c r="AK3650" s="11"/>
      <c r="AL3650" s="11"/>
      <c r="AM3650" s="11"/>
      <c r="AN3650" s="11"/>
      <c r="AO3650" s="11"/>
      <c r="AP3650" s="11"/>
      <c r="AQ3650" s="26"/>
      <c r="AR3650" s="26"/>
      <c r="AS3650" s="26"/>
      <c r="AT3650" s="26"/>
      <c r="AU3650" s="26"/>
      <c r="AV3650" s="26"/>
      <c r="AW3650" s="11"/>
      <c r="AX3650" s="11"/>
      <c r="AY3650" s="11"/>
      <c r="AZ3650" s="11"/>
      <c r="BA3650" s="11"/>
      <c r="BB3650" s="11"/>
      <c r="BC3650" s="11"/>
    </row>
    <row r="3651" spans="1:55" x14ac:dyDescent="0.3">
      <c r="A3651" s="11"/>
      <c r="B3651" s="11"/>
      <c r="C3651" s="11"/>
      <c r="D3651" s="11"/>
      <c r="E3651" s="38"/>
      <c r="F3651" s="11"/>
      <c r="G3651" s="40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11"/>
      <c r="AG3651" s="11"/>
      <c r="AH3651" s="11"/>
      <c r="AI3651" s="11"/>
      <c r="AJ3651" s="11"/>
      <c r="AK3651" s="11"/>
      <c r="AL3651" s="11"/>
      <c r="AM3651" s="11"/>
      <c r="AN3651" s="11"/>
      <c r="AO3651" s="11"/>
      <c r="AP3651" s="11"/>
      <c r="AQ3651" s="26"/>
      <c r="AR3651" s="26"/>
      <c r="AS3651" s="26"/>
      <c r="AT3651" s="26"/>
      <c r="AU3651" s="26"/>
      <c r="AV3651" s="26"/>
      <c r="AW3651" s="11"/>
      <c r="AX3651" s="11"/>
      <c r="AY3651" s="11"/>
      <c r="AZ3651" s="11"/>
      <c r="BA3651" s="11"/>
      <c r="BB3651" s="11"/>
      <c r="BC3651" s="11"/>
    </row>
    <row r="3652" spans="1:55" x14ac:dyDescent="0.3">
      <c r="A3652" s="11"/>
      <c r="B3652" s="11"/>
      <c r="C3652" s="11"/>
      <c r="D3652" s="11"/>
      <c r="E3652" s="38"/>
      <c r="F3652" s="11"/>
      <c r="G3652" s="40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11"/>
      <c r="AG3652" s="11"/>
      <c r="AH3652" s="11"/>
      <c r="AI3652" s="11"/>
      <c r="AJ3652" s="11"/>
      <c r="AK3652" s="11"/>
      <c r="AL3652" s="11"/>
      <c r="AM3652" s="11"/>
      <c r="AN3652" s="11"/>
      <c r="AO3652" s="11"/>
      <c r="AP3652" s="11"/>
      <c r="AQ3652" s="26"/>
      <c r="AR3652" s="26"/>
      <c r="AS3652" s="26"/>
      <c r="AT3652" s="26"/>
      <c r="AU3652" s="26"/>
      <c r="AV3652" s="26"/>
      <c r="AW3652" s="11"/>
      <c r="AX3652" s="11"/>
      <c r="AY3652" s="11"/>
      <c r="AZ3652" s="11"/>
      <c r="BA3652" s="11"/>
      <c r="BB3652" s="11"/>
      <c r="BC3652" s="11"/>
    </row>
    <row r="3653" spans="1:55" x14ac:dyDescent="0.3">
      <c r="A3653" s="11"/>
      <c r="B3653" s="11"/>
      <c r="C3653" s="11"/>
      <c r="D3653" s="11"/>
      <c r="E3653" s="38"/>
      <c r="F3653" s="11"/>
      <c r="G3653" s="40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11"/>
      <c r="AG3653" s="11"/>
      <c r="AH3653" s="11"/>
      <c r="AI3653" s="11"/>
      <c r="AJ3653" s="11"/>
      <c r="AK3653" s="11"/>
      <c r="AL3653" s="11"/>
      <c r="AM3653" s="11"/>
      <c r="AN3653" s="11"/>
      <c r="AO3653" s="11"/>
      <c r="AP3653" s="11"/>
      <c r="AQ3653" s="26"/>
      <c r="AR3653" s="26"/>
      <c r="AS3653" s="26"/>
      <c r="AT3653" s="26"/>
      <c r="AU3653" s="26"/>
      <c r="AV3653" s="26"/>
      <c r="AW3653" s="11"/>
      <c r="AX3653" s="11"/>
      <c r="AY3653" s="11"/>
      <c r="AZ3653" s="11"/>
      <c r="BA3653" s="11"/>
      <c r="BB3653" s="11"/>
      <c r="BC3653" s="11"/>
    </row>
    <row r="3654" spans="1:55" x14ac:dyDescent="0.3">
      <c r="A3654" s="11"/>
      <c r="B3654" s="11"/>
      <c r="C3654" s="11"/>
      <c r="D3654" s="11"/>
      <c r="E3654" s="38"/>
      <c r="F3654" s="11"/>
      <c r="G3654" s="40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11"/>
      <c r="AG3654" s="11"/>
      <c r="AH3654" s="11"/>
      <c r="AI3654" s="11"/>
      <c r="AJ3654" s="11"/>
      <c r="AK3654" s="11"/>
      <c r="AL3654" s="11"/>
      <c r="AM3654" s="11"/>
      <c r="AN3654" s="11"/>
      <c r="AO3654" s="11"/>
      <c r="AP3654" s="11"/>
      <c r="AQ3654" s="26"/>
      <c r="AR3654" s="26"/>
      <c r="AS3654" s="26"/>
      <c r="AT3654" s="26"/>
      <c r="AU3654" s="26"/>
      <c r="AV3654" s="26"/>
      <c r="AW3654" s="11"/>
      <c r="AX3654" s="11"/>
      <c r="AY3654" s="11"/>
      <c r="AZ3654" s="11"/>
      <c r="BA3654" s="11"/>
      <c r="BB3654" s="11"/>
      <c r="BC3654" s="11"/>
    </row>
    <row r="3655" spans="1:55" x14ac:dyDescent="0.3">
      <c r="A3655" s="11"/>
      <c r="B3655" s="11"/>
      <c r="C3655" s="11"/>
      <c r="D3655" s="11"/>
      <c r="E3655" s="38"/>
      <c r="F3655" s="11"/>
      <c r="G3655" s="40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11"/>
      <c r="AG3655" s="11"/>
      <c r="AH3655" s="11"/>
      <c r="AI3655" s="11"/>
      <c r="AJ3655" s="11"/>
      <c r="AK3655" s="11"/>
      <c r="AL3655" s="11"/>
      <c r="AM3655" s="11"/>
      <c r="AN3655" s="11"/>
      <c r="AO3655" s="11"/>
      <c r="AP3655" s="11"/>
      <c r="AQ3655" s="26"/>
      <c r="AR3655" s="26"/>
      <c r="AS3655" s="26"/>
      <c r="AT3655" s="26"/>
      <c r="AU3655" s="26"/>
      <c r="AV3655" s="26"/>
      <c r="AW3655" s="11"/>
      <c r="AX3655" s="11"/>
      <c r="AY3655" s="11"/>
      <c r="AZ3655" s="11"/>
      <c r="BA3655" s="11"/>
      <c r="BB3655" s="11"/>
      <c r="BC3655" s="11"/>
    </row>
    <row r="3656" spans="1:55" x14ac:dyDescent="0.3">
      <c r="A3656" s="11"/>
      <c r="B3656" s="11"/>
      <c r="C3656" s="11"/>
      <c r="D3656" s="11"/>
      <c r="E3656" s="38"/>
      <c r="F3656" s="11"/>
      <c r="G3656" s="40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11"/>
      <c r="AG3656" s="11"/>
      <c r="AH3656" s="11"/>
      <c r="AI3656" s="11"/>
      <c r="AJ3656" s="11"/>
      <c r="AK3656" s="11"/>
      <c r="AL3656" s="11"/>
      <c r="AM3656" s="11"/>
      <c r="AN3656" s="11"/>
      <c r="AO3656" s="11"/>
      <c r="AP3656" s="11"/>
      <c r="AQ3656" s="26"/>
      <c r="AR3656" s="26"/>
      <c r="AS3656" s="26"/>
      <c r="AT3656" s="26"/>
      <c r="AU3656" s="26"/>
      <c r="AV3656" s="26"/>
      <c r="AW3656" s="11"/>
      <c r="AX3656" s="11"/>
      <c r="AY3656" s="11"/>
      <c r="AZ3656" s="11"/>
      <c r="BA3656" s="11"/>
      <c r="BB3656" s="11"/>
      <c r="BC3656" s="11"/>
    </row>
    <row r="3657" spans="1:55" x14ac:dyDescent="0.3">
      <c r="A3657" s="11"/>
      <c r="B3657" s="11"/>
      <c r="C3657" s="11"/>
      <c r="D3657" s="11"/>
      <c r="E3657" s="38"/>
      <c r="F3657" s="11"/>
      <c r="G3657" s="40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11"/>
      <c r="AG3657" s="11"/>
      <c r="AH3657" s="11"/>
      <c r="AI3657" s="11"/>
      <c r="AJ3657" s="11"/>
      <c r="AK3657" s="11"/>
      <c r="AL3657" s="11"/>
      <c r="AM3657" s="11"/>
      <c r="AN3657" s="11"/>
      <c r="AO3657" s="11"/>
      <c r="AP3657" s="11"/>
      <c r="AQ3657" s="26"/>
      <c r="AR3657" s="26"/>
      <c r="AS3657" s="26"/>
      <c r="AT3657" s="26"/>
      <c r="AU3657" s="26"/>
      <c r="AV3657" s="26"/>
      <c r="AW3657" s="11"/>
      <c r="AX3657" s="11"/>
      <c r="AY3657" s="11"/>
      <c r="AZ3657" s="11"/>
      <c r="BA3657" s="11"/>
      <c r="BB3657" s="11"/>
      <c r="BC3657" s="11"/>
    </row>
    <row r="3658" spans="1:55" x14ac:dyDescent="0.3">
      <c r="A3658" s="11"/>
      <c r="B3658" s="11"/>
      <c r="C3658" s="11"/>
      <c r="D3658" s="11"/>
      <c r="E3658" s="38"/>
      <c r="F3658" s="11"/>
      <c r="G3658" s="40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11"/>
      <c r="AG3658" s="11"/>
      <c r="AH3658" s="11"/>
      <c r="AI3658" s="11"/>
      <c r="AJ3658" s="11"/>
      <c r="AK3658" s="11"/>
      <c r="AL3658" s="11"/>
      <c r="AM3658" s="11"/>
      <c r="AN3658" s="11"/>
      <c r="AO3658" s="11"/>
      <c r="AP3658" s="11"/>
      <c r="AQ3658" s="26"/>
      <c r="AR3658" s="26"/>
      <c r="AS3658" s="26"/>
      <c r="AT3658" s="26"/>
      <c r="AU3658" s="26"/>
      <c r="AV3658" s="26"/>
      <c r="AW3658" s="11"/>
      <c r="AX3658" s="11"/>
      <c r="AY3658" s="11"/>
      <c r="AZ3658" s="11"/>
      <c r="BA3658" s="11"/>
      <c r="BB3658" s="11"/>
      <c r="BC3658" s="11"/>
    </row>
    <row r="3659" spans="1:55" x14ac:dyDescent="0.3">
      <c r="A3659" s="11"/>
      <c r="B3659" s="11"/>
      <c r="C3659" s="11"/>
      <c r="D3659" s="11"/>
      <c r="E3659" s="38"/>
      <c r="F3659" s="11"/>
      <c r="G3659" s="40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11"/>
      <c r="AG3659" s="11"/>
      <c r="AH3659" s="11"/>
      <c r="AI3659" s="11"/>
      <c r="AJ3659" s="11"/>
      <c r="AK3659" s="11"/>
      <c r="AL3659" s="11"/>
      <c r="AM3659" s="11"/>
      <c r="AN3659" s="11"/>
      <c r="AO3659" s="11"/>
      <c r="AP3659" s="11"/>
      <c r="AQ3659" s="26"/>
      <c r="AR3659" s="26"/>
      <c r="AS3659" s="26"/>
      <c r="AT3659" s="26"/>
      <c r="AU3659" s="26"/>
      <c r="AV3659" s="26"/>
      <c r="AW3659" s="11"/>
      <c r="AX3659" s="11"/>
      <c r="AY3659" s="11"/>
      <c r="AZ3659" s="11"/>
      <c r="BA3659" s="11"/>
      <c r="BB3659" s="11"/>
      <c r="BC3659" s="11"/>
    </row>
    <row r="3660" spans="1:55" x14ac:dyDescent="0.3">
      <c r="A3660" s="11"/>
      <c r="B3660" s="11"/>
      <c r="C3660" s="11"/>
      <c r="D3660" s="11"/>
      <c r="E3660" s="38"/>
      <c r="F3660" s="11"/>
      <c r="G3660" s="40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11"/>
      <c r="AG3660" s="11"/>
      <c r="AH3660" s="11"/>
      <c r="AI3660" s="11"/>
      <c r="AJ3660" s="11"/>
      <c r="AK3660" s="11"/>
      <c r="AL3660" s="11"/>
      <c r="AM3660" s="11"/>
      <c r="AN3660" s="11"/>
      <c r="AO3660" s="11"/>
      <c r="AP3660" s="11"/>
      <c r="AQ3660" s="26"/>
      <c r="AR3660" s="26"/>
      <c r="AS3660" s="26"/>
      <c r="AT3660" s="26"/>
      <c r="AU3660" s="26"/>
      <c r="AV3660" s="26"/>
      <c r="AW3660" s="11"/>
      <c r="AX3660" s="11"/>
      <c r="AY3660" s="11"/>
      <c r="AZ3660" s="11"/>
      <c r="BA3660" s="11"/>
      <c r="BB3660" s="11"/>
      <c r="BC3660" s="11"/>
    </row>
    <row r="3661" spans="1:55" x14ac:dyDescent="0.3">
      <c r="A3661" s="11"/>
      <c r="B3661" s="11"/>
      <c r="C3661" s="11"/>
      <c r="D3661" s="11"/>
      <c r="E3661" s="38"/>
      <c r="F3661" s="11"/>
      <c r="G3661" s="40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11"/>
      <c r="AG3661" s="11"/>
      <c r="AH3661" s="11"/>
      <c r="AI3661" s="11"/>
      <c r="AJ3661" s="11"/>
      <c r="AK3661" s="11"/>
      <c r="AL3661" s="11"/>
      <c r="AM3661" s="11"/>
      <c r="AN3661" s="11"/>
      <c r="AO3661" s="11"/>
      <c r="AP3661" s="11"/>
      <c r="AQ3661" s="26"/>
      <c r="AR3661" s="26"/>
      <c r="AS3661" s="26"/>
      <c r="AT3661" s="26"/>
      <c r="AU3661" s="26"/>
      <c r="AV3661" s="26"/>
      <c r="AW3661" s="11"/>
      <c r="AX3661" s="11"/>
      <c r="AY3661" s="11"/>
      <c r="AZ3661" s="11"/>
      <c r="BA3661" s="11"/>
      <c r="BB3661" s="11"/>
      <c r="BC3661" s="11"/>
    </row>
    <row r="3662" spans="1:55" x14ac:dyDescent="0.3">
      <c r="A3662" s="11"/>
      <c r="B3662" s="11"/>
      <c r="C3662" s="11"/>
      <c r="D3662" s="11"/>
      <c r="E3662" s="38"/>
      <c r="F3662" s="11"/>
      <c r="G3662" s="40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11"/>
      <c r="AG3662" s="11"/>
      <c r="AH3662" s="11"/>
      <c r="AI3662" s="11"/>
      <c r="AJ3662" s="11"/>
      <c r="AK3662" s="11"/>
      <c r="AL3662" s="11"/>
      <c r="AM3662" s="11"/>
      <c r="AN3662" s="11"/>
      <c r="AO3662" s="11"/>
      <c r="AP3662" s="11"/>
      <c r="AQ3662" s="26"/>
      <c r="AR3662" s="26"/>
      <c r="AS3662" s="26"/>
      <c r="AT3662" s="26"/>
      <c r="AU3662" s="26"/>
      <c r="AV3662" s="26"/>
      <c r="AW3662" s="11"/>
      <c r="AX3662" s="11"/>
      <c r="AY3662" s="11"/>
      <c r="AZ3662" s="11"/>
      <c r="BA3662" s="11"/>
      <c r="BB3662" s="11"/>
      <c r="BC3662" s="11"/>
    </row>
    <row r="3663" spans="1:55" x14ac:dyDescent="0.3">
      <c r="A3663" s="11"/>
      <c r="B3663" s="11"/>
      <c r="C3663" s="11"/>
      <c r="D3663" s="11"/>
      <c r="E3663" s="38"/>
      <c r="F3663" s="11"/>
      <c r="G3663" s="40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11"/>
      <c r="AG3663" s="11"/>
      <c r="AH3663" s="11"/>
      <c r="AI3663" s="11"/>
      <c r="AJ3663" s="11"/>
      <c r="AK3663" s="11"/>
      <c r="AL3663" s="11"/>
      <c r="AM3663" s="11"/>
      <c r="AN3663" s="11"/>
      <c r="AO3663" s="11"/>
      <c r="AP3663" s="11"/>
      <c r="AQ3663" s="26"/>
      <c r="AR3663" s="26"/>
      <c r="AS3663" s="26"/>
      <c r="AT3663" s="26"/>
      <c r="AU3663" s="26"/>
      <c r="AV3663" s="26"/>
      <c r="AW3663" s="11"/>
      <c r="AX3663" s="11"/>
      <c r="AY3663" s="11"/>
      <c r="AZ3663" s="11"/>
      <c r="BA3663" s="11"/>
      <c r="BB3663" s="11"/>
      <c r="BC3663" s="11"/>
    </row>
    <row r="3664" spans="1:55" x14ac:dyDescent="0.3">
      <c r="A3664" s="11"/>
      <c r="B3664" s="11"/>
      <c r="C3664" s="11"/>
      <c r="D3664" s="11"/>
      <c r="E3664" s="38"/>
      <c r="F3664" s="11"/>
      <c r="G3664" s="40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11"/>
      <c r="AG3664" s="11"/>
      <c r="AH3664" s="11"/>
      <c r="AI3664" s="11"/>
      <c r="AJ3664" s="11"/>
      <c r="AK3664" s="11"/>
      <c r="AL3664" s="11"/>
      <c r="AM3664" s="11"/>
      <c r="AN3664" s="11"/>
      <c r="AO3664" s="11"/>
      <c r="AP3664" s="11"/>
      <c r="AQ3664" s="26"/>
      <c r="AR3664" s="26"/>
      <c r="AS3664" s="26"/>
      <c r="AT3664" s="26"/>
      <c r="AU3664" s="26"/>
      <c r="AV3664" s="26"/>
      <c r="AW3664" s="11"/>
      <c r="AX3664" s="11"/>
      <c r="AY3664" s="11"/>
      <c r="AZ3664" s="11"/>
      <c r="BA3664" s="11"/>
      <c r="BB3664" s="11"/>
      <c r="BC3664" s="11"/>
    </row>
    <row r="3665" spans="1:55" x14ac:dyDescent="0.3">
      <c r="A3665" s="11"/>
      <c r="B3665" s="11"/>
      <c r="C3665" s="11"/>
      <c r="D3665" s="11"/>
      <c r="E3665" s="38"/>
      <c r="F3665" s="11"/>
      <c r="G3665" s="40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11"/>
      <c r="AG3665" s="11"/>
      <c r="AH3665" s="11"/>
      <c r="AI3665" s="11"/>
      <c r="AJ3665" s="11"/>
      <c r="AK3665" s="11"/>
      <c r="AL3665" s="11"/>
      <c r="AM3665" s="11"/>
      <c r="AN3665" s="11"/>
      <c r="AO3665" s="11"/>
      <c r="AP3665" s="11"/>
      <c r="AQ3665" s="26"/>
      <c r="AR3665" s="26"/>
      <c r="AS3665" s="26"/>
      <c r="AT3665" s="26"/>
      <c r="AU3665" s="26"/>
      <c r="AV3665" s="26"/>
      <c r="AW3665" s="11"/>
      <c r="AX3665" s="11"/>
      <c r="AY3665" s="11"/>
      <c r="AZ3665" s="11"/>
      <c r="BA3665" s="11"/>
      <c r="BB3665" s="11"/>
      <c r="BC3665" s="11"/>
    </row>
    <row r="3666" spans="1:55" x14ac:dyDescent="0.3">
      <c r="A3666" s="11"/>
      <c r="B3666" s="11"/>
      <c r="C3666" s="11"/>
      <c r="D3666" s="11"/>
      <c r="E3666" s="38"/>
      <c r="F3666" s="11"/>
      <c r="G3666" s="40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11"/>
      <c r="AG3666" s="11"/>
      <c r="AH3666" s="11"/>
      <c r="AI3666" s="11"/>
      <c r="AJ3666" s="11"/>
      <c r="AK3666" s="11"/>
      <c r="AL3666" s="11"/>
      <c r="AM3666" s="11"/>
      <c r="AN3666" s="11"/>
      <c r="AO3666" s="11"/>
      <c r="AP3666" s="11"/>
      <c r="AQ3666" s="26"/>
      <c r="AR3666" s="26"/>
      <c r="AS3666" s="26"/>
      <c r="AT3666" s="26"/>
      <c r="AU3666" s="26"/>
      <c r="AV3666" s="26"/>
      <c r="AW3666" s="11"/>
      <c r="AX3666" s="11"/>
      <c r="AY3666" s="11"/>
      <c r="AZ3666" s="11"/>
      <c r="BA3666" s="11"/>
      <c r="BB3666" s="11"/>
      <c r="BC3666" s="11"/>
    </row>
    <row r="3667" spans="1:55" x14ac:dyDescent="0.3">
      <c r="A3667" s="11"/>
      <c r="B3667" s="11"/>
      <c r="C3667" s="11"/>
      <c r="D3667" s="11"/>
      <c r="E3667" s="38"/>
      <c r="F3667" s="11"/>
      <c r="G3667" s="40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11"/>
      <c r="AG3667" s="11"/>
      <c r="AH3667" s="11"/>
      <c r="AI3667" s="11"/>
      <c r="AJ3667" s="11"/>
      <c r="AK3667" s="11"/>
      <c r="AL3667" s="11"/>
      <c r="AM3667" s="11"/>
      <c r="AN3667" s="11"/>
      <c r="AO3667" s="11"/>
      <c r="AP3667" s="11"/>
      <c r="AQ3667" s="26"/>
      <c r="AR3667" s="26"/>
      <c r="AS3667" s="26"/>
      <c r="AT3667" s="26"/>
      <c r="AU3667" s="26"/>
      <c r="AV3667" s="26"/>
      <c r="AW3667" s="11"/>
      <c r="AX3667" s="11"/>
      <c r="AY3667" s="11"/>
      <c r="AZ3667" s="11"/>
      <c r="BA3667" s="11"/>
      <c r="BB3667" s="11"/>
      <c r="BC3667" s="11"/>
    </row>
    <row r="3668" spans="1:55" x14ac:dyDescent="0.3">
      <c r="A3668" s="11"/>
      <c r="B3668" s="11"/>
      <c r="C3668" s="11"/>
      <c r="D3668" s="11"/>
      <c r="E3668" s="38"/>
      <c r="F3668" s="11"/>
      <c r="G3668" s="40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11"/>
      <c r="AG3668" s="11"/>
      <c r="AH3668" s="11"/>
      <c r="AI3668" s="11"/>
      <c r="AJ3668" s="11"/>
      <c r="AK3668" s="11"/>
      <c r="AL3668" s="11"/>
      <c r="AM3668" s="11"/>
      <c r="AN3668" s="11"/>
      <c r="AO3668" s="11"/>
      <c r="AP3668" s="11"/>
      <c r="AQ3668" s="26"/>
      <c r="AR3668" s="26"/>
      <c r="AS3668" s="26"/>
      <c r="AT3668" s="26"/>
      <c r="AU3668" s="26"/>
      <c r="AV3668" s="26"/>
      <c r="AW3668" s="11"/>
      <c r="AX3668" s="11"/>
      <c r="AY3668" s="11"/>
      <c r="AZ3668" s="11"/>
      <c r="BA3668" s="11"/>
      <c r="BB3668" s="11"/>
      <c r="BC3668" s="11"/>
    </row>
    <row r="3669" spans="1:55" x14ac:dyDescent="0.3">
      <c r="A3669" s="11"/>
      <c r="B3669" s="11"/>
      <c r="C3669" s="11"/>
      <c r="D3669" s="11"/>
      <c r="E3669" s="38"/>
      <c r="F3669" s="11"/>
      <c r="G3669" s="40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11"/>
      <c r="AG3669" s="11"/>
      <c r="AH3669" s="11"/>
      <c r="AI3669" s="11"/>
      <c r="AJ3669" s="11"/>
      <c r="AK3669" s="11"/>
      <c r="AL3669" s="11"/>
      <c r="AM3669" s="11"/>
      <c r="AN3669" s="11"/>
      <c r="AO3669" s="11"/>
      <c r="AP3669" s="11"/>
      <c r="AQ3669" s="26"/>
      <c r="AR3669" s="26"/>
      <c r="AS3669" s="26"/>
      <c r="AT3669" s="26"/>
      <c r="AU3669" s="26"/>
      <c r="AV3669" s="26"/>
      <c r="AW3669" s="11"/>
      <c r="AX3669" s="11"/>
      <c r="AY3669" s="11"/>
      <c r="AZ3669" s="11"/>
      <c r="BA3669" s="11"/>
      <c r="BB3669" s="11"/>
      <c r="BC3669" s="11"/>
    </row>
    <row r="3670" spans="1:55" x14ac:dyDescent="0.3">
      <c r="A3670" s="11"/>
      <c r="B3670" s="11"/>
      <c r="C3670" s="11"/>
      <c r="D3670" s="11"/>
      <c r="E3670" s="38"/>
      <c r="F3670" s="11"/>
      <c r="G3670" s="40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11"/>
      <c r="AG3670" s="11"/>
      <c r="AH3670" s="11"/>
      <c r="AI3670" s="11"/>
      <c r="AJ3670" s="11"/>
      <c r="AK3670" s="11"/>
      <c r="AL3670" s="11"/>
      <c r="AM3670" s="11"/>
      <c r="AN3670" s="11"/>
      <c r="AO3670" s="11"/>
      <c r="AP3670" s="11"/>
      <c r="AQ3670" s="26"/>
      <c r="AR3670" s="26"/>
      <c r="AS3670" s="26"/>
      <c r="AT3670" s="26"/>
      <c r="AU3670" s="26"/>
      <c r="AV3670" s="26"/>
      <c r="AW3670" s="11"/>
      <c r="AX3670" s="11"/>
      <c r="AY3670" s="11"/>
      <c r="AZ3670" s="11"/>
      <c r="BA3670" s="11"/>
      <c r="BB3670" s="11"/>
      <c r="BC3670" s="11"/>
    </row>
    <row r="3671" spans="1:55" x14ac:dyDescent="0.3">
      <c r="A3671" s="11"/>
      <c r="B3671" s="11"/>
      <c r="C3671" s="11"/>
      <c r="D3671" s="11"/>
      <c r="E3671" s="38"/>
      <c r="F3671" s="11"/>
      <c r="G3671" s="40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11"/>
      <c r="AG3671" s="11"/>
      <c r="AH3671" s="11"/>
      <c r="AI3671" s="11"/>
      <c r="AJ3671" s="11"/>
      <c r="AK3671" s="11"/>
      <c r="AL3671" s="11"/>
      <c r="AM3671" s="11"/>
      <c r="AN3671" s="11"/>
      <c r="AO3671" s="11"/>
      <c r="AP3671" s="11"/>
      <c r="AQ3671" s="26"/>
      <c r="AR3671" s="26"/>
      <c r="AS3671" s="26"/>
      <c r="AT3671" s="26"/>
      <c r="AU3671" s="26"/>
      <c r="AV3671" s="26"/>
      <c r="AW3671" s="11"/>
      <c r="AX3671" s="11"/>
      <c r="AY3671" s="11"/>
      <c r="AZ3671" s="11"/>
      <c r="BA3671" s="11"/>
      <c r="BB3671" s="11"/>
      <c r="BC3671" s="11"/>
    </row>
    <row r="3672" spans="1:55" x14ac:dyDescent="0.3">
      <c r="A3672" s="11"/>
      <c r="B3672" s="11"/>
      <c r="C3672" s="11"/>
      <c r="D3672" s="11"/>
      <c r="E3672" s="38"/>
      <c r="F3672" s="11"/>
      <c r="G3672" s="40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11"/>
      <c r="AG3672" s="11"/>
      <c r="AH3672" s="11"/>
      <c r="AI3672" s="11"/>
      <c r="AJ3672" s="11"/>
      <c r="AK3672" s="11"/>
      <c r="AL3672" s="11"/>
      <c r="AM3672" s="11"/>
      <c r="AN3672" s="11"/>
      <c r="AO3672" s="11"/>
      <c r="AP3672" s="11"/>
      <c r="AQ3672" s="26"/>
      <c r="AR3672" s="26"/>
      <c r="AS3672" s="26"/>
      <c r="AT3672" s="26"/>
      <c r="AU3672" s="26"/>
      <c r="AV3672" s="26"/>
      <c r="AW3672" s="11"/>
      <c r="AX3672" s="11"/>
      <c r="AY3672" s="11"/>
      <c r="AZ3672" s="11"/>
      <c r="BA3672" s="11"/>
      <c r="BB3672" s="11"/>
      <c r="BC3672" s="11"/>
    </row>
    <row r="3673" spans="1:55" x14ac:dyDescent="0.3">
      <c r="A3673" s="11"/>
      <c r="B3673" s="11"/>
      <c r="C3673" s="11"/>
      <c r="D3673" s="11"/>
      <c r="E3673" s="38"/>
      <c r="F3673" s="11"/>
      <c r="G3673" s="40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11"/>
      <c r="AG3673" s="11"/>
      <c r="AH3673" s="11"/>
      <c r="AI3673" s="11"/>
      <c r="AJ3673" s="11"/>
      <c r="AK3673" s="11"/>
      <c r="AL3673" s="11"/>
      <c r="AM3673" s="11"/>
      <c r="AN3673" s="11"/>
      <c r="AO3673" s="11"/>
      <c r="AP3673" s="11"/>
      <c r="AQ3673" s="26"/>
      <c r="AR3673" s="26"/>
      <c r="AS3673" s="26"/>
      <c r="AT3673" s="26"/>
      <c r="AU3673" s="26"/>
      <c r="AV3673" s="26"/>
      <c r="AW3673" s="11"/>
      <c r="AX3673" s="11"/>
      <c r="AY3673" s="11"/>
      <c r="AZ3673" s="11"/>
      <c r="BA3673" s="11"/>
      <c r="BB3673" s="11"/>
      <c r="BC3673" s="11"/>
    </row>
    <row r="3674" spans="1:55" x14ac:dyDescent="0.3">
      <c r="A3674" s="11"/>
      <c r="B3674" s="11"/>
      <c r="C3674" s="11"/>
      <c r="D3674" s="11"/>
      <c r="E3674" s="38"/>
      <c r="F3674" s="11"/>
      <c r="G3674" s="40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11"/>
      <c r="AG3674" s="11"/>
      <c r="AH3674" s="11"/>
      <c r="AI3674" s="11"/>
      <c r="AJ3674" s="11"/>
      <c r="AK3674" s="11"/>
      <c r="AL3674" s="11"/>
      <c r="AM3674" s="11"/>
      <c r="AN3674" s="11"/>
      <c r="AO3674" s="11"/>
      <c r="AP3674" s="11"/>
      <c r="AQ3674" s="26"/>
      <c r="AR3674" s="26"/>
      <c r="AS3674" s="26"/>
      <c r="AT3674" s="26"/>
      <c r="AU3674" s="26"/>
      <c r="AV3674" s="26"/>
      <c r="AW3674" s="11"/>
      <c r="AX3674" s="11"/>
      <c r="AY3674" s="11"/>
      <c r="AZ3674" s="11"/>
      <c r="BA3674" s="11"/>
      <c r="BB3674" s="11"/>
      <c r="BC3674" s="11"/>
    </row>
    <row r="3675" spans="1:55" x14ac:dyDescent="0.3">
      <c r="A3675" s="11"/>
      <c r="B3675" s="11"/>
      <c r="C3675" s="11"/>
      <c r="D3675" s="11"/>
      <c r="E3675" s="38"/>
      <c r="F3675" s="11"/>
      <c r="G3675" s="40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11"/>
      <c r="AG3675" s="11"/>
      <c r="AH3675" s="11"/>
      <c r="AI3675" s="11"/>
      <c r="AJ3675" s="11"/>
      <c r="AK3675" s="11"/>
      <c r="AL3675" s="11"/>
      <c r="AM3675" s="11"/>
      <c r="AN3675" s="11"/>
      <c r="AO3675" s="11"/>
      <c r="AP3675" s="11"/>
      <c r="AQ3675" s="26"/>
      <c r="AR3675" s="26"/>
      <c r="AS3675" s="26"/>
      <c r="AT3675" s="26"/>
      <c r="AU3675" s="26"/>
      <c r="AV3675" s="26"/>
      <c r="AW3675" s="11"/>
      <c r="AX3675" s="11"/>
      <c r="AY3675" s="11"/>
      <c r="AZ3675" s="11"/>
      <c r="BA3675" s="11"/>
      <c r="BB3675" s="11"/>
      <c r="BC3675" s="11"/>
    </row>
    <row r="3676" spans="1:55" x14ac:dyDescent="0.3">
      <c r="A3676" s="11"/>
      <c r="B3676" s="11"/>
      <c r="C3676" s="11"/>
      <c r="D3676" s="11"/>
      <c r="E3676" s="38"/>
      <c r="F3676" s="11"/>
      <c r="G3676" s="40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11"/>
      <c r="AG3676" s="11"/>
      <c r="AH3676" s="11"/>
      <c r="AI3676" s="11"/>
      <c r="AJ3676" s="11"/>
      <c r="AK3676" s="11"/>
      <c r="AL3676" s="11"/>
      <c r="AM3676" s="11"/>
      <c r="AN3676" s="11"/>
      <c r="AO3676" s="11"/>
      <c r="AP3676" s="11"/>
      <c r="AQ3676" s="26"/>
      <c r="AR3676" s="26"/>
      <c r="AS3676" s="26"/>
      <c r="AT3676" s="26"/>
      <c r="AU3676" s="26"/>
      <c r="AV3676" s="26"/>
      <c r="AW3676" s="11"/>
      <c r="AX3676" s="11"/>
      <c r="AY3676" s="11"/>
      <c r="AZ3676" s="11"/>
      <c r="BA3676" s="11"/>
      <c r="BB3676" s="11"/>
      <c r="BC3676" s="11"/>
    </row>
    <row r="3677" spans="1:55" x14ac:dyDescent="0.3">
      <c r="A3677" s="11"/>
      <c r="B3677" s="11"/>
      <c r="C3677" s="11"/>
      <c r="D3677" s="11"/>
      <c r="E3677" s="38"/>
      <c r="F3677" s="11"/>
      <c r="G3677" s="40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11"/>
      <c r="AG3677" s="11"/>
      <c r="AH3677" s="11"/>
      <c r="AI3677" s="11"/>
      <c r="AJ3677" s="11"/>
      <c r="AK3677" s="11"/>
      <c r="AL3677" s="11"/>
      <c r="AM3677" s="11"/>
      <c r="AN3677" s="11"/>
      <c r="AO3677" s="11"/>
      <c r="AP3677" s="11"/>
      <c r="AQ3677" s="26"/>
      <c r="AR3677" s="26"/>
      <c r="AS3677" s="26"/>
      <c r="AT3677" s="26"/>
      <c r="AU3677" s="26"/>
      <c r="AV3677" s="26"/>
      <c r="AW3677" s="11"/>
      <c r="AX3677" s="11"/>
      <c r="AY3677" s="11"/>
      <c r="AZ3677" s="11"/>
      <c r="BA3677" s="11"/>
      <c r="BB3677" s="11"/>
      <c r="BC3677" s="11"/>
    </row>
    <row r="3678" spans="1:55" x14ac:dyDescent="0.3">
      <c r="A3678" s="11"/>
      <c r="B3678" s="11"/>
      <c r="C3678" s="11"/>
      <c r="D3678" s="11"/>
      <c r="E3678" s="38"/>
      <c r="F3678" s="11"/>
      <c r="G3678" s="40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11"/>
      <c r="AG3678" s="11"/>
      <c r="AH3678" s="11"/>
      <c r="AI3678" s="11"/>
      <c r="AJ3678" s="11"/>
      <c r="AK3678" s="11"/>
      <c r="AL3678" s="11"/>
      <c r="AM3678" s="11"/>
      <c r="AN3678" s="11"/>
      <c r="AO3678" s="11"/>
      <c r="AP3678" s="11"/>
      <c r="AQ3678" s="26"/>
      <c r="AR3678" s="26"/>
      <c r="AS3678" s="26"/>
      <c r="AT3678" s="26"/>
      <c r="AU3678" s="26"/>
      <c r="AV3678" s="26"/>
      <c r="AW3678" s="11"/>
      <c r="AX3678" s="11"/>
      <c r="AY3678" s="11"/>
      <c r="AZ3678" s="11"/>
      <c r="BA3678" s="11"/>
      <c r="BB3678" s="11"/>
      <c r="BC3678" s="11"/>
    </row>
    <row r="3679" spans="1:55" x14ac:dyDescent="0.3">
      <c r="A3679" s="11"/>
      <c r="B3679" s="11"/>
      <c r="C3679" s="11"/>
      <c r="D3679" s="11"/>
      <c r="E3679" s="38"/>
      <c r="F3679" s="11"/>
      <c r="G3679" s="40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11"/>
      <c r="AG3679" s="11"/>
      <c r="AH3679" s="11"/>
      <c r="AI3679" s="11"/>
      <c r="AJ3679" s="11"/>
      <c r="AK3679" s="11"/>
      <c r="AL3679" s="11"/>
      <c r="AM3679" s="11"/>
      <c r="AN3679" s="11"/>
      <c r="AO3679" s="11"/>
      <c r="AP3679" s="11"/>
      <c r="AQ3679" s="26"/>
      <c r="AR3679" s="26"/>
      <c r="AS3679" s="26"/>
      <c r="AT3679" s="26"/>
      <c r="AU3679" s="26"/>
      <c r="AV3679" s="26"/>
      <c r="AW3679" s="11"/>
      <c r="AX3679" s="11"/>
      <c r="AY3679" s="11"/>
      <c r="AZ3679" s="11"/>
      <c r="BA3679" s="11"/>
      <c r="BB3679" s="11"/>
      <c r="BC3679" s="11"/>
    </row>
    <row r="3680" spans="1:55" x14ac:dyDescent="0.3">
      <c r="A3680" s="11"/>
      <c r="B3680" s="11"/>
      <c r="C3680" s="11"/>
      <c r="D3680" s="11"/>
      <c r="E3680" s="38"/>
      <c r="F3680" s="11"/>
      <c r="G3680" s="40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11"/>
      <c r="AG3680" s="11"/>
      <c r="AH3680" s="11"/>
      <c r="AI3680" s="11"/>
      <c r="AJ3680" s="11"/>
      <c r="AK3680" s="11"/>
      <c r="AL3680" s="11"/>
      <c r="AM3680" s="11"/>
      <c r="AN3680" s="11"/>
      <c r="AO3680" s="11"/>
      <c r="AP3680" s="11"/>
      <c r="AQ3680" s="26"/>
      <c r="AR3680" s="26"/>
      <c r="AS3680" s="26"/>
      <c r="AT3680" s="26"/>
      <c r="AU3680" s="26"/>
      <c r="AV3680" s="26"/>
      <c r="AW3680" s="11"/>
      <c r="AX3680" s="11"/>
      <c r="AY3680" s="11"/>
      <c r="AZ3680" s="11"/>
      <c r="BA3680" s="11"/>
      <c r="BB3680" s="11"/>
      <c r="BC3680" s="11"/>
    </row>
    <row r="3681" spans="1:55" x14ac:dyDescent="0.3">
      <c r="A3681" s="11"/>
      <c r="B3681" s="11"/>
      <c r="C3681" s="11"/>
      <c r="D3681" s="11"/>
      <c r="E3681" s="38"/>
      <c r="F3681" s="11"/>
      <c r="G3681" s="40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11"/>
      <c r="AG3681" s="11"/>
      <c r="AH3681" s="11"/>
      <c r="AI3681" s="11"/>
      <c r="AJ3681" s="11"/>
      <c r="AK3681" s="11"/>
      <c r="AL3681" s="11"/>
      <c r="AM3681" s="11"/>
      <c r="AN3681" s="11"/>
      <c r="AO3681" s="11"/>
      <c r="AP3681" s="11"/>
      <c r="AQ3681" s="26"/>
      <c r="AR3681" s="26"/>
      <c r="AS3681" s="26"/>
      <c r="AT3681" s="26"/>
      <c r="AU3681" s="26"/>
      <c r="AV3681" s="26"/>
      <c r="AW3681" s="11"/>
      <c r="AX3681" s="11"/>
      <c r="AY3681" s="11"/>
      <c r="AZ3681" s="11"/>
      <c r="BA3681" s="11"/>
      <c r="BB3681" s="11"/>
      <c r="BC3681" s="11"/>
    </row>
    <row r="3682" spans="1:55" x14ac:dyDescent="0.3">
      <c r="A3682" s="11"/>
      <c r="B3682" s="11"/>
      <c r="C3682" s="11"/>
      <c r="D3682" s="11"/>
      <c r="E3682" s="38"/>
      <c r="F3682" s="11"/>
      <c r="G3682" s="40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11"/>
      <c r="AG3682" s="11"/>
      <c r="AH3682" s="11"/>
      <c r="AI3682" s="11"/>
      <c r="AJ3682" s="11"/>
      <c r="AK3682" s="11"/>
      <c r="AL3682" s="11"/>
      <c r="AM3682" s="11"/>
      <c r="AN3682" s="11"/>
      <c r="AO3682" s="11"/>
      <c r="AP3682" s="11"/>
      <c r="AQ3682" s="26"/>
      <c r="AR3682" s="26"/>
      <c r="AS3682" s="26"/>
      <c r="AT3682" s="26"/>
      <c r="AU3682" s="26"/>
      <c r="AV3682" s="26"/>
      <c r="AW3682" s="11"/>
      <c r="AX3682" s="11"/>
      <c r="AY3682" s="11"/>
      <c r="AZ3682" s="11"/>
      <c r="BA3682" s="11"/>
      <c r="BB3682" s="11"/>
      <c r="BC3682" s="11"/>
    </row>
    <row r="3683" spans="1:55" x14ac:dyDescent="0.3">
      <c r="A3683" s="11"/>
      <c r="B3683" s="11"/>
      <c r="C3683" s="11"/>
      <c r="D3683" s="11"/>
      <c r="E3683" s="38"/>
      <c r="F3683" s="11"/>
      <c r="G3683" s="40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11"/>
      <c r="AG3683" s="11"/>
      <c r="AH3683" s="11"/>
      <c r="AI3683" s="11"/>
      <c r="AJ3683" s="11"/>
      <c r="AK3683" s="11"/>
      <c r="AL3683" s="11"/>
      <c r="AM3683" s="11"/>
      <c r="AN3683" s="11"/>
      <c r="AO3683" s="11"/>
      <c r="AP3683" s="11"/>
      <c r="AQ3683" s="26"/>
      <c r="AR3683" s="26"/>
      <c r="AS3683" s="26"/>
      <c r="AT3683" s="26"/>
      <c r="AU3683" s="26"/>
      <c r="AV3683" s="26"/>
      <c r="AW3683" s="11"/>
      <c r="AX3683" s="11"/>
      <c r="AY3683" s="11"/>
      <c r="AZ3683" s="11"/>
      <c r="BA3683" s="11"/>
      <c r="BB3683" s="11"/>
      <c r="BC3683" s="11"/>
    </row>
    <row r="3684" spans="1:55" x14ac:dyDescent="0.3">
      <c r="A3684" s="11"/>
      <c r="B3684" s="11"/>
      <c r="C3684" s="11"/>
      <c r="D3684" s="11"/>
      <c r="E3684" s="38"/>
      <c r="F3684" s="11"/>
      <c r="G3684" s="40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11"/>
      <c r="AG3684" s="11"/>
      <c r="AH3684" s="11"/>
      <c r="AI3684" s="11"/>
      <c r="AJ3684" s="11"/>
      <c r="AK3684" s="11"/>
      <c r="AL3684" s="11"/>
      <c r="AM3684" s="11"/>
      <c r="AN3684" s="11"/>
      <c r="AO3684" s="11"/>
      <c r="AP3684" s="11"/>
      <c r="AQ3684" s="26"/>
      <c r="AR3684" s="26"/>
      <c r="AS3684" s="26"/>
      <c r="AT3684" s="26"/>
      <c r="AU3684" s="26"/>
      <c r="AV3684" s="26"/>
      <c r="AW3684" s="11"/>
      <c r="AX3684" s="11"/>
      <c r="AY3684" s="11"/>
      <c r="AZ3684" s="11"/>
      <c r="BA3684" s="11"/>
      <c r="BB3684" s="11"/>
      <c r="BC3684" s="11"/>
    </row>
    <row r="3685" spans="1:55" x14ac:dyDescent="0.3">
      <c r="A3685" s="11"/>
      <c r="B3685" s="11"/>
      <c r="C3685" s="11"/>
      <c r="D3685" s="11"/>
      <c r="E3685" s="38"/>
      <c r="F3685" s="11"/>
      <c r="G3685" s="40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11"/>
      <c r="AG3685" s="11"/>
      <c r="AH3685" s="11"/>
      <c r="AI3685" s="11"/>
      <c r="AJ3685" s="11"/>
      <c r="AK3685" s="11"/>
      <c r="AL3685" s="11"/>
      <c r="AM3685" s="11"/>
      <c r="AN3685" s="11"/>
      <c r="AO3685" s="11"/>
      <c r="AP3685" s="11"/>
      <c r="AQ3685" s="26"/>
      <c r="AR3685" s="26"/>
      <c r="AS3685" s="26"/>
      <c r="AT3685" s="26"/>
      <c r="AU3685" s="26"/>
      <c r="AV3685" s="26"/>
      <c r="AW3685" s="11"/>
      <c r="AX3685" s="11"/>
      <c r="AY3685" s="11"/>
      <c r="AZ3685" s="11"/>
      <c r="BA3685" s="11"/>
      <c r="BB3685" s="11"/>
      <c r="BC3685" s="11"/>
    </row>
    <row r="3686" spans="1:55" x14ac:dyDescent="0.3">
      <c r="A3686" s="11"/>
      <c r="B3686" s="11"/>
      <c r="C3686" s="11"/>
      <c r="D3686" s="11"/>
      <c r="E3686" s="38"/>
      <c r="F3686" s="11"/>
      <c r="G3686" s="40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11"/>
      <c r="AG3686" s="11"/>
      <c r="AH3686" s="11"/>
      <c r="AI3686" s="11"/>
      <c r="AJ3686" s="11"/>
      <c r="AK3686" s="11"/>
      <c r="AL3686" s="11"/>
      <c r="AM3686" s="11"/>
      <c r="AN3686" s="11"/>
      <c r="AO3686" s="11"/>
      <c r="AP3686" s="11"/>
      <c r="AQ3686" s="26"/>
      <c r="AR3686" s="26"/>
      <c r="AS3686" s="26"/>
      <c r="AT3686" s="26"/>
      <c r="AU3686" s="26"/>
      <c r="AV3686" s="26"/>
      <c r="AW3686" s="11"/>
      <c r="AX3686" s="11"/>
      <c r="AY3686" s="11"/>
      <c r="AZ3686" s="11"/>
      <c r="BA3686" s="11"/>
      <c r="BB3686" s="11"/>
      <c r="BC3686" s="11"/>
    </row>
    <row r="3687" spans="1:55" x14ac:dyDescent="0.3">
      <c r="A3687" s="11"/>
      <c r="B3687" s="11"/>
      <c r="C3687" s="11"/>
      <c r="D3687" s="11"/>
      <c r="E3687" s="38"/>
      <c r="F3687" s="11"/>
      <c r="G3687" s="40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11"/>
      <c r="AG3687" s="11"/>
      <c r="AH3687" s="11"/>
      <c r="AI3687" s="11"/>
      <c r="AJ3687" s="11"/>
      <c r="AK3687" s="11"/>
      <c r="AL3687" s="11"/>
      <c r="AM3687" s="11"/>
      <c r="AN3687" s="11"/>
      <c r="AO3687" s="11"/>
      <c r="AP3687" s="11"/>
      <c r="AQ3687" s="26"/>
      <c r="AR3687" s="26"/>
      <c r="AS3687" s="26"/>
      <c r="AT3687" s="26"/>
      <c r="AU3687" s="26"/>
      <c r="AV3687" s="26"/>
      <c r="AW3687" s="11"/>
      <c r="AX3687" s="11"/>
      <c r="AY3687" s="11"/>
      <c r="AZ3687" s="11"/>
      <c r="BA3687" s="11"/>
      <c r="BB3687" s="11"/>
      <c r="BC3687" s="11"/>
    </row>
    <row r="3688" spans="1:55" x14ac:dyDescent="0.3">
      <c r="A3688" s="11"/>
      <c r="B3688" s="11"/>
      <c r="C3688" s="11"/>
      <c r="D3688" s="11"/>
      <c r="E3688" s="38"/>
      <c r="F3688" s="11"/>
      <c r="G3688" s="40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11"/>
      <c r="AG3688" s="11"/>
      <c r="AH3688" s="11"/>
      <c r="AI3688" s="11"/>
      <c r="AJ3688" s="11"/>
      <c r="AK3688" s="11"/>
      <c r="AL3688" s="11"/>
      <c r="AM3688" s="11"/>
      <c r="AN3688" s="11"/>
      <c r="AO3688" s="11"/>
      <c r="AP3688" s="11"/>
      <c r="AQ3688" s="26"/>
      <c r="AR3688" s="26"/>
      <c r="AS3688" s="26"/>
      <c r="AT3688" s="26"/>
      <c r="AU3688" s="26"/>
      <c r="AV3688" s="26"/>
      <c r="AW3688" s="11"/>
      <c r="AX3688" s="11"/>
      <c r="AY3688" s="11"/>
      <c r="AZ3688" s="11"/>
      <c r="BA3688" s="11"/>
      <c r="BB3688" s="11"/>
      <c r="BC3688" s="11"/>
    </row>
    <row r="3689" spans="1:55" x14ac:dyDescent="0.3">
      <c r="A3689" s="11"/>
      <c r="B3689" s="11"/>
      <c r="C3689" s="11"/>
      <c r="D3689" s="11"/>
      <c r="E3689" s="38"/>
      <c r="F3689" s="11"/>
      <c r="G3689" s="40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11"/>
      <c r="AG3689" s="11"/>
      <c r="AH3689" s="11"/>
      <c r="AI3689" s="11"/>
      <c r="AJ3689" s="11"/>
      <c r="AK3689" s="11"/>
      <c r="AL3689" s="11"/>
      <c r="AM3689" s="11"/>
      <c r="AN3689" s="11"/>
      <c r="AO3689" s="11"/>
      <c r="AP3689" s="11"/>
      <c r="AQ3689" s="26"/>
      <c r="AR3689" s="26"/>
      <c r="AS3689" s="26"/>
      <c r="AT3689" s="26"/>
      <c r="AU3689" s="26"/>
      <c r="AV3689" s="26"/>
      <c r="AW3689" s="11"/>
      <c r="AX3689" s="11"/>
      <c r="AY3689" s="11"/>
      <c r="AZ3689" s="11"/>
      <c r="BA3689" s="11"/>
      <c r="BB3689" s="11"/>
      <c r="BC3689" s="11"/>
    </row>
    <row r="3690" spans="1:55" x14ac:dyDescent="0.3">
      <c r="A3690" s="11"/>
      <c r="B3690" s="11"/>
      <c r="C3690" s="11"/>
      <c r="D3690" s="11"/>
      <c r="E3690" s="38"/>
      <c r="F3690" s="11"/>
      <c r="G3690" s="40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11"/>
      <c r="AG3690" s="11"/>
      <c r="AH3690" s="11"/>
      <c r="AI3690" s="11"/>
      <c r="AJ3690" s="11"/>
      <c r="AK3690" s="11"/>
      <c r="AL3690" s="11"/>
      <c r="AM3690" s="11"/>
      <c r="AN3690" s="11"/>
      <c r="AO3690" s="11"/>
      <c r="AP3690" s="11"/>
      <c r="AQ3690" s="26"/>
      <c r="AR3690" s="26"/>
      <c r="AS3690" s="26"/>
      <c r="AT3690" s="26"/>
      <c r="AU3690" s="26"/>
      <c r="AV3690" s="26"/>
      <c r="AW3690" s="11"/>
      <c r="AX3690" s="11"/>
      <c r="AY3690" s="11"/>
      <c r="AZ3690" s="11"/>
      <c r="BA3690" s="11"/>
      <c r="BB3690" s="11"/>
      <c r="BC3690" s="11"/>
    </row>
    <row r="3691" spans="1:55" x14ac:dyDescent="0.3">
      <c r="A3691" s="11"/>
      <c r="B3691" s="11"/>
      <c r="C3691" s="11"/>
      <c r="D3691" s="11"/>
      <c r="E3691" s="38"/>
      <c r="F3691" s="11"/>
      <c r="G3691" s="40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11"/>
      <c r="AG3691" s="11"/>
      <c r="AH3691" s="11"/>
      <c r="AI3691" s="11"/>
      <c r="AJ3691" s="11"/>
      <c r="AK3691" s="11"/>
      <c r="AL3691" s="11"/>
      <c r="AM3691" s="11"/>
      <c r="AN3691" s="11"/>
      <c r="AO3691" s="11"/>
      <c r="AP3691" s="11"/>
      <c r="AQ3691" s="26"/>
      <c r="AR3691" s="26"/>
      <c r="AS3691" s="26"/>
      <c r="AT3691" s="26"/>
      <c r="AU3691" s="26"/>
      <c r="AV3691" s="26"/>
      <c r="AW3691" s="11"/>
      <c r="AX3691" s="11"/>
      <c r="AY3691" s="11"/>
      <c r="AZ3691" s="11"/>
      <c r="BA3691" s="11"/>
      <c r="BB3691" s="11"/>
      <c r="BC3691" s="11"/>
    </row>
    <row r="3692" spans="1:55" x14ac:dyDescent="0.3">
      <c r="A3692" s="11"/>
      <c r="B3692" s="11"/>
      <c r="C3692" s="11"/>
      <c r="D3692" s="11"/>
      <c r="E3692" s="38"/>
      <c r="F3692" s="11"/>
      <c r="G3692" s="40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11"/>
      <c r="AG3692" s="11"/>
      <c r="AH3692" s="11"/>
      <c r="AI3692" s="11"/>
      <c r="AJ3692" s="11"/>
      <c r="AK3692" s="11"/>
      <c r="AL3692" s="11"/>
      <c r="AM3692" s="11"/>
      <c r="AN3692" s="11"/>
      <c r="AO3692" s="11"/>
      <c r="AP3692" s="11"/>
      <c r="AQ3692" s="26"/>
      <c r="AR3692" s="26"/>
      <c r="AS3692" s="26"/>
      <c r="AT3692" s="26"/>
      <c r="AU3692" s="26"/>
      <c r="AV3692" s="26"/>
      <c r="AW3692" s="11"/>
      <c r="AX3692" s="11"/>
      <c r="AY3692" s="11"/>
      <c r="AZ3692" s="11"/>
      <c r="BA3692" s="11"/>
      <c r="BB3692" s="11"/>
      <c r="BC3692" s="11"/>
    </row>
    <row r="3693" spans="1:55" x14ac:dyDescent="0.3">
      <c r="A3693" s="11"/>
      <c r="B3693" s="11"/>
      <c r="C3693" s="11"/>
      <c r="D3693" s="11"/>
      <c r="E3693" s="38"/>
      <c r="F3693" s="11"/>
      <c r="G3693" s="40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11"/>
      <c r="AG3693" s="11"/>
      <c r="AH3693" s="11"/>
      <c r="AI3693" s="11"/>
      <c r="AJ3693" s="11"/>
      <c r="AK3693" s="11"/>
      <c r="AL3693" s="11"/>
      <c r="AM3693" s="11"/>
      <c r="AN3693" s="11"/>
      <c r="AO3693" s="11"/>
      <c r="AP3693" s="11"/>
      <c r="AQ3693" s="26"/>
      <c r="AR3693" s="26"/>
      <c r="AS3693" s="26"/>
      <c r="AT3693" s="26"/>
      <c r="AU3693" s="26"/>
      <c r="AV3693" s="26"/>
      <c r="AW3693" s="11"/>
      <c r="AX3693" s="11"/>
      <c r="AY3693" s="11"/>
      <c r="AZ3693" s="11"/>
      <c r="BA3693" s="11"/>
      <c r="BB3693" s="11"/>
      <c r="BC3693" s="11"/>
    </row>
    <row r="3694" spans="1:55" x14ac:dyDescent="0.3">
      <c r="A3694" s="11"/>
      <c r="B3694" s="11"/>
      <c r="C3694" s="11"/>
      <c r="D3694" s="11"/>
      <c r="E3694" s="38"/>
      <c r="F3694" s="11"/>
      <c r="G3694" s="40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11"/>
      <c r="AG3694" s="11"/>
      <c r="AH3694" s="11"/>
      <c r="AI3694" s="11"/>
      <c r="AJ3694" s="11"/>
      <c r="AK3694" s="11"/>
      <c r="AL3694" s="11"/>
      <c r="AM3694" s="11"/>
      <c r="AN3694" s="11"/>
      <c r="AO3694" s="11"/>
      <c r="AP3694" s="11"/>
      <c r="AQ3694" s="26"/>
      <c r="AR3694" s="26"/>
      <c r="AS3694" s="26"/>
      <c r="AT3694" s="26"/>
      <c r="AU3694" s="26"/>
      <c r="AV3694" s="26"/>
      <c r="AW3694" s="11"/>
      <c r="AX3694" s="11"/>
      <c r="AY3694" s="11"/>
      <c r="AZ3694" s="11"/>
      <c r="BA3694" s="11"/>
      <c r="BB3694" s="11"/>
      <c r="BC3694" s="11"/>
    </row>
    <row r="3695" spans="1:55" x14ac:dyDescent="0.3">
      <c r="A3695" s="11"/>
      <c r="B3695" s="11"/>
      <c r="C3695" s="11"/>
      <c r="D3695" s="11"/>
      <c r="E3695" s="38"/>
      <c r="F3695" s="11"/>
      <c r="G3695" s="40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11"/>
      <c r="AG3695" s="11"/>
      <c r="AH3695" s="11"/>
      <c r="AI3695" s="11"/>
      <c r="AJ3695" s="11"/>
      <c r="AK3695" s="11"/>
      <c r="AL3695" s="11"/>
      <c r="AM3695" s="11"/>
      <c r="AN3695" s="11"/>
      <c r="AO3695" s="11"/>
      <c r="AP3695" s="11"/>
      <c r="AQ3695" s="26"/>
      <c r="AR3695" s="26"/>
      <c r="AS3695" s="26"/>
      <c r="AT3695" s="26"/>
      <c r="AU3695" s="26"/>
      <c r="AV3695" s="26"/>
      <c r="AW3695" s="11"/>
      <c r="AX3695" s="11"/>
      <c r="AY3695" s="11"/>
      <c r="AZ3695" s="11"/>
      <c r="BA3695" s="11"/>
      <c r="BB3695" s="11"/>
      <c r="BC3695" s="11"/>
    </row>
    <row r="3696" spans="1:55" x14ac:dyDescent="0.3">
      <c r="A3696" s="11"/>
      <c r="B3696" s="11"/>
      <c r="C3696" s="11"/>
      <c r="D3696" s="11"/>
      <c r="E3696" s="38"/>
      <c r="F3696" s="11"/>
      <c r="G3696" s="40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11"/>
      <c r="AG3696" s="11"/>
      <c r="AH3696" s="11"/>
      <c r="AI3696" s="11"/>
      <c r="AJ3696" s="11"/>
      <c r="AK3696" s="11"/>
      <c r="AL3696" s="11"/>
      <c r="AM3696" s="11"/>
      <c r="AN3696" s="11"/>
      <c r="AO3696" s="11"/>
      <c r="AP3696" s="11"/>
      <c r="AQ3696" s="26"/>
      <c r="AR3696" s="26"/>
      <c r="AS3696" s="26"/>
      <c r="AT3696" s="26"/>
      <c r="AU3696" s="26"/>
      <c r="AV3696" s="26"/>
      <c r="AW3696" s="11"/>
      <c r="AX3696" s="11"/>
      <c r="AY3696" s="11"/>
      <c r="AZ3696" s="11"/>
      <c r="BA3696" s="11"/>
      <c r="BB3696" s="11"/>
      <c r="BC3696" s="11"/>
    </row>
    <row r="3697" spans="1:55" x14ac:dyDescent="0.3">
      <c r="A3697" s="11"/>
      <c r="B3697" s="11"/>
      <c r="C3697" s="11"/>
      <c r="D3697" s="11"/>
      <c r="E3697" s="38"/>
      <c r="F3697" s="11"/>
      <c r="G3697" s="40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11"/>
      <c r="AG3697" s="11"/>
      <c r="AH3697" s="11"/>
      <c r="AI3697" s="11"/>
      <c r="AJ3697" s="11"/>
      <c r="AK3697" s="11"/>
      <c r="AL3697" s="11"/>
      <c r="AM3697" s="11"/>
      <c r="AN3697" s="11"/>
      <c r="AO3697" s="11"/>
      <c r="AP3697" s="11"/>
      <c r="AQ3697" s="26"/>
      <c r="AR3697" s="26"/>
      <c r="AS3697" s="26"/>
      <c r="AT3697" s="26"/>
      <c r="AU3697" s="26"/>
      <c r="AV3697" s="26"/>
      <c r="AW3697" s="11"/>
      <c r="AX3697" s="11"/>
      <c r="AY3697" s="11"/>
      <c r="AZ3697" s="11"/>
      <c r="BA3697" s="11"/>
      <c r="BB3697" s="11"/>
      <c r="BC3697" s="11"/>
    </row>
    <row r="3698" spans="1:55" x14ac:dyDescent="0.3">
      <c r="A3698" s="11"/>
      <c r="B3698" s="11"/>
      <c r="C3698" s="11"/>
      <c r="D3698" s="11"/>
      <c r="E3698" s="38"/>
      <c r="F3698" s="11"/>
      <c r="G3698" s="40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11"/>
      <c r="AG3698" s="11"/>
      <c r="AH3698" s="11"/>
      <c r="AI3698" s="11"/>
      <c r="AJ3698" s="11"/>
      <c r="AK3698" s="11"/>
      <c r="AL3698" s="11"/>
      <c r="AM3698" s="11"/>
      <c r="AN3698" s="11"/>
      <c r="AO3698" s="11"/>
      <c r="AP3698" s="11"/>
      <c r="AQ3698" s="26"/>
      <c r="AR3698" s="26"/>
      <c r="AS3698" s="26"/>
      <c r="AT3698" s="26"/>
      <c r="AU3698" s="26"/>
      <c r="AV3698" s="26"/>
      <c r="AW3698" s="11"/>
      <c r="AX3698" s="11"/>
      <c r="AY3698" s="11"/>
      <c r="AZ3698" s="11"/>
      <c r="BA3698" s="11"/>
      <c r="BB3698" s="11"/>
      <c r="BC3698" s="11"/>
    </row>
    <row r="3699" spans="1:55" x14ac:dyDescent="0.3">
      <c r="A3699" s="11"/>
      <c r="B3699" s="11"/>
      <c r="C3699" s="11"/>
      <c r="D3699" s="11"/>
      <c r="E3699" s="38"/>
      <c r="F3699" s="11"/>
      <c r="G3699" s="40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11"/>
      <c r="AG3699" s="11"/>
      <c r="AH3699" s="11"/>
      <c r="AI3699" s="11"/>
      <c r="AJ3699" s="11"/>
      <c r="AK3699" s="11"/>
      <c r="AL3699" s="11"/>
      <c r="AM3699" s="11"/>
      <c r="AN3699" s="11"/>
      <c r="AO3699" s="11"/>
      <c r="AP3699" s="11"/>
      <c r="AQ3699" s="26"/>
      <c r="AR3699" s="26"/>
      <c r="AS3699" s="26"/>
      <c r="AT3699" s="26"/>
      <c r="AU3699" s="26"/>
      <c r="AV3699" s="26"/>
      <c r="AW3699" s="11"/>
      <c r="AX3699" s="11"/>
      <c r="AY3699" s="11"/>
      <c r="AZ3699" s="11"/>
      <c r="BA3699" s="11"/>
      <c r="BB3699" s="11"/>
      <c r="BC3699" s="11"/>
    </row>
    <row r="3700" spans="1:55" x14ac:dyDescent="0.3">
      <c r="A3700" s="11"/>
      <c r="B3700" s="11"/>
      <c r="C3700" s="11"/>
      <c r="D3700" s="11"/>
      <c r="E3700" s="38"/>
      <c r="F3700" s="11"/>
      <c r="G3700" s="40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11"/>
      <c r="AG3700" s="11"/>
      <c r="AH3700" s="11"/>
      <c r="AI3700" s="11"/>
      <c r="AJ3700" s="11"/>
      <c r="AK3700" s="11"/>
      <c r="AL3700" s="11"/>
      <c r="AM3700" s="11"/>
      <c r="AN3700" s="11"/>
      <c r="AO3700" s="11"/>
      <c r="AP3700" s="11"/>
      <c r="AQ3700" s="26"/>
      <c r="AR3700" s="26"/>
      <c r="AS3700" s="26"/>
      <c r="AT3700" s="26"/>
      <c r="AU3700" s="26"/>
      <c r="AV3700" s="26"/>
      <c r="AW3700" s="11"/>
      <c r="AX3700" s="11"/>
      <c r="AY3700" s="11"/>
      <c r="AZ3700" s="11"/>
      <c r="BA3700" s="11"/>
      <c r="BB3700" s="11"/>
      <c r="BC3700" s="11"/>
    </row>
    <row r="3701" spans="1:55" x14ac:dyDescent="0.3">
      <c r="A3701" s="11"/>
      <c r="B3701" s="11"/>
      <c r="C3701" s="11"/>
      <c r="D3701" s="11"/>
      <c r="E3701" s="38"/>
      <c r="F3701" s="11"/>
      <c r="G3701" s="40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11"/>
      <c r="AG3701" s="11"/>
      <c r="AH3701" s="11"/>
      <c r="AI3701" s="11"/>
      <c r="AJ3701" s="11"/>
      <c r="AK3701" s="11"/>
      <c r="AL3701" s="11"/>
      <c r="AM3701" s="11"/>
      <c r="AN3701" s="11"/>
      <c r="AO3701" s="11"/>
      <c r="AP3701" s="11"/>
      <c r="AQ3701" s="26"/>
      <c r="AR3701" s="26"/>
      <c r="AS3701" s="26"/>
      <c r="AT3701" s="26"/>
      <c r="AU3701" s="26"/>
      <c r="AV3701" s="26"/>
      <c r="AW3701" s="11"/>
      <c r="AX3701" s="11"/>
      <c r="AY3701" s="11"/>
      <c r="AZ3701" s="11"/>
      <c r="BA3701" s="11"/>
      <c r="BB3701" s="11"/>
      <c r="BC3701" s="11"/>
    </row>
    <row r="3702" spans="1:55" x14ac:dyDescent="0.3">
      <c r="A3702" s="11"/>
      <c r="B3702" s="11"/>
      <c r="C3702" s="11"/>
      <c r="D3702" s="11"/>
      <c r="E3702" s="38"/>
      <c r="F3702" s="11"/>
      <c r="G3702" s="40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11"/>
      <c r="AG3702" s="11"/>
      <c r="AH3702" s="11"/>
      <c r="AI3702" s="11"/>
      <c r="AJ3702" s="11"/>
      <c r="AK3702" s="11"/>
      <c r="AL3702" s="11"/>
      <c r="AM3702" s="11"/>
      <c r="AN3702" s="11"/>
      <c r="AO3702" s="11"/>
      <c r="AP3702" s="11"/>
      <c r="AQ3702" s="26"/>
      <c r="AR3702" s="26"/>
      <c r="AS3702" s="26"/>
      <c r="AT3702" s="26"/>
      <c r="AU3702" s="26"/>
      <c r="AV3702" s="26"/>
      <c r="AW3702" s="11"/>
      <c r="AX3702" s="11"/>
      <c r="AY3702" s="11"/>
      <c r="AZ3702" s="11"/>
      <c r="BA3702" s="11"/>
      <c r="BB3702" s="11"/>
      <c r="BC3702" s="11"/>
    </row>
    <row r="3703" spans="1:55" x14ac:dyDescent="0.3">
      <c r="A3703" s="11"/>
      <c r="B3703" s="11"/>
      <c r="C3703" s="11"/>
      <c r="D3703" s="11"/>
      <c r="E3703" s="38"/>
      <c r="F3703" s="11"/>
      <c r="G3703" s="40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11"/>
      <c r="AG3703" s="11"/>
      <c r="AH3703" s="11"/>
      <c r="AI3703" s="11"/>
      <c r="AJ3703" s="11"/>
      <c r="AK3703" s="11"/>
      <c r="AL3703" s="11"/>
      <c r="AM3703" s="11"/>
      <c r="AN3703" s="11"/>
      <c r="AO3703" s="11"/>
      <c r="AP3703" s="11"/>
      <c r="AQ3703" s="26"/>
      <c r="AR3703" s="26"/>
      <c r="AS3703" s="26"/>
      <c r="AT3703" s="26"/>
      <c r="AU3703" s="26"/>
      <c r="AV3703" s="26"/>
      <c r="AW3703" s="11"/>
      <c r="AX3703" s="11"/>
      <c r="AY3703" s="11"/>
      <c r="AZ3703" s="11"/>
      <c r="BA3703" s="11"/>
      <c r="BB3703" s="11"/>
      <c r="BC3703" s="11"/>
    </row>
    <row r="3704" spans="1:55" x14ac:dyDescent="0.3">
      <c r="A3704" s="11"/>
      <c r="B3704" s="11"/>
      <c r="C3704" s="11"/>
      <c r="D3704" s="11"/>
      <c r="E3704" s="38"/>
      <c r="F3704" s="11"/>
      <c r="G3704" s="40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11"/>
      <c r="AG3704" s="11"/>
      <c r="AH3704" s="11"/>
      <c r="AI3704" s="11"/>
      <c r="AJ3704" s="11"/>
      <c r="AK3704" s="11"/>
      <c r="AL3704" s="11"/>
      <c r="AM3704" s="11"/>
      <c r="AN3704" s="11"/>
      <c r="AO3704" s="11"/>
      <c r="AP3704" s="11"/>
      <c r="AQ3704" s="26"/>
      <c r="AR3704" s="26"/>
      <c r="AS3704" s="26"/>
      <c r="AT3704" s="26"/>
      <c r="AU3704" s="26"/>
      <c r="AV3704" s="26"/>
      <c r="AW3704" s="11"/>
      <c r="AX3704" s="11"/>
      <c r="AY3704" s="11"/>
      <c r="AZ3704" s="11"/>
      <c r="BA3704" s="11"/>
      <c r="BB3704" s="11"/>
      <c r="BC3704" s="11"/>
    </row>
    <row r="3705" spans="1:55" x14ac:dyDescent="0.3">
      <c r="A3705" s="11"/>
      <c r="B3705" s="11"/>
      <c r="C3705" s="11"/>
      <c r="D3705" s="11"/>
      <c r="E3705" s="38"/>
      <c r="F3705" s="11"/>
      <c r="G3705" s="40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11"/>
      <c r="AG3705" s="11"/>
      <c r="AH3705" s="11"/>
      <c r="AI3705" s="11"/>
      <c r="AJ3705" s="11"/>
      <c r="AK3705" s="11"/>
      <c r="AL3705" s="11"/>
      <c r="AM3705" s="11"/>
      <c r="AN3705" s="11"/>
      <c r="AO3705" s="11"/>
      <c r="AP3705" s="11"/>
      <c r="AQ3705" s="26"/>
      <c r="AR3705" s="26"/>
      <c r="AS3705" s="26"/>
      <c r="AT3705" s="26"/>
      <c r="AU3705" s="26"/>
      <c r="AV3705" s="26"/>
      <c r="AW3705" s="11"/>
      <c r="AX3705" s="11"/>
      <c r="AY3705" s="11"/>
      <c r="AZ3705" s="11"/>
      <c r="BA3705" s="11"/>
      <c r="BB3705" s="11"/>
      <c r="BC3705" s="11"/>
    </row>
    <row r="3706" spans="1:55" x14ac:dyDescent="0.3">
      <c r="A3706" s="11"/>
      <c r="B3706" s="11"/>
      <c r="C3706" s="11"/>
      <c r="D3706" s="11"/>
      <c r="E3706" s="38"/>
      <c r="F3706" s="11"/>
      <c r="G3706" s="40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11"/>
      <c r="AG3706" s="11"/>
      <c r="AH3706" s="11"/>
      <c r="AI3706" s="11"/>
      <c r="AJ3706" s="11"/>
      <c r="AK3706" s="11"/>
      <c r="AL3706" s="11"/>
      <c r="AM3706" s="11"/>
      <c r="AN3706" s="11"/>
      <c r="AO3706" s="11"/>
      <c r="AP3706" s="11"/>
      <c r="AQ3706" s="26"/>
      <c r="AR3706" s="26"/>
      <c r="AS3706" s="26"/>
      <c r="AT3706" s="26"/>
      <c r="AU3706" s="26"/>
      <c r="AV3706" s="26"/>
      <c r="AW3706" s="11"/>
      <c r="AX3706" s="11"/>
      <c r="AY3706" s="11"/>
      <c r="AZ3706" s="11"/>
      <c r="BA3706" s="11"/>
      <c r="BB3706" s="11"/>
      <c r="BC3706" s="11"/>
    </row>
    <row r="3707" spans="1:55" x14ac:dyDescent="0.3">
      <c r="A3707" s="11"/>
      <c r="B3707" s="11"/>
      <c r="C3707" s="11"/>
      <c r="D3707" s="11"/>
      <c r="E3707" s="38"/>
      <c r="F3707" s="11"/>
      <c r="G3707" s="40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11"/>
      <c r="AG3707" s="11"/>
      <c r="AH3707" s="11"/>
      <c r="AI3707" s="11"/>
      <c r="AJ3707" s="11"/>
      <c r="AK3707" s="11"/>
      <c r="AL3707" s="11"/>
      <c r="AM3707" s="11"/>
      <c r="AN3707" s="11"/>
      <c r="AO3707" s="11"/>
      <c r="AP3707" s="11"/>
      <c r="AQ3707" s="26"/>
      <c r="AR3707" s="26"/>
      <c r="AS3707" s="26"/>
      <c r="AT3707" s="26"/>
      <c r="AU3707" s="26"/>
      <c r="AV3707" s="26"/>
      <c r="AW3707" s="11"/>
      <c r="AX3707" s="11"/>
      <c r="AY3707" s="11"/>
      <c r="AZ3707" s="11"/>
      <c r="BA3707" s="11"/>
      <c r="BB3707" s="11"/>
      <c r="BC3707" s="11"/>
    </row>
    <row r="3708" spans="1:55" x14ac:dyDescent="0.3">
      <c r="A3708" s="11"/>
      <c r="B3708" s="11"/>
      <c r="C3708" s="11"/>
      <c r="D3708" s="11"/>
      <c r="E3708" s="38"/>
      <c r="F3708" s="11"/>
      <c r="G3708" s="40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11"/>
      <c r="AG3708" s="11"/>
      <c r="AH3708" s="11"/>
      <c r="AI3708" s="11"/>
      <c r="AJ3708" s="11"/>
      <c r="AK3708" s="11"/>
      <c r="AL3708" s="11"/>
      <c r="AM3708" s="11"/>
      <c r="AN3708" s="11"/>
      <c r="AO3708" s="11"/>
      <c r="AP3708" s="11"/>
      <c r="AQ3708" s="26"/>
      <c r="AR3708" s="26"/>
      <c r="AS3708" s="26"/>
      <c r="AT3708" s="26"/>
      <c r="AU3708" s="26"/>
      <c r="AV3708" s="26"/>
      <c r="AW3708" s="11"/>
      <c r="AX3708" s="11"/>
      <c r="AY3708" s="11"/>
      <c r="AZ3708" s="11"/>
      <c r="BA3708" s="11"/>
      <c r="BB3708" s="11"/>
      <c r="BC3708" s="11"/>
    </row>
    <row r="3709" spans="1:55" x14ac:dyDescent="0.3">
      <c r="A3709" s="11"/>
      <c r="B3709" s="11"/>
      <c r="C3709" s="11"/>
      <c r="D3709" s="11"/>
      <c r="E3709" s="38"/>
      <c r="F3709" s="11"/>
      <c r="G3709" s="40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11"/>
      <c r="AG3709" s="11"/>
      <c r="AH3709" s="11"/>
      <c r="AI3709" s="11"/>
      <c r="AJ3709" s="11"/>
      <c r="AK3709" s="11"/>
      <c r="AL3709" s="11"/>
      <c r="AM3709" s="11"/>
      <c r="AN3709" s="11"/>
      <c r="AO3709" s="11"/>
      <c r="AP3709" s="11"/>
      <c r="AQ3709" s="26"/>
      <c r="AR3709" s="26"/>
      <c r="AS3709" s="26"/>
      <c r="AT3709" s="26"/>
      <c r="AU3709" s="26"/>
      <c r="AV3709" s="26"/>
      <c r="AW3709" s="11"/>
      <c r="AX3709" s="11"/>
      <c r="AY3709" s="11"/>
      <c r="AZ3709" s="11"/>
      <c r="BA3709" s="11"/>
      <c r="BB3709" s="11"/>
      <c r="BC3709" s="11"/>
    </row>
    <row r="3710" spans="1:55" x14ac:dyDescent="0.3">
      <c r="A3710" s="11"/>
      <c r="B3710" s="11"/>
      <c r="C3710" s="11"/>
      <c r="D3710" s="11"/>
      <c r="E3710" s="38"/>
      <c r="F3710" s="11"/>
      <c r="G3710" s="40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11"/>
      <c r="AG3710" s="11"/>
      <c r="AH3710" s="11"/>
      <c r="AI3710" s="11"/>
      <c r="AJ3710" s="11"/>
      <c r="AK3710" s="11"/>
      <c r="AL3710" s="11"/>
      <c r="AM3710" s="11"/>
      <c r="AN3710" s="11"/>
      <c r="AO3710" s="11"/>
      <c r="AP3710" s="11"/>
      <c r="AQ3710" s="26"/>
      <c r="AR3710" s="26"/>
      <c r="AS3710" s="26"/>
      <c r="AT3710" s="26"/>
      <c r="AU3710" s="26"/>
      <c r="AV3710" s="26"/>
      <c r="AW3710" s="11"/>
      <c r="AX3710" s="11"/>
      <c r="AY3710" s="11"/>
      <c r="AZ3710" s="11"/>
      <c r="BA3710" s="11"/>
      <c r="BB3710" s="11"/>
      <c r="BC3710" s="11"/>
    </row>
    <row r="3711" spans="1:55" x14ac:dyDescent="0.3">
      <c r="A3711" s="11"/>
      <c r="B3711" s="11"/>
      <c r="C3711" s="11"/>
      <c r="D3711" s="11"/>
      <c r="E3711" s="38"/>
      <c r="F3711" s="11"/>
      <c r="G3711" s="40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11"/>
      <c r="AG3711" s="11"/>
      <c r="AH3711" s="11"/>
      <c r="AI3711" s="11"/>
      <c r="AJ3711" s="11"/>
      <c r="AK3711" s="11"/>
      <c r="AL3711" s="11"/>
      <c r="AM3711" s="11"/>
      <c r="AN3711" s="11"/>
      <c r="AO3711" s="11"/>
      <c r="AP3711" s="11"/>
      <c r="AQ3711" s="26"/>
      <c r="AR3711" s="26"/>
      <c r="AS3711" s="26"/>
      <c r="AT3711" s="26"/>
      <c r="AU3711" s="26"/>
      <c r="AV3711" s="26"/>
      <c r="AW3711" s="11"/>
      <c r="AX3711" s="11"/>
      <c r="AY3711" s="11"/>
      <c r="AZ3711" s="11"/>
      <c r="BA3711" s="11"/>
      <c r="BB3711" s="11"/>
      <c r="BC3711" s="11"/>
    </row>
    <row r="3712" spans="1:55" x14ac:dyDescent="0.3">
      <c r="A3712" s="11"/>
      <c r="B3712" s="11"/>
      <c r="C3712" s="11"/>
      <c r="D3712" s="11"/>
      <c r="E3712" s="38"/>
      <c r="F3712" s="11"/>
      <c r="G3712" s="40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11"/>
      <c r="AG3712" s="11"/>
      <c r="AH3712" s="11"/>
      <c r="AI3712" s="11"/>
      <c r="AJ3712" s="11"/>
      <c r="AK3712" s="11"/>
      <c r="AL3712" s="11"/>
      <c r="AM3712" s="11"/>
      <c r="AN3712" s="11"/>
      <c r="AO3712" s="11"/>
      <c r="AP3712" s="11"/>
      <c r="AQ3712" s="26"/>
      <c r="AR3712" s="26"/>
      <c r="AS3712" s="26"/>
      <c r="AT3712" s="26"/>
      <c r="AU3712" s="26"/>
      <c r="AV3712" s="26"/>
      <c r="AW3712" s="11"/>
      <c r="AX3712" s="11"/>
      <c r="AY3712" s="11"/>
      <c r="AZ3712" s="11"/>
      <c r="BA3712" s="11"/>
      <c r="BB3712" s="11"/>
      <c r="BC3712" s="11"/>
    </row>
    <row r="3713" spans="1:55" x14ac:dyDescent="0.3">
      <c r="A3713" s="11"/>
      <c r="B3713" s="11"/>
      <c r="C3713" s="11"/>
      <c r="D3713" s="11"/>
      <c r="E3713" s="38"/>
      <c r="F3713" s="11"/>
      <c r="G3713" s="40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11"/>
      <c r="AG3713" s="11"/>
      <c r="AH3713" s="11"/>
      <c r="AI3713" s="11"/>
      <c r="AJ3713" s="11"/>
      <c r="AK3713" s="11"/>
      <c r="AL3713" s="11"/>
      <c r="AM3713" s="11"/>
      <c r="AN3713" s="11"/>
      <c r="AO3713" s="11"/>
      <c r="AP3713" s="11"/>
      <c r="AQ3713" s="26"/>
      <c r="AR3713" s="26"/>
      <c r="AS3713" s="26"/>
      <c r="AT3713" s="26"/>
      <c r="AU3713" s="26"/>
      <c r="AV3713" s="26"/>
      <c r="AW3713" s="11"/>
      <c r="AX3713" s="11"/>
      <c r="AY3713" s="11"/>
      <c r="AZ3713" s="11"/>
      <c r="BA3713" s="11"/>
      <c r="BB3713" s="11"/>
      <c r="BC3713" s="11"/>
    </row>
    <row r="3714" spans="1:55" x14ac:dyDescent="0.3">
      <c r="A3714" s="11"/>
      <c r="B3714" s="11"/>
      <c r="C3714" s="11"/>
      <c r="D3714" s="11"/>
      <c r="E3714" s="38"/>
      <c r="F3714" s="11"/>
      <c r="G3714" s="40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11"/>
      <c r="AG3714" s="11"/>
      <c r="AH3714" s="11"/>
      <c r="AI3714" s="11"/>
      <c r="AJ3714" s="11"/>
      <c r="AK3714" s="11"/>
      <c r="AL3714" s="11"/>
      <c r="AM3714" s="11"/>
      <c r="AN3714" s="11"/>
      <c r="AO3714" s="11"/>
      <c r="AP3714" s="11"/>
      <c r="AQ3714" s="26"/>
      <c r="AR3714" s="26"/>
      <c r="AS3714" s="26"/>
      <c r="AT3714" s="26"/>
      <c r="AU3714" s="26"/>
      <c r="AV3714" s="26"/>
      <c r="AW3714" s="11"/>
      <c r="AX3714" s="11"/>
      <c r="AY3714" s="11"/>
      <c r="AZ3714" s="11"/>
      <c r="BA3714" s="11"/>
      <c r="BB3714" s="11"/>
      <c r="BC3714" s="11"/>
    </row>
    <row r="3715" spans="1:55" x14ac:dyDescent="0.3">
      <c r="A3715" s="11"/>
      <c r="B3715" s="11"/>
      <c r="C3715" s="11"/>
      <c r="D3715" s="11"/>
      <c r="E3715" s="38"/>
      <c r="F3715" s="11"/>
      <c r="G3715" s="40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11"/>
      <c r="AG3715" s="11"/>
      <c r="AH3715" s="11"/>
      <c r="AI3715" s="11"/>
      <c r="AJ3715" s="11"/>
      <c r="AK3715" s="11"/>
      <c r="AL3715" s="11"/>
      <c r="AM3715" s="11"/>
      <c r="AN3715" s="11"/>
      <c r="AO3715" s="11"/>
      <c r="AP3715" s="11"/>
      <c r="AQ3715" s="26"/>
      <c r="AR3715" s="26"/>
      <c r="AS3715" s="26"/>
      <c r="AT3715" s="26"/>
      <c r="AU3715" s="26"/>
      <c r="AV3715" s="26"/>
      <c r="AW3715" s="11"/>
      <c r="AX3715" s="11"/>
      <c r="AY3715" s="11"/>
      <c r="AZ3715" s="11"/>
      <c r="BA3715" s="11"/>
      <c r="BB3715" s="11"/>
      <c r="BC3715" s="11"/>
    </row>
    <row r="3716" spans="1:55" x14ac:dyDescent="0.3">
      <c r="A3716" s="11"/>
      <c r="B3716" s="11"/>
      <c r="C3716" s="11"/>
      <c r="D3716" s="11"/>
      <c r="E3716" s="38"/>
      <c r="F3716" s="11"/>
      <c r="G3716" s="40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11"/>
      <c r="AG3716" s="11"/>
      <c r="AH3716" s="11"/>
      <c r="AI3716" s="11"/>
      <c r="AJ3716" s="11"/>
      <c r="AK3716" s="11"/>
      <c r="AL3716" s="11"/>
      <c r="AM3716" s="11"/>
      <c r="AN3716" s="11"/>
      <c r="AO3716" s="11"/>
      <c r="AP3716" s="11"/>
      <c r="AQ3716" s="26"/>
      <c r="AR3716" s="26"/>
      <c r="AS3716" s="26"/>
      <c r="AT3716" s="26"/>
      <c r="AU3716" s="26"/>
      <c r="AV3716" s="26"/>
      <c r="AW3716" s="11"/>
      <c r="AX3716" s="11"/>
      <c r="AY3716" s="11"/>
      <c r="AZ3716" s="11"/>
      <c r="BA3716" s="11"/>
      <c r="BB3716" s="11"/>
      <c r="BC3716" s="11"/>
    </row>
    <row r="3717" spans="1:55" x14ac:dyDescent="0.3">
      <c r="A3717" s="11"/>
      <c r="B3717" s="11"/>
      <c r="C3717" s="11"/>
      <c r="D3717" s="11"/>
      <c r="E3717" s="38"/>
      <c r="F3717" s="11"/>
      <c r="G3717" s="40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11"/>
      <c r="AG3717" s="11"/>
      <c r="AH3717" s="11"/>
      <c r="AI3717" s="11"/>
      <c r="AJ3717" s="11"/>
      <c r="AK3717" s="11"/>
      <c r="AL3717" s="11"/>
      <c r="AM3717" s="11"/>
      <c r="AN3717" s="11"/>
      <c r="AO3717" s="11"/>
      <c r="AP3717" s="11"/>
      <c r="AQ3717" s="26"/>
      <c r="AR3717" s="26"/>
      <c r="AS3717" s="26"/>
      <c r="AT3717" s="26"/>
      <c r="AU3717" s="26"/>
      <c r="AV3717" s="26"/>
      <c r="AW3717" s="11"/>
      <c r="AX3717" s="11"/>
      <c r="AY3717" s="11"/>
      <c r="AZ3717" s="11"/>
      <c r="BA3717" s="11"/>
      <c r="BB3717" s="11"/>
      <c r="BC3717" s="11"/>
    </row>
    <row r="3718" spans="1:55" x14ac:dyDescent="0.3">
      <c r="A3718" s="11"/>
      <c r="B3718" s="11"/>
      <c r="C3718" s="11"/>
      <c r="D3718" s="11"/>
      <c r="E3718" s="38"/>
      <c r="F3718" s="11"/>
      <c r="G3718" s="40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11"/>
      <c r="AG3718" s="11"/>
      <c r="AH3718" s="11"/>
      <c r="AI3718" s="11"/>
      <c r="AJ3718" s="11"/>
      <c r="AK3718" s="11"/>
      <c r="AL3718" s="11"/>
      <c r="AM3718" s="11"/>
      <c r="AN3718" s="11"/>
      <c r="AO3718" s="11"/>
      <c r="AP3718" s="11"/>
      <c r="AQ3718" s="26"/>
      <c r="AR3718" s="26"/>
      <c r="AS3718" s="26"/>
      <c r="AT3718" s="26"/>
      <c r="AU3718" s="26"/>
      <c r="AV3718" s="26"/>
      <c r="AW3718" s="11"/>
      <c r="AX3718" s="11"/>
      <c r="AY3718" s="11"/>
      <c r="AZ3718" s="11"/>
      <c r="BA3718" s="11"/>
      <c r="BB3718" s="11"/>
      <c r="BC3718" s="11"/>
    </row>
    <row r="3719" spans="1:55" x14ac:dyDescent="0.3">
      <c r="A3719" s="11"/>
      <c r="B3719" s="11"/>
      <c r="C3719" s="11"/>
      <c r="D3719" s="11"/>
      <c r="E3719" s="38"/>
      <c r="F3719" s="11"/>
      <c r="G3719" s="40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11"/>
      <c r="AG3719" s="11"/>
      <c r="AH3719" s="11"/>
      <c r="AI3719" s="11"/>
      <c r="AJ3719" s="11"/>
      <c r="AK3719" s="11"/>
      <c r="AL3719" s="11"/>
      <c r="AM3719" s="11"/>
      <c r="AN3719" s="11"/>
      <c r="AO3719" s="11"/>
      <c r="AP3719" s="11"/>
      <c r="AQ3719" s="26"/>
      <c r="AR3719" s="26"/>
      <c r="AS3719" s="26"/>
      <c r="AT3719" s="26"/>
      <c r="AU3719" s="26"/>
      <c r="AV3719" s="26"/>
      <c r="AW3719" s="11"/>
      <c r="AX3719" s="11"/>
      <c r="AY3719" s="11"/>
      <c r="AZ3719" s="11"/>
      <c r="BA3719" s="11"/>
      <c r="BB3719" s="11"/>
      <c r="BC3719" s="11"/>
    </row>
    <row r="3720" spans="1:55" x14ac:dyDescent="0.3">
      <c r="A3720" s="11"/>
      <c r="B3720" s="11"/>
      <c r="C3720" s="11"/>
      <c r="D3720" s="11"/>
      <c r="E3720" s="38"/>
      <c r="F3720" s="11"/>
      <c r="G3720" s="40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11"/>
      <c r="AG3720" s="11"/>
      <c r="AH3720" s="11"/>
      <c r="AI3720" s="11"/>
      <c r="AJ3720" s="11"/>
      <c r="AK3720" s="11"/>
      <c r="AL3720" s="11"/>
      <c r="AM3720" s="11"/>
      <c r="AN3720" s="11"/>
      <c r="AO3720" s="11"/>
      <c r="AP3720" s="11"/>
      <c r="AQ3720" s="26"/>
      <c r="AR3720" s="26"/>
      <c r="AS3720" s="26"/>
      <c r="AT3720" s="26"/>
      <c r="AU3720" s="26"/>
      <c r="AV3720" s="26"/>
      <c r="AW3720" s="11"/>
      <c r="AX3720" s="11"/>
      <c r="AY3720" s="11"/>
      <c r="AZ3720" s="11"/>
      <c r="BA3720" s="11"/>
      <c r="BB3720" s="11"/>
      <c r="BC3720" s="11"/>
    </row>
    <row r="3721" spans="1:55" x14ac:dyDescent="0.3">
      <c r="A3721" s="11"/>
      <c r="B3721" s="11"/>
      <c r="C3721" s="11"/>
      <c r="D3721" s="11"/>
      <c r="E3721" s="38"/>
      <c r="F3721" s="11"/>
      <c r="G3721" s="40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11"/>
      <c r="AG3721" s="11"/>
      <c r="AH3721" s="11"/>
      <c r="AI3721" s="11"/>
      <c r="AJ3721" s="11"/>
      <c r="AK3721" s="11"/>
      <c r="AL3721" s="11"/>
      <c r="AM3721" s="11"/>
      <c r="AN3721" s="11"/>
      <c r="AO3721" s="11"/>
      <c r="AP3721" s="11"/>
      <c r="AQ3721" s="26"/>
      <c r="AR3721" s="26"/>
      <c r="AS3721" s="26"/>
      <c r="AT3721" s="26"/>
      <c r="AU3721" s="26"/>
      <c r="AV3721" s="26"/>
      <c r="AW3721" s="11"/>
      <c r="AX3721" s="11"/>
      <c r="AY3721" s="11"/>
      <c r="AZ3721" s="11"/>
      <c r="BA3721" s="11"/>
      <c r="BB3721" s="11"/>
      <c r="BC3721" s="11"/>
    </row>
    <row r="3722" spans="1:55" x14ac:dyDescent="0.3">
      <c r="A3722" s="11"/>
      <c r="B3722" s="11"/>
      <c r="C3722" s="11"/>
      <c r="D3722" s="11"/>
      <c r="E3722" s="38"/>
      <c r="F3722" s="11"/>
      <c r="G3722" s="40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11"/>
      <c r="AG3722" s="11"/>
      <c r="AH3722" s="11"/>
      <c r="AI3722" s="11"/>
      <c r="AJ3722" s="11"/>
      <c r="AK3722" s="11"/>
      <c r="AL3722" s="11"/>
      <c r="AM3722" s="11"/>
      <c r="AN3722" s="11"/>
      <c r="AO3722" s="11"/>
      <c r="AP3722" s="11"/>
      <c r="AQ3722" s="26"/>
      <c r="AR3722" s="26"/>
      <c r="AS3722" s="26"/>
      <c r="AT3722" s="26"/>
      <c r="AU3722" s="26"/>
      <c r="AV3722" s="26"/>
      <c r="AW3722" s="11"/>
      <c r="AX3722" s="11"/>
      <c r="AY3722" s="11"/>
      <c r="AZ3722" s="11"/>
      <c r="BA3722" s="11"/>
      <c r="BB3722" s="11"/>
      <c r="BC3722" s="11"/>
    </row>
    <row r="3723" spans="1:55" x14ac:dyDescent="0.3">
      <c r="A3723" s="11"/>
      <c r="B3723" s="11"/>
      <c r="C3723" s="11"/>
      <c r="D3723" s="11"/>
      <c r="E3723" s="38"/>
      <c r="F3723" s="11"/>
      <c r="G3723" s="40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11"/>
      <c r="AG3723" s="11"/>
      <c r="AH3723" s="11"/>
      <c r="AI3723" s="11"/>
      <c r="AJ3723" s="11"/>
      <c r="AK3723" s="11"/>
      <c r="AL3723" s="11"/>
      <c r="AM3723" s="11"/>
      <c r="AN3723" s="11"/>
      <c r="AO3723" s="11"/>
      <c r="AP3723" s="11"/>
      <c r="AQ3723" s="26"/>
      <c r="AR3723" s="26"/>
      <c r="AS3723" s="26"/>
      <c r="AT3723" s="26"/>
      <c r="AU3723" s="26"/>
      <c r="AV3723" s="26"/>
      <c r="AW3723" s="11"/>
      <c r="AX3723" s="11"/>
      <c r="AY3723" s="11"/>
      <c r="AZ3723" s="11"/>
      <c r="BA3723" s="11"/>
      <c r="BB3723" s="11"/>
      <c r="BC3723" s="11"/>
    </row>
    <row r="3724" spans="1:55" x14ac:dyDescent="0.3">
      <c r="A3724" s="11"/>
      <c r="B3724" s="11"/>
      <c r="C3724" s="11"/>
      <c r="D3724" s="11"/>
      <c r="E3724" s="38"/>
      <c r="F3724" s="11"/>
      <c r="G3724" s="40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11"/>
      <c r="AG3724" s="11"/>
      <c r="AH3724" s="11"/>
      <c r="AI3724" s="11"/>
      <c r="AJ3724" s="11"/>
      <c r="AK3724" s="11"/>
      <c r="AL3724" s="11"/>
      <c r="AM3724" s="11"/>
      <c r="AN3724" s="11"/>
      <c r="AO3724" s="11"/>
      <c r="AP3724" s="11"/>
      <c r="AQ3724" s="26"/>
      <c r="AR3724" s="26"/>
      <c r="AS3724" s="26"/>
      <c r="AT3724" s="26"/>
      <c r="AU3724" s="26"/>
      <c r="AV3724" s="26"/>
      <c r="AW3724" s="11"/>
      <c r="AX3724" s="11"/>
      <c r="AY3724" s="11"/>
      <c r="AZ3724" s="11"/>
      <c r="BA3724" s="11"/>
      <c r="BB3724" s="11"/>
      <c r="BC3724" s="11"/>
    </row>
    <row r="3725" spans="1:55" x14ac:dyDescent="0.3">
      <c r="A3725" s="11"/>
      <c r="B3725" s="11"/>
      <c r="C3725" s="11"/>
      <c r="D3725" s="11"/>
      <c r="E3725" s="38"/>
      <c r="F3725" s="11"/>
      <c r="G3725" s="40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11"/>
      <c r="AG3725" s="11"/>
      <c r="AH3725" s="11"/>
      <c r="AI3725" s="11"/>
      <c r="AJ3725" s="11"/>
      <c r="AK3725" s="11"/>
      <c r="AL3725" s="11"/>
      <c r="AM3725" s="11"/>
      <c r="AN3725" s="11"/>
      <c r="AO3725" s="11"/>
      <c r="AP3725" s="11"/>
      <c r="AQ3725" s="26"/>
      <c r="AR3725" s="26"/>
      <c r="AS3725" s="26"/>
      <c r="AT3725" s="26"/>
      <c r="AU3725" s="26"/>
      <c r="AV3725" s="26"/>
      <c r="AW3725" s="11"/>
      <c r="AX3725" s="11"/>
      <c r="AY3725" s="11"/>
      <c r="AZ3725" s="11"/>
      <c r="BA3725" s="11"/>
      <c r="BB3725" s="11"/>
      <c r="BC3725" s="11"/>
    </row>
    <row r="3726" spans="1:55" x14ac:dyDescent="0.3">
      <c r="A3726" s="11"/>
      <c r="B3726" s="11"/>
      <c r="C3726" s="11"/>
      <c r="D3726" s="11"/>
      <c r="E3726" s="38"/>
      <c r="F3726" s="11"/>
      <c r="G3726" s="40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11"/>
      <c r="AG3726" s="11"/>
      <c r="AH3726" s="11"/>
      <c r="AI3726" s="11"/>
      <c r="AJ3726" s="11"/>
      <c r="AK3726" s="11"/>
      <c r="AL3726" s="11"/>
      <c r="AM3726" s="11"/>
      <c r="AN3726" s="11"/>
      <c r="AO3726" s="11"/>
      <c r="AP3726" s="11"/>
      <c r="AQ3726" s="26"/>
      <c r="AR3726" s="26"/>
      <c r="AS3726" s="26"/>
      <c r="AT3726" s="26"/>
      <c r="AU3726" s="26"/>
      <c r="AV3726" s="26"/>
      <c r="AW3726" s="11"/>
      <c r="AX3726" s="11"/>
      <c r="AY3726" s="11"/>
      <c r="AZ3726" s="11"/>
      <c r="BA3726" s="11"/>
      <c r="BB3726" s="11"/>
      <c r="BC3726" s="11"/>
    </row>
    <row r="3727" spans="1:55" x14ac:dyDescent="0.3">
      <c r="A3727" s="11"/>
      <c r="B3727" s="11"/>
      <c r="C3727" s="11"/>
      <c r="D3727" s="11"/>
      <c r="E3727" s="38"/>
      <c r="F3727" s="11"/>
      <c r="G3727" s="40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11"/>
      <c r="AG3727" s="11"/>
      <c r="AH3727" s="11"/>
      <c r="AI3727" s="11"/>
      <c r="AJ3727" s="11"/>
      <c r="AK3727" s="11"/>
      <c r="AL3727" s="11"/>
      <c r="AM3727" s="11"/>
      <c r="AN3727" s="11"/>
      <c r="AO3727" s="11"/>
      <c r="AP3727" s="11"/>
      <c r="AQ3727" s="26"/>
      <c r="AR3727" s="26"/>
      <c r="AS3727" s="26"/>
      <c r="AT3727" s="26"/>
      <c r="AU3727" s="26"/>
      <c r="AV3727" s="26"/>
      <c r="AW3727" s="11"/>
      <c r="AX3727" s="11"/>
      <c r="AY3727" s="11"/>
      <c r="AZ3727" s="11"/>
      <c r="BA3727" s="11"/>
      <c r="BB3727" s="11"/>
      <c r="BC3727" s="11"/>
    </row>
    <row r="3728" spans="1:55" x14ac:dyDescent="0.3">
      <c r="A3728" s="11"/>
      <c r="B3728" s="11"/>
      <c r="C3728" s="11"/>
      <c r="D3728" s="11"/>
      <c r="E3728" s="38"/>
      <c r="F3728" s="11"/>
      <c r="G3728" s="40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11"/>
      <c r="AG3728" s="11"/>
      <c r="AH3728" s="11"/>
      <c r="AI3728" s="11"/>
      <c r="AJ3728" s="11"/>
      <c r="AK3728" s="11"/>
      <c r="AL3728" s="11"/>
      <c r="AM3728" s="11"/>
      <c r="AN3728" s="11"/>
      <c r="AO3728" s="11"/>
      <c r="AP3728" s="11"/>
      <c r="AQ3728" s="26"/>
      <c r="AR3728" s="26"/>
      <c r="AS3728" s="26"/>
      <c r="AT3728" s="26"/>
      <c r="AU3728" s="26"/>
      <c r="AV3728" s="26"/>
      <c r="AW3728" s="11"/>
      <c r="AX3728" s="11"/>
      <c r="AY3728" s="11"/>
      <c r="AZ3728" s="11"/>
      <c r="BA3728" s="11"/>
      <c r="BB3728" s="11"/>
      <c r="BC3728" s="11"/>
    </row>
    <row r="3729" spans="1:55" x14ac:dyDescent="0.3">
      <c r="A3729" s="11"/>
      <c r="B3729" s="11"/>
      <c r="C3729" s="11"/>
      <c r="D3729" s="11"/>
      <c r="E3729" s="38"/>
      <c r="F3729" s="11"/>
      <c r="G3729" s="40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11"/>
      <c r="AG3729" s="11"/>
      <c r="AH3729" s="11"/>
      <c r="AI3729" s="11"/>
      <c r="AJ3729" s="11"/>
      <c r="AK3729" s="11"/>
      <c r="AL3729" s="11"/>
      <c r="AM3729" s="11"/>
      <c r="AN3729" s="11"/>
      <c r="AO3729" s="11"/>
      <c r="AP3729" s="11"/>
      <c r="AQ3729" s="26"/>
      <c r="AR3729" s="26"/>
      <c r="AS3729" s="26"/>
      <c r="AT3729" s="26"/>
      <c r="AU3729" s="26"/>
      <c r="AV3729" s="26"/>
      <c r="AW3729" s="11"/>
      <c r="AX3729" s="11"/>
      <c r="AY3729" s="11"/>
      <c r="AZ3729" s="11"/>
      <c r="BA3729" s="11"/>
      <c r="BB3729" s="11"/>
      <c r="BC3729" s="11"/>
    </row>
    <row r="3730" spans="1:55" x14ac:dyDescent="0.3">
      <c r="A3730" s="11"/>
      <c r="B3730" s="11"/>
      <c r="C3730" s="11"/>
      <c r="D3730" s="11"/>
      <c r="E3730" s="38"/>
      <c r="F3730" s="11"/>
      <c r="G3730" s="40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11"/>
      <c r="AG3730" s="11"/>
      <c r="AH3730" s="11"/>
      <c r="AI3730" s="11"/>
      <c r="AJ3730" s="11"/>
      <c r="AK3730" s="11"/>
      <c r="AL3730" s="11"/>
      <c r="AM3730" s="11"/>
      <c r="AN3730" s="11"/>
      <c r="AO3730" s="11"/>
      <c r="AP3730" s="11"/>
      <c r="AQ3730" s="26"/>
      <c r="AR3730" s="26"/>
      <c r="AS3730" s="26"/>
      <c r="AT3730" s="26"/>
      <c r="AU3730" s="26"/>
      <c r="AV3730" s="26"/>
      <c r="AW3730" s="11"/>
      <c r="AX3730" s="11"/>
      <c r="AY3730" s="11"/>
      <c r="AZ3730" s="11"/>
      <c r="BA3730" s="11"/>
      <c r="BB3730" s="11"/>
      <c r="BC3730" s="11"/>
    </row>
    <row r="3731" spans="1:55" x14ac:dyDescent="0.3">
      <c r="A3731" s="11"/>
      <c r="B3731" s="11"/>
      <c r="C3731" s="11"/>
      <c r="D3731" s="11"/>
      <c r="E3731" s="38"/>
      <c r="F3731" s="11"/>
      <c r="G3731" s="40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11"/>
      <c r="AG3731" s="11"/>
      <c r="AH3731" s="11"/>
      <c r="AI3731" s="11"/>
      <c r="AJ3731" s="11"/>
      <c r="AK3731" s="11"/>
      <c r="AL3731" s="11"/>
      <c r="AM3731" s="11"/>
      <c r="AN3731" s="11"/>
      <c r="AO3731" s="11"/>
      <c r="AP3731" s="11"/>
      <c r="AQ3731" s="26"/>
      <c r="AR3731" s="26"/>
      <c r="AS3731" s="26"/>
      <c r="AT3731" s="26"/>
      <c r="AU3731" s="26"/>
      <c r="AV3731" s="26"/>
      <c r="AW3731" s="11"/>
      <c r="AX3731" s="11"/>
      <c r="AY3731" s="11"/>
      <c r="AZ3731" s="11"/>
      <c r="BA3731" s="11"/>
      <c r="BB3731" s="11"/>
      <c r="BC3731" s="11"/>
    </row>
    <row r="3732" spans="1:55" x14ac:dyDescent="0.3">
      <c r="A3732" s="11"/>
      <c r="B3732" s="11"/>
      <c r="C3732" s="11"/>
      <c r="D3732" s="11"/>
      <c r="E3732" s="38"/>
      <c r="F3732" s="11"/>
      <c r="G3732" s="40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11"/>
      <c r="AG3732" s="11"/>
      <c r="AH3732" s="11"/>
      <c r="AI3732" s="11"/>
      <c r="AJ3732" s="11"/>
      <c r="AK3732" s="11"/>
      <c r="AL3732" s="11"/>
      <c r="AM3732" s="11"/>
      <c r="AN3732" s="11"/>
      <c r="AO3732" s="11"/>
      <c r="AP3732" s="11"/>
      <c r="AQ3732" s="26"/>
      <c r="AR3732" s="26"/>
      <c r="AS3732" s="26"/>
      <c r="AT3732" s="26"/>
      <c r="AU3732" s="26"/>
      <c r="AV3732" s="26"/>
      <c r="AW3732" s="11"/>
      <c r="AX3732" s="11"/>
      <c r="AY3732" s="11"/>
      <c r="AZ3732" s="11"/>
      <c r="BA3732" s="11"/>
      <c r="BB3732" s="11"/>
      <c r="BC3732" s="11"/>
    </row>
    <row r="3733" spans="1:55" x14ac:dyDescent="0.3">
      <c r="A3733" s="11"/>
      <c r="B3733" s="11"/>
      <c r="C3733" s="11"/>
      <c r="D3733" s="11"/>
      <c r="E3733" s="38"/>
      <c r="F3733" s="11"/>
      <c r="G3733" s="40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11"/>
      <c r="AG3733" s="11"/>
      <c r="AH3733" s="11"/>
      <c r="AI3733" s="11"/>
      <c r="AJ3733" s="11"/>
      <c r="AK3733" s="11"/>
      <c r="AL3733" s="11"/>
      <c r="AM3733" s="11"/>
      <c r="AN3733" s="11"/>
      <c r="AO3733" s="11"/>
      <c r="AP3733" s="11"/>
      <c r="AQ3733" s="26"/>
      <c r="AR3733" s="26"/>
      <c r="AS3733" s="26"/>
      <c r="AT3733" s="26"/>
      <c r="AU3733" s="26"/>
      <c r="AV3733" s="26"/>
      <c r="AW3733" s="11"/>
      <c r="AX3733" s="11"/>
      <c r="AY3733" s="11"/>
      <c r="AZ3733" s="11"/>
      <c r="BA3733" s="11"/>
      <c r="BB3733" s="11"/>
      <c r="BC3733" s="11"/>
    </row>
    <row r="3734" spans="1:55" x14ac:dyDescent="0.3">
      <c r="A3734" s="11"/>
      <c r="B3734" s="11"/>
      <c r="C3734" s="11"/>
      <c r="D3734" s="11"/>
      <c r="E3734" s="38"/>
      <c r="F3734" s="11"/>
      <c r="G3734" s="40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11"/>
      <c r="AG3734" s="11"/>
      <c r="AH3734" s="11"/>
      <c r="AI3734" s="11"/>
      <c r="AJ3734" s="11"/>
      <c r="AK3734" s="11"/>
      <c r="AL3734" s="11"/>
      <c r="AM3734" s="11"/>
      <c r="AN3734" s="11"/>
      <c r="AO3734" s="11"/>
      <c r="AP3734" s="11"/>
      <c r="AQ3734" s="26"/>
      <c r="AR3734" s="26"/>
      <c r="AS3734" s="26"/>
      <c r="AT3734" s="26"/>
      <c r="AU3734" s="26"/>
      <c r="AV3734" s="26"/>
      <c r="AW3734" s="11"/>
      <c r="AX3734" s="11"/>
      <c r="AY3734" s="11"/>
      <c r="AZ3734" s="11"/>
      <c r="BA3734" s="11"/>
      <c r="BB3734" s="11"/>
      <c r="BC3734" s="11"/>
    </row>
    <row r="3735" spans="1:55" x14ac:dyDescent="0.3">
      <c r="A3735" s="11"/>
      <c r="B3735" s="11"/>
      <c r="C3735" s="11"/>
      <c r="D3735" s="11"/>
      <c r="E3735" s="38"/>
      <c r="F3735" s="11"/>
      <c r="G3735" s="40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11"/>
      <c r="AG3735" s="11"/>
      <c r="AH3735" s="11"/>
      <c r="AI3735" s="11"/>
      <c r="AJ3735" s="11"/>
      <c r="AK3735" s="11"/>
      <c r="AL3735" s="11"/>
      <c r="AM3735" s="11"/>
      <c r="AN3735" s="11"/>
      <c r="AO3735" s="11"/>
      <c r="AP3735" s="11"/>
      <c r="AQ3735" s="26"/>
      <c r="AR3735" s="26"/>
      <c r="AS3735" s="26"/>
      <c r="AT3735" s="26"/>
      <c r="AU3735" s="26"/>
      <c r="AV3735" s="26"/>
      <c r="AW3735" s="11"/>
      <c r="AX3735" s="11"/>
      <c r="AY3735" s="11"/>
      <c r="AZ3735" s="11"/>
      <c r="BA3735" s="11"/>
      <c r="BB3735" s="11"/>
      <c r="BC3735" s="11"/>
    </row>
    <row r="3736" spans="1:55" x14ac:dyDescent="0.3">
      <c r="A3736" s="11"/>
      <c r="B3736" s="11"/>
      <c r="C3736" s="11"/>
      <c r="D3736" s="11"/>
      <c r="E3736" s="38"/>
      <c r="F3736" s="11"/>
      <c r="G3736" s="40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11"/>
      <c r="AG3736" s="11"/>
      <c r="AH3736" s="11"/>
      <c r="AI3736" s="11"/>
      <c r="AJ3736" s="11"/>
      <c r="AK3736" s="11"/>
      <c r="AL3736" s="11"/>
      <c r="AM3736" s="11"/>
      <c r="AN3736" s="11"/>
      <c r="AO3736" s="11"/>
      <c r="AP3736" s="11"/>
      <c r="AQ3736" s="26"/>
      <c r="AR3736" s="26"/>
      <c r="AS3736" s="26"/>
      <c r="AT3736" s="26"/>
      <c r="AU3736" s="26"/>
      <c r="AV3736" s="26"/>
      <c r="AW3736" s="11"/>
      <c r="AX3736" s="11"/>
      <c r="AY3736" s="11"/>
      <c r="AZ3736" s="11"/>
      <c r="BA3736" s="11"/>
      <c r="BB3736" s="11"/>
      <c r="BC3736" s="11"/>
    </row>
    <row r="3737" spans="1:55" x14ac:dyDescent="0.3">
      <c r="A3737" s="11"/>
      <c r="B3737" s="11"/>
      <c r="C3737" s="11"/>
      <c r="D3737" s="11"/>
      <c r="E3737" s="38"/>
      <c r="F3737" s="11"/>
      <c r="G3737" s="40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11"/>
      <c r="AG3737" s="11"/>
      <c r="AH3737" s="11"/>
      <c r="AI3737" s="11"/>
      <c r="AJ3737" s="11"/>
      <c r="AK3737" s="11"/>
      <c r="AL3737" s="11"/>
      <c r="AM3737" s="11"/>
      <c r="AN3737" s="11"/>
      <c r="AO3737" s="11"/>
      <c r="AP3737" s="11"/>
      <c r="AQ3737" s="26"/>
      <c r="AR3737" s="26"/>
      <c r="AS3737" s="26"/>
      <c r="AT3737" s="26"/>
      <c r="AU3737" s="26"/>
      <c r="AV3737" s="26"/>
      <c r="AW3737" s="11"/>
      <c r="AX3737" s="11"/>
      <c r="AY3737" s="11"/>
      <c r="AZ3737" s="11"/>
      <c r="BA3737" s="11"/>
      <c r="BB3737" s="11"/>
      <c r="BC3737" s="11"/>
    </row>
    <row r="3738" spans="1:55" x14ac:dyDescent="0.3">
      <c r="A3738" s="11"/>
      <c r="B3738" s="11"/>
      <c r="C3738" s="11"/>
      <c r="D3738" s="11"/>
      <c r="E3738" s="38"/>
      <c r="F3738" s="11"/>
      <c r="G3738" s="40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11"/>
      <c r="AG3738" s="11"/>
      <c r="AH3738" s="11"/>
      <c r="AI3738" s="11"/>
      <c r="AJ3738" s="11"/>
      <c r="AK3738" s="11"/>
      <c r="AL3738" s="11"/>
      <c r="AM3738" s="11"/>
      <c r="AN3738" s="11"/>
      <c r="AO3738" s="11"/>
      <c r="AP3738" s="11"/>
      <c r="AQ3738" s="26"/>
      <c r="AR3738" s="26"/>
      <c r="AS3738" s="26"/>
      <c r="AT3738" s="26"/>
      <c r="AU3738" s="26"/>
      <c r="AV3738" s="26"/>
      <c r="AW3738" s="11"/>
      <c r="AX3738" s="11"/>
      <c r="AY3738" s="11"/>
      <c r="AZ3738" s="11"/>
      <c r="BA3738" s="11"/>
      <c r="BB3738" s="11"/>
      <c r="BC3738" s="11"/>
    </row>
    <row r="3739" spans="1:55" x14ac:dyDescent="0.3">
      <c r="A3739" s="11"/>
      <c r="B3739" s="11"/>
      <c r="C3739" s="11"/>
      <c r="D3739" s="11"/>
      <c r="E3739" s="38"/>
      <c r="F3739" s="11"/>
      <c r="G3739" s="40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11"/>
      <c r="AG3739" s="11"/>
      <c r="AH3739" s="11"/>
      <c r="AI3739" s="11"/>
      <c r="AJ3739" s="11"/>
      <c r="AK3739" s="11"/>
      <c r="AL3739" s="11"/>
      <c r="AM3739" s="11"/>
      <c r="AN3739" s="11"/>
      <c r="AO3739" s="11"/>
      <c r="AP3739" s="11"/>
      <c r="AQ3739" s="26"/>
      <c r="AR3739" s="26"/>
      <c r="AS3739" s="26"/>
      <c r="AT3739" s="26"/>
      <c r="AU3739" s="26"/>
      <c r="AV3739" s="26"/>
      <c r="AW3739" s="11"/>
      <c r="AX3739" s="11"/>
      <c r="AY3739" s="11"/>
      <c r="AZ3739" s="11"/>
      <c r="BA3739" s="11"/>
      <c r="BB3739" s="11"/>
      <c r="BC3739" s="11"/>
    </row>
    <row r="3740" spans="1:55" x14ac:dyDescent="0.3">
      <c r="A3740" s="11"/>
      <c r="B3740" s="11"/>
      <c r="C3740" s="11"/>
      <c r="D3740" s="11"/>
      <c r="E3740" s="38"/>
      <c r="F3740" s="11"/>
      <c r="G3740" s="40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11"/>
      <c r="AG3740" s="11"/>
      <c r="AH3740" s="11"/>
      <c r="AI3740" s="11"/>
      <c r="AJ3740" s="11"/>
      <c r="AK3740" s="11"/>
      <c r="AL3740" s="11"/>
      <c r="AM3740" s="11"/>
      <c r="AN3740" s="11"/>
      <c r="AO3740" s="11"/>
      <c r="AP3740" s="11"/>
      <c r="AQ3740" s="26"/>
      <c r="AR3740" s="26"/>
      <c r="AS3740" s="26"/>
      <c r="AT3740" s="26"/>
      <c r="AU3740" s="26"/>
      <c r="AV3740" s="26"/>
      <c r="AW3740" s="11"/>
      <c r="AX3740" s="11"/>
      <c r="AY3740" s="11"/>
      <c r="AZ3740" s="11"/>
      <c r="BA3740" s="11"/>
      <c r="BB3740" s="11"/>
      <c r="BC3740" s="11"/>
    </row>
    <row r="3741" spans="1:55" x14ac:dyDescent="0.3">
      <c r="A3741" s="11"/>
      <c r="B3741" s="11"/>
      <c r="C3741" s="11"/>
      <c r="D3741" s="11"/>
      <c r="E3741" s="38"/>
      <c r="F3741" s="11"/>
      <c r="G3741" s="40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11"/>
      <c r="AG3741" s="11"/>
      <c r="AH3741" s="11"/>
      <c r="AI3741" s="11"/>
      <c r="AJ3741" s="11"/>
      <c r="AK3741" s="11"/>
      <c r="AL3741" s="11"/>
      <c r="AM3741" s="11"/>
      <c r="AN3741" s="11"/>
      <c r="AO3741" s="11"/>
      <c r="AP3741" s="11"/>
      <c r="AQ3741" s="26"/>
      <c r="AR3741" s="26"/>
      <c r="AS3741" s="26"/>
      <c r="AT3741" s="26"/>
      <c r="AU3741" s="26"/>
      <c r="AV3741" s="26"/>
      <c r="AW3741" s="11"/>
      <c r="AX3741" s="11"/>
      <c r="AY3741" s="11"/>
      <c r="AZ3741" s="11"/>
      <c r="BA3741" s="11"/>
      <c r="BB3741" s="11"/>
      <c r="BC3741" s="11"/>
    </row>
    <row r="3742" spans="1:55" x14ac:dyDescent="0.3">
      <c r="A3742" s="11"/>
      <c r="B3742" s="11"/>
      <c r="C3742" s="11"/>
      <c r="D3742" s="11"/>
      <c r="E3742" s="38"/>
      <c r="F3742" s="11"/>
      <c r="G3742" s="40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11"/>
      <c r="AG3742" s="11"/>
      <c r="AH3742" s="11"/>
      <c r="AI3742" s="11"/>
      <c r="AJ3742" s="11"/>
      <c r="AK3742" s="11"/>
      <c r="AL3742" s="11"/>
      <c r="AM3742" s="11"/>
      <c r="AN3742" s="11"/>
      <c r="AO3742" s="11"/>
      <c r="AP3742" s="11"/>
      <c r="AQ3742" s="26"/>
      <c r="AR3742" s="26"/>
      <c r="AS3742" s="26"/>
      <c r="AT3742" s="26"/>
      <c r="AU3742" s="26"/>
      <c r="AV3742" s="26"/>
      <c r="AW3742" s="11"/>
      <c r="AX3742" s="11"/>
      <c r="AY3742" s="11"/>
      <c r="AZ3742" s="11"/>
      <c r="BA3742" s="11"/>
      <c r="BB3742" s="11"/>
      <c r="BC3742" s="11"/>
    </row>
    <row r="3743" spans="1:55" x14ac:dyDescent="0.3">
      <c r="A3743" s="11"/>
      <c r="B3743" s="11"/>
      <c r="C3743" s="11"/>
      <c r="D3743" s="11"/>
      <c r="E3743" s="38"/>
      <c r="F3743" s="11"/>
      <c r="G3743" s="40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11"/>
      <c r="AG3743" s="11"/>
      <c r="AH3743" s="11"/>
      <c r="AI3743" s="11"/>
      <c r="AJ3743" s="11"/>
      <c r="AK3743" s="11"/>
      <c r="AL3743" s="11"/>
      <c r="AM3743" s="11"/>
      <c r="AN3743" s="11"/>
      <c r="AO3743" s="11"/>
      <c r="AP3743" s="11"/>
      <c r="AQ3743" s="26"/>
      <c r="AR3743" s="26"/>
      <c r="AS3743" s="26"/>
      <c r="AT3743" s="26"/>
      <c r="AU3743" s="26"/>
      <c r="AV3743" s="26"/>
      <c r="AW3743" s="11"/>
      <c r="AX3743" s="11"/>
      <c r="AY3743" s="11"/>
      <c r="AZ3743" s="11"/>
      <c r="BA3743" s="11"/>
      <c r="BB3743" s="11"/>
      <c r="BC3743" s="11"/>
    </row>
    <row r="3744" spans="1:55" x14ac:dyDescent="0.3">
      <c r="A3744" s="11"/>
      <c r="B3744" s="11"/>
      <c r="C3744" s="11"/>
      <c r="D3744" s="11"/>
      <c r="E3744" s="38"/>
      <c r="F3744" s="11"/>
      <c r="G3744" s="40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11"/>
      <c r="AG3744" s="11"/>
      <c r="AH3744" s="11"/>
      <c r="AI3744" s="11"/>
      <c r="AJ3744" s="11"/>
      <c r="AK3744" s="11"/>
      <c r="AL3744" s="11"/>
      <c r="AM3744" s="11"/>
      <c r="AN3744" s="11"/>
      <c r="AO3744" s="11"/>
      <c r="AP3744" s="11"/>
      <c r="AQ3744" s="26"/>
      <c r="AR3744" s="26"/>
      <c r="AS3744" s="26"/>
      <c r="AT3744" s="26"/>
      <c r="AU3744" s="26"/>
      <c r="AV3744" s="26"/>
      <c r="AW3744" s="11"/>
      <c r="AX3744" s="11"/>
      <c r="AY3744" s="11"/>
      <c r="AZ3744" s="11"/>
      <c r="BA3744" s="11"/>
      <c r="BB3744" s="11"/>
      <c r="BC3744" s="11"/>
    </row>
    <row r="3745" spans="1:55" x14ac:dyDescent="0.3">
      <c r="A3745" s="11"/>
      <c r="B3745" s="11"/>
      <c r="C3745" s="11"/>
      <c r="D3745" s="11"/>
      <c r="E3745" s="38"/>
      <c r="F3745" s="11"/>
      <c r="G3745" s="40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11"/>
      <c r="AG3745" s="11"/>
      <c r="AH3745" s="11"/>
      <c r="AI3745" s="11"/>
      <c r="AJ3745" s="11"/>
      <c r="AK3745" s="11"/>
      <c r="AL3745" s="11"/>
      <c r="AM3745" s="11"/>
      <c r="AN3745" s="11"/>
      <c r="AO3745" s="11"/>
      <c r="AP3745" s="11"/>
      <c r="AQ3745" s="26"/>
      <c r="AR3745" s="26"/>
      <c r="AS3745" s="26"/>
      <c r="AT3745" s="26"/>
      <c r="AU3745" s="26"/>
      <c r="AV3745" s="26"/>
      <c r="AW3745" s="11"/>
      <c r="AX3745" s="11"/>
      <c r="AY3745" s="11"/>
      <c r="AZ3745" s="11"/>
      <c r="BA3745" s="11"/>
      <c r="BB3745" s="11"/>
      <c r="BC3745" s="11"/>
    </row>
    <row r="3746" spans="1:55" x14ac:dyDescent="0.3">
      <c r="A3746" s="11"/>
      <c r="B3746" s="11"/>
      <c r="C3746" s="11"/>
      <c r="D3746" s="11"/>
      <c r="E3746" s="38"/>
      <c r="F3746" s="11"/>
      <c r="G3746" s="40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11"/>
      <c r="AG3746" s="11"/>
      <c r="AH3746" s="11"/>
      <c r="AI3746" s="11"/>
      <c r="AJ3746" s="11"/>
      <c r="AK3746" s="11"/>
      <c r="AL3746" s="11"/>
      <c r="AM3746" s="11"/>
      <c r="AN3746" s="11"/>
      <c r="AO3746" s="11"/>
      <c r="AP3746" s="11"/>
      <c r="AQ3746" s="26"/>
      <c r="AR3746" s="26"/>
      <c r="AS3746" s="26"/>
      <c r="AT3746" s="26"/>
      <c r="AU3746" s="26"/>
      <c r="AV3746" s="26"/>
      <c r="AW3746" s="11"/>
      <c r="AX3746" s="11"/>
      <c r="AY3746" s="11"/>
      <c r="AZ3746" s="11"/>
      <c r="BA3746" s="11"/>
      <c r="BB3746" s="11"/>
      <c r="BC3746" s="11"/>
    </row>
    <row r="3747" spans="1:55" x14ac:dyDescent="0.3">
      <c r="A3747" s="11"/>
      <c r="B3747" s="11"/>
      <c r="C3747" s="11"/>
      <c r="D3747" s="11"/>
      <c r="E3747" s="38"/>
      <c r="F3747" s="11"/>
      <c r="G3747" s="40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11"/>
      <c r="AG3747" s="11"/>
      <c r="AH3747" s="11"/>
      <c r="AI3747" s="11"/>
      <c r="AJ3747" s="11"/>
      <c r="AK3747" s="11"/>
      <c r="AL3747" s="11"/>
      <c r="AM3747" s="11"/>
      <c r="AN3747" s="11"/>
      <c r="AO3747" s="11"/>
      <c r="AP3747" s="11"/>
      <c r="AQ3747" s="26"/>
      <c r="AR3747" s="26"/>
      <c r="AS3747" s="26"/>
      <c r="AT3747" s="26"/>
      <c r="AU3747" s="26"/>
      <c r="AV3747" s="26"/>
      <c r="AW3747" s="11"/>
      <c r="AX3747" s="11"/>
      <c r="AY3747" s="11"/>
      <c r="AZ3747" s="11"/>
      <c r="BA3747" s="11"/>
      <c r="BB3747" s="11"/>
      <c r="BC3747" s="11"/>
    </row>
    <row r="3748" spans="1:55" x14ac:dyDescent="0.3">
      <c r="A3748" s="11"/>
      <c r="B3748" s="11"/>
      <c r="C3748" s="11"/>
      <c r="D3748" s="11"/>
      <c r="E3748" s="38"/>
      <c r="F3748" s="11"/>
      <c r="G3748" s="40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11"/>
      <c r="AG3748" s="11"/>
      <c r="AH3748" s="11"/>
      <c r="AI3748" s="11"/>
      <c r="AJ3748" s="11"/>
      <c r="AK3748" s="11"/>
      <c r="AL3748" s="11"/>
      <c r="AM3748" s="11"/>
      <c r="AN3748" s="11"/>
      <c r="AO3748" s="11"/>
      <c r="AP3748" s="11"/>
      <c r="AQ3748" s="26"/>
      <c r="AR3748" s="26"/>
      <c r="AS3748" s="26"/>
      <c r="AT3748" s="26"/>
      <c r="AU3748" s="26"/>
      <c r="AV3748" s="26"/>
      <c r="AW3748" s="11"/>
      <c r="AX3748" s="11"/>
      <c r="AY3748" s="11"/>
      <c r="AZ3748" s="11"/>
      <c r="BA3748" s="11"/>
      <c r="BB3748" s="11"/>
      <c r="BC3748" s="11"/>
    </row>
    <row r="3749" spans="1:55" x14ac:dyDescent="0.3">
      <c r="A3749" s="11"/>
      <c r="B3749" s="11"/>
      <c r="C3749" s="11"/>
      <c r="D3749" s="11"/>
      <c r="E3749" s="38"/>
      <c r="F3749" s="11"/>
      <c r="G3749" s="40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11"/>
      <c r="AG3749" s="11"/>
      <c r="AH3749" s="11"/>
      <c r="AI3749" s="11"/>
      <c r="AJ3749" s="11"/>
      <c r="AK3749" s="11"/>
      <c r="AL3749" s="11"/>
      <c r="AM3749" s="11"/>
      <c r="AN3749" s="11"/>
      <c r="AO3749" s="11"/>
      <c r="AP3749" s="11"/>
      <c r="AQ3749" s="26"/>
      <c r="AR3749" s="26"/>
      <c r="AS3749" s="26"/>
      <c r="AT3749" s="26"/>
      <c r="AU3749" s="26"/>
      <c r="AV3749" s="26"/>
      <c r="AW3749" s="11"/>
      <c r="AX3749" s="11"/>
      <c r="AY3749" s="11"/>
      <c r="AZ3749" s="11"/>
      <c r="BA3749" s="11"/>
      <c r="BB3749" s="11"/>
      <c r="BC3749" s="11"/>
    </row>
    <row r="3750" spans="1:55" x14ac:dyDescent="0.3">
      <c r="A3750" s="11"/>
      <c r="B3750" s="11"/>
      <c r="C3750" s="11"/>
      <c r="D3750" s="11"/>
      <c r="E3750" s="38"/>
      <c r="F3750" s="11"/>
      <c r="G3750" s="40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11"/>
      <c r="AG3750" s="11"/>
      <c r="AH3750" s="11"/>
      <c r="AI3750" s="11"/>
      <c r="AJ3750" s="11"/>
      <c r="AK3750" s="11"/>
      <c r="AL3750" s="11"/>
      <c r="AM3750" s="11"/>
      <c r="AN3750" s="11"/>
      <c r="AO3750" s="11"/>
      <c r="AP3750" s="11"/>
      <c r="AQ3750" s="26"/>
      <c r="AR3750" s="26"/>
      <c r="AS3750" s="26"/>
      <c r="AT3750" s="26"/>
      <c r="AU3750" s="26"/>
      <c r="AV3750" s="26"/>
      <c r="AW3750" s="11"/>
      <c r="AX3750" s="11"/>
      <c r="AY3750" s="11"/>
      <c r="AZ3750" s="11"/>
      <c r="BA3750" s="11"/>
      <c r="BB3750" s="11"/>
      <c r="BC3750" s="11"/>
    </row>
    <row r="3751" spans="1:55" x14ac:dyDescent="0.3">
      <c r="A3751" s="11"/>
      <c r="B3751" s="11"/>
      <c r="C3751" s="11"/>
      <c r="D3751" s="11"/>
      <c r="E3751" s="38"/>
      <c r="F3751" s="11"/>
      <c r="G3751" s="40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11"/>
      <c r="AG3751" s="11"/>
      <c r="AH3751" s="11"/>
      <c r="AI3751" s="11"/>
      <c r="AJ3751" s="11"/>
      <c r="AK3751" s="11"/>
      <c r="AL3751" s="11"/>
      <c r="AM3751" s="11"/>
      <c r="AN3751" s="11"/>
      <c r="AO3751" s="11"/>
      <c r="AP3751" s="11"/>
      <c r="AQ3751" s="26"/>
      <c r="AR3751" s="26"/>
      <c r="AS3751" s="26"/>
      <c r="AT3751" s="26"/>
      <c r="AU3751" s="26"/>
      <c r="AV3751" s="26"/>
      <c r="AW3751" s="11"/>
      <c r="AX3751" s="11"/>
      <c r="AY3751" s="11"/>
      <c r="AZ3751" s="11"/>
      <c r="BA3751" s="11"/>
      <c r="BB3751" s="11"/>
      <c r="BC3751" s="11"/>
    </row>
    <row r="3752" spans="1:55" x14ac:dyDescent="0.3">
      <c r="A3752" s="11"/>
      <c r="B3752" s="11"/>
      <c r="C3752" s="11"/>
      <c r="D3752" s="11"/>
      <c r="E3752" s="38"/>
      <c r="F3752" s="11"/>
      <c r="G3752" s="40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11"/>
      <c r="AG3752" s="11"/>
      <c r="AH3752" s="11"/>
      <c r="AI3752" s="11"/>
      <c r="AJ3752" s="11"/>
      <c r="AK3752" s="11"/>
      <c r="AL3752" s="11"/>
      <c r="AM3752" s="11"/>
      <c r="AN3752" s="11"/>
      <c r="AO3752" s="11"/>
      <c r="AP3752" s="11"/>
      <c r="AQ3752" s="26"/>
      <c r="AR3752" s="26"/>
      <c r="AS3752" s="26"/>
      <c r="AT3752" s="26"/>
      <c r="AU3752" s="26"/>
      <c r="AV3752" s="26"/>
      <c r="AW3752" s="11"/>
      <c r="AX3752" s="11"/>
      <c r="AY3752" s="11"/>
      <c r="AZ3752" s="11"/>
      <c r="BA3752" s="11"/>
      <c r="BB3752" s="11"/>
      <c r="BC3752" s="11"/>
    </row>
    <row r="3753" spans="1:55" x14ac:dyDescent="0.3">
      <c r="A3753" s="11"/>
      <c r="B3753" s="11"/>
      <c r="C3753" s="11"/>
      <c r="D3753" s="11"/>
      <c r="E3753" s="38"/>
      <c r="F3753" s="11"/>
      <c r="G3753" s="40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11"/>
      <c r="AG3753" s="11"/>
      <c r="AH3753" s="11"/>
      <c r="AI3753" s="11"/>
      <c r="AJ3753" s="11"/>
      <c r="AK3753" s="11"/>
      <c r="AL3753" s="11"/>
      <c r="AM3753" s="11"/>
      <c r="AN3753" s="11"/>
      <c r="AO3753" s="11"/>
      <c r="AP3753" s="11"/>
      <c r="AQ3753" s="26"/>
      <c r="AR3753" s="26"/>
      <c r="AS3753" s="26"/>
      <c r="AT3753" s="26"/>
      <c r="AU3753" s="26"/>
      <c r="AV3753" s="26"/>
      <c r="AW3753" s="11"/>
      <c r="AX3753" s="11"/>
      <c r="AY3753" s="11"/>
      <c r="AZ3753" s="11"/>
      <c r="BA3753" s="11"/>
      <c r="BB3753" s="11"/>
      <c r="BC3753" s="11"/>
    </row>
    <row r="3754" spans="1:55" x14ac:dyDescent="0.3">
      <c r="A3754" s="11"/>
      <c r="B3754" s="11"/>
      <c r="C3754" s="11"/>
      <c r="D3754" s="11"/>
      <c r="E3754" s="38"/>
      <c r="F3754" s="11"/>
      <c r="G3754" s="40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11"/>
      <c r="AG3754" s="11"/>
      <c r="AH3754" s="11"/>
      <c r="AI3754" s="11"/>
      <c r="AJ3754" s="11"/>
      <c r="AK3754" s="11"/>
      <c r="AL3754" s="11"/>
      <c r="AM3754" s="11"/>
      <c r="AN3754" s="11"/>
      <c r="AO3754" s="11"/>
      <c r="AP3754" s="11"/>
      <c r="AQ3754" s="26"/>
      <c r="AR3754" s="26"/>
      <c r="AS3754" s="26"/>
      <c r="AT3754" s="26"/>
      <c r="AU3754" s="26"/>
      <c r="AV3754" s="26"/>
      <c r="AW3754" s="11"/>
      <c r="AX3754" s="11"/>
      <c r="AY3754" s="11"/>
      <c r="AZ3754" s="11"/>
      <c r="BA3754" s="11"/>
      <c r="BB3754" s="11"/>
      <c r="BC3754" s="11"/>
    </row>
    <row r="3755" spans="1:55" x14ac:dyDescent="0.3">
      <c r="A3755" s="11"/>
      <c r="B3755" s="11"/>
      <c r="C3755" s="11"/>
      <c r="D3755" s="11"/>
      <c r="E3755" s="38"/>
      <c r="F3755" s="11"/>
      <c r="G3755" s="40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11"/>
      <c r="AG3755" s="11"/>
      <c r="AH3755" s="11"/>
      <c r="AI3755" s="11"/>
      <c r="AJ3755" s="11"/>
      <c r="AK3755" s="11"/>
      <c r="AL3755" s="11"/>
      <c r="AM3755" s="11"/>
      <c r="AN3755" s="11"/>
      <c r="AO3755" s="11"/>
      <c r="AP3755" s="11"/>
      <c r="AQ3755" s="26"/>
      <c r="AR3755" s="26"/>
      <c r="AS3755" s="26"/>
      <c r="AT3755" s="26"/>
      <c r="AU3755" s="26"/>
      <c r="AV3755" s="26"/>
      <c r="AW3755" s="11"/>
      <c r="AX3755" s="11"/>
      <c r="AY3755" s="11"/>
      <c r="AZ3755" s="11"/>
      <c r="BA3755" s="11"/>
      <c r="BB3755" s="11"/>
      <c r="BC3755" s="11"/>
    </row>
    <row r="3756" spans="1:55" x14ac:dyDescent="0.3">
      <c r="A3756" s="11"/>
      <c r="B3756" s="11"/>
      <c r="C3756" s="11"/>
      <c r="D3756" s="11"/>
      <c r="E3756" s="38"/>
      <c r="F3756" s="11"/>
      <c r="G3756" s="40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11"/>
      <c r="AG3756" s="11"/>
      <c r="AH3756" s="11"/>
      <c r="AI3756" s="11"/>
      <c r="AJ3756" s="11"/>
      <c r="AK3756" s="11"/>
      <c r="AL3756" s="11"/>
      <c r="AM3756" s="11"/>
      <c r="AN3756" s="11"/>
      <c r="AO3756" s="11"/>
      <c r="AP3756" s="11"/>
      <c r="AQ3756" s="26"/>
      <c r="AR3756" s="26"/>
      <c r="AS3756" s="26"/>
      <c r="AT3756" s="26"/>
      <c r="AU3756" s="26"/>
      <c r="AV3756" s="26"/>
      <c r="AW3756" s="11"/>
      <c r="AX3756" s="11"/>
      <c r="AY3756" s="11"/>
      <c r="AZ3756" s="11"/>
      <c r="BA3756" s="11"/>
      <c r="BB3756" s="11"/>
      <c r="BC3756" s="11"/>
    </row>
    <row r="3757" spans="1:55" x14ac:dyDescent="0.3">
      <c r="A3757" s="11"/>
      <c r="B3757" s="11"/>
      <c r="C3757" s="11"/>
      <c r="D3757" s="11"/>
      <c r="E3757" s="38"/>
      <c r="F3757" s="11"/>
      <c r="G3757" s="40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11"/>
      <c r="AG3757" s="11"/>
      <c r="AH3757" s="11"/>
      <c r="AI3757" s="11"/>
      <c r="AJ3757" s="11"/>
      <c r="AK3757" s="11"/>
      <c r="AL3757" s="11"/>
      <c r="AM3757" s="11"/>
      <c r="AN3757" s="11"/>
      <c r="AO3757" s="11"/>
      <c r="AP3757" s="11"/>
      <c r="AQ3757" s="26"/>
      <c r="AR3757" s="26"/>
      <c r="AS3757" s="26"/>
      <c r="AT3757" s="26"/>
      <c r="AU3757" s="26"/>
      <c r="AV3757" s="26"/>
      <c r="AW3757" s="11"/>
      <c r="AX3757" s="11"/>
      <c r="AY3757" s="11"/>
      <c r="AZ3757" s="11"/>
      <c r="BA3757" s="11"/>
      <c r="BB3757" s="11"/>
      <c r="BC3757" s="11"/>
    </row>
    <row r="3758" spans="1:55" x14ac:dyDescent="0.3">
      <c r="A3758" s="11"/>
      <c r="B3758" s="11"/>
      <c r="C3758" s="11"/>
      <c r="D3758" s="11"/>
      <c r="E3758" s="38"/>
      <c r="F3758" s="11"/>
      <c r="G3758" s="40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11"/>
      <c r="AG3758" s="11"/>
      <c r="AH3758" s="11"/>
      <c r="AI3758" s="11"/>
      <c r="AJ3758" s="11"/>
      <c r="AK3758" s="11"/>
      <c r="AL3758" s="11"/>
      <c r="AM3758" s="11"/>
      <c r="AN3758" s="11"/>
      <c r="AO3758" s="11"/>
      <c r="AP3758" s="11"/>
      <c r="AQ3758" s="26"/>
      <c r="AR3758" s="26"/>
      <c r="AS3758" s="26"/>
      <c r="AT3758" s="26"/>
      <c r="AU3758" s="26"/>
      <c r="AV3758" s="26"/>
      <c r="AW3758" s="11"/>
      <c r="AX3758" s="11"/>
      <c r="AY3758" s="11"/>
      <c r="AZ3758" s="11"/>
      <c r="BA3758" s="11"/>
      <c r="BB3758" s="11"/>
      <c r="BC3758" s="11"/>
    </row>
    <row r="3759" spans="1:55" x14ac:dyDescent="0.3">
      <c r="A3759" s="11"/>
      <c r="B3759" s="11"/>
      <c r="C3759" s="11"/>
      <c r="D3759" s="11"/>
      <c r="E3759" s="38"/>
      <c r="F3759" s="11"/>
      <c r="G3759" s="40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11"/>
      <c r="AG3759" s="11"/>
      <c r="AH3759" s="11"/>
      <c r="AI3759" s="11"/>
      <c r="AJ3759" s="11"/>
      <c r="AK3759" s="11"/>
      <c r="AL3759" s="11"/>
      <c r="AM3759" s="11"/>
      <c r="AN3759" s="11"/>
      <c r="AO3759" s="11"/>
      <c r="AP3759" s="11"/>
      <c r="AQ3759" s="26"/>
      <c r="AR3759" s="26"/>
      <c r="AS3759" s="26"/>
      <c r="AT3759" s="26"/>
      <c r="AU3759" s="26"/>
      <c r="AV3759" s="26"/>
      <c r="AW3759" s="11"/>
      <c r="AX3759" s="11"/>
      <c r="AY3759" s="11"/>
      <c r="AZ3759" s="11"/>
      <c r="BA3759" s="11"/>
      <c r="BB3759" s="11"/>
      <c r="BC3759" s="11"/>
    </row>
    <row r="3760" spans="1:55" x14ac:dyDescent="0.3">
      <c r="A3760" s="11"/>
      <c r="B3760" s="11"/>
      <c r="C3760" s="11"/>
      <c r="D3760" s="11"/>
      <c r="E3760" s="38"/>
      <c r="F3760" s="11"/>
      <c r="G3760" s="40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11"/>
      <c r="AG3760" s="11"/>
      <c r="AH3760" s="11"/>
      <c r="AI3760" s="11"/>
      <c r="AJ3760" s="11"/>
      <c r="AK3760" s="11"/>
      <c r="AL3760" s="11"/>
      <c r="AM3760" s="11"/>
      <c r="AN3760" s="11"/>
      <c r="AO3760" s="11"/>
      <c r="AP3760" s="11"/>
      <c r="AQ3760" s="26"/>
      <c r="AR3760" s="26"/>
      <c r="AS3760" s="26"/>
      <c r="AT3760" s="26"/>
      <c r="AU3760" s="26"/>
      <c r="AV3760" s="26"/>
      <c r="AW3760" s="11"/>
      <c r="AX3760" s="11"/>
      <c r="AY3760" s="11"/>
      <c r="AZ3760" s="11"/>
      <c r="BA3760" s="11"/>
      <c r="BB3760" s="11"/>
      <c r="BC3760" s="11"/>
    </row>
    <row r="3761" spans="1:55" x14ac:dyDescent="0.3">
      <c r="A3761" s="11"/>
      <c r="B3761" s="11"/>
      <c r="C3761" s="11"/>
      <c r="D3761" s="11"/>
      <c r="E3761" s="38"/>
      <c r="F3761" s="11"/>
      <c r="G3761" s="40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11"/>
      <c r="AG3761" s="11"/>
      <c r="AH3761" s="11"/>
      <c r="AI3761" s="11"/>
      <c r="AJ3761" s="11"/>
      <c r="AK3761" s="11"/>
      <c r="AL3761" s="11"/>
      <c r="AM3761" s="11"/>
      <c r="AN3761" s="11"/>
      <c r="AO3761" s="11"/>
      <c r="AP3761" s="11"/>
      <c r="AQ3761" s="26"/>
      <c r="AR3761" s="26"/>
      <c r="AS3761" s="26"/>
      <c r="AT3761" s="26"/>
      <c r="AU3761" s="26"/>
      <c r="AV3761" s="26"/>
      <c r="AW3761" s="11"/>
      <c r="AX3761" s="11"/>
      <c r="AY3761" s="11"/>
      <c r="AZ3761" s="11"/>
      <c r="BA3761" s="11"/>
      <c r="BB3761" s="11"/>
      <c r="BC3761" s="11"/>
    </row>
    <row r="3762" spans="1:55" x14ac:dyDescent="0.3">
      <c r="A3762" s="11"/>
      <c r="B3762" s="11"/>
      <c r="C3762" s="11"/>
      <c r="D3762" s="11"/>
      <c r="E3762" s="38"/>
      <c r="F3762" s="11"/>
      <c r="G3762" s="40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11"/>
      <c r="AG3762" s="11"/>
      <c r="AH3762" s="11"/>
      <c r="AI3762" s="11"/>
      <c r="AJ3762" s="11"/>
      <c r="AK3762" s="11"/>
      <c r="AL3762" s="11"/>
      <c r="AM3762" s="11"/>
      <c r="AN3762" s="11"/>
      <c r="AO3762" s="11"/>
      <c r="AP3762" s="11"/>
      <c r="AQ3762" s="26"/>
      <c r="AR3762" s="26"/>
      <c r="AS3762" s="26"/>
      <c r="AT3762" s="26"/>
      <c r="AU3762" s="26"/>
      <c r="AV3762" s="26"/>
      <c r="AW3762" s="11"/>
      <c r="AX3762" s="11"/>
      <c r="AY3762" s="11"/>
      <c r="AZ3762" s="11"/>
      <c r="BA3762" s="11"/>
      <c r="BB3762" s="11"/>
      <c r="BC3762" s="11"/>
    </row>
    <row r="3763" spans="1:55" x14ac:dyDescent="0.3">
      <c r="A3763" s="11"/>
      <c r="B3763" s="11"/>
      <c r="C3763" s="11"/>
      <c r="D3763" s="11"/>
      <c r="E3763" s="38"/>
      <c r="F3763" s="11"/>
      <c r="G3763" s="40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11"/>
      <c r="AG3763" s="11"/>
      <c r="AH3763" s="11"/>
      <c r="AI3763" s="11"/>
      <c r="AJ3763" s="11"/>
      <c r="AK3763" s="11"/>
      <c r="AL3763" s="11"/>
      <c r="AM3763" s="11"/>
      <c r="AN3763" s="11"/>
      <c r="AO3763" s="11"/>
      <c r="AP3763" s="11"/>
      <c r="AQ3763" s="26"/>
      <c r="AR3763" s="26"/>
      <c r="AS3763" s="26"/>
      <c r="AT3763" s="26"/>
      <c r="AU3763" s="26"/>
      <c r="AV3763" s="26"/>
      <c r="AW3763" s="11"/>
      <c r="AX3763" s="11"/>
      <c r="AY3763" s="11"/>
      <c r="AZ3763" s="11"/>
      <c r="BA3763" s="11"/>
      <c r="BB3763" s="11"/>
      <c r="BC3763" s="11"/>
    </row>
    <row r="3764" spans="1:55" x14ac:dyDescent="0.3">
      <c r="A3764" s="11"/>
      <c r="B3764" s="11"/>
      <c r="C3764" s="11"/>
      <c r="D3764" s="11"/>
      <c r="E3764" s="38"/>
      <c r="F3764" s="11"/>
      <c r="G3764" s="40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11"/>
      <c r="AG3764" s="11"/>
      <c r="AH3764" s="11"/>
      <c r="AI3764" s="11"/>
      <c r="AJ3764" s="11"/>
      <c r="AK3764" s="11"/>
      <c r="AL3764" s="11"/>
      <c r="AM3764" s="11"/>
      <c r="AN3764" s="11"/>
      <c r="AO3764" s="11"/>
      <c r="AP3764" s="11"/>
      <c r="AQ3764" s="26"/>
      <c r="AR3764" s="26"/>
      <c r="AS3764" s="26"/>
      <c r="AT3764" s="26"/>
      <c r="AU3764" s="26"/>
      <c r="AV3764" s="26"/>
      <c r="AW3764" s="11"/>
      <c r="AX3764" s="11"/>
      <c r="AY3764" s="11"/>
      <c r="AZ3764" s="11"/>
      <c r="BA3764" s="11"/>
      <c r="BB3764" s="11"/>
      <c r="BC3764" s="11"/>
    </row>
    <row r="3765" spans="1:55" x14ac:dyDescent="0.3">
      <c r="A3765" s="11"/>
      <c r="B3765" s="11"/>
      <c r="C3765" s="11"/>
      <c r="D3765" s="11"/>
      <c r="E3765" s="38"/>
      <c r="F3765" s="11"/>
      <c r="G3765" s="40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11"/>
      <c r="AG3765" s="11"/>
      <c r="AH3765" s="11"/>
      <c r="AI3765" s="11"/>
      <c r="AJ3765" s="11"/>
      <c r="AK3765" s="11"/>
      <c r="AL3765" s="11"/>
      <c r="AM3765" s="11"/>
      <c r="AN3765" s="11"/>
      <c r="AO3765" s="11"/>
      <c r="AP3765" s="11"/>
      <c r="AQ3765" s="26"/>
      <c r="AR3765" s="26"/>
      <c r="AS3765" s="26"/>
      <c r="AT3765" s="26"/>
      <c r="AU3765" s="26"/>
      <c r="AV3765" s="26"/>
      <c r="AW3765" s="11"/>
      <c r="AX3765" s="11"/>
      <c r="AY3765" s="11"/>
      <c r="AZ3765" s="11"/>
      <c r="BA3765" s="11"/>
      <c r="BB3765" s="11"/>
      <c r="BC3765" s="11"/>
    </row>
    <row r="3766" spans="1:55" x14ac:dyDescent="0.3">
      <c r="A3766" s="11"/>
      <c r="B3766" s="11"/>
      <c r="C3766" s="11"/>
      <c r="D3766" s="11"/>
      <c r="E3766" s="38"/>
      <c r="F3766" s="11"/>
      <c r="G3766" s="40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11"/>
      <c r="AG3766" s="11"/>
      <c r="AH3766" s="11"/>
      <c r="AI3766" s="11"/>
      <c r="AJ3766" s="11"/>
      <c r="AK3766" s="11"/>
      <c r="AL3766" s="11"/>
      <c r="AM3766" s="11"/>
      <c r="AN3766" s="11"/>
      <c r="AO3766" s="11"/>
      <c r="AP3766" s="11"/>
      <c r="AQ3766" s="26"/>
      <c r="AR3766" s="26"/>
      <c r="AS3766" s="26"/>
      <c r="AT3766" s="26"/>
      <c r="AU3766" s="26"/>
      <c r="AV3766" s="26"/>
      <c r="AW3766" s="11"/>
      <c r="AX3766" s="11"/>
      <c r="AY3766" s="11"/>
      <c r="AZ3766" s="11"/>
      <c r="BA3766" s="11"/>
      <c r="BB3766" s="11"/>
      <c r="BC3766" s="11"/>
    </row>
    <row r="3767" spans="1:55" x14ac:dyDescent="0.3">
      <c r="A3767" s="11"/>
      <c r="B3767" s="11"/>
      <c r="C3767" s="11"/>
      <c r="D3767" s="11"/>
      <c r="E3767" s="38"/>
      <c r="F3767" s="11"/>
      <c r="G3767" s="40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11"/>
      <c r="AG3767" s="11"/>
      <c r="AH3767" s="11"/>
      <c r="AI3767" s="11"/>
      <c r="AJ3767" s="11"/>
      <c r="AK3767" s="11"/>
      <c r="AL3767" s="11"/>
      <c r="AM3767" s="11"/>
      <c r="AN3767" s="11"/>
      <c r="AO3767" s="11"/>
      <c r="AP3767" s="11"/>
      <c r="AQ3767" s="26"/>
      <c r="AR3767" s="26"/>
      <c r="AS3767" s="26"/>
      <c r="AT3767" s="26"/>
      <c r="AU3767" s="26"/>
      <c r="AV3767" s="26"/>
      <c r="AW3767" s="11"/>
      <c r="AX3767" s="11"/>
      <c r="AY3767" s="11"/>
      <c r="AZ3767" s="11"/>
      <c r="BA3767" s="11"/>
      <c r="BB3767" s="11"/>
      <c r="BC3767" s="11"/>
    </row>
    <row r="3768" spans="1:55" x14ac:dyDescent="0.3">
      <c r="A3768" s="11"/>
      <c r="B3768" s="11"/>
      <c r="C3768" s="11"/>
      <c r="D3768" s="11"/>
      <c r="E3768" s="38"/>
      <c r="F3768" s="11"/>
      <c r="G3768" s="40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11"/>
      <c r="AG3768" s="11"/>
      <c r="AH3768" s="11"/>
      <c r="AI3768" s="11"/>
      <c r="AJ3768" s="11"/>
      <c r="AK3768" s="11"/>
      <c r="AL3768" s="11"/>
      <c r="AM3768" s="11"/>
      <c r="AN3768" s="11"/>
      <c r="AO3768" s="11"/>
      <c r="AP3768" s="11"/>
      <c r="AQ3768" s="26"/>
      <c r="AR3768" s="26"/>
      <c r="AS3768" s="26"/>
      <c r="AT3768" s="26"/>
      <c r="AU3768" s="26"/>
      <c r="AV3768" s="26"/>
      <c r="AW3768" s="11"/>
      <c r="AX3768" s="11"/>
      <c r="AY3768" s="11"/>
      <c r="AZ3768" s="11"/>
      <c r="BA3768" s="11"/>
      <c r="BB3768" s="11"/>
      <c r="BC3768" s="11"/>
    </row>
    <row r="3769" spans="1:55" x14ac:dyDescent="0.3">
      <c r="A3769" s="11"/>
      <c r="B3769" s="11"/>
      <c r="C3769" s="11"/>
      <c r="D3769" s="11"/>
      <c r="E3769" s="38"/>
      <c r="F3769" s="11"/>
      <c r="G3769" s="40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11"/>
      <c r="AG3769" s="11"/>
      <c r="AH3769" s="11"/>
      <c r="AI3769" s="11"/>
      <c r="AJ3769" s="11"/>
      <c r="AK3769" s="11"/>
      <c r="AL3769" s="11"/>
      <c r="AM3769" s="11"/>
      <c r="AN3769" s="11"/>
      <c r="AO3769" s="11"/>
      <c r="AP3769" s="11"/>
      <c r="AQ3769" s="26"/>
      <c r="AR3769" s="26"/>
      <c r="AS3769" s="26"/>
      <c r="AT3769" s="26"/>
      <c r="AU3769" s="26"/>
      <c r="AV3769" s="26"/>
      <c r="AW3769" s="11"/>
      <c r="AX3769" s="11"/>
      <c r="AY3769" s="11"/>
      <c r="AZ3769" s="11"/>
      <c r="BA3769" s="11"/>
      <c r="BB3769" s="11"/>
      <c r="BC3769" s="11"/>
    </row>
    <row r="3770" spans="1:55" x14ac:dyDescent="0.3">
      <c r="A3770" s="11"/>
      <c r="B3770" s="11"/>
      <c r="C3770" s="11"/>
      <c r="D3770" s="11"/>
      <c r="E3770" s="38"/>
      <c r="F3770" s="11"/>
      <c r="G3770" s="40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11"/>
      <c r="AG3770" s="11"/>
      <c r="AH3770" s="11"/>
      <c r="AI3770" s="11"/>
      <c r="AJ3770" s="11"/>
      <c r="AK3770" s="11"/>
      <c r="AL3770" s="11"/>
      <c r="AM3770" s="11"/>
      <c r="AN3770" s="11"/>
      <c r="AO3770" s="11"/>
      <c r="AP3770" s="11"/>
      <c r="AQ3770" s="26"/>
      <c r="AR3770" s="26"/>
      <c r="AS3770" s="26"/>
      <c r="AT3770" s="26"/>
      <c r="AU3770" s="26"/>
      <c r="AV3770" s="26"/>
      <c r="AW3770" s="11"/>
      <c r="AX3770" s="11"/>
      <c r="AY3770" s="11"/>
      <c r="AZ3770" s="11"/>
      <c r="BA3770" s="11"/>
      <c r="BB3770" s="11"/>
      <c r="BC3770" s="11"/>
    </row>
    <row r="3771" spans="1:55" x14ac:dyDescent="0.3">
      <c r="A3771" s="11"/>
      <c r="B3771" s="11"/>
      <c r="C3771" s="11"/>
      <c r="D3771" s="11"/>
      <c r="E3771" s="38"/>
      <c r="F3771" s="11"/>
      <c r="G3771" s="40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11"/>
      <c r="AG3771" s="11"/>
      <c r="AH3771" s="11"/>
      <c r="AI3771" s="11"/>
      <c r="AJ3771" s="11"/>
      <c r="AK3771" s="11"/>
      <c r="AL3771" s="11"/>
      <c r="AM3771" s="11"/>
      <c r="AN3771" s="11"/>
      <c r="AO3771" s="11"/>
      <c r="AP3771" s="11"/>
      <c r="AQ3771" s="26"/>
      <c r="AR3771" s="26"/>
      <c r="AS3771" s="26"/>
      <c r="AT3771" s="26"/>
      <c r="AU3771" s="26"/>
      <c r="AV3771" s="26"/>
      <c r="AW3771" s="11"/>
      <c r="AX3771" s="11"/>
      <c r="AY3771" s="11"/>
      <c r="AZ3771" s="11"/>
      <c r="BA3771" s="11"/>
      <c r="BB3771" s="11"/>
      <c r="BC3771" s="11"/>
    </row>
    <row r="3772" spans="1:55" x14ac:dyDescent="0.3">
      <c r="A3772" s="11"/>
      <c r="B3772" s="11"/>
      <c r="C3772" s="11"/>
      <c r="D3772" s="11"/>
      <c r="E3772" s="38"/>
      <c r="F3772" s="11"/>
      <c r="G3772" s="40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11"/>
      <c r="AG3772" s="11"/>
      <c r="AH3772" s="11"/>
      <c r="AI3772" s="11"/>
      <c r="AJ3772" s="11"/>
      <c r="AK3772" s="11"/>
      <c r="AL3772" s="11"/>
      <c r="AM3772" s="11"/>
      <c r="AN3772" s="11"/>
      <c r="AO3772" s="11"/>
      <c r="AP3772" s="11"/>
      <c r="AQ3772" s="26"/>
      <c r="AR3772" s="26"/>
      <c r="AS3772" s="26"/>
      <c r="AT3772" s="26"/>
      <c r="AU3772" s="26"/>
      <c r="AV3772" s="26"/>
      <c r="AW3772" s="11"/>
      <c r="AX3772" s="11"/>
      <c r="AY3772" s="11"/>
      <c r="AZ3772" s="11"/>
      <c r="BA3772" s="11"/>
      <c r="BB3772" s="11"/>
      <c r="BC3772" s="11"/>
    </row>
    <row r="3773" spans="1:55" x14ac:dyDescent="0.3">
      <c r="A3773" s="11"/>
      <c r="B3773" s="11"/>
      <c r="C3773" s="11"/>
      <c r="D3773" s="11"/>
      <c r="E3773" s="38"/>
      <c r="F3773" s="11"/>
      <c r="G3773" s="40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11"/>
      <c r="AG3773" s="11"/>
      <c r="AH3773" s="11"/>
      <c r="AI3773" s="11"/>
      <c r="AJ3773" s="11"/>
      <c r="AK3773" s="11"/>
      <c r="AL3773" s="11"/>
      <c r="AM3773" s="11"/>
      <c r="AN3773" s="11"/>
      <c r="AO3773" s="11"/>
      <c r="AP3773" s="11"/>
      <c r="AQ3773" s="26"/>
      <c r="AR3773" s="26"/>
      <c r="AS3773" s="26"/>
      <c r="AT3773" s="26"/>
      <c r="AU3773" s="26"/>
      <c r="AV3773" s="26"/>
      <c r="AW3773" s="11"/>
      <c r="AX3773" s="11"/>
      <c r="AY3773" s="11"/>
      <c r="AZ3773" s="11"/>
      <c r="BA3773" s="11"/>
      <c r="BB3773" s="11"/>
      <c r="BC3773" s="11"/>
    </row>
    <row r="3774" spans="1:55" x14ac:dyDescent="0.3">
      <c r="A3774" s="11"/>
      <c r="B3774" s="11"/>
      <c r="C3774" s="11"/>
      <c r="D3774" s="11"/>
      <c r="E3774" s="38"/>
      <c r="F3774" s="11"/>
      <c r="G3774" s="40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11"/>
      <c r="AG3774" s="11"/>
      <c r="AH3774" s="11"/>
      <c r="AI3774" s="11"/>
      <c r="AJ3774" s="11"/>
      <c r="AK3774" s="11"/>
      <c r="AL3774" s="11"/>
      <c r="AM3774" s="11"/>
      <c r="AN3774" s="11"/>
      <c r="AO3774" s="11"/>
      <c r="AP3774" s="11"/>
      <c r="AQ3774" s="26"/>
      <c r="AR3774" s="26"/>
      <c r="AS3774" s="26"/>
      <c r="AT3774" s="26"/>
      <c r="AU3774" s="26"/>
      <c r="AV3774" s="26"/>
      <c r="AW3774" s="11"/>
      <c r="AX3774" s="11"/>
      <c r="AY3774" s="11"/>
      <c r="AZ3774" s="11"/>
      <c r="BA3774" s="11"/>
      <c r="BB3774" s="11"/>
      <c r="BC3774" s="11"/>
    </row>
    <row r="3775" spans="1:55" x14ac:dyDescent="0.3">
      <c r="A3775" s="11"/>
      <c r="B3775" s="11"/>
      <c r="C3775" s="11"/>
      <c r="D3775" s="11"/>
      <c r="E3775" s="38"/>
      <c r="F3775" s="11"/>
      <c r="G3775" s="40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11"/>
      <c r="AG3775" s="11"/>
      <c r="AH3775" s="11"/>
      <c r="AI3775" s="11"/>
      <c r="AJ3775" s="11"/>
      <c r="AK3775" s="11"/>
      <c r="AL3775" s="11"/>
      <c r="AM3775" s="11"/>
      <c r="AN3775" s="11"/>
      <c r="AO3775" s="11"/>
      <c r="AP3775" s="11"/>
      <c r="AQ3775" s="26"/>
      <c r="AR3775" s="26"/>
      <c r="AS3775" s="26"/>
      <c r="AT3775" s="26"/>
      <c r="AU3775" s="26"/>
      <c r="AV3775" s="26"/>
      <c r="AW3775" s="11"/>
      <c r="AX3775" s="11"/>
      <c r="AY3775" s="11"/>
      <c r="AZ3775" s="11"/>
      <c r="BA3775" s="11"/>
      <c r="BB3775" s="11"/>
      <c r="BC3775" s="11"/>
    </row>
    <row r="3776" spans="1:55" x14ac:dyDescent="0.3">
      <c r="A3776" s="11"/>
      <c r="B3776" s="11"/>
      <c r="C3776" s="11"/>
      <c r="D3776" s="11"/>
      <c r="E3776" s="38"/>
      <c r="F3776" s="11"/>
      <c r="G3776" s="40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11"/>
      <c r="AG3776" s="11"/>
      <c r="AH3776" s="11"/>
      <c r="AI3776" s="11"/>
      <c r="AJ3776" s="11"/>
      <c r="AK3776" s="11"/>
      <c r="AL3776" s="11"/>
      <c r="AM3776" s="11"/>
      <c r="AN3776" s="11"/>
      <c r="AO3776" s="11"/>
      <c r="AP3776" s="11"/>
      <c r="AQ3776" s="26"/>
      <c r="AR3776" s="26"/>
      <c r="AS3776" s="26"/>
      <c r="AT3776" s="26"/>
      <c r="AU3776" s="26"/>
      <c r="AV3776" s="26"/>
      <c r="AW3776" s="11"/>
      <c r="AX3776" s="11"/>
      <c r="AY3776" s="11"/>
      <c r="AZ3776" s="11"/>
      <c r="BA3776" s="11"/>
      <c r="BB3776" s="11"/>
      <c r="BC3776" s="11"/>
    </row>
    <row r="3777" spans="1:55" x14ac:dyDescent="0.3">
      <c r="A3777" s="11"/>
      <c r="B3777" s="11"/>
      <c r="C3777" s="11"/>
      <c r="D3777" s="11"/>
      <c r="E3777" s="38"/>
      <c r="F3777" s="11"/>
      <c r="G3777" s="40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11"/>
      <c r="AG3777" s="11"/>
      <c r="AH3777" s="11"/>
      <c r="AI3777" s="11"/>
      <c r="AJ3777" s="11"/>
      <c r="AK3777" s="11"/>
      <c r="AL3777" s="11"/>
      <c r="AM3777" s="11"/>
      <c r="AN3777" s="11"/>
      <c r="AO3777" s="11"/>
      <c r="AP3777" s="11"/>
      <c r="AQ3777" s="26"/>
      <c r="AR3777" s="26"/>
      <c r="AS3777" s="26"/>
      <c r="AT3777" s="26"/>
      <c r="AU3777" s="26"/>
      <c r="AV3777" s="26"/>
      <c r="AW3777" s="11"/>
      <c r="AX3777" s="11"/>
      <c r="AY3777" s="11"/>
      <c r="AZ3777" s="11"/>
      <c r="BA3777" s="11"/>
      <c r="BB3777" s="11"/>
      <c r="BC3777" s="11"/>
    </row>
    <row r="3778" spans="1:55" x14ac:dyDescent="0.3">
      <c r="A3778" s="11"/>
      <c r="B3778" s="11"/>
      <c r="C3778" s="11"/>
      <c r="D3778" s="11"/>
      <c r="E3778" s="38"/>
      <c r="F3778" s="11"/>
      <c r="G3778" s="40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11"/>
      <c r="AG3778" s="11"/>
      <c r="AH3778" s="11"/>
      <c r="AI3778" s="11"/>
      <c r="AJ3778" s="11"/>
      <c r="AK3778" s="11"/>
      <c r="AL3778" s="11"/>
      <c r="AM3778" s="11"/>
      <c r="AN3778" s="11"/>
      <c r="AO3778" s="11"/>
      <c r="AP3778" s="11"/>
      <c r="AQ3778" s="26"/>
      <c r="AR3778" s="26"/>
      <c r="AS3778" s="26"/>
      <c r="AT3778" s="26"/>
      <c r="AU3778" s="26"/>
      <c r="AV3778" s="26"/>
      <c r="AW3778" s="11"/>
      <c r="AX3778" s="11"/>
      <c r="AY3778" s="11"/>
      <c r="AZ3778" s="11"/>
      <c r="BA3778" s="11"/>
      <c r="BB3778" s="11"/>
      <c r="BC3778" s="11"/>
    </row>
    <row r="3779" spans="1:55" x14ac:dyDescent="0.3">
      <c r="A3779" s="11"/>
      <c r="B3779" s="11"/>
      <c r="C3779" s="11"/>
      <c r="D3779" s="11"/>
      <c r="E3779" s="38"/>
      <c r="F3779" s="11"/>
      <c r="G3779" s="40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11"/>
      <c r="AG3779" s="11"/>
      <c r="AH3779" s="11"/>
      <c r="AI3779" s="11"/>
      <c r="AJ3779" s="11"/>
      <c r="AK3779" s="11"/>
      <c r="AL3779" s="11"/>
      <c r="AM3779" s="11"/>
      <c r="AN3779" s="11"/>
      <c r="AO3779" s="11"/>
      <c r="AP3779" s="11"/>
      <c r="AQ3779" s="26"/>
      <c r="AR3779" s="26"/>
      <c r="AS3779" s="26"/>
      <c r="AT3779" s="26"/>
      <c r="AU3779" s="26"/>
      <c r="AV3779" s="26"/>
      <c r="AW3779" s="11"/>
      <c r="AX3779" s="11"/>
      <c r="AY3779" s="11"/>
      <c r="AZ3779" s="11"/>
      <c r="BA3779" s="11"/>
      <c r="BB3779" s="11"/>
      <c r="BC3779" s="11"/>
    </row>
    <row r="3780" spans="1:55" x14ac:dyDescent="0.3">
      <c r="A3780" s="11"/>
      <c r="B3780" s="11"/>
      <c r="C3780" s="11"/>
      <c r="D3780" s="11"/>
      <c r="E3780" s="38"/>
      <c r="F3780" s="11"/>
      <c r="G3780" s="40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11"/>
      <c r="AG3780" s="11"/>
      <c r="AH3780" s="11"/>
      <c r="AI3780" s="11"/>
      <c r="AJ3780" s="11"/>
      <c r="AK3780" s="11"/>
      <c r="AL3780" s="11"/>
      <c r="AM3780" s="11"/>
      <c r="AN3780" s="11"/>
      <c r="AO3780" s="11"/>
      <c r="AP3780" s="11"/>
      <c r="AQ3780" s="26"/>
      <c r="AR3780" s="26"/>
      <c r="AS3780" s="26"/>
      <c r="AT3780" s="26"/>
      <c r="AU3780" s="26"/>
      <c r="AV3780" s="26"/>
      <c r="AW3780" s="11"/>
      <c r="AX3780" s="11"/>
      <c r="AY3780" s="11"/>
      <c r="AZ3780" s="11"/>
      <c r="BA3780" s="11"/>
      <c r="BB3780" s="11"/>
      <c r="BC3780" s="11"/>
    </row>
    <row r="3781" spans="1:55" x14ac:dyDescent="0.3">
      <c r="A3781" s="11"/>
      <c r="B3781" s="11"/>
      <c r="C3781" s="11"/>
      <c r="D3781" s="11"/>
      <c r="E3781" s="38"/>
      <c r="F3781" s="11"/>
      <c r="G3781" s="40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11"/>
      <c r="AG3781" s="11"/>
      <c r="AH3781" s="11"/>
      <c r="AI3781" s="11"/>
      <c r="AJ3781" s="11"/>
      <c r="AK3781" s="11"/>
      <c r="AL3781" s="11"/>
      <c r="AM3781" s="11"/>
      <c r="AN3781" s="11"/>
      <c r="AO3781" s="11"/>
      <c r="AP3781" s="11"/>
      <c r="AQ3781" s="26"/>
      <c r="AR3781" s="26"/>
      <c r="AS3781" s="26"/>
      <c r="AT3781" s="26"/>
      <c r="AU3781" s="26"/>
      <c r="AV3781" s="26"/>
      <c r="AW3781" s="11"/>
      <c r="AX3781" s="11"/>
      <c r="AY3781" s="11"/>
      <c r="AZ3781" s="11"/>
      <c r="BA3781" s="11"/>
      <c r="BB3781" s="11"/>
      <c r="BC3781" s="11"/>
    </row>
    <row r="3782" spans="1:55" x14ac:dyDescent="0.3">
      <c r="A3782" s="11"/>
      <c r="B3782" s="11"/>
      <c r="C3782" s="11"/>
      <c r="D3782" s="11"/>
      <c r="E3782" s="38"/>
      <c r="F3782" s="11"/>
      <c r="G3782" s="40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11"/>
      <c r="AG3782" s="11"/>
      <c r="AH3782" s="11"/>
      <c r="AI3782" s="11"/>
      <c r="AJ3782" s="11"/>
      <c r="AK3782" s="11"/>
      <c r="AL3782" s="11"/>
      <c r="AM3782" s="11"/>
      <c r="AN3782" s="11"/>
      <c r="AO3782" s="11"/>
      <c r="AP3782" s="11"/>
      <c r="AQ3782" s="26"/>
      <c r="AR3782" s="26"/>
      <c r="AS3782" s="26"/>
      <c r="AT3782" s="26"/>
      <c r="AU3782" s="26"/>
      <c r="AV3782" s="26"/>
      <c r="AW3782" s="11"/>
      <c r="AX3782" s="11"/>
      <c r="AY3782" s="11"/>
      <c r="AZ3782" s="11"/>
      <c r="BA3782" s="11"/>
      <c r="BB3782" s="11"/>
      <c r="BC3782" s="11"/>
    </row>
    <row r="3783" spans="1:55" x14ac:dyDescent="0.3">
      <c r="A3783" s="11"/>
      <c r="B3783" s="11"/>
      <c r="C3783" s="11"/>
      <c r="D3783" s="11"/>
      <c r="E3783" s="38"/>
      <c r="F3783" s="11"/>
      <c r="G3783" s="40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11"/>
      <c r="AG3783" s="11"/>
      <c r="AH3783" s="11"/>
      <c r="AI3783" s="11"/>
      <c r="AJ3783" s="11"/>
      <c r="AK3783" s="11"/>
      <c r="AL3783" s="11"/>
      <c r="AM3783" s="11"/>
      <c r="AN3783" s="11"/>
      <c r="AO3783" s="11"/>
      <c r="AP3783" s="11"/>
      <c r="AQ3783" s="26"/>
      <c r="AR3783" s="26"/>
      <c r="AS3783" s="26"/>
      <c r="AT3783" s="26"/>
      <c r="AU3783" s="26"/>
      <c r="AV3783" s="26"/>
      <c r="AW3783" s="11"/>
      <c r="AX3783" s="11"/>
      <c r="AY3783" s="11"/>
      <c r="AZ3783" s="11"/>
      <c r="BA3783" s="11"/>
      <c r="BB3783" s="11"/>
      <c r="BC3783" s="11"/>
    </row>
    <row r="3784" spans="1:55" x14ac:dyDescent="0.3">
      <c r="A3784" s="11"/>
      <c r="B3784" s="11"/>
      <c r="C3784" s="11"/>
      <c r="D3784" s="11"/>
      <c r="E3784" s="38"/>
      <c r="F3784" s="11"/>
      <c r="G3784" s="40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11"/>
      <c r="AG3784" s="11"/>
      <c r="AH3784" s="11"/>
      <c r="AI3784" s="11"/>
      <c r="AJ3784" s="11"/>
      <c r="AK3784" s="11"/>
      <c r="AL3784" s="11"/>
      <c r="AM3784" s="11"/>
      <c r="AN3784" s="11"/>
      <c r="AO3784" s="11"/>
      <c r="AP3784" s="11"/>
      <c r="AQ3784" s="26"/>
      <c r="AR3784" s="26"/>
      <c r="AS3784" s="26"/>
      <c r="AT3784" s="26"/>
      <c r="AU3784" s="26"/>
      <c r="AV3784" s="26"/>
      <c r="AW3784" s="11"/>
      <c r="AX3784" s="11"/>
      <c r="AY3784" s="11"/>
      <c r="AZ3784" s="11"/>
      <c r="BA3784" s="11"/>
      <c r="BB3784" s="11"/>
      <c r="BC3784" s="11"/>
    </row>
    <row r="3785" spans="1:55" x14ac:dyDescent="0.3">
      <c r="A3785" s="11"/>
      <c r="B3785" s="11"/>
      <c r="C3785" s="11"/>
      <c r="D3785" s="11"/>
      <c r="E3785" s="38"/>
      <c r="F3785" s="11"/>
      <c r="G3785" s="40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11"/>
      <c r="AG3785" s="11"/>
      <c r="AH3785" s="11"/>
      <c r="AI3785" s="11"/>
      <c r="AJ3785" s="11"/>
      <c r="AK3785" s="11"/>
      <c r="AL3785" s="11"/>
      <c r="AM3785" s="11"/>
      <c r="AN3785" s="11"/>
      <c r="AO3785" s="11"/>
      <c r="AP3785" s="11"/>
      <c r="AQ3785" s="26"/>
      <c r="AR3785" s="26"/>
      <c r="AS3785" s="26"/>
      <c r="AT3785" s="26"/>
      <c r="AU3785" s="26"/>
      <c r="AV3785" s="26"/>
      <c r="AW3785" s="11"/>
      <c r="AX3785" s="11"/>
      <c r="AY3785" s="11"/>
      <c r="AZ3785" s="11"/>
      <c r="BA3785" s="11"/>
      <c r="BB3785" s="11"/>
      <c r="BC3785" s="11"/>
    </row>
    <row r="3786" spans="1:55" x14ac:dyDescent="0.3">
      <c r="A3786" s="11"/>
      <c r="B3786" s="11"/>
      <c r="C3786" s="11"/>
      <c r="D3786" s="11"/>
      <c r="E3786" s="38"/>
      <c r="F3786" s="11"/>
      <c r="G3786" s="40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11"/>
      <c r="AG3786" s="11"/>
      <c r="AH3786" s="11"/>
      <c r="AI3786" s="11"/>
      <c r="AJ3786" s="11"/>
      <c r="AK3786" s="11"/>
      <c r="AL3786" s="11"/>
      <c r="AM3786" s="11"/>
      <c r="AN3786" s="11"/>
      <c r="AO3786" s="11"/>
      <c r="AP3786" s="11"/>
      <c r="AQ3786" s="26"/>
      <c r="AR3786" s="26"/>
      <c r="AS3786" s="26"/>
      <c r="AT3786" s="26"/>
      <c r="AU3786" s="26"/>
      <c r="AV3786" s="26"/>
      <c r="AW3786" s="11"/>
      <c r="AX3786" s="11"/>
      <c r="AY3786" s="11"/>
      <c r="AZ3786" s="11"/>
      <c r="BA3786" s="11"/>
      <c r="BB3786" s="11"/>
      <c r="BC3786" s="11"/>
    </row>
    <row r="3787" spans="1:55" x14ac:dyDescent="0.3">
      <c r="A3787" s="11"/>
      <c r="B3787" s="11"/>
      <c r="C3787" s="11"/>
      <c r="D3787" s="11"/>
      <c r="E3787" s="38"/>
      <c r="F3787" s="11"/>
      <c r="G3787" s="40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11"/>
      <c r="AG3787" s="11"/>
      <c r="AH3787" s="11"/>
      <c r="AI3787" s="11"/>
      <c r="AJ3787" s="11"/>
      <c r="AK3787" s="11"/>
      <c r="AL3787" s="11"/>
      <c r="AM3787" s="11"/>
      <c r="AN3787" s="11"/>
      <c r="AO3787" s="11"/>
      <c r="AP3787" s="11"/>
      <c r="AQ3787" s="26"/>
      <c r="AR3787" s="26"/>
      <c r="AS3787" s="26"/>
      <c r="AT3787" s="26"/>
      <c r="AU3787" s="26"/>
      <c r="AV3787" s="26"/>
      <c r="AW3787" s="11"/>
      <c r="AX3787" s="11"/>
      <c r="AY3787" s="11"/>
      <c r="AZ3787" s="11"/>
      <c r="BA3787" s="11"/>
      <c r="BB3787" s="11"/>
      <c r="BC3787" s="11"/>
    </row>
    <row r="3788" spans="1:55" x14ac:dyDescent="0.3">
      <c r="A3788" s="11"/>
      <c r="B3788" s="11"/>
      <c r="C3788" s="11"/>
      <c r="D3788" s="11"/>
      <c r="E3788" s="38"/>
      <c r="F3788" s="11"/>
      <c r="G3788" s="40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11"/>
      <c r="AG3788" s="11"/>
      <c r="AH3788" s="11"/>
      <c r="AI3788" s="11"/>
      <c r="AJ3788" s="11"/>
      <c r="AK3788" s="11"/>
      <c r="AL3788" s="11"/>
      <c r="AM3788" s="11"/>
      <c r="AN3788" s="11"/>
      <c r="AO3788" s="11"/>
      <c r="AP3788" s="11"/>
      <c r="AQ3788" s="26"/>
      <c r="AR3788" s="26"/>
      <c r="AS3788" s="26"/>
      <c r="AT3788" s="26"/>
      <c r="AU3788" s="26"/>
      <c r="AV3788" s="26"/>
      <c r="AW3788" s="11"/>
      <c r="AX3788" s="11"/>
      <c r="AY3788" s="11"/>
      <c r="AZ3788" s="11"/>
      <c r="BA3788" s="11"/>
      <c r="BB3788" s="11"/>
      <c r="BC3788" s="11"/>
    </row>
    <row r="3789" spans="1:55" x14ac:dyDescent="0.3">
      <c r="A3789" s="11"/>
      <c r="B3789" s="11"/>
      <c r="C3789" s="11"/>
      <c r="D3789" s="11"/>
      <c r="E3789" s="38"/>
      <c r="F3789" s="11"/>
      <c r="G3789" s="40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11"/>
      <c r="AG3789" s="11"/>
      <c r="AH3789" s="11"/>
      <c r="AI3789" s="11"/>
      <c r="AJ3789" s="11"/>
      <c r="AK3789" s="11"/>
      <c r="AL3789" s="11"/>
      <c r="AM3789" s="11"/>
      <c r="AN3789" s="11"/>
      <c r="AO3789" s="11"/>
      <c r="AP3789" s="11"/>
      <c r="AQ3789" s="26"/>
      <c r="AR3789" s="26"/>
      <c r="AS3789" s="26"/>
      <c r="AT3789" s="26"/>
      <c r="AU3789" s="26"/>
      <c r="AV3789" s="26"/>
      <c r="AW3789" s="11"/>
      <c r="AX3789" s="11"/>
      <c r="AY3789" s="11"/>
      <c r="AZ3789" s="11"/>
      <c r="BA3789" s="11"/>
      <c r="BB3789" s="11"/>
      <c r="BC3789" s="11"/>
    </row>
    <row r="3790" spans="1:55" x14ac:dyDescent="0.3">
      <c r="A3790" s="11"/>
      <c r="B3790" s="11"/>
      <c r="C3790" s="11"/>
      <c r="D3790" s="11"/>
      <c r="E3790" s="38"/>
      <c r="F3790" s="11"/>
      <c r="G3790" s="40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11"/>
      <c r="AG3790" s="11"/>
      <c r="AH3790" s="11"/>
      <c r="AI3790" s="11"/>
      <c r="AJ3790" s="11"/>
      <c r="AK3790" s="11"/>
      <c r="AL3790" s="11"/>
      <c r="AM3790" s="11"/>
      <c r="AN3790" s="11"/>
      <c r="AO3790" s="11"/>
      <c r="AP3790" s="11"/>
      <c r="AQ3790" s="26"/>
      <c r="AR3790" s="26"/>
      <c r="AS3790" s="26"/>
      <c r="AT3790" s="26"/>
      <c r="AU3790" s="26"/>
      <c r="AV3790" s="26"/>
      <c r="AW3790" s="11"/>
      <c r="AX3790" s="11"/>
      <c r="AY3790" s="11"/>
      <c r="AZ3790" s="11"/>
      <c r="BA3790" s="11"/>
      <c r="BB3790" s="11"/>
      <c r="BC3790" s="11"/>
    </row>
    <row r="3791" spans="1:55" x14ac:dyDescent="0.3">
      <c r="A3791" s="11"/>
      <c r="B3791" s="11"/>
      <c r="C3791" s="11"/>
      <c r="D3791" s="11"/>
      <c r="E3791" s="38"/>
      <c r="F3791" s="11"/>
      <c r="G3791" s="40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11"/>
      <c r="AG3791" s="11"/>
      <c r="AH3791" s="11"/>
      <c r="AI3791" s="11"/>
      <c r="AJ3791" s="11"/>
      <c r="AK3791" s="11"/>
      <c r="AL3791" s="11"/>
      <c r="AM3791" s="11"/>
      <c r="AN3791" s="11"/>
      <c r="AO3791" s="11"/>
      <c r="AP3791" s="11"/>
      <c r="AQ3791" s="26"/>
      <c r="AR3791" s="26"/>
      <c r="AS3791" s="26"/>
      <c r="AT3791" s="26"/>
      <c r="AU3791" s="26"/>
      <c r="AV3791" s="26"/>
      <c r="AW3791" s="11"/>
      <c r="AX3791" s="11"/>
      <c r="AY3791" s="11"/>
      <c r="AZ3791" s="11"/>
      <c r="BA3791" s="11"/>
      <c r="BB3791" s="11"/>
      <c r="BC3791" s="11"/>
    </row>
    <row r="3792" spans="1:55" x14ac:dyDescent="0.3">
      <c r="A3792" s="11"/>
      <c r="B3792" s="11"/>
      <c r="C3792" s="11"/>
      <c r="D3792" s="11"/>
      <c r="E3792" s="38"/>
      <c r="F3792" s="11"/>
      <c r="G3792" s="40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11"/>
      <c r="AG3792" s="11"/>
      <c r="AH3792" s="11"/>
      <c r="AI3792" s="11"/>
      <c r="AJ3792" s="11"/>
      <c r="AK3792" s="11"/>
      <c r="AL3792" s="11"/>
      <c r="AM3792" s="11"/>
      <c r="AN3792" s="11"/>
      <c r="AO3792" s="11"/>
      <c r="AP3792" s="11"/>
      <c r="AQ3792" s="26"/>
      <c r="AR3792" s="26"/>
      <c r="AS3792" s="26"/>
      <c r="AT3792" s="26"/>
      <c r="AU3792" s="26"/>
      <c r="AV3792" s="26"/>
      <c r="AW3792" s="11"/>
      <c r="AX3792" s="11"/>
      <c r="AY3792" s="11"/>
      <c r="AZ3792" s="11"/>
      <c r="BA3792" s="11"/>
      <c r="BB3792" s="11"/>
      <c r="BC3792" s="11"/>
    </row>
    <row r="3793" spans="1:55" x14ac:dyDescent="0.3">
      <c r="A3793" s="11"/>
      <c r="B3793" s="11"/>
      <c r="C3793" s="11"/>
      <c r="D3793" s="11"/>
      <c r="E3793" s="38"/>
      <c r="F3793" s="11"/>
      <c r="G3793" s="40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11"/>
      <c r="AG3793" s="11"/>
      <c r="AH3793" s="11"/>
      <c r="AI3793" s="11"/>
      <c r="AJ3793" s="11"/>
      <c r="AK3793" s="11"/>
      <c r="AL3793" s="11"/>
      <c r="AM3793" s="11"/>
      <c r="AN3793" s="11"/>
      <c r="AO3793" s="11"/>
      <c r="AP3793" s="11"/>
      <c r="AQ3793" s="26"/>
      <c r="AR3793" s="26"/>
      <c r="AS3793" s="26"/>
      <c r="AT3793" s="26"/>
      <c r="AU3793" s="26"/>
      <c r="AV3793" s="26"/>
      <c r="AW3793" s="11"/>
      <c r="AX3793" s="11"/>
      <c r="AY3793" s="11"/>
      <c r="AZ3793" s="11"/>
      <c r="BA3793" s="11"/>
      <c r="BB3793" s="11"/>
      <c r="BC3793" s="11"/>
    </row>
    <row r="3794" spans="1:55" x14ac:dyDescent="0.3">
      <c r="A3794" s="11"/>
      <c r="B3794" s="11"/>
      <c r="C3794" s="11"/>
      <c r="D3794" s="11"/>
      <c r="E3794" s="38"/>
      <c r="F3794" s="11"/>
      <c r="G3794" s="40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11"/>
      <c r="AG3794" s="11"/>
      <c r="AH3794" s="11"/>
      <c r="AI3794" s="11"/>
      <c r="AJ3794" s="11"/>
      <c r="AK3794" s="11"/>
      <c r="AL3794" s="11"/>
      <c r="AM3794" s="11"/>
      <c r="AN3794" s="11"/>
      <c r="AO3794" s="11"/>
      <c r="AP3794" s="11"/>
      <c r="AQ3794" s="26"/>
      <c r="AR3794" s="26"/>
      <c r="AS3794" s="26"/>
      <c r="AT3794" s="26"/>
      <c r="AU3794" s="26"/>
      <c r="AV3794" s="26"/>
      <c r="AW3794" s="11"/>
      <c r="AX3794" s="11"/>
      <c r="AY3794" s="11"/>
      <c r="AZ3794" s="11"/>
      <c r="BA3794" s="11"/>
      <c r="BB3794" s="11"/>
      <c r="BC3794" s="11"/>
    </row>
    <row r="3795" spans="1:55" x14ac:dyDescent="0.3">
      <c r="A3795" s="11"/>
      <c r="B3795" s="11"/>
      <c r="C3795" s="11"/>
      <c r="D3795" s="11"/>
      <c r="E3795" s="38"/>
      <c r="F3795" s="11"/>
      <c r="G3795" s="40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11"/>
      <c r="AG3795" s="11"/>
      <c r="AH3795" s="11"/>
      <c r="AI3795" s="11"/>
      <c r="AJ3795" s="11"/>
      <c r="AK3795" s="11"/>
      <c r="AL3795" s="11"/>
      <c r="AM3795" s="11"/>
      <c r="AN3795" s="11"/>
      <c r="AO3795" s="11"/>
      <c r="AP3795" s="11"/>
      <c r="AQ3795" s="26"/>
      <c r="AR3795" s="26"/>
      <c r="AS3795" s="26"/>
      <c r="AT3795" s="26"/>
      <c r="AU3795" s="26"/>
      <c r="AV3795" s="26"/>
      <c r="AW3795" s="11"/>
      <c r="AX3795" s="11"/>
      <c r="AY3795" s="11"/>
      <c r="AZ3795" s="11"/>
      <c r="BA3795" s="11"/>
      <c r="BB3795" s="11"/>
      <c r="BC3795" s="11"/>
    </row>
    <row r="3796" spans="1:55" x14ac:dyDescent="0.3">
      <c r="A3796" s="11"/>
      <c r="B3796" s="11"/>
      <c r="C3796" s="11"/>
      <c r="D3796" s="11"/>
      <c r="E3796" s="38"/>
      <c r="F3796" s="11"/>
      <c r="G3796" s="40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11"/>
      <c r="AG3796" s="11"/>
      <c r="AH3796" s="11"/>
      <c r="AI3796" s="11"/>
      <c r="AJ3796" s="11"/>
      <c r="AK3796" s="11"/>
      <c r="AL3796" s="11"/>
      <c r="AM3796" s="11"/>
      <c r="AN3796" s="11"/>
      <c r="AO3796" s="11"/>
      <c r="AP3796" s="11"/>
      <c r="AQ3796" s="26"/>
      <c r="AR3796" s="26"/>
      <c r="AS3796" s="26"/>
      <c r="AT3796" s="26"/>
      <c r="AU3796" s="26"/>
      <c r="AV3796" s="26"/>
      <c r="AW3796" s="11"/>
      <c r="AX3796" s="11"/>
      <c r="AY3796" s="11"/>
      <c r="AZ3796" s="11"/>
      <c r="BA3796" s="11"/>
      <c r="BB3796" s="11"/>
      <c r="BC3796" s="11"/>
    </row>
    <row r="3797" spans="1:55" x14ac:dyDescent="0.3">
      <c r="A3797" s="11"/>
      <c r="B3797" s="11"/>
      <c r="C3797" s="11"/>
      <c r="D3797" s="11"/>
      <c r="E3797" s="38"/>
      <c r="F3797" s="11"/>
      <c r="G3797" s="40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11"/>
      <c r="AG3797" s="11"/>
      <c r="AH3797" s="11"/>
      <c r="AI3797" s="11"/>
      <c r="AJ3797" s="11"/>
      <c r="AK3797" s="11"/>
      <c r="AL3797" s="11"/>
      <c r="AM3797" s="11"/>
      <c r="AN3797" s="11"/>
      <c r="AO3797" s="11"/>
      <c r="AP3797" s="11"/>
      <c r="AQ3797" s="26"/>
      <c r="AR3797" s="26"/>
      <c r="AS3797" s="26"/>
      <c r="AT3797" s="26"/>
      <c r="AU3797" s="26"/>
      <c r="AV3797" s="26"/>
      <c r="AW3797" s="11"/>
      <c r="AX3797" s="11"/>
      <c r="AY3797" s="11"/>
      <c r="AZ3797" s="11"/>
      <c r="BA3797" s="11"/>
      <c r="BB3797" s="11"/>
      <c r="BC3797" s="11"/>
    </row>
    <row r="3798" spans="1:55" x14ac:dyDescent="0.3">
      <c r="A3798" s="11"/>
      <c r="B3798" s="11"/>
      <c r="C3798" s="11"/>
      <c r="D3798" s="11"/>
      <c r="E3798" s="38"/>
      <c r="F3798" s="11"/>
      <c r="G3798" s="40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11"/>
      <c r="AG3798" s="11"/>
      <c r="AH3798" s="11"/>
      <c r="AI3798" s="11"/>
      <c r="AJ3798" s="11"/>
      <c r="AK3798" s="11"/>
      <c r="AL3798" s="11"/>
      <c r="AM3798" s="11"/>
      <c r="AN3798" s="11"/>
      <c r="AO3798" s="11"/>
      <c r="AP3798" s="11"/>
      <c r="AQ3798" s="26"/>
      <c r="AR3798" s="26"/>
      <c r="AS3798" s="26"/>
      <c r="AT3798" s="26"/>
      <c r="AU3798" s="26"/>
      <c r="AV3798" s="26"/>
      <c r="AW3798" s="11"/>
      <c r="AX3798" s="11"/>
      <c r="AY3798" s="11"/>
      <c r="AZ3798" s="11"/>
      <c r="BA3798" s="11"/>
      <c r="BB3798" s="11"/>
      <c r="BC3798" s="11"/>
    </row>
    <row r="3799" spans="1:55" x14ac:dyDescent="0.3">
      <c r="A3799" s="11"/>
      <c r="B3799" s="11"/>
      <c r="C3799" s="11"/>
      <c r="D3799" s="11"/>
      <c r="E3799" s="38"/>
      <c r="F3799" s="11"/>
      <c r="G3799" s="40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11"/>
      <c r="AG3799" s="11"/>
      <c r="AH3799" s="11"/>
      <c r="AI3799" s="11"/>
      <c r="AJ3799" s="11"/>
      <c r="AK3799" s="11"/>
      <c r="AL3799" s="11"/>
      <c r="AM3799" s="11"/>
      <c r="AN3799" s="11"/>
      <c r="AO3799" s="11"/>
      <c r="AP3799" s="11"/>
      <c r="AQ3799" s="26"/>
      <c r="AR3799" s="26"/>
      <c r="AS3799" s="26"/>
      <c r="AT3799" s="26"/>
      <c r="AU3799" s="26"/>
      <c r="AV3799" s="26"/>
      <c r="AW3799" s="11"/>
      <c r="AX3799" s="11"/>
      <c r="AY3799" s="11"/>
      <c r="AZ3799" s="11"/>
      <c r="BA3799" s="11"/>
      <c r="BB3799" s="11"/>
      <c r="BC3799" s="11"/>
    </row>
    <row r="3800" spans="1:55" x14ac:dyDescent="0.3">
      <c r="A3800" s="11"/>
      <c r="B3800" s="11"/>
      <c r="C3800" s="11"/>
      <c r="D3800" s="11"/>
      <c r="E3800" s="38"/>
      <c r="F3800" s="11"/>
      <c r="G3800" s="40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11"/>
      <c r="AG3800" s="11"/>
      <c r="AH3800" s="11"/>
      <c r="AI3800" s="11"/>
      <c r="AJ3800" s="11"/>
      <c r="AK3800" s="11"/>
      <c r="AL3800" s="11"/>
      <c r="AM3800" s="11"/>
      <c r="AN3800" s="11"/>
      <c r="AO3800" s="11"/>
      <c r="AP3800" s="11"/>
      <c r="AQ3800" s="26"/>
      <c r="AR3800" s="26"/>
      <c r="AS3800" s="26"/>
      <c r="AT3800" s="26"/>
      <c r="AU3800" s="26"/>
      <c r="AV3800" s="26"/>
      <c r="AW3800" s="11"/>
      <c r="AX3800" s="11"/>
      <c r="AY3800" s="11"/>
      <c r="AZ3800" s="11"/>
      <c r="BA3800" s="11"/>
      <c r="BB3800" s="11"/>
      <c r="BC3800" s="11"/>
    </row>
    <row r="3801" spans="1:55" x14ac:dyDescent="0.3">
      <c r="A3801" s="11"/>
      <c r="B3801" s="11"/>
      <c r="C3801" s="11"/>
      <c r="D3801" s="11"/>
      <c r="E3801" s="38"/>
      <c r="F3801" s="11"/>
      <c r="G3801" s="40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11"/>
      <c r="AG3801" s="11"/>
      <c r="AH3801" s="11"/>
      <c r="AI3801" s="11"/>
      <c r="AJ3801" s="11"/>
      <c r="AK3801" s="11"/>
      <c r="AL3801" s="11"/>
      <c r="AM3801" s="11"/>
      <c r="AN3801" s="11"/>
      <c r="AO3801" s="11"/>
      <c r="AP3801" s="11"/>
      <c r="AQ3801" s="26"/>
      <c r="AR3801" s="26"/>
      <c r="AS3801" s="26"/>
      <c r="AT3801" s="26"/>
      <c r="AU3801" s="26"/>
      <c r="AV3801" s="26"/>
      <c r="AW3801" s="11"/>
      <c r="AX3801" s="11"/>
      <c r="AY3801" s="11"/>
      <c r="AZ3801" s="11"/>
      <c r="BA3801" s="11"/>
      <c r="BB3801" s="11"/>
      <c r="BC3801" s="11"/>
    </row>
    <row r="3802" spans="1:55" x14ac:dyDescent="0.3">
      <c r="A3802" s="11"/>
      <c r="B3802" s="11"/>
      <c r="C3802" s="11"/>
      <c r="D3802" s="11"/>
      <c r="E3802" s="38"/>
      <c r="F3802" s="11"/>
      <c r="G3802" s="40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11"/>
      <c r="AG3802" s="11"/>
      <c r="AH3802" s="11"/>
      <c r="AI3802" s="11"/>
      <c r="AJ3802" s="11"/>
      <c r="AK3802" s="11"/>
      <c r="AL3802" s="11"/>
      <c r="AM3802" s="11"/>
      <c r="AN3802" s="11"/>
      <c r="AO3802" s="11"/>
      <c r="AP3802" s="11"/>
      <c r="AQ3802" s="26"/>
      <c r="AR3802" s="26"/>
      <c r="AS3802" s="26"/>
      <c r="AT3802" s="26"/>
      <c r="AU3802" s="26"/>
      <c r="AV3802" s="26"/>
      <c r="AW3802" s="11"/>
      <c r="AX3802" s="11"/>
      <c r="AY3802" s="11"/>
      <c r="AZ3802" s="11"/>
      <c r="BA3802" s="11"/>
      <c r="BB3802" s="11"/>
      <c r="BC3802" s="11"/>
    </row>
    <row r="3803" spans="1:55" x14ac:dyDescent="0.3">
      <c r="A3803" s="11"/>
      <c r="B3803" s="11"/>
      <c r="C3803" s="11"/>
      <c r="D3803" s="11"/>
      <c r="E3803" s="38"/>
      <c r="F3803" s="11"/>
      <c r="G3803" s="40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11"/>
      <c r="AG3803" s="11"/>
      <c r="AH3803" s="11"/>
      <c r="AI3803" s="11"/>
      <c r="AJ3803" s="11"/>
      <c r="AK3803" s="11"/>
      <c r="AL3803" s="11"/>
      <c r="AM3803" s="11"/>
      <c r="AN3803" s="11"/>
      <c r="AO3803" s="11"/>
      <c r="AP3803" s="11"/>
      <c r="AQ3803" s="26"/>
      <c r="AR3803" s="26"/>
      <c r="AS3803" s="26"/>
      <c r="AT3803" s="26"/>
      <c r="AU3803" s="26"/>
      <c r="AV3803" s="26"/>
      <c r="AW3803" s="11"/>
      <c r="AX3803" s="11"/>
      <c r="AY3803" s="11"/>
      <c r="AZ3803" s="11"/>
      <c r="BA3803" s="11"/>
      <c r="BB3803" s="11"/>
      <c r="BC3803" s="11"/>
    </row>
    <row r="3804" spans="1:55" x14ac:dyDescent="0.3">
      <c r="A3804" s="11"/>
      <c r="B3804" s="11"/>
      <c r="C3804" s="11"/>
      <c r="D3804" s="11"/>
      <c r="E3804" s="38"/>
      <c r="F3804" s="11"/>
      <c r="G3804" s="40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11"/>
      <c r="AG3804" s="11"/>
      <c r="AH3804" s="11"/>
      <c r="AI3804" s="11"/>
      <c r="AJ3804" s="11"/>
      <c r="AK3804" s="11"/>
      <c r="AL3804" s="11"/>
      <c r="AM3804" s="11"/>
      <c r="AN3804" s="11"/>
      <c r="AO3804" s="11"/>
      <c r="AP3804" s="11"/>
      <c r="AQ3804" s="26"/>
      <c r="AR3804" s="26"/>
      <c r="AS3804" s="26"/>
      <c r="AT3804" s="26"/>
      <c r="AU3804" s="26"/>
      <c r="AV3804" s="26"/>
      <c r="AW3804" s="11"/>
      <c r="AX3804" s="11"/>
      <c r="AY3804" s="11"/>
      <c r="AZ3804" s="11"/>
      <c r="BA3804" s="11"/>
      <c r="BB3804" s="11"/>
      <c r="BC3804" s="11"/>
    </row>
    <row r="3805" spans="1:55" x14ac:dyDescent="0.3">
      <c r="A3805" s="11"/>
      <c r="B3805" s="11"/>
      <c r="C3805" s="11"/>
      <c r="D3805" s="11"/>
      <c r="E3805" s="38"/>
      <c r="F3805" s="11"/>
      <c r="G3805" s="40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11"/>
      <c r="AG3805" s="11"/>
      <c r="AH3805" s="11"/>
      <c r="AI3805" s="11"/>
      <c r="AJ3805" s="11"/>
      <c r="AK3805" s="11"/>
      <c r="AL3805" s="11"/>
      <c r="AM3805" s="11"/>
      <c r="AN3805" s="11"/>
      <c r="AO3805" s="11"/>
      <c r="AP3805" s="11"/>
      <c r="AQ3805" s="26"/>
      <c r="AR3805" s="26"/>
      <c r="AS3805" s="26"/>
      <c r="AT3805" s="26"/>
      <c r="AU3805" s="26"/>
      <c r="AV3805" s="26"/>
      <c r="AW3805" s="11"/>
      <c r="AX3805" s="11"/>
      <c r="AY3805" s="11"/>
      <c r="AZ3805" s="11"/>
      <c r="BA3805" s="11"/>
      <c r="BB3805" s="11"/>
      <c r="BC3805" s="11"/>
    </row>
    <row r="3806" spans="1:55" x14ac:dyDescent="0.3">
      <c r="A3806" s="11"/>
      <c r="B3806" s="11"/>
      <c r="C3806" s="11"/>
      <c r="D3806" s="11"/>
      <c r="E3806" s="38"/>
      <c r="F3806" s="11"/>
      <c r="G3806" s="40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11"/>
      <c r="AG3806" s="11"/>
      <c r="AH3806" s="11"/>
      <c r="AI3806" s="11"/>
      <c r="AJ3806" s="11"/>
      <c r="AK3806" s="11"/>
      <c r="AL3806" s="11"/>
      <c r="AM3806" s="11"/>
      <c r="AN3806" s="11"/>
      <c r="AO3806" s="11"/>
      <c r="AP3806" s="11"/>
      <c r="AQ3806" s="26"/>
      <c r="AR3806" s="26"/>
      <c r="AS3806" s="26"/>
      <c r="AT3806" s="26"/>
      <c r="AU3806" s="26"/>
      <c r="AV3806" s="26"/>
      <c r="AW3806" s="11"/>
      <c r="AX3806" s="11"/>
      <c r="AY3806" s="11"/>
      <c r="AZ3806" s="11"/>
      <c r="BA3806" s="11"/>
      <c r="BB3806" s="11"/>
      <c r="BC3806" s="11"/>
    </row>
    <row r="3807" spans="1:55" x14ac:dyDescent="0.3">
      <c r="A3807" s="11"/>
      <c r="B3807" s="11"/>
      <c r="C3807" s="11"/>
      <c r="D3807" s="11"/>
      <c r="E3807" s="38"/>
      <c r="F3807" s="11"/>
      <c r="G3807" s="40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11"/>
      <c r="AG3807" s="11"/>
      <c r="AH3807" s="11"/>
      <c r="AI3807" s="11"/>
      <c r="AJ3807" s="11"/>
      <c r="AK3807" s="11"/>
      <c r="AL3807" s="11"/>
      <c r="AM3807" s="11"/>
      <c r="AN3807" s="11"/>
      <c r="AO3807" s="11"/>
      <c r="AP3807" s="11"/>
      <c r="AQ3807" s="26"/>
      <c r="AR3807" s="26"/>
      <c r="AS3807" s="26"/>
      <c r="AT3807" s="26"/>
      <c r="AU3807" s="26"/>
      <c r="AV3807" s="26"/>
      <c r="AW3807" s="11"/>
      <c r="AX3807" s="11"/>
      <c r="AY3807" s="11"/>
      <c r="AZ3807" s="11"/>
      <c r="BA3807" s="11"/>
      <c r="BB3807" s="11"/>
      <c r="BC3807" s="11"/>
    </row>
    <row r="3808" spans="1:55" x14ac:dyDescent="0.3">
      <c r="A3808" s="11"/>
      <c r="B3808" s="11"/>
      <c r="C3808" s="11"/>
      <c r="D3808" s="11"/>
      <c r="E3808" s="38"/>
      <c r="F3808" s="11"/>
      <c r="G3808" s="40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11"/>
      <c r="AG3808" s="11"/>
      <c r="AH3808" s="11"/>
      <c r="AI3808" s="11"/>
      <c r="AJ3808" s="11"/>
      <c r="AK3808" s="11"/>
      <c r="AL3808" s="11"/>
      <c r="AM3808" s="11"/>
      <c r="AN3808" s="11"/>
      <c r="AO3808" s="11"/>
      <c r="AP3808" s="11"/>
      <c r="AQ3808" s="26"/>
      <c r="AR3808" s="26"/>
      <c r="AS3808" s="26"/>
      <c r="AT3808" s="26"/>
      <c r="AU3808" s="26"/>
      <c r="AV3808" s="26"/>
      <c r="AW3808" s="11"/>
      <c r="AX3808" s="11"/>
      <c r="AY3808" s="11"/>
      <c r="AZ3808" s="11"/>
      <c r="BA3808" s="11"/>
      <c r="BB3808" s="11"/>
      <c r="BC3808" s="11"/>
    </row>
    <row r="3809" spans="1:55" x14ac:dyDescent="0.3">
      <c r="A3809" s="11"/>
      <c r="B3809" s="11"/>
      <c r="C3809" s="11"/>
      <c r="D3809" s="11"/>
      <c r="E3809" s="38"/>
      <c r="F3809" s="11"/>
      <c r="G3809" s="40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11"/>
      <c r="AG3809" s="11"/>
      <c r="AH3809" s="11"/>
      <c r="AI3809" s="11"/>
      <c r="AJ3809" s="11"/>
      <c r="AK3809" s="11"/>
      <c r="AL3809" s="11"/>
      <c r="AM3809" s="11"/>
      <c r="AN3809" s="11"/>
      <c r="AO3809" s="11"/>
      <c r="AP3809" s="11"/>
      <c r="AQ3809" s="26"/>
      <c r="AR3809" s="26"/>
      <c r="AS3809" s="26"/>
      <c r="AT3809" s="26"/>
      <c r="AU3809" s="26"/>
      <c r="AV3809" s="26"/>
      <c r="AW3809" s="11"/>
      <c r="AX3809" s="11"/>
      <c r="AY3809" s="11"/>
      <c r="AZ3809" s="11"/>
      <c r="BA3809" s="11"/>
      <c r="BB3809" s="11"/>
      <c r="BC3809" s="11"/>
    </row>
    <row r="3810" spans="1:55" x14ac:dyDescent="0.3">
      <c r="A3810" s="11"/>
      <c r="B3810" s="11"/>
      <c r="C3810" s="11"/>
      <c r="D3810" s="11"/>
      <c r="E3810" s="38"/>
      <c r="F3810" s="11"/>
      <c r="G3810" s="40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11"/>
      <c r="AG3810" s="11"/>
      <c r="AH3810" s="11"/>
      <c r="AI3810" s="11"/>
      <c r="AJ3810" s="11"/>
      <c r="AK3810" s="11"/>
      <c r="AL3810" s="11"/>
      <c r="AM3810" s="11"/>
      <c r="AN3810" s="11"/>
      <c r="AO3810" s="11"/>
      <c r="AP3810" s="11"/>
      <c r="AQ3810" s="26"/>
      <c r="AR3810" s="26"/>
      <c r="AS3810" s="26"/>
      <c r="AT3810" s="26"/>
      <c r="AU3810" s="26"/>
      <c r="AV3810" s="26"/>
      <c r="AW3810" s="11"/>
      <c r="AX3810" s="11"/>
      <c r="AY3810" s="11"/>
      <c r="AZ3810" s="11"/>
      <c r="BA3810" s="11"/>
      <c r="BB3810" s="11"/>
      <c r="BC3810" s="11"/>
    </row>
    <row r="3811" spans="1:55" x14ac:dyDescent="0.3">
      <c r="A3811" s="11"/>
      <c r="B3811" s="11"/>
      <c r="C3811" s="11"/>
      <c r="D3811" s="11"/>
      <c r="E3811" s="38"/>
      <c r="F3811" s="11"/>
      <c r="G3811" s="40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11"/>
      <c r="AG3811" s="11"/>
      <c r="AH3811" s="11"/>
      <c r="AI3811" s="11"/>
      <c r="AJ3811" s="11"/>
      <c r="AK3811" s="11"/>
      <c r="AL3811" s="11"/>
      <c r="AM3811" s="11"/>
      <c r="AN3811" s="11"/>
      <c r="AO3811" s="11"/>
      <c r="AP3811" s="11"/>
      <c r="AQ3811" s="26"/>
      <c r="AR3811" s="26"/>
      <c r="AS3811" s="26"/>
      <c r="AT3811" s="26"/>
      <c r="AU3811" s="26"/>
      <c r="AV3811" s="26"/>
      <c r="AW3811" s="11"/>
      <c r="AX3811" s="11"/>
      <c r="AY3811" s="11"/>
      <c r="AZ3811" s="11"/>
      <c r="BA3811" s="11"/>
      <c r="BB3811" s="11"/>
      <c r="BC3811" s="11"/>
    </row>
    <row r="3812" spans="1:55" x14ac:dyDescent="0.3">
      <c r="A3812" s="11"/>
      <c r="B3812" s="11"/>
      <c r="C3812" s="11"/>
      <c r="D3812" s="11"/>
      <c r="E3812" s="38"/>
      <c r="F3812" s="11"/>
      <c r="G3812" s="40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11"/>
      <c r="AG3812" s="11"/>
      <c r="AH3812" s="11"/>
      <c r="AI3812" s="11"/>
      <c r="AJ3812" s="11"/>
      <c r="AK3812" s="11"/>
      <c r="AL3812" s="11"/>
      <c r="AM3812" s="11"/>
      <c r="AN3812" s="11"/>
      <c r="AO3812" s="11"/>
      <c r="AP3812" s="11"/>
      <c r="AQ3812" s="26"/>
      <c r="AR3812" s="26"/>
      <c r="AS3812" s="26"/>
      <c r="AT3812" s="26"/>
      <c r="AU3812" s="26"/>
      <c r="AV3812" s="26"/>
      <c r="AW3812" s="11"/>
      <c r="AX3812" s="11"/>
      <c r="AY3812" s="11"/>
      <c r="AZ3812" s="11"/>
      <c r="BA3812" s="11"/>
      <c r="BB3812" s="11"/>
      <c r="BC3812" s="11"/>
    </row>
    <row r="3813" spans="1:55" x14ac:dyDescent="0.3">
      <c r="A3813" s="11"/>
      <c r="B3813" s="11"/>
      <c r="C3813" s="11"/>
      <c r="D3813" s="11"/>
      <c r="E3813" s="38"/>
      <c r="F3813" s="11"/>
      <c r="G3813" s="40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11"/>
      <c r="AG3813" s="11"/>
      <c r="AH3813" s="11"/>
      <c r="AI3813" s="11"/>
      <c r="AJ3813" s="11"/>
      <c r="AK3813" s="11"/>
      <c r="AL3813" s="11"/>
      <c r="AM3813" s="11"/>
      <c r="AN3813" s="11"/>
      <c r="AO3813" s="11"/>
      <c r="AP3813" s="11"/>
      <c r="AQ3813" s="26"/>
      <c r="AR3813" s="26"/>
      <c r="AS3813" s="26"/>
      <c r="AT3813" s="26"/>
      <c r="AU3813" s="26"/>
      <c r="AV3813" s="26"/>
      <c r="AW3813" s="11"/>
      <c r="AX3813" s="11"/>
      <c r="AY3813" s="11"/>
      <c r="AZ3813" s="11"/>
      <c r="BA3813" s="11"/>
      <c r="BB3813" s="11"/>
      <c r="BC3813" s="11"/>
    </row>
    <row r="3814" spans="1:55" x14ac:dyDescent="0.3">
      <c r="A3814" s="11"/>
      <c r="B3814" s="11"/>
      <c r="C3814" s="11"/>
      <c r="D3814" s="11"/>
      <c r="E3814" s="38"/>
      <c r="F3814" s="11"/>
      <c r="G3814" s="40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11"/>
      <c r="AG3814" s="11"/>
      <c r="AH3814" s="11"/>
      <c r="AI3814" s="11"/>
      <c r="AJ3814" s="11"/>
      <c r="AK3814" s="11"/>
      <c r="AL3814" s="11"/>
      <c r="AM3814" s="11"/>
      <c r="AN3814" s="11"/>
      <c r="AO3814" s="11"/>
      <c r="AP3814" s="11"/>
      <c r="AQ3814" s="26"/>
      <c r="AR3814" s="26"/>
      <c r="AS3814" s="26"/>
      <c r="AT3814" s="26"/>
      <c r="AU3814" s="26"/>
      <c r="AV3814" s="26"/>
      <c r="AW3814" s="11"/>
      <c r="AX3814" s="11"/>
      <c r="AY3814" s="11"/>
      <c r="AZ3814" s="11"/>
      <c r="BA3814" s="11"/>
      <c r="BB3814" s="11"/>
      <c r="BC3814" s="11"/>
    </row>
    <row r="3815" spans="1:55" x14ac:dyDescent="0.3">
      <c r="A3815" s="11"/>
      <c r="B3815" s="11"/>
      <c r="C3815" s="11"/>
      <c r="D3815" s="11"/>
      <c r="E3815" s="38"/>
      <c r="F3815" s="11"/>
      <c r="G3815" s="40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11"/>
      <c r="AG3815" s="11"/>
      <c r="AH3815" s="11"/>
      <c r="AI3815" s="11"/>
      <c r="AJ3815" s="11"/>
      <c r="AK3815" s="11"/>
      <c r="AL3815" s="11"/>
      <c r="AM3815" s="11"/>
      <c r="AN3815" s="11"/>
      <c r="AO3815" s="11"/>
      <c r="AP3815" s="11"/>
      <c r="AQ3815" s="26"/>
      <c r="AR3815" s="26"/>
      <c r="AS3815" s="26"/>
      <c r="AT3815" s="26"/>
      <c r="AU3815" s="26"/>
      <c r="AV3815" s="26"/>
      <c r="AW3815" s="11"/>
      <c r="AX3815" s="11"/>
      <c r="AY3815" s="11"/>
      <c r="AZ3815" s="11"/>
      <c r="BA3815" s="11"/>
      <c r="BB3815" s="11"/>
      <c r="BC3815" s="11"/>
    </row>
    <row r="3816" spans="1:55" x14ac:dyDescent="0.3">
      <c r="A3816" s="11"/>
      <c r="B3816" s="11"/>
      <c r="C3816" s="11"/>
      <c r="D3816" s="11"/>
      <c r="E3816" s="38"/>
      <c r="F3816" s="11"/>
      <c r="G3816" s="40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11"/>
      <c r="AG3816" s="11"/>
      <c r="AH3816" s="11"/>
      <c r="AI3816" s="11"/>
      <c r="AJ3816" s="11"/>
      <c r="AK3816" s="11"/>
      <c r="AL3816" s="11"/>
      <c r="AM3816" s="11"/>
      <c r="AN3816" s="11"/>
      <c r="AO3816" s="11"/>
      <c r="AP3816" s="11"/>
      <c r="AQ3816" s="26"/>
      <c r="AR3816" s="26"/>
      <c r="AS3816" s="26"/>
      <c r="AT3816" s="26"/>
      <c r="AU3816" s="26"/>
      <c r="AV3816" s="26"/>
      <c r="AW3816" s="11"/>
      <c r="AX3816" s="11"/>
      <c r="AY3816" s="11"/>
      <c r="AZ3816" s="11"/>
      <c r="BA3816" s="11"/>
      <c r="BB3816" s="11"/>
      <c r="BC3816" s="11"/>
    </row>
    <row r="3817" spans="1:55" x14ac:dyDescent="0.3">
      <c r="A3817" s="11"/>
      <c r="B3817" s="11"/>
      <c r="C3817" s="11"/>
      <c r="D3817" s="11"/>
      <c r="E3817" s="38"/>
      <c r="F3817" s="11"/>
      <c r="G3817" s="40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11"/>
      <c r="AG3817" s="11"/>
      <c r="AH3817" s="11"/>
      <c r="AI3817" s="11"/>
      <c r="AJ3817" s="11"/>
      <c r="AK3817" s="11"/>
      <c r="AL3817" s="11"/>
      <c r="AM3817" s="11"/>
      <c r="AN3817" s="11"/>
      <c r="AO3817" s="11"/>
      <c r="AP3817" s="11"/>
      <c r="AQ3817" s="26"/>
      <c r="AR3817" s="26"/>
      <c r="AS3817" s="26"/>
      <c r="AT3817" s="26"/>
      <c r="AU3817" s="26"/>
      <c r="AV3817" s="26"/>
      <c r="AW3817" s="11"/>
      <c r="AX3817" s="11"/>
      <c r="AY3817" s="11"/>
      <c r="AZ3817" s="11"/>
      <c r="BA3817" s="11"/>
      <c r="BB3817" s="11"/>
      <c r="BC3817" s="11"/>
    </row>
    <row r="3818" spans="1:55" x14ac:dyDescent="0.3">
      <c r="A3818" s="11"/>
      <c r="B3818" s="11"/>
      <c r="C3818" s="11"/>
      <c r="D3818" s="11"/>
      <c r="E3818" s="38"/>
      <c r="F3818" s="11"/>
      <c r="G3818" s="40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11"/>
      <c r="AG3818" s="11"/>
      <c r="AH3818" s="11"/>
      <c r="AI3818" s="11"/>
      <c r="AJ3818" s="11"/>
      <c r="AK3818" s="11"/>
      <c r="AL3818" s="11"/>
      <c r="AM3818" s="11"/>
      <c r="AN3818" s="11"/>
      <c r="AO3818" s="11"/>
      <c r="AP3818" s="11"/>
      <c r="AQ3818" s="26"/>
      <c r="AR3818" s="26"/>
      <c r="AS3818" s="26"/>
      <c r="AT3818" s="26"/>
      <c r="AU3818" s="26"/>
      <c r="AV3818" s="26"/>
      <c r="AW3818" s="11"/>
      <c r="AX3818" s="11"/>
      <c r="AY3818" s="11"/>
      <c r="AZ3818" s="11"/>
      <c r="BA3818" s="11"/>
      <c r="BB3818" s="11"/>
      <c r="BC3818" s="11"/>
    </row>
    <row r="3819" spans="1:55" x14ac:dyDescent="0.3">
      <c r="A3819" s="11"/>
      <c r="B3819" s="11"/>
      <c r="C3819" s="11"/>
      <c r="D3819" s="11"/>
      <c r="E3819" s="38"/>
      <c r="F3819" s="11"/>
      <c r="G3819" s="40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11"/>
      <c r="AG3819" s="11"/>
      <c r="AH3819" s="11"/>
      <c r="AI3819" s="11"/>
      <c r="AJ3819" s="11"/>
      <c r="AK3819" s="11"/>
      <c r="AL3819" s="11"/>
      <c r="AM3819" s="11"/>
      <c r="AN3819" s="11"/>
      <c r="AO3819" s="11"/>
      <c r="AP3819" s="11"/>
      <c r="AQ3819" s="26"/>
      <c r="AR3819" s="26"/>
      <c r="AS3819" s="26"/>
      <c r="AT3819" s="26"/>
      <c r="AU3819" s="26"/>
      <c r="AV3819" s="26"/>
      <c r="AW3819" s="11"/>
      <c r="AX3819" s="11"/>
      <c r="AY3819" s="11"/>
      <c r="AZ3819" s="11"/>
      <c r="BA3819" s="11"/>
      <c r="BB3819" s="11"/>
      <c r="BC3819" s="11"/>
    </row>
    <row r="3820" spans="1:55" x14ac:dyDescent="0.3">
      <c r="A3820" s="11"/>
      <c r="B3820" s="11"/>
      <c r="C3820" s="11"/>
      <c r="D3820" s="11"/>
      <c r="E3820" s="38"/>
      <c r="F3820" s="11"/>
      <c r="G3820" s="40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11"/>
      <c r="AG3820" s="11"/>
      <c r="AH3820" s="11"/>
      <c r="AI3820" s="11"/>
      <c r="AJ3820" s="11"/>
      <c r="AK3820" s="11"/>
      <c r="AL3820" s="11"/>
      <c r="AM3820" s="11"/>
      <c r="AN3820" s="11"/>
      <c r="AO3820" s="11"/>
      <c r="AP3820" s="11"/>
      <c r="AQ3820" s="26"/>
      <c r="AR3820" s="26"/>
      <c r="AS3820" s="26"/>
      <c r="AT3820" s="26"/>
      <c r="AU3820" s="26"/>
      <c r="AV3820" s="26"/>
      <c r="AW3820" s="11"/>
      <c r="AX3820" s="11"/>
      <c r="AY3820" s="11"/>
      <c r="AZ3820" s="11"/>
      <c r="BA3820" s="11"/>
      <c r="BB3820" s="11"/>
      <c r="BC3820" s="11"/>
    </row>
    <row r="3821" spans="1:55" x14ac:dyDescent="0.3">
      <c r="A3821" s="11"/>
      <c r="B3821" s="11"/>
      <c r="C3821" s="11"/>
      <c r="D3821" s="11"/>
      <c r="E3821" s="38"/>
      <c r="F3821" s="11"/>
      <c r="G3821" s="40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11"/>
      <c r="AG3821" s="11"/>
      <c r="AH3821" s="11"/>
      <c r="AI3821" s="11"/>
      <c r="AJ3821" s="11"/>
      <c r="AK3821" s="11"/>
      <c r="AL3821" s="11"/>
      <c r="AM3821" s="11"/>
      <c r="AN3821" s="11"/>
      <c r="AO3821" s="11"/>
      <c r="AP3821" s="11"/>
      <c r="AQ3821" s="26"/>
      <c r="AR3821" s="26"/>
      <c r="AS3821" s="26"/>
      <c r="AT3821" s="26"/>
      <c r="AU3821" s="26"/>
      <c r="AV3821" s="26"/>
      <c r="AW3821" s="11"/>
      <c r="AX3821" s="11"/>
      <c r="AY3821" s="11"/>
      <c r="AZ3821" s="11"/>
      <c r="BA3821" s="11"/>
      <c r="BB3821" s="11"/>
      <c r="BC3821" s="11"/>
    </row>
    <row r="3822" spans="1:55" x14ac:dyDescent="0.3">
      <c r="A3822" s="11"/>
      <c r="B3822" s="11"/>
      <c r="C3822" s="11"/>
      <c r="D3822" s="11"/>
      <c r="E3822" s="38"/>
      <c r="F3822" s="11"/>
      <c r="G3822" s="40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11"/>
      <c r="AG3822" s="11"/>
      <c r="AH3822" s="11"/>
      <c r="AI3822" s="11"/>
      <c r="AJ3822" s="11"/>
      <c r="AK3822" s="11"/>
      <c r="AL3822" s="11"/>
      <c r="AM3822" s="11"/>
      <c r="AN3822" s="11"/>
      <c r="AO3822" s="11"/>
      <c r="AP3822" s="11"/>
      <c r="AQ3822" s="26"/>
      <c r="AR3822" s="26"/>
      <c r="AS3822" s="26"/>
      <c r="AT3822" s="26"/>
      <c r="AU3822" s="26"/>
      <c r="AV3822" s="26"/>
      <c r="AW3822" s="11"/>
      <c r="AX3822" s="11"/>
      <c r="AY3822" s="11"/>
      <c r="AZ3822" s="11"/>
      <c r="BA3822" s="11"/>
      <c r="BB3822" s="11"/>
      <c r="BC3822" s="11"/>
    </row>
    <row r="3823" spans="1:55" x14ac:dyDescent="0.3">
      <c r="A3823" s="11"/>
      <c r="B3823" s="11"/>
      <c r="C3823" s="11"/>
      <c r="D3823" s="11"/>
      <c r="E3823" s="38"/>
      <c r="F3823" s="11"/>
      <c r="G3823" s="40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11"/>
      <c r="AG3823" s="11"/>
      <c r="AH3823" s="11"/>
      <c r="AI3823" s="11"/>
      <c r="AJ3823" s="11"/>
      <c r="AK3823" s="11"/>
      <c r="AL3823" s="11"/>
      <c r="AM3823" s="11"/>
      <c r="AN3823" s="11"/>
      <c r="AO3823" s="11"/>
      <c r="AP3823" s="11"/>
      <c r="AQ3823" s="26"/>
      <c r="AR3823" s="26"/>
      <c r="AS3823" s="26"/>
      <c r="AT3823" s="26"/>
      <c r="AU3823" s="26"/>
      <c r="AV3823" s="26"/>
      <c r="AW3823" s="11"/>
      <c r="AX3823" s="11"/>
      <c r="AY3823" s="11"/>
      <c r="AZ3823" s="11"/>
      <c r="BA3823" s="11"/>
      <c r="BB3823" s="11"/>
      <c r="BC3823" s="11"/>
    </row>
    <row r="3824" spans="1:55" x14ac:dyDescent="0.3">
      <c r="A3824" s="11"/>
      <c r="B3824" s="11"/>
      <c r="C3824" s="11"/>
      <c r="D3824" s="11"/>
      <c r="E3824" s="38"/>
      <c r="F3824" s="11"/>
      <c r="G3824" s="40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11"/>
      <c r="AG3824" s="11"/>
      <c r="AH3824" s="11"/>
      <c r="AI3824" s="11"/>
      <c r="AJ3824" s="11"/>
      <c r="AK3824" s="11"/>
      <c r="AL3824" s="11"/>
      <c r="AM3824" s="11"/>
      <c r="AN3824" s="11"/>
      <c r="AO3824" s="11"/>
      <c r="AP3824" s="11"/>
      <c r="AQ3824" s="26"/>
      <c r="AR3824" s="26"/>
      <c r="AS3824" s="26"/>
      <c r="AT3824" s="26"/>
      <c r="AU3824" s="26"/>
      <c r="AV3824" s="26"/>
      <c r="AW3824" s="11"/>
      <c r="AX3824" s="11"/>
      <c r="AY3824" s="11"/>
      <c r="AZ3824" s="11"/>
      <c r="BA3824" s="11"/>
      <c r="BB3824" s="11"/>
      <c r="BC3824" s="11"/>
    </row>
    <row r="3825" spans="1:55" x14ac:dyDescent="0.3">
      <c r="A3825" s="11"/>
      <c r="B3825" s="11"/>
      <c r="C3825" s="11"/>
      <c r="D3825" s="11"/>
      <c r="E3825" s="38"/>
      <c r="F3825" s="11"/>
      <c r="G3825" s="40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11"/>
      <c r="AG3825" s="11"/>
      <c r="AH3825" s="11"/>
      <c r="AI3825" s="11"/>
      <c r="AJ3825" s="11"/>
      <c r="AK3825" s="11"/>
      <c r="AL3825" s="11"/>
      <c r="AM3825" s="11"/>
      <c r="AN3825" s="11"/>
      <c r="AO3825" s="11"/>
      <c r="AP3825" s="11"/>
      <c r="AQ3825" s="26"/>
      <c r="AR3825" s="26"/>
      <c r="AS3825" s="26"/>
      <c r="AT3825" s="26"/>
      <c r="AU3825" s="26"/>
      <c r="AV3825" s="26"/>
      <c r="AW3825" s="11"/>
      <c r="AX3825" s="11"/>
      <c r="AY3825" s="11"/>
      <c r="AZ3825" s="11"/>
      <c r="BA3825" s="11"/>
      <c r="BB3825" s="11"/>
      <c r="BC3825" s="11"/>
    </row>
    <row r="3826" spans="1:55" x14ac:dyDescent="0.3">
      <c r="A3826" s="11"/>
      <c r="B3826" s="11"/>
      <c r="C3826" s="11"/>
      <c r="D3826" s="11"/>
      <c r="E3826" s="38"/>
      <c r="F3826" s="11"/>
      <c r="G3826" s="40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11"/>
      <c r="AG3826" s="11"/>
      <c r="AH3826" s="11"/>
      <c r="AI3826" s="11"/>
      <c r="AJ3826" s="11"/>
      <c r="AK3826" s="11"/>
      <c r="AL3826" s="11"/>
      <c r="AM3826" s="11"/>
      <c r="AN3826" s="11"/>
      <c r="AO3826" s="11"/>
      <c r="AP3826" s="11"/>
      <c r="AQ3826" s="26"/>
      <c r="AR3826" s="26"/>
      <c r="AS3826" s="26"/>
      <c r="AT3826" s="26"/>
      <c r="AU3826" s="26"/>
      <c r="AV3826" s="26"/>
      <c r="AW3826" s="11"/>
      <c r="AX3826" s="11"/>
      <c r="AY3826" s="11"/>
      <c r="AZ3826" s="11"/>
      <c r="BA3826" s="11"/>
      <c r="BB3826" s="11"/>
      <c r="BC3826" s="11"/>
    </row>
    <row r="3827" spans="1:55" x14ac:dyDescent="0.3">
      <c r="A3827" s="11"/>
      <c r="B3827" s="11"/>
      <c r="C3827" s="11"/>
      <c r="D3827" s="11"/>
      <c r="E3827" s="38"/>
      <c r="F3827" s="11"/>
      <c r="G3827" s="40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11"/>
      <c r="AG3827" s="11"/>
      <c r="AH3827" s="11"/>
      <c r="AI3827" s="11"/>
      <c r="AJ3827" s="11"/>
      <c r="AK3827" s="11"/>
      <c r="AL3827" s="11"/>
      <c r="AM3827" s="11"/>
      <c r="AN3827" s="11"/>
      <c r="AO3827" s="11"/>
      <c r="AP3827" s="11"/>
      <c r="AQ3827" s="26"/>
      <c r="AR3827" s="26"/>
      <c r="AS3827" s="26"/>
      <c r="AT3827" s="26"/>
      <c r="AU3827" s="26"/>
      <c r="AV3827" s="26"/>
      <c r="AW3827" s="11"/>
      <c r="AX3827" s="11"/>
      <c r="AY3827" s="11"/>
      <c r="AZ3827" s="11"/>
      <c r="BA3827" s="11"/>
      <c r="BB3827" s="11"/>
      <c r="BC3827" s="11"/>
    </row>
    <row r="3828" spans="1:55" x14ac:dyDescent="0.3">
      <c r="A3828" s="11"/>
      <c r="B3828" s="11"/>
      <c r="C3828" s="11"/>
      <c r="D3828" s="11"/>
      <c r="E3828" s="38"/>
      <c r="F3828" s="11"/>
      <c r="G3828" s="40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11"/>
      <c r="AG3828" s="11"/>
      <c r="AH3828" s="11"/>
      <c r="AI3828" s="11"/>
      <c r="AJ3828" s="11"/>
      <c r="AK3828" s="11"/>
      <c r="AL3828" s="11"/>
      <c r="AM3828" s="11"/>
      <c r="AN3828" s="11"/>
      <c r="AO3828" s="11"/>
      <c r="AP3828" s="11"/>
      <c r="AQ3828" s="26"/>
      <c r="AR3828" s="26"/>
      <c r="AS3828" s="26"/>
      <c r="AT3828" s="26"/>
      <c r="AU3828" s="26"/>
      <c r="AV3828" s="26"/>
      <c r="AW3828" s="11"/>
      <c r="AX3828" s="11"/>
      <c r="AY3828" s="11"/>
      <c r="AZ3828" s="11"/>
      <c r="BA3828" s="11"/>
      <c r="BB3828" s="11"/>
      <c r="BC3828" s="11"/>
    </row>
    <row r="3829" spans="1:55" x14ac:dyDescent="0.3">
      <c r="A3829" s="11"/>
      <c r="B3829" s="11"/>
      <c r="C3829" s="11"/>
      <c r="D3829" s="11"/>
      <c r="E3829" s="38"/>
      <c r="F3829" s="11"/>
      <c r="G3829" s="40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11"/>
      <c r="AG3829" s="11"/>
      <c r="AH3829" s="11"/>
      <c r="AI3829" s="11"/>
      <c r="AJ3829" s="11"/>
      <c r="AK3829" s="11"/>
      <c r="AL3829" s="11"/>
      <c r="AM3829" s="11"/>
      <c r="AN3829" s="11"/>
      <c r="AO3829" s="11"/>
      <c r="AP3829" s="11"/>
      <c r="AQ3829" s="26"/>
      <c r="AR3829" s="26"/>
      <c r="AS3829" s="26"/>
      <c r="AT3829" s="26"/>
      <c r="AU3829" s="26"/>
      <c r="AV3829" s="26"/>
      <c r="AW3829" s="11"/>
      <c r="AX3829" s="11"/>
      <c r="AY3829" s="11"/>
      <c r="AZ3829" s="11"/>
      <c r="BA3829" s="11"/>
      <c r="BB3829" s="11"/>
      <c r="BC3829" s="11"/>
    </row>
    <row r="3830" spans="1:55" x14ac:dyDescent="0.3">
      <c r="A3830" s="11"/>
      <c r="B3830" s="11"/>
      <c r="C3830" s="11"/>
      <c r="D3830" s="11"/>
      <c r="E3830" s="38"/>
      <c r="F3830" s="11"/>
      <c r="G3830" s="40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11"/>
      <c r="AG3830" s="11"/>
      <c r="AH3830" s="11"/>
      <c r="AI3830" s="11"/>
      <c r="AJ3830" s="11"/>
      <c r="AK3830" s="11"/>
      <c r="AL3830" s="11"/>
      <c r="AM3830" s="11"/>
      <c r="AN3830" s="11"/>
      <c r="AO3830" s="11"/>
      <c r="AP3830" s="11"/>
      <c r="AQ3830" s="26"/>
      <c r="AR3830" s="26"/>
      <c r="AS3830" s="26"/>
      <c r="AT3830" s="26"/>
      <c r="AU3830" s="26"/>
      <c r="AV3830" s="26"/>
      <c r="AW3830" s="11"/>
      <c r="AX3830" s="11"/>
      <c r="AY3830" s="11"/>
      <c r="AZ3830" s="11"/>
      <c r="BA3830" s="11"/>
      <c r="BB3830" s="11"/>
      <c r="BC3830" s="11"/>
    </row>
    <row r="3831" spans="1:55" x14ac:dyDescent="0.3">
      <c r="A3831" s="11"/>
      <c r="B3831" s="11"/>
      <c r="C3831" s="11"/>
      <c r="D3831" s="11"/>
      <c r="E3831" s="38"/>
      <c r="F3831" s="11"/>
      <c r="G3831" s="40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11"/>
      <c r="AG3831" s="11"/>
      <c r="AH3831" s="11"/>
      <c r="AI3831" s="11"/>
      <c r="AJ3831" s="11"/>
      <c r="AK3831" s="11"/>
      <c r="AL3831" s="11"/>
      <c r="AM3831" s="11"/>
      <c r="AN3831" s="11"/>
      <c r="AO3831" s="11"/>
      <c r="AP3831" s="11"/>
      <c r="AQ3831" s="26"/>
      <c r="AR3831" s="26"/>
      <c r="AS3831" s="26"/>
      <c r="AT3831" s="26"/>
      <c r="AU3831" s="26"/>
      <c r="AV3831" s="26"/>
      <c r="AW3831" s="11"/>
      <c r="AX3831" s="11"/>
      <c r="AY3831" s="11"/>
      <c r="AZ3831" s="11"/>
      <c r="BA3831" s="11"/>
      <c r="BB3831" s="11"/>
      <c r="BC3831" s="11"/>
    </row>
    <row r="3832" spans="1:55" x14ac:dyDescent="0.3">
      <c r="A3832" s="11"/>
      <c r="B3832" s="11"/>
      <c r="C3832" s="11"/>
      <c r="D3832" s="11"/>
      <c r="E3832" s="38"/>
      <c r="F3832" s="11"/>
      <c r="G3832" s="40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11"/>
      <c r="AG3832" s="11"/>
      <c r="AH3832" s="11"/>
      <c r="AI3832" s="11"/>
      <c r="AJ3832" s="11"/>
      <c r="AK3832" s="11"/>
      <c r="AL3832" s="11"/>
      <c r="AM3832" s="11"/>
      <c r="AN3832" s="11"/>
      <c r="AO3832" s="11"/>
      <c r="AP3832" s="11"/>
      <c r="AQ3832" s="26"/>
      <c r="AR3832" s="26"/>
      <c r="AS3832" s="26"/>
      <c r="AT3832" s="26"/>
      <c r="AU3832" s="26"/>
      <c r="AV3832" s="26"/>
      <c r="AW3832" s="11"/>
      <c r="AX3832" s="11"/>
      <c r="AY3832" s="11"/>
      <c r="AZ3832" s="11"/>
      <c r="BA3832" s="11"/>
      <c r="BB3832" s="11"/>
      <c r="BC3832" s="11"/>
    </row>
    <row r="3833" spans="1:55" x14ac:dyDescent="0.3">
      <c r="A3833" s="11"/>
      <c r="B3833" s="11"/>
      <c r="C3833" s="11"/>
      <c r="D3833" s="11"/>
      <c r="E3833" s="38"/>
      <c r="F3833" s="11"/>
      <c r="G3833" s="40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11"/>
      <c r="AG3833" s="11"/>
      <c r="AH3833" s="11"/>
      <c r="AI3833" s="11"/>
      <c r="AJ3833" s="11"/>
      <c r="AK3833" s="11"/>
      <c r="AL3833" s="11"/>
      <c r="AM3833" s="11"/>
      <c r="AN3833" s="11"/>
      <c r="AO3833" s="11"/>
      <c r="AP3833" s="11"/>
      <c r="AQ3833" s="26"/>
      <c r="AR3833" s="26"/>
      <c r="AS3833" s="26"/>
      <c r="AT3833" s="26"/>
      <c r="AU3833" s="26"/>
      <c r="AV3833" s="26"/>
      <c r="AW3833" s="11"/>
      <c r="AX3833" s="11"/>
      <c r="AY3833" s="11"/>
      <c r="AZ3833" s="11"/>
      <c r="BA3833" s="11"/>
      <c r="BB3833" s="11"/>
      <c r="BC3833" s="11"/>
    </row>
    <row r="3834" spans="1:55" x14ac:dyDescent="0.3">
      <c r="A3834" s="11"/>
      <c r="B3834" s="11"/>
      <c r="C3834" s="11"/>
      <c r="D3834" s="11"/>
      <c r="E3834" s="38"/>
      <c r="F3834" s="11"/>
      <c r="G3834" s="40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11"/>
      <c r="AG3834" s="11"/>
      <c r="AH3834" s="11"/>
      <c r="AI3834" s="11"/>
      <c r="AJ3834" s="11"/>
      <c r="AK3834" s="11"/>
      <c r="AL3834" s="11"/>
      <c r="AM3834" s="11"/>
      <c r="AN3834" s="11"/>
      <c r="AO3834" s="11"/>
      <c r="AP3834" s="11"/>
      <c r="AQ3834" s="26"/>
      <c r="AR3834" s="26"/>
      <c r="AS3834" s="26"/>
      <c r="AT3834" s="26"/>
      <c r="AU3834" s="26"/>
      <c r="AV3834" s="26"/>
      <c r="AW3834" s="11"/>
      <c r="AX3834" s="11"/>
      <c r="AY3834" s="11"/>
      <c r="AZ3834" s="11"/>
      <c r="BA3834" s="11"/>
      <c r="BB3834" s="11"/>
      <c r="BC3834" s="11"/>
    </row>
    <row r="3835" spans="1:55" x14ac:dyDescent="0.3">
      <c r="A3835" s="11"/>
      <c r="B3835" s="11"/>
      <c r="C3835" s="11"/>
      <c r="D3835" s="11"/>
      <c r="E3835" s="38"/>
      <c r="F3835" s="11"/>
      <c r="G3835" s="40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11"/>
      <c r="AG3835" s="11"/>
      <c r="AH3835" s="11"/>
      <c r="AI3835" s="11"/>
      <c r="AJ3835" s="11"/>
      <c r="AK3835" s="11"/>
      <c r="AL3835" s="11"/>
      <c r="AM3835" s="11"/>
      <c r="AN3835" s="11"/>
      <c r="AO3835" s="11"/>
      <c r="AP3835" s="11"/>
      <c r="AQ3835" s="26"/>
      <c r="AR3835" s="26"/>
      <c r="AS3835" s="26"/>
      <c r="AT3835" s="26"/>
      <c r="AU3835" s="26"/>
      <c r="AV3835" s="26"/>
      <c r="AW3835" s="11"/>
      <c r="AX3835" s="11"/>
      <c r="AY3835" s="11"/>
      <c r="AZ3835" s="11"/>
      <c r="BA3835" s="11"/>
      <c r="BB3835" s="11"/>
      <c r="BC3835" s="11"/>
    </row>
    <row r="3836" spans="1:55" x14ac:dyDescent="0.3">
      <c r="A3836" s="11"/>
      <c r="B3836" s="11"/>
      <c r="C3836" s="11"/>
      <c r="D3836" s="11"/>
      <c r="E3836" s="38"/>
      <c r="F3836" s="11"/>
      <c r="G3836" s="40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11"/>
      <c r="AG3836" s="11"/>
      <c r="AH3836" s="11"/>
      <c r="AI3836" s="11"/>
      <c r="AJ3836" s="11"/>
      <c r="AK3836" s="11"/>
      <c r="AL3836" s="11"/>
      <c r="AM3836" s="11"/>
      <c r="AN3836" s="11"/>
      <c r="AO3836" s="11"/>
      <c r="AP3836" s="11"/>
      <c r="AQ3836" s="26"/>
      <c r="AR3836" s="26"/>
      <c r="AS3836" s="26"/>
      <c r="AT3836" s="26"/>
      <c r="AU3836" s="26"/>
      <c r="AV3836" s="26"/>
      <c r="AW3836" s="11"/>
      <c r="AX3836" s="11"/>
      <c r="AY3836" s="11"/>
      <c r="AZ3836" s="11"/>
      <c r="BA3836" s="11"/>
      <c r="BB3836" s="11"/>
      <c r="BC3836" s="11"/>
    </row>
    <row r="3837" spans="1:55" x14ac:dyDescent="0.3">
      <c r="A3837" s="11"/>
      <c r="B3837" s="11"/>
      <c r="C3837" s="11"/>
      <c r="D3837" s="11"/>
      <c r="E3837" s="38"/>
      <c r="F3837" s="11"/>
      <c r="G3837" s="40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11"/>
      <c r="AG3837" s="11"/>
      <c r="AH3837" s="11"/>
      <c r="AI3837" s="11"/>
      <c r="AJ3837" s="11"/>
      <c r="AK3837" s="11"/>
      <c r="AL3837" s="11"/>
      <c r="AM3837" s="11"/>
      <c r="AN3837" s="11"/>
      <c r="AO3837" s="11"/>
      <c r="AP3837" s="11"/>
      <c r="AQ3837" s="26"/>
      <c r="AR3837" s="26"/>
      <c r="AS3837" s="26"/>
      <c r="AT3837" s="26"/>
      <c r="AU3837" s="26"/>
      <c r="AV3837" s="26"/>
      <c r="AW3837" s="11"/>
      <c r="AX3837" s="11"/>
      <c r="AY3837" s="11"/>
      <c r="AZ3837" s="11"/>
      <c r="BA3837" s="11"/>
      <c r="BB3837" s="11"/>
      <c r="BC3837" s="11"/>
    </row>
    <row r="3838" spans="1:55" x14ac:dyDescent="0.3">
      <c r="A3838" s="11"/>
      <c r="B3838" s="11"/>
      <c r="C3838" s="11"/>
      <c r="D3838" s="11"/>
      <c r="E3838" s="38"/>
      <c r="F3838" s="11"/>
      <c r="G3838" s="40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11"/>
      <c r="AG3838" s="11"/>
      <c r="AH3838" s="11"/>
      <c r="AI3838" s="11"/>
      <c r="AJ3838" s="11"/>
      <c r="AK3838" s="11"/>
      <c r="AL3838" s="11"/>
      <c r="AM3838" s="11"/>
      <c r="AN3838" s="11"/>
      <c r="AO3838" s="11"/>
      <c r="AP3838" s="11"/>
      <c r="AQ3838" s="26"/>
      <c r="AR3838" s="26"/>
      <c r="AS3838" s="26"/>
      <c r="AT3838" s="26"/>
      <c r="AU3838" s="26"/>
      <c r="AV3838" s="26"/>
      <c r="AW3838" s="11"/>
      <c r="AX3838" s="11"/>
      <c r="AY3838" s="11"/>
      <c r="AZ3838" s="11"/>
      <c r="BA3838" s="11"/>
      <c r="BB3838" s="11"/>
      <c r="BC3838" s="11"/>
    </row>
    <row r="3839" spans="1:55" x14ac:dyDescent="0.3">
      <c r="A3839" s="11"/>
      <c r="B3839" s="11"/>
      <c r="C3839" s="11"/>
      <c r="D3839" s="11"/>
      <c r="E3839" s="38"/>
      <c r="F3839" s="11"/>
      <c r="G3839" s="40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11"/>
      <c r="AG3839" s="11"/>
      <c r="AH3839" s="11"/>
      <c r="AI3839" s="11"/>
      <c r="AJ3839" s="11"/>
      <c r="AK3839" s="11"/>
      <c r="AL3839" s="11"/>
      <c r="AM3839" s="11"/>
      <c r="AN3839" s="11"/>
      <c r="AO3839" s="11"/>
      <c r="AP3839" s="11"/>
      <c r="AQ3839" s="26"/>
      <c r="AR3839" s="26"/>
      <c r="AS3839" s="26"/>
      <c r="AT3839" s="26"/>
      <c r="AU3839" s="26"/>
      <c r="AV3839" s="26"/>
      <c r="AW3839" s="11"/>
      <c r="AX3839" s="11"/>
      <c r="AY3839" s="11"/>
      <c r="AZ3839" s="11"/>
      <c r="BA3839" s="11"/>
      <c r="BB3839" s="11"/>
      <c r="BC3839" s="11"/>
    </row>
    <row r="3840" spans="1:55" x14ac:dyDescent="0.3">
      <c r="A3840" s="11"/>
      <c r="B3840" s="11"/>
      <c r="C3840" s="11"/>
      <c r="D3840" s="11"/>
      <c r="E3840" s="38"/>
      <c r="F3840" s="11"/>
      <c r="G3840" s="40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11"/>
      <c r="AG3840" s="11"/>
      <c r="AH3840" s="11"/>
      <c r="AI3840" s="11"/>
      <c r="AJ3840" s="11"/>
      <c r="AK3840" s="11"/>
      <c r="AL3840" s="11"/>
      <c r="AM3840" s="11"/>
      <c r="AN3840" s="11"/>
      <c r="AO3840" s="11"/>
      <c r="AP3840" s="11"/>
      <c r="AQ3840" s="26"/>
      <c r="AR3840" s="26"/>
      <c r="AS3840" s="26"/>
      <c r="AT3840" s="26"/>
      <c r="AU3840" s="26"/>
      <c r="AV3840" s="26"/>
      <c r="AW3840" s="11"/>
      <c r="AX3840" s="11"/>
      <c r="AY3840" s="11"/>
      <c r="AZ3840" s="11"/>
      <c r="BA3840" s="11"/>
      <c r="BB3840" s="11"/>
      <c r="BC3840" s="11"/>
    </row>
    <row r="3841" spans="1:55" x14ac:dyDescent="0.3">
      <c r="A3841" s="11"/>
      <c r="B3841" s="11"/>
      <c r="C3841" s="11"/>
      <c r="D3841" s="11"/>
      <c r="E3841" s="38"/>
      <c r="F3841" s="11"/>
      <c r="G3841" s="40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11"/>
      <c r="AG3841" s="11"/>
      <c r="AH3841" s="11"/>
      <c r="AI3841" s="11"/>
      <c r="AJ3841" s="11"/>
      <c r="AK3841" s="11"/>
      <c r="AL3841" s="11"/>
      <c r="AM3841" s="11"/>
      <c r="AN3841" s="11"/>
      <c r="AO3841" s="11"/>
      <c r="AP3841" s="11"/>
      <c r="AQ3841" s="26"/>
      <c r="AR3841" s="26"/>
      <c r="AS3841" s="26"/>
      <c r="AT3841" s="26"/>
      <c r="AU3841" s="26"/>
      <c r="AV3841" s="26"/>
      <c r="AW3841" s="11"/>
      <c r="AX3841" s="11"/>
      <c r="AY3841" s="11"/>
      <c r="AZ3841" s="11"/>
      <c r="BA3841" s="11"/>
      <c r="BB3841" s="11"/>
      <c r="BC3841" s="11"/>
    </row>
    <row r="3842" spans="1:55" x14ac:dyDescent="0.3">
      <c r="A3842" s="11"/>
      <c r="B3842" s="11"/>
      <c r="C3842" s="11"/>
      <c r="D3842" s="11"/>
      <c r="E3842" s="38"/>
      <c r="F3842" s="11"/>
      <c r="G3842" s="40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11"/>
      <c r="AG3842" s="11"/>
      <c r="AH3842" s="11"/>
      <c r="AI3842" s="11"/>
      <c r="AJ3842" s="11"/>
      <c r="AK3842" s="11"/>
      <c r="AL3842" s="11"/>
      <c r="AM3842" s="11"/>
      <c r="AN3842" s="11"/>
      <c r="AO3842" s="11"/>
      <c r="AP3842" s="11"/>
      <c r="AQ3842" s="26"/>
      <c r="AR3842" s="26"/>
      <c r="AS3842" s="26"/>
      <c r="AT3842" s="26"/>
      <c r="AU3842" s="26"/>
      <c r="AV3842" s="26"/>
      <c r="AW3842" s="11"/>
      <c r="AX3842" s="11"/>
      <c r="AY3842" s="11"/>
      <c r="AZ3842" s="11"/>
      <c r="BA3842" s="11"/>
      <c r="BB3842" s="11"/>
      <c r="BC3842" s="11"/>
    </row>
    <row r="3843" spans="1:55" x14ac:dyDescent="0.3">
      <c r="A3843" s="11"/>
      <c r="B3843" s="11"/>
      <c r="C3843" s="11"/>
      <c r="D3843" s="11"/>
      <c r="E3843" s="38"/>
      <c r="F3843" s="11"/>
      <c r="G3843" s="40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11"/>
      <c r="AG3843" s="11"/>
      <c r="AH3843" s="11"/>
      <c r="AI3843" s="11"/>
      <c r="AJ3843" s="11"/>
      <c r="AK3843" s="11"/>
      <c r="AL3843" s="11"/>
      <c r="AM3843" s="11"/>
      <c r="AN3843" s="11"/>
      <c r="AO3843" s="11"/>
      <c r="AP3843" s="11"/>
      <c r="AQ3843" s="26"/>
      <c r="AR3843" s="26"/>
      <c r="AS3843" s="26"/>
      <c r="AT3843" s="26"/>
      <c r="AU3843" s="26"/>
      <c r="AV3843" s="26"/>
      <c r="AW3843" s="11"/>
      <c r="AX3843" s="11"/>
      <c r="AY3843" s="11"/>
      <c r="AZ3843" s="11"/>
      <c r="BA3843" s="11"/>
      <c r="BB3843" s="11"/>
      <c r="BC3843" s="11"/>
    </row>
    <row r="3844" spans="1:55" x14ac:dyDescent="0.3">
      <c r="A3844" s="11"/>
      <c r="B3844" s="11"/>
      <c r="C3844" s="11"/>
      <c r="D3844" s="11"/>
      <c r="E3844" s="38"/>
      <c r="F3844" s="11"/>
      <c r="G3844" s="40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11"/>
      <c r="AG3844" s="11"/>
      <c r="AH3844" s="11"/>
      <c r="AI3844" s="11"/>
      <c r="AJ3844" s="11"/>
      <c r="AK3844" s="11"/>
      <c r="AL3844" s="11"/>
      <c r="AM3844" s="11"/>
      <c r="AN3844" s="11"/>
      <c r="AO3844" s="11"/>
      <c r="AP3844" s="11"/>
      <c r="AQ3844" s="26"/>
      <c r="AR3844" s="26"/>
      <c r="AS3844" s="26"/>
      <c r="AT3844" s="26"/>
      <c r="AU3844" s="26"/>
      <c r="AV3844" s="26"/>
      <c r="AW3844" s="11"/>
      <c r="AX3844" s="11"/>
      <c r="AY3844" s="11"/>
      <c r="AZ3844" s="11"/>
      <c r="BA3844" s="11"/>
      <c r="BB3844" s="11"/>
      <c r="BC3844" s="11"/>
    </row>
    <row r="3845" spans="1:55" x14ac:dyDescent="0.3">
      <c r="A3845" s="11"/>
      <c r="B3845" s="11"/>
      <c r="C3845" s="11"/>
      <c r="D3845" s="11"/>
      <c r="E3845" s="38"/>
      <c r="F3845" s="11"/>
      <c r="G3845" s="40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11"/>
      <c r="AG3845" s="11"/>
      <c r="AH3845" s="11"/>
      <c r="AI3845" s="11"/>
      <c r="AJ3845" s="11"/>
      <c r="AK3845" s="11"/>
      <c r="AL3845" s="11"/>
      <c r="AM3845" s="11"/>
      <c r="AN3845" s="11"/>
      <c r="AO3845" s="11"/>
      <c r="AP3845" s="11"/>
      <c r="AQ3845" s="26"/>
      <c r="AR3845" s="26"/>
      <c r="AS3845" s="26"/>
      <c r="AT3845" s="26"/>
      <c r="AU3845" s="26"/>
      <c r="AV3845" s="26"/>
      <c r="AW3845" s="11"/>
      <c r="AX3845" s="11"/>
      <c r="AY3845" s="11"/>
      <c r="AZ3845" s="11"/>
      <c r="BA3845" s="11"/>
      <c r="BB3845" s="11"/>
      <c r="BC3845" s="11"/>
    </row>
    <row r="3846" spans="1:55" x14ac:dyDescent="0.3">
      <c r="A3846" s="11"/>
      <c r="B3846" s="11"/>
      <c r="C3846" s="11"/>
      <c r="D3846" s="11"/>
      <c r="E3846" s="38"/>
      <c r="F3846" s="11"/>
      <c r="G3846" s="40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11"/>
      <c r="AG3846" s="11"/>
      <c r="AH3846" s="11"/>
      <c r="AI3846" s="11"/>
      <c r="AJ3846" s="11"/>
      <c r="AK3846" s="11"/>
      <c r="AL3846" s="11"/>
      <c r="AM3846" s="11"/>
      <c r="AN3846" s="11"/>
      <c r="AO3846" s="11"/>
      <c r="AP3846" s="11"/>
      <c r="AQ3846" s="26"/>
      <c r="AR3846" s="26"/>
      <c r="AS3846" s="26"/>
      <c r="AT3846" s="26"/>
      <c r="AU3846" s="26"/>
      <c r="AV3846" s="26"/>
      <c r="AW3846" s="11"/>
      <c r="AX3846" s="11"/>
      <c r="AY3846" s="11"/>
      <c r="AZ3846" s="11"/>
      <c r="BA3846" s="11"/>
      <c r="BB3846" s="11"/>
      <c r="BC3846" s="11"/>
    </row>
    <row r="3847" spans="1:55" x14ac:dyDescent="0.3">
      <c r="A3847" s="11"/>
      <c r="B3847" s="11"/>
      <c r="C3847" s="11"/>
      <c r="D3847" s="11"/>
      <c r="E3847" s="38"/>
      <c r="F3847" s="11"/>
      <c r="G3847" s="40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11"/>
      <c r="AG3847" s="11"/>
      <c r="AH3847" s="11"/>
      <c r="AI3847" s="11"/>
      <c r="AJ3847" s="11"/>
      <c r="AK3847" s="11"/>
      <c r="AL3847" s="11"/>
      <c r="AM3847" s="11"/>
      <c r="AN3847" s="11"/>
      <c r="AO3847" s="11"/>
      <c r="AP3847" s="11"/>
      <c r="AQ3847" s="26"/>
      <c r="AR3847" s="26"/>
      <c r="AS3847" s="26"/>
      <c r="AT3847" s="26"/>
      <c r="AU3847" s="26"/>
      <c r="AV3847" s="26"/>
      <c r="AW3847" s="11"/>
      <c r="AX3847" s="11"/>
      <c r="AY3847" s="11"/>
      <c r="AZ3847" s="11"/>
      <c r="BA3847" s="11"/>
      <c r="BB3847" s="11"/>
      <c r="BC3847" s="11"/>
    </row>
    <row r="3848" spans="1:55" x14ac:dyDescent="0.3">
      <c r="A3848" s="11"/>
      <c r="B3848" s="11"/>
      <c r="C3848" s="11"/>
      <c r="D3848" s="11"/>
      <c r="E3848" s="38"/>
      <c r="F3848" s="11"/>
      <c r="G3848" s="40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11"/>
      <c r="AG3848" s="11"/>
      <c r="AH3848" s="11"/>
      <c r="AI3848" s="11"/>
      <c r="AJ3848" s="11"/>
      <c r="AK3848" s="11"/>
      <c r="AL3848" s="11"/>
      <c r="AM3848" s="11"/>
      <c r="AN3848" s="11"/>
      <c r="AO3848" s="11"/>
      <c r="AP3848" s="11"/>
      <c r="AQ3848" s="26"/>
      <c r="AR3848" s="26"/>
      <c r="AS3848" s="26"/>
      <c r="AT3848" s="26"/>
      <c r="AU3848" s="26"/>
      <c r="AV3848" s="26"/>
      <c r="AW3848" s="11"/>
      <c r="AX3848" s="11"/>
      <c r="AY3848" s="11"/>
      <c r="AZ3848" s="11"/>
      <c r="BA3848" s="11"/>
      <c r="BB3848" s="11"/>
      <c r="BC3848" s="11"/>
    </row>
    <row r="3849" spans="1:55" x14ac:dyDescent="0.3">
      <c r="A3849" s="11"/>
      <c r="B3849" s="11"/>
      <c r="C3849" s="11"/>
      <c r="D3849" s="11"/>
      <c r="E3849" s="38"/>
      <c r="F3849" s="11"/>
      <c r="G3849" s="40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11"/>
      <c r="AG3849" s="11"/>
      <c r="AH3849" s="11"/>
      <c r="AI3849" s="11"/>
      <c r="AJ3849" s="11"/>
      <c r="AK3849" s="11"/>
      <c r="AL3849" s="11"/>
      <c r="AM3849" s="11"/>
      <c r="AN3849" s="11"/>
      <c r="AO3849" s="11"/>
      <c r="AP3849" s="11"/>
      <c r="AQ3849" s="26"/>
      <c r="AR3849" s="26"/>
      <c r="AS3849" s="26"/>
      <c r="AT3849" s="26"/>
      <c r="AU3849" s="26"/>
      <c r="AV3849" s="26"/>
      <c r="AW3849" s="11"/>
      <c r="AX3849" s="11"/>
      <c r="AY3849" s="11"/>
      <c r="AZ3849" s="11"/>
      <c r="BA3849" s="11"/>
      <c r="BB3849" s="11"/>
      <c r="BC3849" s="11"/>
    </row>
    <row r="3850" spans="1:55" x14ac:dyDescent="0.3">
      <c r="A3850" s="11"/>
      <c r="B3850" s="11"/>
      <c r="C3850" s="11"/>
      <c r="D3850" s="11"/>
      <c r="E3850" s="38"/>
      <c r="F3850" s="11"/>
      <c r="G3850" s="40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11"/>
      <c r="AG3850" s="11"/>
      <c r="AH3850" s="11"/>
      <c r="AI3850" s="11"/>
      <c r="AJ3850" s="11"/>
      <c r="AK3850" s="11"/>
      <c r="AL3850" s="11"/>
      <c r="AM3850" s="11"/>
      <c r="AN3850" s="11"/>
      <c r="AO3850" s="11"/>
      <c r="AP3850" s="11"/>
      <c r="AQ3850" s="26"/>
      <c r="AR3850" s="26"/>
      <c r="AS3850" s="26"/>
      <c r="AT3850" s="26"/>
      <c r="AU3850" s="26"/>
      <c r="AV3850" s="26"/>
      <c r="AW3850" s="11"/>
      <c r="AX3850" s="11"/>
      <c r="AY3850" s="11"/>
      <c r="AZ3850" s="11"/>
      <c r="BA3850" s="11"/>
      <c r="BB3850" s="11"/>
      <c r="BC3850" s="11"/>
    </row>
    <row r="3851" spans="1:55" x14ac:dyDescent="0.3">
      <c r="A3851" s="11"/>
      <c r="B3851" s="11"/>
      <c r="C3851" s="11"/>
      <c r="D3851" s="11"/>
      <c r="E3851" s="38"/>
      <c r="F3851" s="11"/>
      <c r="G3851" s="40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11"/>
      <c r="AG3851" s="11"/>
      <c r="AH3851" s="11"/>
      <c r="AI3851" s="11"/>
      <c r="AJ3851" s="11"/>
      <c r="AK3851" s="11"/>
      <c r="AL3851" s="11"/>
      <c r="AM3851" s="11"/>
      <c r="AN3851" s="11"/>
      <c r="AO3851" s="11"/>
      <c r="AP3851" s="11"/>
      <c r="AQ3851" s="26"/>
      <c r="AR3851" s="26"/>
      <c r="AS3851" s="26"/>
      <c r="AT3851" s="26"/>
      <c r="AU3851" s="26"/>
      <c r="AV3851" s="26"/>
      <c r="AW3851" s="11"/>
      <c r="AX3851" s="11"/>
      <c r="AY3851" s="11"/>
      <c r="AZ3851" s="11"/>
      <c r="BA3851" s="11"/>
      <c r="BB3851" s="11"/>
      <c r="BC3851" s="11"/>
    </row>
    <row r="3852" spans="1:55" x14ac:dyDescent="0.3">
      <c r="A3852" s="11"/>
      <c r="B3852" s="11"/>
      <c r="C3852" s="11"/>
      <c r="D3852" s="11"/>
      <c r="E3852" s="38"/>
      <c r="F3852" s="11"/>
      <c r="G3852" s="40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11"/>
      <c r="AG3852" s="11"/>
      <c r="AH3852" s="11"/>
      <c r="AI3852" s="11"/>
      <c r="AJ3852" s="11"/>
      <c r="AK3852" s="11"/>
      <c r="AL3852" s="11"/>
      <c r="AM3852" s="11"/>
      <c r="AN3852" s="11"/>
      <c r="AO3852" s="11"/>
      <c r="AP3852" s="11"/>
      <c r="AQ3852" s="26"/>
      <c r="AR3852" s="26"/>
      <c r="AS3852" s="26"/>
      <c r="AT3852" s="26"/>
      <c r="AU3852" s="26"/>
      <c r="AV3852" s="26"/>
      <c r="AW3852" s="11"/>
      <c r="AX3852" s="11"/>
      <c r="AY3852" s="11"/>
      <c r="AZ3852" s="11"/>
      <c r="BA3852" s="11"/>
      <c r="BB3852" s="11"/>
      <c r="BC3852" s="11"/>
    </row>
    <row r="3853" spans="1:55" x14ac:dyDescent="0.3">
      <c r="A3853" s="11"/>
      <c r="B3853" s="11"/>
      <c r="C3853" s="11"/>
      <c r="D3853" s="11"/>
      <c r="E3853" s="38"/>
      <c r="F3853" s="11"/>
      <c r="G3853" s="40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11"/>
      <c r="AG3853" s="11"/>
      <c r="AH3853" s="11"/>
      <c r="AI3853" s="11"/>
      <c r="AJ3853" s="11"/>
      <c r="AK3853" s="11"/>
      <c r="AL3853" s="11"/>
      <c r="AM3853" s="11"/>
      <c r="AN3853" s="11"/>
      <c r="AO3853" s="11"/>
      <c r="AP3853" s="11"/>
      <c r="AQ3853" s="26"/>
      <c r="AR3853" s="26"/>
      <c r="AS3853" s="26"/>
      <c r="AT3853" s="26"/>
      <c r="AU3853" s="26"/>
      <c r="AV3853" s="26"/>
      <c r="AW3853" s="11"/>
      <c r="AX3853" s="11"/>
      <c r="AY3853" s="11"/>
      <c r="AZ3853" s="11"/>
      <c r="BA3853" s="11"/>
      <c r="BB3853" s="11"/>
      <c r="BC3853" s="11"/>
    </row>
    <row r="3854" spans="1:55" x14ac:dyDescent="0.3">
      <c r="A3854" s="11"/>
      <c r="B3854" s="11"/>
      <c r="C3854" s="11"/>
      <c r="D3854" s="11"/>
      <c r="E3854" s="38"/>
      <c r="F3854" s="11"/>
      <c r="G3854" s="40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11"/>
      <c r="AG3854" s="11"/>
      <c r="AH3854" s="11"/>
      <c r="AI3854" s="11"/>
      <c r="AJ3854" s="11"/>
      <c r="AK3854" s="11"/>
      <c r="AL3854" s="11"/>
      <c r="AM3854" s="11"/>
      <c r="AN3854" s="11"/>
      <c r="AO3854" s="11"/>
      <c r="AP3854" s="11"/>
      <c r="AQ3854" s="26"/>
      <c r="AR3854" s="26"/>
      <c r="AS3854" s="26"/>
      <c r="AT3854" s="26"/>
      <c r="AU3854" s="26"/>
      <c r="AV3854" s="26"/>
      <c r="AW3854" s="11"/>
      <c r="AX3854" s="11"/>
      <c r="AY3854" s="11"/>
      <c r="AZ3854" s="11"/>
      <c r="BA3854" s="11"/>
      <c r="BB3854" s="11"/>
      <c r="BC3854" s="11"/>
    </row>
    <row r="3855" spans="1:55" x14ac:dyDescent="0.3">
      <c r="A3855" s="11"/>
      <c r="B3855" s="11"/>
      <c r="C3855" s="11"/>
      <c r="D3855" s="11"/>
      <c r="E3855" s="38"/>
      <c r="F3855" s="11"/>
      <c r="G3855" s="40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11"/>
      <c r="AG3855" s="11"/>
      <c r="AH3855" s="11"/>
      <c r="AI3855" s="11"/>
      <c r="AJ3855" s="11"/>
      <c r="AK3855" s="11"/>
      <c r="AL3855" s="11"/>
      <c r="AM3855" s="11"/>
      <c r="AN3855" s="11"/>
      <c r="AO3855" s="11"/>
      <c r="AP3855" s="11"/>
      <c r="AQ3855" s="26"/>
      <c r="AR3855" s="26"/>
      <c r="AS3855" s="26"/>
      <c r="AT3855" s="26"/>
      <c r="AU3855" s="26"/>
      <c r="AV3855" s="26"/>
      <c r="AW3855" s="11"/>
      <c r="AX3855" s="11"/>
      <c r="AY3855" s="11"/>
      <c r="AZ3855" s="11"/>
      <c r="BA3855" s="11"/>
      <c r="BB3855" s="11"/>
      <c r="BC3855" s="11"/>
    </row>
    <row r="3856" spans="1:55" x14ac:dyDescent="0.3">
      <c r="A3856" s="11"/>
      <c r="B3856" s="11"/>
      <c r="C3856" s="11"/>
      <c r="D3856" s="11"/>
      <c r="E3856" s="38"/>
      <c r="F3856" s="11"/>
      <c r="G3856" s="40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11"/>
      <c r="AG3856" s="11"/>
      <c r="AH3856" s="11"/>
      <c r="AI3856" s="11"/>
      <c r="AJ3856" s="11"/>
      <c r="AK3856" s="11"/>
      <c r="AL3856" s="11"/>
      <c r="AM3856" s="11"/>
      <c r="AN3856" s="11"/>
      <c r="AO3856" s="11"/>
      <c r="AP3856" s="11"/>
      <c r="AQ3856" s="26"/>
      <c r="AR3856" s="26"/>
      <c r="AS3856" s="26"/>
      <c r="AT3856" s="26"/>
      <c r="AU3856" s="26"/>
      <c r="AV3856" s="26"/>
      <c r="AW3856" s="11"/>
      <c r="AX3856" s="11"/>
      <c r="AY3856" s="11"/>
      <c r="AZ3856" s="11"/>
      <c r="BA3856" s="11"/>
      <c r="BB3856" s="11"/>
      <c r="BC3856" s="11"/>
    </row>
    <row r="3857" spans="1:55" x14ac:dyDescent="0.3">
      <c r="A3857" s="11"/>
      <c r="B3857" s="11"/>
      <c r="C3857" s="11"/>
      <c r="D3857" s="11"/>
      <c r="E3857" s="38"/>
      <c r="F3857" s="11"/>
      <c r="G3857" s="40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11"/>
      <c r="AG3857" s="11"/>
      <c r="AH3857" s="11"/>
      <c r="AI3857" s="11"/>
      <c r="AJ3857" s="11"/>
      <c r="AK3857" s="11"/>
      <c r="AL3857" s="11"/>
      <c r="AM3857" s="11"/>
      <c r="AN3857" s="11"/>
      <c r="AO3857" s="11"/>
      <c r="AP3857" s="11"/>
      <c r="AQ3857" s="26"/>
      <c r="AR3857" s="26"/>
      <c r="AS3857" s="26"/>
      <c r="AT3857" s="26"/>
      <c r="AU3857" s="26"/>
      <c r="AV3857" s="26"/>
      <c r="AW3857" s="11"/>
      <c r="AX3857" s="11"/>
      <c r="AY3857" s="11"/>
      <c r="AZ3857" s="11"/>
      <c r="BA3857" s="11"/>
      <c r="BB3857" s="11"/>
      <c r="BC3857" s="11"/>
    </row>
    <row r="3858" spans="1:55" x14ac:dyDescent="0.3">
      <c r="A3858" s="11"/>
      <c r="B3858" s="11"/>
      <c r="C3858" s="11"/>
      <c r="D3858" s="11"/>
      <c r="E3858" s="38"/>
      <c r="F3858" s="11"/>
      <c r="G3858" s="40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11"/>
      <c r="AG3858" s="11"/>
      <c r="AH3858" s="11"/>
      <c r="AI3858" s="11"/>
      <c r="AJ3858" s="11"/>
      <c r="AK3858" s="11"/>
      <c r="AL3858" s="11"/>
      <c r="AM3858" s="11"/>
      <c r="AN3858" s="11"/>
      <c r="AO3858" s="11"/>
      <c r="AP3858" s="11"/>
      <c r="AQ3858" s="26"/>
      <c r="AR3858" s="26"/>
      <c r="AS3858" s="26"/>
      <c r="AT3858" s="26"/>
      <c r="AU3858" s="26"/>
      <c r="AV3858" s="26"/>
      <c r="AW3858" s="11"/>
      <c r="AX3858" s="11"/>
      <c r="AY3858" s="11"/>
      <c r="AZ3858" s="11"/>
      <c r="BA3858" s="11"/>
      <c r="BB3858" s="11"/>
      <c r="BC3858" s="11"/>
    </row>
    <row r="3859" spans="1:55" x14ac:dyDescent="0.3">
      <c r="A3859" s="11"/>
      <c r="B3859" s="11"/>
      <c r="C3859" s="11"/>
      <c r="D3859" s="11"/>
      <c r="E3859" s="38"/>
      <c r="F3859" s="11"/>
      <c r="G3859" s="40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11"/>
      <c r="AG3859" s="11"/>
      <c r="AH3859" s="11"/>
      <c r="AI3859" s="11"/>
      <c r="AJ3859" s="11"/>
      <c r="AK3859" s="11"/>
      <c r="AL3859" s="11"/>
      <c r="AM3859" s="11"/>
      <c r="AN3859" s="11"/>
      <c r="AO3859" s="11"/>
      <c r="AP3859" s="11"/>
      <c r="AQ3859" s="26"/>
      <c r="AR3859" s="26"/>
      <c r="AS3859" s="26"/>
      <c r="AT3859" s="26"/>
      <c r="AU3859" s="26"/>
      <c r="AV3859" s="26"/>
      <c r="AW3859" s="11"/>
      <c r="AX3859" s="11"/>
      <c r="AY3859" s="11"/>
      <c r="AZ3859" s="11"/>
      <c r="BA3859" s="11"/>
      <c r="BB3859" s="11"/>
      <c r="BC3859" s="11"/>
    </row>
    <row r="3860" spans="1:55" x14ac:dyDescent="0.3">
      <c r="A3860" s="11"/>
      <c r="B3860" s="11"/>
      <c r="C3860" s="11"/>
      <c r="D3860" s="11"/>
      <c r="E3860" s="38"/>
      <c r="F3860" s="11"/>
      <c r="G3860" s="40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11"/>
      <c r="AG3860" s="11"/>
      <c r="AH3860" s="11"/>
      <c r="AI3860" s="11"/>
      <c r="AJ3860" s="11"/>
      <c r="AK3860" s="11"/>
      <c r="AL3860" s="11"/>
      <c r="AM3860" s="11"/>
      <c r="AN3860" s="11"/>
      <c r="AO3860" s="11"/>
      <c r="AP3860" s="11"/>
      <c r="AQ3860" s="26"/>
      <c r="AR3860" s="26"/>
      <c r="AS3860" s="26"/>
      <c r="AT3860" s="26"/>
      <c r="AU3860" s="26"/>
      <c r="AV3860" s="26"/>
      <c r="AW3860" s="11"/>
      <c r="AX3860" s="11"/>
      <c r="AY3860" s="11"/>
      <c r="AZ3860" s="11"/>
      <c r="BA3860" s="11"/>
      <c r="BB3860" s="11"/>
      <c r="BC3860" s="11"/>
    </row>
    <row r="3861" spans="1:55" x14ac:dyDescent="0.3">
      <c r="A3861" s="11"/>
      <c r="B3861" s="11"/>
      <c r="C3861" s="11"/>
      <c r="D3861" s="11"/>
      <c r="E3861" s="38"/>
      <c r="F3861" s="11"/>
      <c r="G3861" s="40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11"/>
      <c r="AG3861" s="11"/>
      <c r="AH3861" s="11"/>
      <c r="AI3861" s="11"/>
      <c r="AJ3861" s="11"/>
      <c r="AK3861" s="11"/>
      <c r="AL3861" s="11"/>
      <c r="AM3861" s="11"/>
      <c r="AN3861" s="11"/>
      <c r="AO3861" s="11"/>
      <c r="AP3861" s="11"/>
      <c r="AQ3861" s="26"/>
      <c r="AR3861" s="26"/>
      <c r="AS3861" s="26"/>
      <c r="AT3861" s="26"/>
      <c r="AU3861" s="26"/>
      <c r="AV3861" s="26"/>
      <c r="AW3861" s="11"/>
      <c r="AX3861" s="11"/>
      <c r="AY3861" s="11"/>
      <c r="AZ3861" s="11"/>
      <c r="BA3861" s="11"/>
      <c r="BB3861" s="11"/>
      <c r="BC3861" s="11"/>
    </row>
    <row r="3862" spans="1:55" x14ac:dyDescent="0.3">
      <c r="A3862" s="11"/>
      <c r="B3862" s="11"/>
      <c r="C3862" s="11"/>
      <c r="D3862" s="11"/>
      <c r="E3862" s="38"/>
      <c r="F3862" s="11"/>
      <c r="G3862" s="40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11"/>
      <c r="AG3862" s="11"/>
      <c r="AH3862" s="11"/>
      <c r="AI3862" s="11"/>
      <c r="AJ3862" s="11"/>
      <c r="AK3862" s="11"/>
      <c r="AL3862" s="11"/>
      <c r="AM3862" s="11"/>
      <c r="AN3862" s="11"/>
      <c r="AO3862" s="11"/>
      <c r="AP3862" s="11"/>
      <c r="AQ3862" s="26"/>
      <c r="AR3862" s="26"/>
      <c r="AS3862" s="26"/>
      <c r="AT3862" s="26"/>
      <c r="AU3862" s="26"/>
      <c r="AV3862" s="26"/>
      <c r="AW3862" s="11"/>
      <c r="AX3862" s="11"/>
      <c r="AY3862" s="11"/>
      <c r="AZ3862" s="11"/>
      <c r="BA3862" s="11"/>
      <c r="BB3862" s="11"/>
      <c r="BC3862" s="11"/>
    </row>
    <row r="3863" spans="1:55" x14ac:dyDescent="0.3">
      <c r="A3863" s="11"/>
      <c r="B3863" s="11"/>
      <c r="C3863" s="11"/>
      <c r="D3863" s="11"/>
      <c r="E3863" s="38"/>
      <c r="F3863" s="11"/>
      <c r="G3863" s="40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11"/>
      <c r="AG3863" s="11"/>
      <c r="AH3863" s="11"/>
      <c r="AI3863" s="11"/>
      <c r="AJ3863" s="11"/>
      <c r="AK3863" s="11"/>
      <c r="AL3863" s="11"/>
      <c r="AM3863" s="11"/>
      <c r="AN3863" s="11"/>
      <c r="AO3863" s="11"/>
      <c r="AP3863" s="11"/>
      <c r="AQ3863" s="26"/>
      <c r="AR3863" s="26"/>
      <c r="AS3863" s="26"/>
      <c r="AT3863" s="26"/>
      <c r="AU3863" s="26"/>
      <c r="AV3863" s="26"/>
      <c r="AW3863" s="11"/>
      <c r="AX3863" s="11"/>
      <c r="AY3863" s="11"/>
      <c r="AZ3863" s="11"/>
      <c r="BA3863" s="11"/>
      <c r="BB3863" s="11"/>
      <c r="BC3863" s="11"/>
    </row>
    <row r="3864" spans="1:55" x14ac:dyDescent="0.3">
      <c r="A3864" s="11"/>
      <c r="B3864" s="11"/>
      <c r="C3864" s="11"/>
      <c r="D3864" s="11"/>
      <c r="E3864" s="38"/>
      <c r="F3864" s="11"/>
      <c r="G3864" s="40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11"/>
      <c r="AG3864" s="11"/>
      <c r="AH3864" s="11"/>
      <c r="AI3864" s="11"/>
      <c r="AJ3864" s="11"/>
      <c r="AK3864" s="11"/>
      <c r="AL3864" s="11"/>
      <c r="AM3864" s="11"/>
      <c r="AN3864" s="11"/>
      <c r="AO3864" s="11"/>
      <c r="AP3864" s="11"/>
      <c r="AQ3864" s="26"/>
      <c r="AR3864" s="26"/>
      <c r="AS3864" s="26"/>
      <c r="AT3864" s="26"/>
      <c r="AU3864" s="26"/>
      <c r="AV3864" s="26"/>
      <c r="AW3864" s="11"/>
      <c r="AX3864" s="11"/>
      <c r="AY3864" s="11"/>
      <c r="AZ3864" s="11"/>
      <c r="BA3864" s="11"/>
      <c r="BB3864" s="11"/>
      <c r="BC3864" s="11"/>
    </row>
    <row r="3865" spans="1:55" x14ac:dyDescent="0.3">
      <c r="A3865" s="11"/>
      <c r="B3865" s="11"/>
      <c r="C3865" s="11"/>
      <c r="D3865" s="11"/>
      <c r="E3865" s="38"/>
      <c r="F3865" s="11"/>
      <c r="G3865" s="40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11"/>
      <c r="AG3865" s="11"/>
      <c r="AH3865" s="11"/>
      <c r="AI3865" s="11"/>
      <c r="AJ3865" s="11"/>
      <c r="AK3865" s="11"/>
      <c r="AL3865" s="11"/>
      <c r="AM3865" s="11"/>
      <c r="AN3865" s="11"/>
      <c r="AO3865" s="11"/>
      <c r="AP3865" s="11"/>
      <c r="AQ3865" s="26"/>
      <c r="AR3865" s="26"/>
      <c r="AS3865" s="26"/>
      <c r="AT3865" s="26"/>
      <c r="AU3865" s="26"/>
      <c r="AV3865" s="26"/>
      <c r="AW3865" s="11"/>
      <c r="AX3865" s="11"/>
      <c r="AY3865" s="11"/>
      <c r="AZ3865" s="11"/>
      <c r="BA3865" s="11"/>
      <c r="BB3865" s="11"/>
      <c r="BC3865" s="11"/>
    </row>
    <row r="3866" spans="1:55" x14ac:dyDescent="0.3">
      <c r="A3866" s="11"/>
      <c r="B3866" s="11"/>
      <c r="C3866" s="11"/>
      <c r="D3866" s="11"/>
      <c r="E3866" s="38"/>
      <c r="F3866" s="11"/>
      <c r="G3866" s="40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11"/>
      <c r="AG3866" s="11"/>
      <c r="AH3866" s="11"/>
      <c r="AI3866" s="11"/>
      <c r="AJ3866" s="11"/>
      <c r="AK3866" s="11"/>
      <c r="AL3866" s="11"/>
      <c r="AM3866" s="11"/>
      <c r="AN3866" s="11"/>
      <c r="AO3866" s="11"/>
      <c r="AP3866" s="11"/>
      <c r="AQ3866" s="26"/>
      <c r="AR3866" s="26"/>
      <c r="AS3866" s="26"/>
      <c r="AT3866" s="26"/>
      <c r="AU3866" s="26"/>
      <c r="AV3866" s="26"/>
      <c r="AW3866" s="11"/>
      <c r="AX3866" s="11"/>
      <c r="AY3866" s="11"/>
      <c r="AZ3866" s="11"/>
      <c r="BA3866" s="11"/>
      <c r="BB3866" s="11"/>
      <c r="BC3866" s="11"/>
    </row>
    <row r="3867" spans="1:55" x14ac:dyDescent="0.3">
      <c r="A3867" s="11"/>
      <c r="B3867" s="11"/>
      <c r="C3867" s="11"/>
      <c r="D3867" s="11"/>
      <c r="E3867" s="38"/>
      <c r="F3867" s="11"/>
      <c r="G3867" s="40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11"/>
      <c r="AG3867" s="11"/>
      <c r="AH3867" s="11"/>
      <c r="AI3867" s="11"/>
      <c r="AJ3867" s="11"/>
      <c r="AK3867" s="11"/>
      <c r="AL3867" s="11"/>
      <c r="AM3867" s="11"/>
      <c r="AN3867" s="11"/>
      <c r="AO3867" s="11"/>
      <c r="AP3867" s="11"/>
      <c r="AQ3867" s="26"/>
      <c r="AR3867" s="26"/>
      <c r="AS3867" s="26"/>
      <c r="AT3867" s="26"/>
      <c r="AU3867" s="26"/>
      <c r="AV3867" s="26"/>
      <c r="AW3867" s="11"/>
      <c r="AX3867" s="11"/>
      <c r="AY3867" s="11"/>
      <c r="AZ3867" s="11"/>
      <c r="BA3867" s="11"/>
      <c r="BB3867" s="11"/>
      <c r="BC3867" s="11"/>
    </row>
    <row r="3868" spans="1:55" x14ac:dyDescent="0.3">
      <c r="A3868" s="11"/>
      <c r="B3868" s="11"/>
      <c r="C3868" s="11"/>
      <c r="D3868" s="11"/>
      <c r="E3868" s="38"/>
      <c r="F3868" s="11"/>
      <c r="G3868" s="40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11"/>
      <c r="AG3868" s="11"/>
      <c r="AH3868" s="11"/>
      <c r="AI3868" s="11"/>
      <c r="AJ3868" s="11"/>
      <c r="AK3868" s="11"/>
      <c r="AL3868" s="11"/>
      <c r="AM3868" s="11"/>
      <c r="AN3868" s="11"/>
      <c r="AO3868" s="11"/>
      <c r="AP3868" s="11"/>
      <c r="AQ3868" s="26"/>
      <c r="AR3868" s="26"/>
      <c r="AS3868" s="26"/>
      <c r="AT3868" s="26"/>
      <c r="AU3868" s="26"/>
      <c r="AV3868" s="26"/>
      <c r="AW3868" s="11"/>
      <c r="AX3868" s="11"/>
      <c r="AY3868" s="11"/>
      <c r="AZ3868" s="11"/>
      <c r="BA3868" s="11"/>
      <c r="BB3868" s="11"/>
      <c r="BC3868" s="11"/>
    </row>
    <row r="3869" spans="1:55" x14ac:dyDescent="0.3">
      <c r="A3869" s="11"/>
      <c r="B3869" s="11"/>
      <c r="C3869" s="11"/>
      <c r="D3869" s="11"/>
      <c r="E3869" s="38"/>
      <c r="F3869" s="11"/>
      <c r="G3869" s="40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11"/>
      <c r="AG3869" s="11"/>
      <c r="AH3869" s="11"/>
      <c r="AI3869" s="11"/>
      <c r="AJ3869" s="11"/>
      <c r="AK3869" s="11"/>
      <c r="AL3869" s="11"/>
      <c r="AM3869" s="11"/>
      <c r="AN3869" s="11"/>
      <c r="AO3869" s="11"/>
      <c r="AP3869" s="11"/>
      <c r="AQ3869" s="26"/>
      <c r="AR3869" s="26"/>
      <c r="AS3869" s="26"/>
      <c r="AT3869" s="26"/>
      <c r="AU3869" s="26"/>
      <c r="AV3869" s="26"/>
      <c r="AW3869" s="11"/>
      <c r="AX3869" s="11"/>
      <c r="AY3869" s="11"/>
      <c r="AZ3869" s="11"/>
      <c r="BA3869" s="11"/>
      <c r="BB3869" s="11"/>
      <c r="BC3869" s="11"/>
    </row>
    <row r="3870" spans="1:55" x14ac:dyDescent="0.3">
      <c r="A3870" s="11"/>
      <c r="B3870" s="11"/>
      <c r="C3870" s="11"/>
      <c r="D3870" s="11"/>
      <c r="E3870" s="38"/>
      <c r="F3870" s="11"/>
      <c r="G3870" s="40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11"/>
      <c r="AG3870" s="11"/>
      <c r="AH3870" s="11"/>
      <c r="AI3870" s="11"/>
      <c r="AJ3870" s="11"/>
      <c r="AK3870" s="11"/>
      <c r="AL3870" s="11"/>
      <c r="AM3870" s="11"/>
      <c r="AN3870" s="11"/>
      <c r="AO3870" s="11"/>
      <c r="AP3870" s="11"/>
      <c r="AQ3870" s="26"/>
      <c r="AR3870" s="26"/>
      <c r="AS3870" s="26"/>
      <c r="AT3870" s="26"/>
      <c r="AU3870" s="26"/>
      <c r="AV3870" s="26"/>
      <c r="AW3870" s="11"/>
      <c r="AX3870" s="11"/>
      <c r="AY3870" s="11"/>
      <c r="AZ3870" s="11"/>
      <c r="BA3870" s="11"/>
      <c r="BB3870" s="11"/>
      <c r="BC3870" s="11"/>
    </row>
    <row r="3871" spans="1:55" x14ac:dyDescent="0.3">
      <c r="A3871" s="11"/>
      <c r="B3871" s="11"/>
      <c r="C3871" s="11"/>
      <c r="D3871" s="11"/>
      <c r="E3871" s="38"/>
      <c r="F3871" s="11"/>
      <c r="G3871" s="40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11"/>
      <c r="AG3871" s="11"/>
      <c r="AH3871" s="11"/>
      <c r="AI3871" s="11"/>
      <c r="AJ3871" s="11"/>
      <c r="AK3871" s="11"/>
      <c r="AL3871" s="11"/>
      <c r="AM3871" s="11"/>
      <c r="AN3871" s="11"/>
      <c r="AO3871" s="11"/>
      <c r="AP3871" s="11"/>
      <c r="AQ3871" s="26"/>
      <c r="AR3871" s="26"/>
      <c r="AS3871" s="26"/>
      <c r="AT3871" s="26"/>
      <c r="AU3871" s="26"/>
      <c r="AV3871" s="26"/>
      <c r="AW3871" s="11"/>
      <c r="AX3871" s="11"/>
      <c r="AY3871" s="11"/>
      <c r="AZ3871" s="11"/>
      <c r="BA3871" s="11"/>
      <c r="BB3871" s="11"/>
      <c r="BC3871" s="11"/>
    </row>
    <row r="3872" spans="1:55" x14ac:dyDescent="0.3">
      <c r="A3872" s="11"/>
      <c r="B3872" s="11"/>
      <c r="C3872" s="11"/>
      <c r="D3872" s="11"/>
      <c r="E3872" s="38"/>
      <c r="F3872" s="11"/>
      <c r="G3872" s="40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11"/>
      <c r="AG3872" s="11"/>
      <c r="AH3872" s="11"/>
      <c r="AI3872" s="11"/>
      <c r="AJ3872" s="11"/>
      <c r="AK3872" s="11"/>
      <c r="AL3872" s="11"/>
      <c r="AM3872" s="11"/>
      <c r="AN3872" s="11"/>
      <c r="AO3872" s="11"/>
      <c r="AP3872" s="11"/>
      <c r="AQ3872" s="26"/>
      <c r="AR3872" s="26"/>
      <c r="AS3872" s="26"/>
      <c r="AT3872" s="26"/>
      <c r="AU3872" s="26"/>
      <c r="AV3872" s="26"/>
      <c r="AW3872" s="11"/>
      <c r="AX3872" s="11"/>
      <c r="AY3872" s="11"/>
      <c r="AZ3872" s="11"/>
      <c r="BA3872" s="11"/>
      <c r="BB3872" s="11"/>
      <c r="BC3872" s="11"/>
    </row>
    <row r="3873" spans="1:55" x14ac:dyDescent="0.3">
      <c r="A3873" s="11"/>
      <c r="B3873" s="11"/>
      <c r="C3873" s="11"/>
      <c r="D3873" s="11"/>
      <c r="E3873" s="38"/>
      <c r="F3873" s="11"/>
      <c r="G3873" s="40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11"/>
      <c r="AG3873" s="11"/>
      <c r="AH3873" s="11"/>
      <c r="AI3873" s="11"/>
      <c r="AJ3873" s="11"/>
      <c r="AK3873" s="11"/>
      <c r="AL3873" s="11"/>
      <c r="AM3873" s="11"/>
      <c r="AN3873" s="11"/>
      <c r="AO3873" s="11"/>
      <c r="AP3873" s="11"/>
      <c r="AQ3873" s="26"/>
      <c r="AR3873" s="26"/>
      <c r="AS3873" s="26"/>
      <c r="AT3873" s="26"/>
      <c r="AU3873" s="26"/>
      <c r="AV3873" s="26"/>
      <c r="AW3873" s="11"/>
      <c r="AX3873" s="11"/>
      <c r="AY3873" s="11"/>
      <c r="AZ3873" s="11"/>
      <c r="BA3873" s="11"/>
      <c r="BB3873" s="11"/>
      <c r="BC3873" s="11"/>
    </row>
    <row r="3874" spans="1:55" x14ac:dyDescent="0.3">
      <c r="A3874" s="11"/>
      <c r="B3874" s="11"/>
      <c r="C3874" s="11"/>
      <c r="D3874" s="11"/>
      <c r="E3874" s="38"/>
      <c r="F3874" s="11"/>
      <c r="G3874" s="40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11"/>
      <c r="AG3874" s="11"/>
      <c r="AH3874" s="11"/>
      <c r="AI3874" s="11"/>
      <c r="AJ3874" s="11"/>
      <c r="AK3874" s="11"/>
      <c r="AL3874" s="11"/>
      <c r="AM3874" s="11"/>
      <c r="AN3874" s="11"/>
      <c r="AO3874" s="11"/>
      <c r="AP3874" s="11"/>
      <c r="AQ3874" s="26"/>
      <c r="AR3874" s="26"/>
      <c r="AS3874" s="26"/>
      <c r="AT3874" s="26"/>
      <c r="AU3874" s="26"/>
      <c r="AV3874" s="26"/>
      <c r="AW3874" s="11"/>
      <c r="AX3874" s="11"/>
      <c r="AY3874" s="11"/>
      <c r="AZ3874" s="11"/>
      <c r="BA3874" s="11"/>
      <c r="BB3874" s="11"/>
      <c r="BC3874" s="11"/>
    </row>
    <row r="3875" spans="1:55" x14ac:dyDescent="0.3">
      <c r="A3875" s="11"/>
      <c r="B3875" s="11"/>
      <c r="C3875" s="11"/>
      <c r="D3875" s="11"/>
      <c r="E3875" s="38"/>
      <c r="F3875" s="11"/>
      <c r="G3875" s="40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11"/>
      <c r="AG3875" s="11"/>
      <c r="AH3875" s="11"/>
      <c r="AI3875" s="11"/>
      <c r="AJ3875" s="11"/>
      <c r="AK3875" s="11"/>
      <c r="AL3875" s="11"/>
      <c r="AM3875" s="11"/>
      <c r="AN3875" s="11"/>
      <c r="AO3875" s="11"/>
      <c r="AP3875" s="11"/>
      <c r="AQ3875" s="26"/>
      <c r="AR3875" s="26"/>
      <c r="AS3875" s="26"/>
      <c r="AT3875" s="26"/>
      <c r="AU3875" s="26"/>
      <c r="AV3875" s="26"/>
      <c r="AW3875" s="11"/>
      <c r="AX3875" s="11"/>
      <c r="AY3875" s="11"/>
      <c r="AZ3875" s="11"/>
      <c r="BA3875" s="11"/>
      <c r="BB3875" s="11"/>
      <c r="BC3875" s="11"/>
    </row>
    <row r="3876" spans="1:55" x14ac:dyDescent="0.3">
      <c r="A3876" s="11"/>
      <c r="B3876" s="11"/>
      <c r="C3876" s="11"/>
      <c r="D3876" s="11"/>
      <c r="E3876" s="38"/>
      <c r="F3876" s="11"/>
      <c r="G3876" s="40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11"/>
      <c r="AG3876" s="11"/>
      <c r="AH3876" s="11"/>
      <c r="AI3876" s="11"/>
      <c r="AJ3876" s="11"/>
      <c r="AK3876" s="11"/>
      <c r="AL3876" s="11"/>
      <c r="AM3876" s="11"/>
      <c r="AN3876" s="11"/>
      <c r="AO3876" s="11"/>
      <c r="AP3876" s="11"/>
      <c r="AQ3876" s="26"/>
      <c r="AR3876" s="26"/>
      <c r="AS3876" s="26"/>
      <c r="AT3876" s="26"/>
      <c r="AU3876" s="26"/>
      <c r="AV3876" s="26"/>
      <c r="AW3876" s="11"/>
      <c r="AX3876" s="11"/>
      <c r="AY3876" s="11"/>
      <c r="AZ3876" s="11"/>
      <c r="BA3876" s="11"/>
      <c r="BB3876" s="11"/>
      <c r="BC3876" s="11"/>
    </row>
    <row r="3877" spans="1:55" x14ac:dyDescent="0.3">
      <c r="A3877" s="11"/>
      <c r="B3877" s="11"/>
      <c r="C3877" s="11"/>
      <c r="D3877" s="11"/>
      <c r="E3877" s="38"/>
      <c r="F3877" s="11"/>
      <c r="G3877" s="40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11"/>
      <c r="AG3877" s="11"/>
      <c r="AH3877" s="11"/>
      <c r="AI3877" s="11"/>
      <c r="AJ3877" s="11"/>
      <c r="AK3877" s="11"/>
      <c r="AL3877" s="11"/>
      <c r="AM3877" s="11"/>
      <c r="AN3877" s="11"/>
      <c r="AO3877" s="11"/>
      <c r="AP3877" s="11"/>
      <c r="AQ3877" s="26"/>
      <c r="AR3877" s="26"/>
      <c r="AS3877" s="26"/>
      <c r="AT3877" s="26"/>
      <c r="AU3877" s="26"/>
      <c r="AV3877" s="26"/>
      <c r="AW3877" s="11"/>
      <c r="AX3877" s="11"/>
      <c r="AY3877" s="11"/>
      <c r="AZ3877" s="11"/>
      <c r="BA3877" s="11"/>
      <c r="BB3877" s="11"/>
      <c r="BC3877" s="11"/>
    </row>
    <row r="3878" spans="1:55" x14ac:dyDescent="0.3">
      <c r="A3878" s="11"/>
      <c r="B3878" s="11"/>
      <c r="C3878" s="11"/>
      <c r="D3878" s="11"/>
      <c r="E3878" s="38"/>
      <c r="F3878" s="11"/>
      <c r="G3878" s="40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11"/>
      <c r="AG3878" s="11"/>
      <c r="AH3878" s="11"/>
      <c r="AI3878" s="11"/>
      <c r="AJ3878" s="11"/>
      <c r="AK3878" s="11"/>
      <c r="AL3878" s="11"/>
      <c r="AM3878" s="11"/>
      <c r="AN3878" s="11"/>
      <c r="AO3878" s="11"/>
      <c r="AP3878" s="11"/>
      <c r="AQ3878" s="26"/>
      <c r="AR3878" s="26"/>
      <c r="AS3878" s="26"/>
      <c r="AT3878" s="26"/>
      <c r="AU3878" s="26"/>
      <c r="AV3878" s="26"/>
      <c r="AW3878" s="11"/>
      <c r="AX3878" s="11"/>
      <c r="AY3878" s="11"/>
      <c r="AZ3878" s="11"/>
      <c r="BA3878" s="11"/>
      <c r="BB3878" s="11"/>
      <c r="BC3878" s="11"/>
    </row>
    <row r="3879" spans="1:55" x14ac:dyDescent="0.3">
      <c r="A3879" s="11"/>
      <c r="B3879" s="11"/>
      <c r="C3879" s="11"/>
      <c r="D3879" s="11"/>
      <c r="E3879" s="38"/>
      <c r="F3879" s="11"/>
      <c r="G3879" s="40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11"/>
      <c r="AG3879" s="11"/>
      <c r="AH3879" s="11"/>
      <c r="AI3879" s="11"/>
      <c r="AJ3879" s="11"/>
      <c r="AK3879" s="11"/>
      <c r="AL3879" s="11"/>
      <c r="AM3879" s="11"/>
      <c r="AN3879" s="11"/>
      <c r="AO3879" s="11"/>
      <c r="AP3879" s="11"/>
      <c r="AQ3879" s="26"/>
      <c r="AR3879" s="26"/>
      <c r="AS3879" s="26"/>
      <c r="AT3879" s="26"/>
      <c r="AU3879" s="26"/>
      <c r="AV3879" s="26"/>
      <c r="AW3879" s="11"/>
      <c r="AX3879" s="11"/>
      <c r="AY3879" s="11"/>
      <c r="AZ3879" s="11"/>
      <c r="BA3879" s="11"/>
      <c r="BB3879" s="11"/>
      <c r="BC3879" s="11"/>
    </row>
    <row r="3880" spans="1:55" x14ac:dyDescent="0.3">
      <c r="A3880" s="11"/>
      <c r="B3880" s="11"/>
      <c r="C3880" s="11"/>
      <c r="D3880" s="11"/>
      <c r="E3880" s="38"/>
      <c r="F3880" s="11"/>
      <c r="G3880" s="40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11"/>
      <c r="AG3880" s="11"/>
      <c r="AH3880" s="11"/>
      <c r="AI3880" s="11"/>
      <c r="AJ3880" s="11"/>
      <c r="AK3880" s="11"/>
      <c r="AL3880" s="11"/>
      <c r="AM3880" s="11"/>
      <c r="AN3880" s="11"/>
      <c r="AO3880" s="11"/>
      <c r="AP3880" s="11"/>
      <c r="AQ3880" s="26"/>
      <c r="AR3880" s="26"/>
      <c r="AS3880" s="26"/>
      <c r="AT3880" s="26"/>
      <c r="AU3880" s="26"/>
      <c r="AV3880" s="26"/>
      <c r="AW3880" s="11"/>
      <c r="AX3880" s="11"/>
      <c r="AY3880" s="11"/>
      <c r="AZ3880" s="11"/>
      <c r="BA3880" s="11"/>
      <c r="BB3880" s="11"/>
      <c r="BC3880" s="11"/>
    </row>
    <row r="3881" spans="1:55" x14ac:dyDescent="0.3">
      <c r="A3881" s="11"/>
      <c r="B3881" s="11"/>
      <c r="C3881" s="11"/>
      <c r="D3881" s="11"/>
      <c r="E3881" s="38"/>
      <c r="F3881" s="11"/>
      <c r="G3881" s="40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11"/>
      <c r="AG3881" s="11"/>
      <c r="AH3881" s="11"/>
      <c r="AI3881" s="11"/>
      <c r="AJ3881" s="11"/>
      <c r="AK3881" s="11"/>
      <c r="AL3881" s="11"/>
      <c r="AM3881" s="11"/>
      <c r="AN3881" s="11"/>
      <c r="AO3881" s="11"/>
      <c r="AP3881" s="11"/>
      <c r="AQ3881" s="26"/>
      <c r="AR3881" s="26"/>
      <c r="AS3881" s="26"/>
      <c r="AT3881" s="26"/>
      <c r="AU3881" s="26"/>
      <c r="AV3881" s="26"/>
      <c r="AW3881" s="11"/>
      <c r="AX3881" s="11"/>
      <c r="AY3881" s="11"/>
      <c r="AZ3881" s="11"/>
      <c r="BA3881" s="11"/>
      <c r="BB3881" s="11"/>
      <c r="BC3881" s="11"/>
    </row>
    <row r="3882" spans="1:55" x14ac:dyDescent="0.3">
      <c r="A3882" s="11"/>
      <c r="B3882" s="11"/>
      <c r="C3882" s="11"/>
      <c r="D3882" s="11"/>
      <c r="E3882" s="38"/>
      <c r="F3882" s="11"/>
      <c r="G3882" s="40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11"/>
      <c r="AG3882" s="11"/>
      <c r="AH3882" s="11"/>
      <c r="AI3882" s="11"/>
      <c r="AJ3882" s="11"/>
      <c r="AK3882" s="11"/>
      <c r="AL3882" s="11"/>
      <c r="AM3882" s="11"/>
      <c r="AN3882" s="11"/>
      <c r="AO3882" s="11"/>
      <c r="AP3882" s="11"/>
      <c r="AQ3882" s="26"/>
      <c r="AR3882" s="26"/>
      <c r="AS3882" s="26"/>
      <c r="AT3882" s="26"/>
      <c r="AU3882" s="26"/>
      <c r="AV3882" s="26"/>
      <c r="AW3882" s="11"/>
      <c r="AX3882" s="11"/>
      <c r="AY3882" s="11"/>
      <c r="AZ3882" s="11"/>
      <c r="BA3882" s="11"/>
      <c r="BB3882" s="11"/>
      <c r="BC3882" s="11"/>
    </row>
    <row r="3883" spans="1:55" x14ac:dyDescent="0.3">
      <c r="A3883" s="11"/>
      <c r="B3883" s="11"/>
      <c r="C3883" s="11"/>
      <c r="D3883" s="11"/>
      <c r="E3883" s="38"/>
      <c r="F3883" s="11"/>
      <c r="G3883" s="40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11"/>
      <c r="AG3883" s="11"/>
      <c r="AH3883" s="11"/>
      <c r="AI3883" s="11"/>
      <c r="AJ3883" s="11"/>
      <c r="AK3883" s="11"/>
      <c r="AL3883" s="11"/>
      <c r="AM3883" s="11"/>
      <c r="AN3883" s="11"/>
      <c r="AO3883" s="11"/>
      <c r="AP3883" s="11"/>
      <c r="AQ3883" s="26"/>
      <c r="AR3883" s="26"/>
      <c r="AS3883" s="26"/>
      <c r="AT3883" s="26"/>
      <c r="AU3883" s="26"/>
      <c r="AV3883" s="26"/>
      <c r="AW3883" s="11"/>
      <c r="AX3883" s="11"/>
      <c r="AY3883" s="11"/>
      <c r="AZ3883" s="11"/>
      <c r="BA3883" s="11"/>
      <c r="BB3883" s="11"/>
      <c r="BC3883" s="11"/>
    </row>
    <row r="3884" spans="1:55" x14ac:dyDescent="0.3">
      <c r="A3884" s="11"/>
      <c r="B3884" s="11"/>
      <c r="C3884" s="11"/>
      <c r="D3884" s="11"/>
      <c r="E3884" s="38"/>
      <c r="F3884" s="11"/>
      <c r="G3884" s="40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11"/>
      <c r="AG3884" s="11"/>
      <c r="AH3884" s="11"/>
      <c r="AI3884" s="11"/>
      <c r="AJ3884" s="11"/>
      <c r="AK3884" s="11"/>
      <c r="AL3884" s="11"/>
      <c r="AM3884" s="11"/>
      <c r="AN3884" s="11"/>
      <c r="AO3884" s="11"/>
      <c r="AP3884" s="11"/>
      <c r="AQ3884" s="26"/>
      <c r="AR3884" s="26"/>
      <c r="AS3884" s="26"/>
      <c r="AT3884" s="26"/>
      <c r="AU3884" s="26"/>
      <c r="AV3884" s="26"/>
      <c r="AW3884" s="11"/>
      <c r="AX3884" s="11"/>
      <c r="AY3884" s="11"/>
      <c r="AZ3884" s="11"/>
      <c r="BA3884" s="11"/>
      <c r="BB3884" s="11"/>
      <c r="BC3884" s="11"/>
    </row>
    <row r="3885" spans="1:55" x14ac:dyDescent="0.3">
      <c r="A3885" s="11"/>
      <c r="B3885" s="11"/>
      <c r="C3885" s="11"/>
      <c r="D3885" s="11"/>
      <c r="E3885" s="38"/>
      <c r="F3885" s="11"/>
      <c r="G3885" s="40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11"/>
      <c r="AG3885" s="11"/>
      <c r="AH3885" s="11"/>
      <c r="AI3885" s="11"/>
      <c r="AJ3885" s="11"/>
      <c r="AK3885" s="11"/>
      <c r="AL3885" s="11"/>
      <c r="AM3885" s="11"/>
      <c r="AN3885" s="11"/>
      <c r="AO3885" s="11"/>
      <c r="AP3885" s="11"/>
      <c r="AQ3885" s="26"/>
      <c r="AR3885" s="26"/>
      <c r="AS3885" s="26"/>
      <c r="AT3885" s="26"/>
      <c r="AU3885" s="26"/>
      <c r="AV3885" s="26"/>
      <c r="AW3885" s="11"/>
      <c r="AX3885" s="11"/>
      <c r="AY3885" s="11"/>
      <c r="AZ3885" s="11"/>
      <c r="BA3885" s="11"/>
      <c r="BB3885" s="11"/>
      <c r="BC3885" s="11"/>
    </row>
    <row r="3886" spans="1:55" x14ac:dyDescent="0.3">
      <c r="A3886" s="11"/>
      <c r="B3886" s="11"/>
      <c r="C3886" s="11"/>
      <c r="D3886" s="11"/>
      <c r="E3886" s="38"/>
      <c r="F3886" s="11"/>
      <c r="G3886" s="40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11"/>
      <c r="AG3886" s="11"/>
      <c r="AH3886" s="11"/>
      <c r="AI3886" s="11"/>
      <c r="AJ3886" s="11"/>
      <c r="AK3886" s="11"/>
      <c r="AL3886" s="11"/>
      <c r="AM3886" s="11"/>
      <c r="AN3886" s="11"/>
      <c r="AO3886" s="11"/>
      <c r="AP3886" s="11"/>
      <c r="AQ3886" s="26"/>
      <c r="AR3886" s="26"/>
      <c r="AS3886" s="26"/>
      <c r="AT3886" s="26"/>
      <c r="AU3886" s="26"/>
      <c r="AV3886" s="26"/>
      <c r="AW3886" s="11"/>
      <c r="AX3886" s="11"/>
      <c r="AY3886" s="11"/>
      <c r="AZ3886" s="11"/>
      <c r="BA3886" s="11"/>
      <c r="BB3886" s="11"/>
      <c r="BC3886" s="11"/>
    </row>
    <row r="3887" spans="1:55" x14ac:dyDescent="0.3">
      <c r="A3887" s="11"/>
      <c r="B3887" s="11"/>
      <c r="C3887" s="11"/>
      <c r="D3887" s="11"/>
      <c r="E3887" s="38"/>
      <c r="F3887" s="11"/>
      <c r="G3887" s="40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11"/>
      <c r="AG3887" s="11"/>
      <c r="AH3887" s="11"/>
      <c r="AI3887" s="11"/>
      <c r="AJ3887" s="11"/>
      <c r="AK3887" s="11"/>
      <c r="AL3887" s="11"/>
      <c r="AM3887" s="11"/>
      <c r="AN3887" s="11"/>
      <c r="AO3887" s="11"/>
      <c r="AP3887" s="11"/>
      <c r="AQ3887" s="26"/>
      <c r="AR3887" s="26"/>
      <c r="AS3887" s="26"/>
      <c r="AT3887" s="26"/>
      <c r="AU3887" s="26"/>
      <c r="AV3887" s="26"/>
      <c r="AW3887" s="11"/>
      <c r="AX3887" s="11"/>
      <c r="AY3887" s="11"/>
      <c r="AZ3887" s="11"/>
      <c r="BA3887" s="11"/>
      <c r="BB3887" s="11"/>
      <c r="BC3887" s="11"/>
    </row>
    <row r="3888" spans="1:55" x14ac:dyDescent="0.3">
      <c r="A3888" s="11"/>
      <c r="B3888" s="11"/>
      <c r="C3888" s="11"/>
      <c r="D3888" s="11"/>
      <c r="E3888" s="38"/>
      <c r="F3888" s="11"/>
      <c r="G3888" s="40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11"/>
      <c r="AG3888" s="11"/>
      <c r="AH3888" s="11"/>
      <c r="AI3888" s="11"/>
      <c r="AJ3888" s="11"/>
      <c r="AK3888" s="11"/>
      <c r="AL3888" s="11"/>
      <c r="AM3888" s="11"/>
      <c r="AN3888" s="11"/>
      <c r="AO3888" s="11"/>
      <c r="AP3888" s="11"/>
      <c r="AQ3888" s="26"/>
      <c r="AR3888" s="26"/>
      <c r="AS3888" s="26"/>
      <c r="AT3888" s="26"/>
      <c r="AU3888" s="26"/>
      <c r="AV3888" s="26"/>
      <c r="AW3888" s="11"/>
      <c r="AX3888" s="11"/>
      <c r="AY3888" s="11"/>
      <c r="AZ3888" s="11"/>
      <c r="BA3888" s="11"/>
      <c r="BB3888" s="11"/>
      <c r="BC3888" s="11"/>
    </row>
    <row r="3889" spans="1:55" x14ac:dyDescent="0.3">
      <c r="A3889" s="11"/>
      <c r="B3889" s="11"/>
      <c r="C3889" s="11"/>
      <c r="D3889" s="11"/>
      <c r="E3889" s="38"/>
      <c r="F3889" s="11"/>
      <c r="G3889" s="40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11"/>
      <c r="AG3889" s="11"/>
      <c r="AH3889" s="11"/>
      <c r="AI3889" s="11"/>
      <c r="AJ3889" s="11"/>
      <c r="AK3889" s="11"/>
      <c r="AL3889" s="11"/>
      <c r="AM3889" s="11"/>
      <c r="AN3889" s="11"/>
      <c r="AO3889" s="11"/>
      <c r="AP3889" s="11"/>
      <c r="AQ3889" s="26"/>
      <c r="AR3889" s="26"/>
      <c r="AS3889" s="26"/>
      <c r="AT3889" s="26"/>
      <c r="AU3889" s="26"/>
      <c r="AV3889" s="26"/>
      <c r="AW3889" s="11"/>
      <c r="AX3889" s="11"/>
      <c r="AY3889" s="11"/>
      <c r="AZ3889" s="11"/>
      <c r="BA3889" s="11"/>
      <c r="BB3889" s="11"/>
      <c r="BC3889" s="11"/>
    </row>
    <row r="3890" spans="1:55" x14ac:dyDescent="0.3">
      <c r="A3890" s="11"/>
      <c r="B3890" s="11"/>
      <c r="C3890" s="11"/>
      <c r="D3890" s="11"/>
      <c r="E3890" s="38"/>
      <c r="F3890" s="11"/>
      <c r="G3890" s="40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11"/>
      <c r="AG3890" s="11"/>
      <c r="AH3890" s="11"/>
      <c r="AI3890" s="11"/>
      <c r="AJ3890" s="11"/>
      <c r="AK3890" s="11"/>
      <c r="AL3890" s="11"/>
      <c r="AM3890" s="11"/>
      <c r="AN3890" s="11"/>
      <c r="AO3890" s="11"/>
      <c r="AP3890" s="11"/>
      <c r="AQ3890" s="26"/>
      <c r="AR3890" s="26"/>
      <c r="AS3890" s="26"/>
      <c r="AT3890" s="26"/>
      <c r="AU3890" s="26"/>
      <c r="AV3890" s="26"/>
      <c r="AW3890" s="11"/>
      <c r="AX3890" s="11"/>
      <c r="AY3890" s="11"/>
      <c r="AZ3890" s="11"/>
      <c r="BA3890" s="11"/>
      <c r="BB3890" s="11"/>
      <c r="BC3890" s="11"/>
    </row>
    <row r="3891" spans="1:55" x14ac:dyDescent="0.3">
      <c r="A3891" s="11"/>
      <c r="B3891" s="11"/>
      <c r="C3891" s="11"/>
      <c r="D3891" s="11"/>
      <c r="E3891" s="38"/>
      <c r="F3891" s="11"/>
      <c r="G3891" s="40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11"/>
      <c r="AG3891" s="11"/>
      <c r="AH3891" s="11"/>
      <c r="AI3891" s="11"/>
      <c r="AJ3891" s="11"/>
      <c r="AK3891" s="11"/>
      <c r="AL3891" s="11"/>
      <c r="AM3891" s="11"/>
      <c r="AN3891" s="11"/>
      <c r="AO3891" s="11"/>
      <c r="AP3891" s="11"/>
      <c r="AQ3891" s="26"/>
      <c r="AR3891" s="26"/>
      <c r="AS3891" s="26"/>
      <c r="AT3891" s="26"/>
      <c r="AU3891" s="26"/>
      <c r="AV3891" s="26"/>
      <c r="AW3891" s="11"/>
      <c r="AX3891" s="11"/>
      <c r="AY3891" s="11"/>
      <c r="AZ3891" s="11"/>
      <c r="BA3891" s="11"/>
      <c r="BB3891" s="11"/>
      <c r="BC3891" s="11"/>
    </row>
    <row r="3892" spans="1:55" x14ac:dyDescent="0.3">
      <c r="A3892" s="11"/>
      <c r="B3892" s="11"/>
      <c r="C3892" s="11"/>
      <c r="D3892" s="11"/>
      <c r="E3892" s="38"/>
      <c r="F3892" s="11"/>
      <c r="G3892" s="40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11"/>
      <c r="AG3892" s="11"/>
      <c r="AH3892" s="11"/>
      <c r="AI3892" s="11"/>
      <c r="AJ3892" s="11"/>
      <c r="AK3892" s="11"/>
      <c r="AL3892" s="11"/>
      <c r="AM3892" s="11"/>
      <c r="AN3892" s="11"/>
      <c r="AO3892" s="11"/>
      <c r="AP3892" s="11"/>
      <c r="AQ3892" s="26"/>
      <c r="AR3892" s="26"/>
      <c r="AS3892" s="26"/>
      <c r="AT3892" s="26"/>
      <c r="AU3892" s="26"/>
      <c r="AV3892" s="26"/>
      <c r="AW3892" s="11"/>
      <c r="AX3892" s="11"/>
      <c r="AY3892" s="11"/>
      <c r="AZ3892" s="11"/>
      <c r="BA3892" s="11"/>
      <c r="BB3892" s="11"/>
      <c r="BC3892" s="11"/>
    </row>
    <row r="3893" spans="1:55" x14ac:dyDescent="0.3">
      <c r="A3893" s="11"/>
      <c r="B3893" s="11"/>
      <c r="C3893" s="11"/>
      <c r="D3893" s="11"/>
      <c r="E3893" s="38"/>
      <c r="F3893" s="11"/>
      <c r="G3893" s="40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11"/>
      <c r="AG3893" s="11"/>
      <c r="AH3893" s="11"/>
      <c r="AI3893" s="11"/>
      <c r="AJ3893" s="11"/>
      <c r="AK3893" s="11"/>
      <c r="AL3893" s="11"/>
      <c r="AM3893" s="11"/>
      <c r="AN3893" s="11"/>
      <c r="AO3893" s="11"/>
      <c r="AP3893" s="11"/>
      <c r="AQ3893" s="26"/>
      <c r="AR3893" s="26"/>
      <c r="AS3893" s="26"/>
      <c r="AT3893" s="26"/>
      <c r="AU3893" s="26"/>
      <c r="AV3893" s="26"/>
      <c r="AW3893" s="11"/>
      <c r="AX3893" s="11"/>
      <c r="AY3893" s="11"/>
      <c r="AZ3893" s="11"/>
      <c r="BA3893" s="11"/>
      <c r="BB3893" s="11"/>
      <c r="BC3893" s="11"/>
    </row>
    <row r="3894" spans="1:55" x14ac:dyDescent="0.3">
      <c r="A3894" s="11"/>
      <c r="B3894" s="11"/>
      <c r="C3894" s="11"/>
      <c r="D3894" s="11"/>
      <c r="E3894" s="38"/>
      <c r="F3894" s="11"/>
      <c r="G3894" s="40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11"/>
      <c r="AG3894" s="11"/>
      <c r="AH3894" s="11"/>
      <c r="AI3894" s="11"/>
      <c r="AJ3894" s="11"/>
      <c r="AK3894" s="11"/>
      <c r="AL3894" s="11"/>
      <c r="AM3894" s="11"/>
      <c r="AN3894" s="11"/>
      <c r="AO3894" s="11"/>
      <c r="AP3894" s="11"/>
      <c r="AQ3894" s="26"/>
      <c r="AR3894" s="26"/>
      <c r="AS3894" s="26"/>
      <c r="AT3894" s="26"/>
      <c r="AU3894" s="26"/>
      <c r="AV3894" s="26"/>
      <c r="AW3894" s="11"/>
      <c r="AX3894" s="11"/>
      <c r="AY3894" s="11"/>
      <c r="AZ3894" s="11"/>
      <c r="BA3894" s="11"/>
      <c r="BB3894" s="11"/>
      <c r="BC3894" s="11"/>
    </row>
    <row r="3895" spans="1:55" x14ac:dyDescent="0.3">
      <c r="A3895" s="11"/>
      <c r="B3895" s="11"/>
      <c r="C3895" s="11"/>
      <c r="D3895" s="11"/>
      <c r="E3895" s="38"/>
      <c r="F3895" s="11"/>
      <c r="G3895" s="40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11"/>
      <c r="AG3895" s="11"/>
      <c r="AH3895" s="11"/>
      <c r="AI3895" s="11"/>
      <c r="AJ3895" s="11"/>
      <c r="AK3895" s="11"/>
      <c r="AL3895" s="11"/>
      <c r="AM3895" s="11"/>
      <c r="AN3895" s="11"/>
      <c r="AO3895" s="11"/>
      <c r="AP3895" s="11"/>
      <c r="AQ3895" s="26"/>
      <c r="AR3895" s="26"/>
      <c r="AS3895" s="26"/>
      <c r="AT3895" s="26"/>
      <c r="AU3895" s="26"/>
      <c r="AV3895" s="26"/>
      <c r="AW3895" s="11"/>
      <c r="AX3895" s="11"/>
      <c r="AY3895" s="11"/>
      <c r="AZ3895" s="11"/>
      <c r="BA3895" s="11"/>
      <c r="BB3895" s="11"/>
      <c r="BC3895" s="11"/>
    </row>
    <row r="3896" spans="1:55" x14ac:dyDescent="0.3">
      <c r="A3896" s="11"/>
      <c r="B3896" s="11"/>
      <c r="C3896" s="11"/>
      <c r="D3896" s="11"/>
      <c r="E3896" s="38"/>
      <c r="F3896" s="11"/>
      <c r="G3896" s="40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11"/>
      <c r="AG3896" s="11"/>
      <c r="AH3896" s="11"/>
      <c r="AI3896" s="11"/>
      <c r="AJ3896" s="11"/>
      <c r="AK3896" s="11"/>
      <c r="AL3896" s="11"/>
      <c r="AM3896" s="11"/>
      <c r="AN3896" s="11"/>
      <c r="AO3896" s="11"/>
      <c r="AP3896" s="11"/>
      <c r="AQ3896" s="26"/>
      <c r="AR3896" s="26"/>
      <c r="AS3896" s="26"/>
      <c r="AT3896" s="26"/>
      <c r="AU3896" s="26"/>
      <c r="AV3896" s="26"/>
      <c r="AW3896" s="11"/>
      <c r="AX3896" s="11"/>
      <c r="AY3896" s="11"/>
      <c r="AZ3896" s="11"/>
      <c r="BA3896" s="11"/>
      <c r="BB3896" s="11"/>
      <c r="BC3896" s="11"/>
    </row>
    <row r="3897" spans="1:55" x14ac:dyDescent="0.3">
      <c r="A3897" s="11"/>
      <c r="B3897" s="11"/>
      <c r="C3897" s="11"/>
      <c r="D3897" s="11"/>
      <c r="E3897" s="38"/>
      <c r="F3897" s="11"/>
      <c r="G3897" s="40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11"/>
      <c r="AG3897" s="11"/>
      <c r="AH3897" s="11"/>
      <c r="AI3897" s="11"/>
      <c r="AJ3897" s="11"/>
      <c r="AK3897" s="11"/>
      <c r="AL3897" s="11"/>
      <c r="AM3897" s="11"/>
      <c r="AN3897" s="11"/>
      <c r="AO3897" s="11"/>
      <c r="AP3897" s="11"/>
      <c r="AQ3897" s="26"/>
      <c r="AR3897" s="26"/>
      <c r="AS3897" s="26"/>
      <c r="AT3897" s="26"/>
      <c r="AU3897" s="26"/>
      <c r="AV3897" s="26"/>
      <c r="AW3897" s="11"/>
      <c r="AX3897" s="11"/>
      <c r="AY3897" s="11"/>
      <c r="AZ3897" s="11"/>
      <c r="BA3897" s="11"/>
      <c r="BB3897" s="11"/>
      <c r="BC3897" s="11"/>
    </row>
    <row r="3898" spans="1:55" x14ac:dyDescent="0.3">
      <c r="A3898" s="11"/>
      <c r="B3898" s="11"/>
      <c r="C3898" s="11"/>
      <c r="D3898" s="11"/>
      <c r="E3898" s="38"/>
      <c r="F3898" s="11"/>
      <c r="G3898" s="40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11"/>
      <c r="AG3898" s="11"/>
      <c r="AH3898" s="11"/>
      <c r="AI3898" s="11"/>
      <c r="AJ3898" s="11"/>
      <c r="AK3898" s="11"/>
      <c r="AL3898" s="11"/>
      <c r="AM3898" s="11"/>
      <c r="AN3898" s="11"/>
      <c r="AO3898" s="11"/>
      <c r="AP3898" s="11"/>
      <c r="AQ3898" s="26"/>
      <c r="AR3898" s="26"/>
      <c r="AS3898" s="26"/>
      <c r="AT3898" s="26"/>
      <c r="AU3898" s="26"/>
      <c r="AV3898" s="26"/>
      <c r="AW3898" s="11"/>
      <c r="AX3898" s="11"/>
      <c r="AY3898" s="11"/>
      <c r="AZ3898" s="11"/>
      <c r="BA3898" s="11"/>
      <c r="BB3898" s="11"/>
      <c r="BC3898" s="11"/>
    </row>
    <row r="3899" spans="1:55" x14ac:dyDescent="0.3">
      <c r="A3899" s="11"/>
      <c r="B3899" s="11"/>
      <c r="C3899" s="11"/>
      <c r="D3899" s="11"/>
      <c r="E3899" s="38"/>
      <c r="F3899" s="11"/>
      <c r="G3899" s="40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11"/>
      <c r="AG3899" s="11"/>
      <c r="AH3899" s="11"/>
      <c r="AI3899" s="11"/>
      <c r="AJ3899" s="11"/>
      <c r="AK3899" s="11"/>
      <c r="AL3899" s="11"/>
      <c r="AM3899" s="11"/>
      <c r="AN3899" s="11"/>
      <c r="AO3899" s="11"/>
      <c r="AP3899" s="11"/>
      <c r="AQ3899" s="26"/>
      <c r="AR3899" s="26"/>
      <c r="AS3899" s="26"/>
      <c r="AT3899" s="26"/>
      <c r="AU3899" s="26"/>
      <c r="AV3899" s="26"/>
      <c r="AW3899" s="11"/>
      <c r="AX3899" s="11"/>
      <c r="AY3899" s="11"/>
      <c r="AZ3899" s="11"/>
      <c r="BA3899" s="11"/>
      <c r="BB3899" s="11"/>
      <c r="BC3899" s="11"/>
    </row>
    <row r="3900" spans="1:55" x14ac:dyDescent="0.3">
      <c r="A3900" s="11"/>
      <c r="B3900" s="11"/>
      <c r="C3900" s="11"/>
      <c r="D3900" s="11"/>
      <c r="E3900" s="38"/>
      <c r="F3900" s="11"/>
      <c r="G3900" s="40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11"/>
      <c r="AG3900" s="11"/>
      <c r="AH3900" s="11"/>
      <c r="AI3900" s="11"/>
      <c r="AJ3900" s="11"/>
      <c r="AK3900" s="11"/>
      <c r="AL3900" s="11"/>
      <c r="AM3900" s="11"/>
      <c r="AN3900" s="11"/>
      <c r="AO3900" s="11"/>
      <c r="AP3900" s="11"/>
      <c r="AQ3900" s="26"/>
      <c r="AR3900" s="26"/>
      <c r="AS3900" s="26"/>
      <c r="AT3900" s="26"/>
      <c r="AU3900" s="26"/>
      <c r="AV3900" s="26"/>
      <c r="AW3900" s="11"/>
      <c r="AX3900" s="11"/>
      <c r="AY3900" s="11"/>
      <c r="AZ3900" s="11"/>
      <c r="BA3900" s="11"/>
      <c r="BB3900" s="11"/>
      <c r="BC3900" s="11"/>
    </row>
    <row r="3901" spans="1:55" x14ac:dyDescent="0.3">
      <c r="A3901" s="11"/>
      <c r="B3901" s="11"/>
      <c r="C3901" s="11"/>
      <c r="D3901" s="11"/>
      <c r="E3901" s="38"/>
      <c r="F3901" s="11"/>
      <c r="G3901" s="40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11"/>
      <c r="AG3901" s="11"/>
      <c r="AH3901" s="11"/>
      <c r="AI3901" s="11"/>
      <c r="AJ3901" s="11"/>
      <c r="AK3901" s="11"/>
      <c r="AL3901" s="11"/>
      <c r="AM3901" s="11"/>
      <c r="AN3901" s="11"/>
      <c r="AO3901" s="11"/>
      <c r="AP3901" s="11"/>
      <c r="AQ3901" s="26"/>
      <c r="AR3901" s="26"/>
      <c r="AS3901" s="26"/>
      <c r="AT3901" s="26"/>
      <c r="AU3901" s="26"/>
      <c r="AV3901" s="26"/>
      <c r="AW3901" s="11"/>
      <c r="AX3901" s="11"/>
      <c r="AY3901" s="11"/>
      <c r="AZ3901" s="11"/>
      <c r="BA3901" s="11"/>
      <c r="BB3901" s="11"/>
      <c r="BC3901" s="11"/>
    </row>
    <row r="3902" spans="1:55" x14ac:dyDescent="0.3">
      <c r="A3902" s="11"/>
      <c r="B3902" s="11"/>
      <c r="C3902" s="11"/>
      <c r="D3902" s="11"/>
      <c r="E3902" s="38"/>
      <c r="F3902" s="11"/>
      <c r="G3902" s="40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11"/>
      <c r="AG3902" s="11"/>
      <c r="AH3902" s="11"/>
      <c r="AI3902" s="11"/>
      <c r="AJ3902" s="11"/>
      <c r="AK3902" s="11"/>
      <c r="AL3902" s="11"/>
      <c r="AM3902" s="11"/>
      <c r="AN3902" s="11"/>
      <c r="AO3902" s="11"/>
      <c r="AP3902" s="11"/>
      <c r="AQ3902" s="26"/>
      <c r="AR3902" s="26"/>
      <c r="AS3902" s="26"/>
      <c r="AT3902" s="26"/>
      <c r="AU3902" s="26"/>
      <c r="AV3902" s="26"/>
      <c r="AW3902" s="11"/>
      <c r="AX3902" s="11"/>
      <c r="AY3902" s="11"/>
      <c r="AZ3902" s="11"/>
      <c r="BA3902" s="11"/>
      <c r="BB3902" s="11"/>
      <c r="BC3902" s="11"/>
    </row>
    <row r="3903" spans="1:55" x14ac:dyDescent="0.3">
      <c r="A3903" s="11"/>
      <c r="B3903" s="11"/>
      <c r="C3903" s="11"/>
      <c r="D3903" s="11"/>
      <c r="E3903" s="38"/>
      <c r="F3903" s="11"/>
      <c r="G3903" s="40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11"/>
      <c r="AG3903" s="11"/>
      <c r="AH3903" s="11"/>
      <c r="AI3903" s="11"/>
      <c r="AJ3903" s="11"/>
      <c r="AK3903" s="11"/>
      <c r="AL3903" s="11"/>
      <c r="AM3903" s="11"/>
      <c r="AN3903" s="11"/>
      <c r="AO3903" s="11"/>
      <c r="AP3903" s="11"/>
      <c r="AQ3903" s="26"/>
      <c r="AR3903" s="26"/>
      <c r="AS3903" s="26"/>
      <c r="AT3903" s="26"/>
      <c r="AU3903" s="26"/>
      <c r="AV3903" s="26"/>
      <c r="AW3903" s="11"/>
      <c r="AX3903" s="11"/>
      <c r="AY3903" s="11"/>
      <c r="AZ3903" s="11"/>
      <c r="BA3903" s="11"/>
      <c r="BB3903" s="11"/>
      <c r="BC3903" s="11"/>
    </row>
    <row r="3904" spans="1:55" x14ac:dyDescent="0.3">
      <c r="A3904" s="11"/>
      <c r="B3904" s="11"/>
      <c r="C3904" s="11"/>
      <c r="D3904" s="11"/>
      <c r="E3904" s="38"/>
      <c r="F3904" s="11"/>
      <c r="G3904" s="40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11"/>
      <c r="AG3904" s="11"/>
      <c r="AH3904" s="11"/>
      <c r="AI3904" s="11"/>
      <c r="AJ3904" s="11"/>
      <c r="AK3904" s="11"/>
      <c r="AL3904" s="11"/>
      <c r="AM3904" s="11"/>
      <c r="AN3904" s="11"/>
      <c r="AO3904" s="11"/>
      <c r="AP3904" s="11"/>
      <c r="AQ3904" s="26"/>
      <c r="AR3904" s="26"/>
      <c r="AS3904" s="26"/>
      <c r="AT3904" s="26"/>
      <c r="AU3904" s="26"/>
      <c r="AV3904" s="26"/>
      <c r="AW3904" s="11"/>
      <c r="AX3904" s="11"/>
      <c r="AY3904" s="11"/>
      <c r="AZ3904" s="11"/>
      <c r="BA3904" s="11"/>
      <c r="BB3904" s="11"/>
      <c r="BC3904" s="11"/>
    </row>
    <row r="3905" spans="1:55" x14ac:dyDescent="0.3">
      <c r="A3905" s="11"/>
      <c r="B3905" s="11"/>
      <c r="C3905" s="11"/>
      <c r="D3905" s="11"/>
      <c r="E3905" s="38"/>
      <c r="F3905" s="11"/>
      <c r="G3905" s="40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11"/>
      <c r="AG3905" s="11"/>
      <c r="AH3905" s="11"/>
      <c r="AI3905" s="11"/>
      <c r="AJ3905" s="11"/>
      <c r="AK3905" s="11"/>
      <c r="AL3905" s="11"/>
      <c r="AM3905" s="11"/>
      <c r="AN3905" s="11"/>
      <c r="AO3905" s="11"/>
      <c r="AP3905" s="11"/>
      <c r="AQ3905" s="26"/>
      <c r="AR3905" s="26"/>
      <c r="AS3905" s="26"/>
      <c r="AT3905" s="26"/>
      <c r="AU3905" s="26"/>
      <c r="AV3905" s="26"/>
      <c r="AW3905" s="11"/>
      <c r="AX3905" s="11"/>
      <c r="AY3905" s="11"/>
      <c r="AZ3905" s="11"/>
      <c r="BA3905" s="11"/>
      <c r="BB3905" s="11"/>
      <c r="BC3905" s="11"/>
    </row>
    <row r="3906" spans="1:55" x14ac:dyDescent="0.3">
      <c r="A3906" s="11"/>
      <c r="B3906" s="11"/>
      <c r="C3906" s="11"/>
      <c r="D3906" s="11"/>
      <c r="E3906" s="38"/>
      <c r="F3906" s="11"/>
      <c r="G3906" s="40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11"/>
      <c r="AG3906" s="11"/>
      <c r="AH3906" s="11"/>
      <c r="AI3906" s="11"/>
      <c r="AJ3906" s="11"/>
      <c r="AK3906" s="11"/>
      <c r="AL3906" s="11"/>
      <c r="AM3906" s="11"/>
      <c r="AN3906" s="11"/>
      <c r="AO3906" s="11"/>
      <c r="AP3906" s="11"/>
      <c r="AQ3906" s="26"/>
      <c r="AR3906" s="26"/>
      <c r="AS3906" s="26"/>
      <c r="AT3906" s="26"/>
      <c r="AU3906" s="26"/>
      <c r="AV3906" s="26"/>
      <c r="AW3906" s="11"/>
      <c r="AX3906" s="11"/>
      <c r="AY3906" s="11"/>
      <c r="AZ3906" s="11"/>
      <c r="BA3906" s="11"/>
      <c r="BB3906" s="11"/>
      <c r="BC3906" s="11"/>
    </row>
    <row r="3907" spans="1:55" x14ac:dyDescent="0.3">
      <c r="A3907" s="11"/>
      <c r="B3907" s="11"/>
      <c r="C3907" s="11"/>
      <c r="D3907" s="11"/>
      <c r="E3907" s="38"/>
      <c r="F3907" s="11"/>
      <c r="G3907" s="40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11"/>
      <c r="AG3907" s="11"/>
      <c r="AH3907" s="11"/>
      <c r="AI3907" s="11"/>
      <c r="AJ3907" s="11"/>
      <c r="AK3907" s="11"/>
      <c r="AL3907" s="11"/>
      <c r="AM3907" s="11"/>
      <c r="AN3907" s="11"/>
      <c r="AO3907" s="11"/>
      <c r="AP3907" s="11"/>
      <c r="AQ3907" s="26"/>
      <c r="AR3907" s="26"/>
      <c r="AS3907" s="26"/>
      <c r="AT3907" s="26"/>
      <c r="AU3907" s="26"/>
      <c r="AV3907" s="26"/>
      <c r="AW3907" s="11"/>
      <c r="AX3907" s="11"/>
      <c r="AY3907" s="11"/>
      <c r="AZ3907" s="11"/>
      <c r="BA3907" s="11"/>
      <c r="BB3907" s="11"/>
      <c r="BC3907" s="11"/>
    </row>
    <row r="3908" spans="1:55" x14ac:dyDescent="0.3">
      <c r="A3908" s="11"/>
      <c r="B3908" s="11"/>
      <c r="C3908" s="11"/>
      <c r="D3908" s="11"/>
      <c r="E3908" s="38"/>
      <c r="F3908" s="11"/>
      <c r="G3908" s="40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11"/>
      <c r="AG3908" s="11"/>
      <c r="AH3908" s="11"/>
      <c r="AI3908" s="11"/>
      <c r="AJ3908" s="11"/>
      <c r="AK3908" s="11"/>
      <c r="AL3908" s="11"/>
      <c r="AM3908" s="11"/>
      <c r="AN3908" s="11"/>
      <c r="AO3908" s="11"/>
      <c r="AP3908" s="11"/>
      <c r="AQ3908" s="26"/>
      <c r="AR3908" s="26"/>
      <c r="AS3908" s="26"/>
      <c r="AT3908" s="26"/>
      <c r="AU3908" s="26"/>
      <c r="AV3908" s="26"/>
      <c r="AW3908" s="11"/>
      <c r="AX3908" s="11"/>
      <c r="AY3908" s="11"/>
      <c r="AZ3908" s="11"/>
      <c r="BA3908" s="11"/>
      <c r="BB3908" s="11"/>
      <c r="BC3908" s="11"/>
    </row>
    <row r="3909" spans="1:55" x14ac:dyDescent="0.3">
      <c r="A3909" s="11"/>
      <c r="B3909" s="11"/>
      <c r="C3909" s="11"/>
      <c r="D3909" s="11"/>
      <c r="E3909" s="38"/>
      <c r="F3909" s="11"/>
      <c r="G3909" s="40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11"/>
      <c r="AG3909" s="11"/>
      <c r="AH3909" s="11"/>
      <c r="AI3909" s="11"/>
      <c r="AJ3909" s="11"/>
      <c r="AK3909" s="11"/>
      <c r="AL3909" s="11"/>
      <c r="AM3909" s="11"/>
      <c r="AN3909" s="11"/>
      <c r="AO3909" s="11"/>
      <c r="AP3909" s="11"/>
      <c r="AQ3909" s="26"/>
      <c r="AR3909" s="26"/>
      <c r="AS3909" s="26"/>
      <c r="AT3909" s="26"/>
      <c r="AU3909" s="26"/>
      <c r="AV3909" s="26"/>
      <c r="AW3909" s="11"/>
      <c r="AX3909" s="11"/>
      <c r="AY3909" s="11"/>
      <c r="AZ3909" s="11"/>
      <c r="BA3909" s="11"/>
      <c r="BB3909" s="11"/>
      <c r="BC3909" s="11"/>
    </row>
    <row r="3910" spans="1:55" x14ac:dyDescent="0.3">
      <c r="A3910" s="11"/>
      <c r="B3910" s="11"/>
      <c r="C3910" s="11"/>
      <c r="D3910" s="11"/>
      <c r="E3910" s="38"/>
      <c r="F3910" s="11"/>
      <c r="G3910" s="40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11"/>
      <c r="AG3910" s="11"/>
      <c r="AH3910" s="11"/>
      <c r="AI3910" s="11"/>
      <c r="AJ3910" s="11"/>
      <c r="AK3910" s="11"/>
      <c r="AL3910" s="11"/>
      <c r="AM3910" s="11"/>
      <c r="AN3910" s="11"/>
      <c r="AO3910" s="11"/>
      <c r="AP3910" s="11"/>
      <c r="AQ3910" s="26"/>
      <c r="AR3910" s="26"/>
      <c r="AS3910" s="26"/>
      <c r="AT3910" s="26"/>
      <c r="AU3910" s="26"/>
      <c r="AV3910" s="26"/>
      <c r="AW3910" s="11"/>
      <c r="AX3910" s="11"/>
      <c r="AY3910" s="11"/>
      <c r="AZ3910" s="11"/>
      <c r="BA3910" s="11"/>
      <c r="BB3910" s="11"/>
      <c r="BC3910" s="11"/>
    </row>
    <row r="3911" spans="1:55" x14ac:dyDescent="0.3">
      <c r="A3911" s="11"/>
      <c r="B3911" s="11"/>
      <c r="C3911" s="11"/>
      <c r="D3911" s="11"/>
      <c r="E3911" s="38"/>
      <c r="F3911" s="11"/>
      <c r="G3911" s="40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11"/>
      <c r="AG3911" s="11"/>
      <c r="AH3911" s="11"/>
      <c r="AI3911" s="11"/>
      <c r="AJ3911" s="11"/>
      <c r="AK3911" s="11"/>
      <c r="AL3911" s="11"/>
      <c r="AM3911" s="11"/>
      <c r="AN3911" s="11"/>
      <c r="AO3911" s="11"/>
      <c r="AP3911" s="11"/>
      <c r="AQ3911" s="26"/>
      <c r="AR3911" s="26"/>
      <c r="AS3911" s="26"/>
      <c r="AT3911" s="26"/>
      <c r="AU3911" s="26"/>
      <c r="AV3911" s="26"/>
      <c r="AW3911" s="11"/>
      <c r="AX3911" s="11"/>
      <c r="AY3911" s="11"/>
      <c r="AZ3911" s="11"/>
      <c r="BA3911" s="11"/>
      <c r="BB3911" s="11"/>
      <c r="BC3911" s="11"/>
    </row>
    <row r="3912" spans="1:55" x14ac:dyDescent="0.3">
      <c r="A3912" s="11"/>
      <c r="B3912" s="11"/>
      <c r="C3912" s="11"/>
      <c r="D3912" s="11"/>
      <c r="E3912" s="38"/>
      <c r="F3912" s="11"/>
      <c r="G3912" s="40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11"/>
      <c r="AG3912" s="11"/>
      <c r="AH3912" s="11"/>
      <c r="AI3912" s="11"/>
      <c r="AJ3912" s="11"/>
      <c r="AK3912" s="11"/>
      <c r="AL3912" s="11"/>
      <c r="AM3912" s="11"/>
      <c r="AN3912" s="11"/>
      <c r="AO3912" s="11"/>
      <c r="AP3912" s="11"/>
      <c r="AQ3912" s="26"/>
      <c r="AR3912" s="26"/>
      <c r="AS3912" s="26"/>
      <c r="AT3912" s="26"/>
      <c r="AU3912" s="26"/>
      <c r="AV3912" s="26"/>
      <c r="AW3912" s="11"/>
      <c r="AX3912" s="11"/>
      <c r="AY3912" s="11"/>
      <c r="AZ3912" s="11"/>
      <c r="BA3912" s="11"/>
      <c r="BB3912" s="11"/>
      <c r="BC3912" s="11"/>
    </row>
    <row r="3913" spans="1:55" x14ac:dyDescent="0.3">
      <c r="A3913" s="11"/>
      <c r="B3913" s="11"/>
      <c r="C3913" s="11"/>
      <c r="D3913" s="11"/>
      <c r="E3913" s="38"/>
      <c r="F3913" s="11"/>
      <c r="G3913" s="40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11"/>
      <c r="AG3913" s="11"/>
      <c r="AH3913" s="11"/>
      <c r="AI3913" s="11"/>
      <c r="AJ3913" s="11"/>
      <c r="AK3913" s="11"/>
      <c r="AL3913" s="11"/>
      <c r="AM3913" s="11"/>
      <c r="AN3913" s="11"/>
      <c r="AO3913" s="11"/>
      <c r="AP3913" s="11"/>
      <c r="AQ3913" s="26"/>
      <c r="AR3913" s="26"/>
      <c r="AS3913" s="26"/>
      <c r="AT3913" s="26"/>
      <c r="AU3913" s="26"/>
      <c r="AV3913" s="26"/>
      <c r="AW3913" s="11"/>
      <c r="AX3913" s="11"/>
      <c r="AY3913" s="11"/>
      <c r="AZ3913" s="11"/>
      <c r="BA3913" s="11"/>
      <c r="BB3913" s="11"/>
      <c r="BC3913" s="11"/>
    </row>
    <row r="3914" spans="1:55" x14ac:dyDescent="0.3">
      <c r="A3914" s="11"/>
      <c r="B3914" s="11"/>
      <c r="C3914" s="11"/>
      <c r="D3914" s="11"/>
      <c r="E3914" s="38"/>
      <c r="F3914" s="11"/>
      <c r="G3914" s="40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11"/>
      <c r="AG3914" s="11"/>
      <c r="AH3914" s="11"/>
      <c r="AI3914" s="11"/>
      <c r="AJ3914" s="11"/>
      <c r="AK3914" s="11"/>
      <c r="AL3914" s="11"/>
      <c r="AM3914" s="11"/>
      <c r="AN3914" s="11"/>
      <c r="AO3914" s="11"/>
      <c r="AP3914" s="11"/>
      <c r="AQ3914" s="26"/>
      <c r="AR3914" s="26"/>
      <c r="AS3914" s="26"/>
      <c r="AT3914" s="26"/>
      <c r="AU3914" s="26"/>
      <c r="AV3914" s="26"/>
      <c r="AW3914" s="11"/>
      <c r="AX3914" s="11"/>
      <c r="AY3914" s="11"/>
      <c r="AZ3914" s="11"/>
      <c r="BA3914" s="11"/>
      <c r="BB3914" s="11"/>
      <c r="BC3914" s="11"/>
    </row>
    <row r="3915" spans="1:55" x14ac:dyDescent="0.3">
      <c r="A3915" s="11"/>
      <c r="B3915" s="11"/>
      <c r="C3915" s="11"/>
      <c r="D3915" s="11"/>
      <c r="E3915" s="38"/>
      <c r="F3915" s="11"/>
      <c r="G3915" s="40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11"/>
      <c r="AG3915" s="11"/>
      <c r="AH3915" s="11"/>
      <c r="AI3915" s="11"/>
      <c r="AJ3915" s="11"/>
      <c r="AK3915" s="11"/>
      <c r="AL3915" s="11"/>
      <c r="AM3915" s="11"/>
      <c r="AN3915" s="11"/>
      <c r="AO3915" s="11"/>
      <c r="AP3915" s="11"/>
      <c r="AQ3915" s="26"/>
      <c r="AR3915" s="26"/>
      <c r="AS3915" s="26"/>
      <c r="AT3915" s="26"/>
      <c r="AU3915" s="26"/>
      <c r="AV3915" s="26"/>
      <c r="AW3915" s="11"/>
      <c r="AX3915" s="11"/>
      <c r="AY3915" s="11"/>
      <c r="AZ3915" s="11"/>
      <c r="BA3915" s="11"/>
      <c r="BB3915" s="11"/>
      <c r="BC3915" s="11"/>
    </row>
    <row r="3916" spans="1:55" x14ac:dyDescent="0.3">
      <c r="A3916" s="11"/>
      <c r="B3916" s="11"/>
      <c r="C3916" s="11"/>
      <c r="D3916" s="11"/>
      <c r="E3916" s="38"/>
      <c r="F3916" s="11"/>
      <c r="G3916" s="40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11"/>
      <c r="AG3916" s="11"/>
      <c r="AH3916" s="11"/>
      <c r="AI3916" s="11"/>
      <c r="AJ3916" s="11"/>
      <c r="AK3916" s="11"/>
      <c r="AL3916" s="11"/>
      <c r="AM3916" s="11"/>
      <c r="AN3916" s="11"/>
      <c r="AO3916" s="11"/>
      <c r="AP3916" s="11"/>
      <c r="AQ3916" s="26"/>
      <c r="AR3916" s="26"/>
      <c r="AS3916" s="26"/>
      <c r="AT3916" s="26"/>
      <c r="AU3916" s="26"/>
      <c r="AV3916" s="26"/>
      <c r="AW3916" s="11"/>
      <c r="AX3916" s="11"/>
      <c r="AY3916" s="11"/>
      <c r="AZ3916" s="11"/>
      <c r="BA3916" s="11"/>
      <c r="BB3916" s="11"/>
      <c r="BC3916" s="11"/>
    </row>
    <row r="3917" spans="1:55" x14ac:dyDescent="0.3">
      <c r="A3917" s="11"/>
      <c r="B3917" s="11"/>
      <c r="C3917" s="11"/>
      <c r="D3917" s="11"/>
      <c r="E3917" s="38"/>
      <c r="F3917" s="11"/>
      <c r="G3917" s="40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11"/>
      <c r="AG3917" s="11"/>
      <c r="AH3917" s="11"/>
      <c r="AI3917" s="11"/>
      <c r="AJ3917" s="11"/>
      <c r="AK3917" s="11"/>
      <c r="AL3917" s="11"/>
      <c r="AM3917" s="11"/>
      <c r="AN3917" s="11"/>
      <c r="AO3917" s="11"/>
      <c r="AP3917" s="11"/>
      <c r="AQ3917" s="26"/>
      <c r="AR3917" s="26"/>
      <c r="AS3917" s="26"/>
      <c r="AT3917" s="26"/>
      <c r="AU3917" s="26"/>
      <c r="AV3917" s="26"/>
      <c r="AW3917" s="11"/>
      <c r="AX3917" s="11"/>
      <c r="AY3917" s="11"/>
      <c r="AZ3917" s="11"/>
      <c r="BA3917" s="11"/>
      <c r="BB3917" s="11"/>
      <c r="BC3917" s="11"/>
    </row>
    <row r="3918" spans="1:55" x14ac:dyDescent="0.3">
      <c r="A3918" s="11"/>
      <c r="B3918" s="11"/>
      <c r="C3918" s="11"/>
      <c r="D3918" s="11"/>
      <c r="E3918" s="38"/>
      <c r="F3918" s="11"/>
      <c r="G3918" s="40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11"/>
      <c r="AG3918" s="11"/>
      <c r="AH3918" s="11"/>
      <c r="AI3918" s="11"/>
      <c r="AJ3918" s="11"/>
      <c r="AK3918" s="11"/>
      <c r="AL3918" s="11"/>
      <c r="AM3918" s="11"/>
      <c r="AN3918" s="11"/>
      <c r="AO3918" s="11"/>
      <c r="AP3918" s="11"/>
      <c r="AQ3918" s="26"/>
      <c r="AR3918" s="26"/>
      <c r="AS3918" s="26"/>
      <c r="AT3918" s="26"/>
      <c r="AU3918" s="26"/>
      <c r="AV3918" s="26"/>
      <c r="AW3918" s="11"/>
      <c r="AX3918" s="11"/>
      <c r="AY3918" s="11"/>
      <c r="AZ3918" s="11"/>
      <c r="BA3918" s="11"/>
      <c r="BB3918" s="11"/>
      <c r="BC3918" s="11"/>
    </row>
    <row r="3919" spans="1:55" x14ac:dyDescent="0.3">
      <c r="A3919" s="11"/>
      <c r="B3919" s="11"/>
      <c r="C3919" s="11"/>
      <c r="D3919" s="11"/>
      <c r="E3919" s="38"/>
      <c r="F3919" s="11"/>
      <c r="G3919" s="40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11"/>
      <c r="AG3919" s="11"/>
      <c r="AH3919" s="11"/>
      <c r="AI3919" s="11"/>
      <c r="AJ3919" s="11"/>
      <c r="AK3919" s="11"/>
      <c r="AL3919" s="11"/>
      <c r="AM3919" s="11"/>
      <c r="AN3919" s="11"/>
      <c r="AO3919" s="11"/>
      <c r="AP3919" s="11"/>
      <c r="AQ3919" s="26"/>
      <c r="AR3919" s="26"/>
      <c r="AS3919" s="26"/>
      <c r="AT3919" s="26"/>
      <c r="AU3919" s="26"/>
      <c r="AV3919" s="26"/>
      <c r="AW3919" s="11"/>
      <c r="AX3919" s="11"/>
      <c r="AY3919" s="11"/>
      <c r="AZ3919" s="11"/>
      <c r="BA3919" s="11"/>
      <c r="BB3919" s="11"/>
      <c r="BC3919" s="11"/>
    </row>
    <row r="3920" spans="1:55" x14ac:dyDescent="0.3">
      <c r="A3920" s="11"/>
      <c r="B3920" s="11"/>
      <c r="C3920" s="11"/>
      <c r="D3920" s="11"/>
      <c r="E3920" s="38"/>
      <c r="F3920" s="11"/>
      <c r="G3920" s="40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11"/>
      <c r="AG3920" s="11"/>
      <c r="AH3920" s="11"/>
      <c r="AI3920" s="11"/>
      <c r="AJ3920" s="11"/>
      <c r="AK3920" s="11"/>
      <c r="AL3920" s="11"/>
      <c r="AM3920" s="11"/>
      <c r="AN3920" s="11"/>
      <c r="AO3920" s="11"/>
      <c r="AP3920" s="11"/>
      <c r="AQ3920" s="26"/>
      <c r="AR3920" s="26"/>
      <c r="AS3920" s="26"/>
      <c r="AT3920" s="26"/>
      <c r="AU3920" s="26"/>
      <c r="AV3920" s="26"/>
      <c r="AW3920" s="11"/>
      <c r="AX3920" s="11"/>
      <c r="AY3920" s="11"/>
      <c r="AZ3920" s="11"/>
      <c r="BA3920" s="11"/>
      <c r="BB3920" s="11"/>
      <c r="BC3920" s="11"/>
    </row>
    <row r="3921" spans="1:55" x14ac:dyDescent="0.3">
      <c r="A3921" s="11"/>
      <c r="B3921" s="11"/>
      <c r="C3921" s="11"/>
      <c r="D3921" s="11"/>
      <c r="E3921" s="38"/>
      <c r="F3921" s="11"/>
      <c r="G3921" s="40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11"/>
      <c r="AG3921" s="11"/>
      <c r="AH3921" s="11"/>
      <c r="AI3921" s="11"/>
      <c r="AJ3921" s="11"/>
      <c r="AK3921" s="11"/>
      <c r="AL3921" s="11"/>
      <c r="AM3921" s="11"/>
      <c r="AN3921" s="11"/>
      <c r="AO3921" s="11"/>
      <c r="AP3921" s="11"/>
      <c r="AQ3921" s="26"/>
      <c r="AR3921" s="26"/>
      <c r="AS3921" s="26"/>
      <c r="AT3921" s="26"/>
      <c r="AU3921" s="26"/>
      <c r="AV3921" s="26"/>
      <c r="AW3921" s="11"/>
      <c r="AX3921" s="11"/>
      <c r="AY3921" s="11"/>
      <c r="AZ3921" s="11"/>
      <c r="BA3921" s="11"/>
      <c r="BB3921" s="11"/>
      <c r="BC3921" s="11"/>
    </row>
    <row r="3922" spans="1:55" x14ac:dyDescent="0.3">
      <c r="A3922" s="11"/>
      <c r="B3922" s="11"/>
      <c r="C3922" s="11"/>
      <c r="D3922" s="11"/>
      <c r="E3922" s="38"/>
      <c r="F3922" s="11"/>
      <c r="G3922" s="40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11"/>
      <c r="AG3922" s="11"/>
      <c r="AH3922" s="11"/>
      <c r="AI3922" s="11"/>
      <c r="AJ3922" s="11"/>
      <c r="AK3922" s="11"/>
      <c r="AL3922" s="11"/>
      <c r="AM3922" s="11"/>
      <c r="AN3922" s="11"/>
      <c r="AO3922" s="11"/>
      <c r="AP3922" s="11"/>
      <c r="AQ3922" s="26"/>
      <c r="AR3922" s="26"/>
      <c r="AS3922" s="26"/>
      <c r="AT3922" s="26"/>
      <c r="AU3922" s="26"/>
      <c r="AV3922" s="26"/>
      <c r="AW3922" s="11"/>
      <c r="AX3922" s="11"/>
      <c r="AY3922" s="11"/>
      <c r="AZ3922" s="11"/>
      <c r="BA3922" s="11"/>
      <c r="BB3922" s="11"/>
      <c r="BC3922" s="11"/>
    </row>
    <row r="3923" spans="1:55" x14ac:dyDescent="0.3">
      <c r="A3923" s="11"/>
      <c r="B3923" s="11"/>
      <c r="C3923" s="11"/>
      <c r="D3923" s="11"/>
      <c r="E3923" s="38"/>
      <c r="F3923" s="11"/>
      <c r="G3923" s="40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11"/>
      <c r="AG3923" s="11"/>
      <c r="AH3923" s="11"/>
      <c r="AI3923" s="11"/>
      <c r="AJ3923" s="11"/>
      <c r="AK3923" s="11"/>
      <c r="AL3923" s="11"/>
      <c r="AM3923" s="11"/>
      <c r="AN3923" s="11"/>
      <c r="AO3923" s="11"/>
      <c r="AP3923" s="11"/>
      <c r="AQ3923" s="26"/>
      <c r="AR3923" s="26"/>
      <c r="AS3923" s="26"/>
      <c r="AT3923" s="26"/>
      <c r="AU3923" s="26"/>
      <c r="AV3923" s="26"/>
      <c r="AW3923" s="11"/>
      <c r="AX3923" s="11"/>
      <c r="AY3923" s="11"/>
      <c r="AZ3923" s="11"/>
      <c r="BA3923" s="11"/>
      <c r="BB3923" s="11"/>
      <c r="BC3923" s="11"/>
    </row>
    <row r="3924" spans="1:55" x14ac:dyDescent="0.3">
      <c r="A3924" s="11"/>
      <c r="B3924" s="11"/>
      <c r="C3924" s="11"/>
      <c r="D3924" s="11"/>
      <c r="E3924" s="38"/>
      <c r="F3924" s="11"/>
      <c r="G3924" s="40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11"/>
      <c r="AG3924" s="11"/>
      <c r="AH3924" s="11"/>
      <c r="AI3924" s="11"/>
      <c r="AJ3924" s="11"/>
      <c r="AK3924" s="11"/>
      <c r="AL3924" s="11"/>
      <c r="AM3924" s="11"/>
      <c r="AN3924" s="11"/>
      <c r="AO3924" s="11"/>
      <c r="AP3924" s="11"/>
      <c r="AQ3924" s="26"/>
      <c r="AR3924" s="26"/>
      <c r="AS3924" s="26"/>
      <c r="AT3924" s="26"/>
      <c r="AU3924" s="26"/>
      <c r="AV3924" s="26"/>
      <c r="AW3924" s="11"/>
      <c r="AX3924" s="11"/>
      <c r="AY3924" s="11"/>
      <c r="AZ3924" s="11"/>
      <c r="BA3924" s="11"/>
      <c r="BB3924" s="11"/>
      <c r="BC3924" s="11"/>
    </row>
    <row r="3925" spans="1:55" x14ac:dyDescent="0.3">
      <c r="A3925" s="11"/>
      <c r="B3925" s="11"/>
      <c r="C3925" s="11"/>
      <c r="D3925" s="11"/>
      <c r="E3925" s="38"/>
      <c r="F3925" s="11"/>
      <c r="G3925" s="40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11"/>
      <c r="AG3925" s="11"/>
      <c r="AH3925" s="11"/>
      <c r="AI3925" s="11"/>
      <c r="AJ3925" s="11"/>
      <c r="AK3925" s="11"/>
      <c r="AL3925" s="11"/>
      <c r="AM3925" s="11"/>
      <c r="AN3925" s="11"/>
      <c r="AO3925" s="11"/>
      <c r="AP3925" s="11"/>
      <c r="AQ3925" s="26"/>
      <c r="AR3925" s="26"/>
      <c r="AS3925" s="26"/>
      <c r="AT3925" s="26"/>
      <c r="AU3925" s="26"/>
      <c r="AV3925" s="26"/>
      <c r="AW3925" s="11"/>
      <c r="AX3925" s="11"/>
      <c r="AY3925" s="11"/>
      <c r="AZ3925" s="11"/>
      <c r="BA3925" s="11"/>
      <c r="BB3925" s="11"/>
      <c r="BC3925" s="11"/>
    </row>
    <row r="3926" spans="1:55" x14ac:dyDescent="0.3">
      <c r="A3926" s="11"/>
      <c r="B3926" s="11"/>
      <c r="C3926" s="11"/>
      <c r="D3926" s="11"/>
      <c r="E3926" s="38"/>
      <c r="F3926" s="11"/>
      <c r="G3926" s="40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11"/>
      <c r="AG3926" s="11"/>
      <c r="AH3926" s="11"/>
      <c r="AI3926" s="11"/>
      <c r="AJ3926" s="11"/>
      <c r="AK3926" s="11"/>
      <c r="AL3926" s="11"/>
      <c r="AM3926" s="11"/>
      <c r="AN3926" s="11"/>
      <c r="AO3926" s="11"/>
      <c r="AP3926" s="11"/>
      <c r="AQ3926" s="26"/>
      <c r="AR3926" s="26"/>
      <c r="AS3926" s="26"/>
      <c r="AT3926" s="26"/>
      <c r="AU3926" s="26"/>
      <c r="AV3926" s="26"/>
      <c r="AW3926" s="11"/>
      <c r="AX3926" s="11"/>
      <c r="AY3926" s="11"/>
      <c r="AZ3926" s="11"/>
      <c r="BA3926" s="11"/>
      <c r="BB3926" s="11"/>
      <c r="BC3926" s="11"/>
    </row>
    <row r="3927" spans="1:55" x14ac:dyDescent="0.3">
      <c r="A3927" s="11"/>
      <c r="B3927" s="11"/>
      <c r="C3927" s="11"/>
      <c r="D3927" s="11"/>
      <c r="E3927" s="38"/>
      <c r="F3927" s="11"/>
      <c r="G3927" s="40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11"/>
      <c r="AG3927" s="11"/>
      <c r="AH3927" s="11"/>
      <c r="AI3927" s="11"/>
      <c r="AJ3927" s="11"/>
      <c r="AK3927" s="11"/>
      <c r="AL3927" s="11"/>
      <c r="AM3927" s="11"/>
      <c r="AN3927" s="11"/>
      <c r="AO3927" s="11"/>
      <c r="AP3927" s="11"/>
      <c r="AQ3927" s="26"/>
      <c r="AR3927" s="26"/>
      <c r="AS3927" s="26"/>
      <c r="AT3927" s="26"/>
      <c r="AU3927" s="26"/>
      <c r="AV3927" s="26"/>
      <c r="AW3927" s="11"/>
      <c r="AX3927" s="11"/>
      <c r="AY3927" s="11"/>
      <c r="AZ3927" s="11"/>
      <c r="BA3927" s="11"/>
      <c r="BB3927" s="11"/>
      <c r="BC3927" s="11"/>
    </row>
    <row r="3928" spans="1:55" x14ac:dyDescent="0.3">
      <c r="A3928" s="11"/>
      <c r="B3928" s="11"/>
      <c r="C3928" s="11"/>
      <c r="D3928" s="11"/>
      <c r="E3928" s="38"/>
      <c r="F3928" s="11"/>
      <c r="G3928" s="40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11"/>
      <c r="AG3928" s="11"/>
      <c r="AH3928" s="11"/>
      <c r="AI3928" s="11"/>
      <c r="AJ3928" s="11"/>
      <c r="AK3928" s="11"/>
      <c r="AL3928" s="11"/>
      <c r="AM3928" s="11"/>
      <c r="AN3928" s="11"/>
      <c r="AO3928" s="11"/>
      <c r="AP3928" s="11"/>
      <c r="AQ3928" s="26"/>
      <c r="AR3928" s="26"/>
      <c r="AS3928" s="26"/>
      <c r="AT3928" s="26"/>
      <c r="AU3928" s="26"/>
      <c r="AV3928" s="26"/>
      <c r="AW3928" s="11"/>
      <c r="AX3928" s="11"/>
      <c r="AY3928" s="11"/>
      <c r="AZ3928" s="11"/>
      <c r="BA3928" s="11"/>
      <c r="BB3928" s="11"/>
      <c r="BC3928" s="11"/>
    </row>
    <row r="3929" spans="1:55" x14ac:dyDescent="0.3">
      <c r="A3929" s="11"/>
      <c r="B3929" s="11"/>
      <c r="C3929" s="11"/>
      <c r="D3929" s="11"/>
      <c r="E3929" s="38"/>
      <c r="F3929" s="11"/>
      <c r="G3929" s="40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11"/>
      <c r="AG3929" s="11"/>
      <c r="AH3929" s="11"/>
      <c r="AI3929" s="11"/>
      <c r="AJ3929" s="11"/>
      <c r="AK3929" s="11"/>
      <c r="AL3929" s="11"/>
      <c r="AM3929" s="11"/>
      <c r="AN3929" s="11"/>
      <c r="AO3929" s="11"/>
      <c r="AP3929" s="11"/>
      <c r="AQ3929" s="26"/>
      <c r="AR3929" s="26"/>
      <c r="AS3929" s="26"/>
      <c r="AT3929" s="26"/>
      <c r="AU3929" s="26"/>
      <c r="AV3929" s="26"/>
      <c r="AW3929" s="11"/>
      <c r="AX3929" s="11"/>
      <c r="AY3929" s="11"/>
      <c r="AZ3929" s="11"/>
      <c r="BA3929" s="11"/>
      <c r="BB3929" s="11"/>
      <c r="BC3929" s="11"/>
    </row>
    <row r="3930" spans="1:55" x14ac:dyDescent="0.3">
      <c r="A3930" s="11"/>
      <c r="B3930" s="11"/>
      <c r="C3930" s="11"/>
      <c r="D3930" s="11"/>
      <c r="E3930" s="38"/>
      <c r="F3930" s="11"/>
      <c r="G3930" s="40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11"/>
      <c r="AG3930" s="11"/>
      <c r="AH3930" s="11"/>
      <c r="AI3930" s="11"/>
      <c r="AJ3930" s="11"/>
      <c r="AK3930" s="11"/>
      <c r="AL3930" s="11"/>
      <c r="AM3930" s="11"/>
      <c r="AN3930" s="11"/>
      <c r="AO3930" s="11"/>
      <c r="AP3930" s="11"/>
      <c r="AQ3930" s="26"/>
      <c r="AR3930" s="26"/>
      <c r="AS3930" s="26"/>
      <c r="AT3930" s="26"/>
      <c r="AU3930" s="26"/>
      <c r="AV3930" s="26"/>
      <c r="AW3930" s="11"/>
      <c r="AX3930" s="11"/>
      <c r="AY3930" s="11"/>
      <c r="AZ3930" s="11"/>
      <c r="BA3930" s="11"/>
      <c r="BB3930" s="11"/>
      <c r="BC3930" s="11"/>
    </row>
    <row r="3931" spans="1:55" x14ac:dyDescent="0.3">
      <c r="A3931" s="11"/>
      <c r="B3931" s="11"/>
      <c r="C3931" s="11"/>
      <c r="D3931" s="11"/>
      <c r="E3931" s="38"/>
      <c r="F3931" s="11"/>
      <c r="G3931" s="40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11"/>
      <c r="AG3931" s="11"/>
      <c r="AH3931" s="11"/>
      <c r="AI3931" s="11"/>
      <c r="AJ3931" s="11"/>
      <c r="AK3931" s="11"/>
      <c r="AL3931" s="11"/>
      <c r="AM3931" s="11"/>
      <c r="AN3931" s="11"/>
      <c r="AO3931" s="11"/>
      <c r="AP3931" s="11"/>
      <c r="AQ3931" s="26"/>
      <c r="AR3931" s="26"/>
      <c r="AS3931" s="26"/>
      <c r="AT3931" s="26"/>
      <c r="AU3931" s="26"/>
      <c r="AV3931" s="26"/>
      <c r="AW3931" s="11"/>
      <c r="AX3931" s="11"/>
      <c r="AY3931" s="11"/>
      <c r="AZ3931" s="11"/>
      <c r="BA3931" s="11"/>
      <c r="BB3931" s="11"/>
      <c r="BC3931" s="11"/>
    </row>
    <row r="3932" spans="1:55" x14ac:dyDescent="0.3">
      <c r="A3932" s="11"/>
      <c r="B3932" s="11"/>
      <c r="C3932" s="11"/>
      <c r="D3932" s="11"/>
      <c r="E3932" s="38"/>
      <c r="F3932" s="11"/>
      <c r="G3932" s="40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11"/>
      <c r="AG3932" s="11"/>
      <c r="AH3932" s="11"/>
      <c r="AI3932" s="11"/>
      <c r="AJ3932" s="11"/>
      <c r="AK3932" s="11"/>
      <c r="AL3932" s="11"/>
      <c r="AM3932" s="11"/>
      <c r="AN3932" s="11"/>
      <c r="AO3932" s="11"/>
      <c r="AP3932" s="11"/>
      <c r="AQ3932" s="26"/>
      <c r="AR3932" s="26"/>
      <c r="AS3932" s="26"/>
      <c r="AT3932" s="26"/>
      <c r="AU3932" s="26"/>
      <c r="AV3932" s="26"/>
      <c r="AW3932" s="11"/>
      <c r="AX3932" s="11"/>
      <c r="AY3932" s="11"/>
      <c r="AZ3932" s="11"/>
      <c r="BA3932" s="11"/>
      <c r="BB3932" s="11"/>
      <c r="BC3932" s="11"/>
    </row>
    <row r="3933" spans="1:55" x14ac:dyDescent="0.3">
      <c r="A3933" s="11"/>
      <c r="B3933" s="11"/>
      <c r="C3933" s="11"/>
      <c r="D3933" s="11"/>
      <c r="E3933" s="38"/>
      <c r="F3933" s="11"/>
      <c r="G3933" s="40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11"/>
      <c r="AG3933" s="11"/>
      <c r="AH3933" s="11"/>
      <c r="AI3933" s="11"/>
      <c r="AJ3933" s="11"/>
      <c r="AK3933" s="11"/>
      <c r="AL3933" s="11"/>
      <c r="AM3933" s="11"/>
      <c r="AN3933" s="11"/>
      <c r="AO3933" s="11"/>
      <c r="AP3933" s="11"/>
      <c r="AQ3933" s="26"/>
      <c r="AR3933" s="26"/>
      <c r="AS3933" s="26"/>
      <c r="AT3933" s="26"/>
      <c r="AU3933" s="26"/>
      <c r="AV3933" s="26"/>
      <c r="AW3933" s="11"/>
      <c r="AX3933" s="11"/>
      <c r="AY3933" s="11"/>
      <c r="AZ3933" s="11"/>
      <c r="BA3933" s="11"/>
      <c r="BB3933" s="11"/>
      <c r="BC3933" s="11"/>
    </row>
    <row r="3934" spans="1:55" x14ac:dyDescent="0.3">
      <c r="A3934" s="11"/>
      <c r="B3934" s="11"/>
      <c r="C3934" s="11"/>
      <c r="D3934" s="11"/>
      <c r="E3934" s="38"/>
      <c r="F3934" s="11"/>
      <c r="G3934" s="40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11"/>
      <c r="AG3934" s="11"/>
      <c r="AH3934" s="11"/>
      <c r="AI3934" s="11"/>
      <c r="AJ3934" s="11"/>
      <c r="AK3934" s="11"/>
      <c r="AL3934" s="11"/>
      <c r="AM3934" s="11"/>
      <c r="AN3934" s="11"/>
      <c r="AO3934" s="11"/>
      <c r="AP3934" s="11"/>
      <c r="AQ3934" s="26"/>
      <c r="AR3934" s="26"/>
      <c r="AS3934" s="26"/>
      <c r="AT3934" s="26"/>
      <c r="AU3934" s="26"/>
      <c r="AV3934" s="26"/>
      <c r="AW3934" s="11"/>
      <c r="AX3934" s="11"/>
      <c r="AY3934" s="11"/>
      <c r="AZ3934" s="11"/>
      <c r="BA3934" s="11"/>
      <c r="BB3934" s="11"/>
      <c r="BC3934" s="11"/>
    </row>
    <row r="3935" spans="1:55" x14ac:dyDescent="0.3">
      <c r="A3935" s="11"/>
      <c r="B3935" s="11"/>
      <c r="C3935" s="11"/>
      <c r="D3935" s="11"/>
      <c r="E3935" s="38"/>
      <c r="F3935" s="11"/>
      <c r="G3935" s="40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11"/>
      <c r="AG3935" s="11"/>
      <c r="AH3935" s="11"/>
      <c r="AI3935" s="11"/>
      <c r="AJ3935" s="11"/>
      <c r="AK3935" s="11"/>
      <c r="AL3935" s="11"/>
      <c r="AM3935" s="11"/>
      <c r="AN3935" s="11"/>
      <c r="AO3935" s="11"/>
      <c r="AP3935" s="11"/>
      <c r="AQ3935" s="26"/>
      <c r="AR3935" s="26"/>
      <c r="AS3935" s="26"/>
      <c r="AT3935" s="26"/>
      <c r="AU3935" s="26"/>
      <c r="AV3935" s="26"/>
      <c r="AW3935" s="11"/>
      <c r="AX3935" s="11"/>
      <c r="AY3935" s="11"/>
      <c r="AZ3935" s="11"/>
      <c r="BA3935" s="11"/>
      <c r="BB3935" s="11"/>
      <c r="BC3935" s="11"/>
    </row>
    <row r="3936" spans="1:55" x14ac:dyDescent="0.3">
      <c r="A3936" s="11"/>
      <c r="B3936" s="11"/>
      <c r="C3936" s="11"/>
      <c r="D3936" s="11"/>
      <c r="E3936" s="38"/>
      <c r="F3936" s="11"/>
      <c r="G3936" s="40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11"/>
      <c r="AG3936" s="11"/>
      <c r="AH3936" s="11"/>
      <c r="AI3936" s="11"/>
      <c r="AJ3936" s="11"/>
      <c r="AK3936" s="11"/>
      <c r="AL3936" s="11"/>
      <c r="AM3936" s="11"/>
      <c r="AN3936" s="11"/>
      <c r="AO3936" s="11"/>
      <c r="AP3936" s="11"/>
      <c r="AQ3936" s="26"/>
      <c r="AR3936" s="26"/>
      <c r="AS3936" s="26"/>
      <c r="AT3936" s="26"/>
      <c r="AU3936" s="26"/>
      <c r="AV3936" s="26"/>
      <c r="AW3936" s="11"/>
      <c r="AX3936" s="11"/>
      <c r="AY3936" s="11"/>
      <c r="AZ3936" s="11"/>
      <c r="BA3936" s="11"/>
      <c r="BB3936" s="11"/>
      <c r="BC3936" s="11"/>
    </row>
    <row r="3937" spans="1:55" x14ac:dyDescent="0.3">
      <c r="A3937" s="11"/>
      <c r="B3937" s="11"/>
      <c r="C3937" s="11"/>
      <c r="D3937" s="11"/>
      <c r="E3937" s="38"/>
      <c r="F3937" s="11"/>
      <c r="G3937" s="40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11"/>
      <c r="AG3937" s="11"/>
      <c r="AH3937" s="11"/>
      <c r="AI3937" s="11"/>
      <c r="AJ3937" s="11"/>
      <c r="AK3937" s="11"/>
      <c r="AL3937" s="11"/>
      <c r="AM3937" s="11"/>
      <c r="AN3937" s="11"/>
      <c r="AO3937" s="11"/>
      <c r="AP3937" s="11"/>
      <c r="AQ3937" s="26"/>
      <c r="AR3937" s="26"/>
      <c r="AS3937" s="26"/>
      <c r="AT3937" s="26"/>
      <c r="AU3937" s="26"/>
      <c r="AV3937" s="26"/>
      <c r="AW3937" s="11"/>
      <c r="AX3937" s="11"/>
      <c r="AY3937" s="11"/>
      <c r="AZ3937" s="11"/>
      <c r="BA3937" s="11"/>
      <c r="BB3937" s="11"/>
      <c r="BC3937" s="11"/>
    </row>
    <row r="3938" spans="1:55" x14ac:dyDescent="0.3">
      <c r="A3938" s="11"/>
      <c r="B3938" s="11"/>
      <c r="C3938" s="11"/>
      <c r="D3938" s="11"/>
      <c r="E3938" s="38"/>
      <c r="F3938" s="11"/>
      <c r="G3938" s="40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11"/>
      <c r="AG3938" s="11"/>
      <c r="AH3938" s="11"/>
      <c r="AI3938" s="11"/>
      <c r="AJ3938" s="11"/>
      <c r="AK3938" s="11"/>
      <c r="AL3938" s="11"/>
      <c r="AM3938" s="11"/>
      <c r="AN3938" s="11"/>
      <c r="AO3938" s="11"/>
      <c r="AP3938" s="11"/>
      <c r="AQ3938" s="26"/>
      <c r="AR3938" s="26"/>
      <c r="AS3938" s="26"/>
      <c r="AT3938" s="26"/>
      <c r="AU3938" s="26"/>
      <c r="AV3938" s="26"/>
      <c r="AW3938" s="11"/>
      <c r="AX3938" s="11"/>
      <c r="AY3938" s="11"/>
      <c r="AZ3938" s="11"/>
      <c r="BA3938" s="11"/>
      <c r="BB3938" s="11"/>
      <c r="BC3938" s="11"/>
    </row>
    <row r="3939" spans="1:55" x14ac:dyDescent="0.3">
      <c r="A3939" s="11"/>
      <c r="B3939" s="11"/>
      <c r="C3939" s="11"/>
      <c r="D3939" s="11"/>
      <c r="E3939" s="38"/>
      <c r="F3939" s="11"/>
      <c r="G3939" s="40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11"/>
      <c r="AG3939" s="11"/>
      <c r="AH3939" s="11"/>
      <c r="AI3939" s="11"/>
      <c r="AJ3939" s="11"/>
      <c r="AK3939" s="11"/>
      <c r="AL3939" s="11"/>
      <c r="AM3939" s="11"/>
      <c r="AN3939" s="11"/>
      <c r="AO3939" s="11"/>
      <c r="AP3939" s="11"/>
      <c r="AQ3939" s="26"/>
      <c r="AR3939" s="26"/>
      <c r="AS3939" s="26"/>
      <c r="AT3939" s="26"/>
      <c r="AU3939" s="26"/>
      <c r="AV3939" s="26"/>
      <c r="AW3939" s="11"/>
      <c r="AX3939" s="11"/>
      <c r="AY3939" s="11"/>
      <c r="AZ3939" s="11"/>
      <c r="BA3939" s="11"/>
      <c r="BB3939" s="11"/>
      <c r="BC3939" s="11"/>
    </row>
    <row r="3940" spans="1:55" x14ac:dyDescent="0.3">
      <c r="A3940" s="11"/>
      <c r="B3940" s="11"/>
      <c r="C3940" s="11"/>
      <c r="D3940" s="11"/>
      <c r="E3940" s="38"/>
      <c r="F3940" s="11"/>
      <c r="G3940" s="40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11"/>
      <c r="AG3940" s="11"/>
      <c r="AH3940" s="11"/>
      <c r="AI3940" s="11"/>
      <c r="AJ3940" s="11"/>
      <c r="AK3940" s="11"/>
      <c r="AL3940" s="11"/>
      <c r="AM3940" s="11"/>
      <c r="AN3940" s="11"/>
      <c r="AO3940" s="11"/>
      <c r="AP3940" s="11"/>
      <c r="AQ3940" s="26"/>
      <c r="AR3940" s="26"/>
      <c r="AS3940" s="26"/>
      <c r="AT3940" s="26"/>
      <c r="AU3940" s="26"/>
      <c r="AV3940" s="26"/>
      <c r="AW3940" s="11"/>
      <c r="AX3940" s="11"/>
      <c r="AY3940" s="11"/>
      <c r="AZ3940" s="11"/>
      <c r="BA3940" s="11"/>
      <c r="BB3940" s="11"/>
      <c r="BC3940" s="11"/>
    </row>
    <row r="3941" spans="1:55" x14ac:dyDescent="0.3">
      <c r="A3941" s="11"/>
      <c r="B3941" s="11"/>
      <c r="C3941" s="11"/>
      <c r="D3941" s="11"/>
      <c r="E3941" s="38"/>
      <c r="F3941" s="11"/>
      <c r="G3941" s="40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11"/>
      <c r="AG3941" s="11"/>
      <c r="AH3941" s="11"/>
      <c r="AI3941" s="11"/>
      <c r="AJ3941" s="11"/>
      <c r="AK3941" s="11"/>
      <c r="AL3941" s="11"/>
      <c r="AM3941" s="11"/>
      <c r="AN3941" s="11"/>
      <c r="AO3941" s="11"/>
      <c r="AP3941" s="11"/>
      <c r="AQ3941" s="26"/>
      <c r="AR3941" s="26"/>
      <c r="AS3941" s="26"/>
      <c r="AT3941" s="26"/>
      <c r="AU3941" s="26"/>
      <c r="AV3941" s="26"/>
      <c r="AW3941" s="11"/>
      <c r="AX3941" s="11"/>
      <c r="AY3941" s="11"/>
      <c r="AZ3941" s="11"/>
      <c r="BA3941" s="11"/>
      <c r="BB3941" s="11"/>
      <c r="BC3941" s="11"/>
    </row>
    <row r="3942" spans="1:55" x14ac:dyDescent="0.3">
      <c r="A3942" s="11"/>
      <c r="B3942" s="11"/>
      <c r="C3942" s="11"/>
      <c r="D3942" s="11"/>
      <c r="E3942" s="38"/>
      <c r="F3942" s="11"/>
      <c r="G3942" s="40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11"/>
      <c r="AG3942" s="11"/>
      <c r="AH3942" s="11"/>
      <c r="AI3942" s="11"/>
      <c r="AJ3942" s="11"/>
      <c r="AK3942" s="11"/>
      <c r="AL3942" s="11"/>
      <c r="AM3942" s="11"/>
      <c r="AN3942" s="11"/>
      <c r="AO3942" s="11"/>
      <c r="AP3942" s="11"/>
      <c r="AQ3942" s="26"/>
      <c r="AR3942" s="26"/>
      <c r="AS3942" s="26"/>
      <c r="AT3942" s="26"/>
      <c r="AU3942" s="26"/>
      <c r="AV3942" s="26"/>
      <c r="AW3942" s="11"/>
      <c r="AX3942" s="11"/>
      <c r="AY3942" s="11"/>
      <c r="AZ3942" s="11"/>
      <c r="BA3942" s="11"/>
      <c r="BB3942" s="11"/>
      <c r="BC3942" s="11"/>
    </row>
    <row r="3943" spans="1:55" x14ac:dyDescent="0.3">
      <c r="A3943" s="11"/>
      <c r="B3943" s="11"/>
      <c r="C3943" s="11"/>
      <c r="D3943" s="11"/>
      <c r="E3943" s="38"/>
      <c r="F3943" s="11"/>
      <c r="G3943" s="40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11"/>
      <c r="AG3943" s="11"/>
      <c r="AH3943" s="11"/>
      <c r="AI3943" s="11"/>
      <c r="AJ3943" s="11"/>
      <c r="AK3943" s="11"/>
      <c r="AL3943" s="11"/>
      <c r="AM3943" s="11"/>
      <c r="AN3943" s="11"/>
      <c r="AO3943" s="11"/>
      <c r="AP3943" s="11"/>
      <c r="AQ3943" s="26"/>
      <c r="AR3943" s="26"/>
      <c r="AS3943" s="26"/>
      <c r="AT3943" s="26"/>
      <c r="AU3943" s="26"/>
      <c r="AV3943" s="26"/>
      <c r="AW3943" s="11"/>
      <c r="AX3943" s="11"/>
      <c r="AY3943" s="11"/>
      <c r="AZ3943" s="11"/>
      <c r="BA3943" s="11"/>
      <c r="BB3943" s="11"/>
      <c r="BC3943" s="11"/>
    </row>
    <row r="3944" spans="1:55" x14ac:dyDescent="0.3">
      <c r="A3944" s="11"/>
      <c r="B3944" s="11"/>
      <c r="C3944" s="11"/>
      <c r="D3944" s="11"/>
      <c r="E3944" s="38"/>
      <c r="F3944" s="11"/>
      <c r="G3944" s="40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11"/>
      <c r="AG3944" s="11"/>
      <c r="AH3944" s="11"/>
      <c r="AI3944" s="11"/>
      <c r="AJ3944" s="11"/>
      <c r="AK3944" s="11"/>
      <c r="AL3944" s="11"/>
      <c r="AM3944" s="11"/>
      <c r="AN3944" s="11"/>
      <c r="AO3944" s="11"/>
      <c r="AP3944" s="11"/>
      <c r="AQ3944" s="26"/>
      <c r="AR3944" s="26"/>
      <c r="AS3944" s="26"/>
      <c r="AT3944" s="26"/>
      <c r="AU3944" s="26"/>
      <c r="AV3944" s="26"/>
      <c r="AW3944" s="11"/>
      <c r="AX3944" s="11"/>
      <c r="AY3944" s="11"/>
      <c r="AZ3944" s="11"/>
      <c r="BA3944" s="11"/>
      <c r="BB3944" s="11"/>
      <c r="BC3944" s="11"/>
    </row>
    <row r="3945" spans="1:55" x14ac:dyDescent="0.3">
      <c r="A3945" s="11"/>
      <c r="B3945" s="11"/>
      <c r="C3945" s="11"/>
      <c r="D3945" s="11"/>
      <c r="E3945" s="38"/>
      <c r="F3945" s="11"/>
      <c r="G3945" s="40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11"/>
      <c r="AG3945" s="11"/>
      <c r="AH3945" s="11"/>
      <c r="AI3945" s="11"/>
      <c r="AJ3945" s="11"/>
      <c r="AK3945" s="11"/>
      <c r="AL3945" s="11"/>
      <c r="AM3945" s="11"/>
      <c r="AN3945" s="11"/>
      <c r="AO3945" s="11"/>
      <c r="AP3945" s="11"/>
      <c r="AQ3945" s="26"/>
      <c r="AR3945" s="26"/>
      <c r="AS3945" s="26"/>
      <c r="AT3945" s="26"/>
      <c r="AU3945" s="26"/>
      <c r="AV3945" s="26"/>
      <c r="AW3945" s="11"/>
      <c r="AX3945" s="11"/>
      <c r="AY3945" s="11"/>
      <c r="AZ3945" s="11"/>
      <c r="BA3945" s="11"/>
      <c r="BB3945" s="11"/>
      <c r="BC3945" s="11"/>
    </row>
    <row r="3946" spans="1:55" x14ac:dyDescent="0.3">
      <c r="A3946" s="11"/>
      <c r="B3946" s="11"/>
      <c r="C3946" s="11"/>
      <c r="D3946" s="11"/>
      <c r="E3946" s="38"/>
      <c r="F3946" s="11"/>
      <c r="G3946" s="40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11"/>
      <c r="AG3946" s="11"/>
      <c r="AH3946" s="11"/>
      <c r="AI3946" s="11"/>
      <c r="AJ3946" s="11"/>
      <c r="AK3946" s="11"/>
      <c r="AL3946" s="11"/>
      <c r="AM3946" s="11"/>
      <c r="AN3946" s="11"/>
      <c r="AO3946" s="11"/>
      <c r="AP3946" s="11"/>
      <c r="AQ3946" s="26"/>
      <c r="AR3946" s="26"/>
      <c r="AS3946" s="26"/>
      <c r="AT3946" s="26"/>
      <c r="AU3946" s="26"/>
      <c r="AV3946" s="26"/>
      <c r="AW3946" s="11"/>
      <c r="AX3946" s="11"/>
      <c r="AY3946" s="11"/>
      <c r="AZ3946" s="11"/>
      <c r="BA3946" s="11"/>
      <c r="BB3946" s="11"/>
      <c r="BC3946" s="11"/>
    </row>
    <row r="3947" spans="1:55" x14ac:dyDescent="0.3">
      <c r="A3947" s="11"/>
      <c r="B3947" s="11"/>
      <c r="C3947" s="11"/>
      <c r="D3947" s="11"/>
      <c r="E3947" s="38"/>
      <c r="F3947" s="11"/>
      <c r="G3947" s="40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11"/>
      <c r="AG3947" s="11"/>
      <c r="AH3947" s="11"/>
      <c r="AI3947" s="11"/>
      <c r="AJ3947" s="11"/>
      <c r="AK3947" s="11"/>
      <c r="AL3947" s="11"/>
      <c r="AM3947" s="11"/>
      <c r="AN3947" s="11"/>
      <c r="AO3947" s="11"/>
      <c r="AP3947" s="11"/>
      <c r="AQ3947" s="26"/>
      <c r="AR3947" s="26"/>
      <c r="AS3947" s="26"/>
      <c r="AT3947" s="26"/>
      <c r="AU3947" s="26"/>
      <c r="AV3947" s="26"/>
      <c r="AW3947" s="11"/>
      <c r="AX3947" s="11"/>
      <c r="AY3947" s="11"/>
      <c r="AZ3947" s="11"/>
      <c r="BA3947" s="11"/>
      <c r="BB3947" s="11"/>
      <c r="BC3947" s="11"/>
    </row>
    <row r="3948" spans="1:55" x14ac:dyDescent="0.3">
      <c r="A3948" s="11"/>
      <c r="B3948" s="11"/>
      <c r="C3948" s="11"/>
      <c r="D3948" s="11"/>
      <c r="E3948" s="38"/>
      <c r="F3948" s="11"/>
      <c r="G3948" s="40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11"/>
      <c r="AG3948" s="11"/>
      <c r="AH3948" s="11"/>
      <c r="AI3948" s="11"/>
      <c r="AJ3948" s="11"/>
      <c r="AK3948" s="11"/>
      <c r="AL3948" s="11"/>
      <c r="AM3948" s="11"/>
      <c r="AN3948" s="11"/>
      <c r="AO3948" s="11"/>
      <c r="AP3948" s="11"/>
      <c r="AQ3948" s="26"/>
      <c r="AR3948" s="26"/>
      <c r="AS3948" s="26"/>
      <c r="AT3948" s="26"/>
      <c r="AU3948" s="26"/>
      <c r="AV3948" s="26"/>
      <c r="AW3948" s="11"/>
      <c r="AX3948" s="11"/>
      <c r="AY3948" s="11"/>
      <c r="AZ3948" s="11"/>
      <c r="BA3948" s="11"/>
      <c r="BB3948" s="11"/>
      <c r="BC3948" s="11"/>
    </row>
    <row r="3949" spans="1:55" x14ac:dyDescent="0.3">
      <c r="A3949" s="11"/>
      <c r="B3949" s="11"/>
      <c r="C3949" s="11"/>
      <c r="D3949" s="11"/>
      <c r="E3949" s="38"/>
      <c r="F3949" s="11"/>
      <c r="G3949" s="40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11"/>
      <c r="AG3949" s="11"/>
      <c r="AH3949" s="11"/>
      <c r="AI3949" s="11"/>
      <c r="AJ3949" s="11"/>
      <c r="AK3949" s="11"/>
      <c r="AL3949" s="11"/>
      <c r="AM3949" s="11"/>
      <c r="AN3949" s="11"/>
      <c r="AO3949" s="11"/>
      <c r="AP3949" s="11"/>
      <c r="AQ3949" s="26"/>
      <c r="AR3949" s="26"/>
      <c r="AS3949" s="26"/>
      <c r="AT3949" s="26"/>
      <c r="AU3949" s="26"/>
      <c r="AV3949" s="26"/>
      <c r="AW3949" s="11"/>
      <c r="AX3949" s="11"/>
      <c r="AY3949" s="11"/>
      <c r="AZ3949" s="11"/>
      <c r="BA3949" s="11"/>
      <c r="BB3949" s="11"/>
      <c r="BC3949" s="11"/>
    </row>
    <row r="3950" spans="1:55" x14ac:dyDescent="0.3">
      <c r="A3950" s="11"/>
      <c r="B3950" s="11"/>
      <c r="C3950" s="11"/>
      <c r="D3950" s="11"/>
      <c r="E3950" s="38"/>
      <c r="F3950" s="11"/>
      <c r="G3950" s="40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11"/>
      <c r="AG3950" s="11"/>
      <c r="AH3950" s="11"/>
      <c r="AI3950" s="11"/>
      <c r="AJ3950" s="11"/>
      <c r="AK3950" s="11"/>
      <c r="AL3950" s="11"/>
      <c r="AM3950" s="11"/>
      <c r="AN3950" s="11"/>
      <c r="AO3950" s="11"/>
      <c r="AP3950" s="11"/>
      <c r="AQ3950" s="26"/>
      <c r="AR3950" s="26"/>
      <c r="AS3950" s="26"/>
      <c r="AT3950" s="26"/>
      <c r="AU3950" s="26"/>
      <c r="AV3950" s="26"/>
      <c r="AW3950" s="11"/>
      <c r="AX3950" s="11"/>
      <c r="AY3950" s="11"/>
      <c r="AZ3950" s="11"/>
      <c r="BA3950" s="11"/>
      <c r="BB3950" s="11"/>
      <c r="BC3950" s="11"/>
    </row>
    <row r="3951" spans="1:55" x14ac:dyDescent="0.3">
      <c r="A3951" s="11"/>
      <c r="B3951" s="11"/>
      <c r="C3951" s="11"/>
      <c r="D3951" s="11"/>
      <c r="E3951" s="38"/>
      <c r="F3951" s="11"/>
      <c r="G3951" s="40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11"/>
      <c r="AG3951" s="11"/>
      <c r="AH3951" s="11"/>
      <c r="AI3951" s="11"/>
      <c r="AJ3951" s="11"/>
      <c r="AK3951" s="11"/>
      <c r="AL3951" s="11"/>
      <c r="AM3951" s="11"/>
      <c r="AN3951" s="11"/>
      <c r="AO3951" s="11"/>
      <c r="AP3951" s="11"/>
      <c r="AQ3951" s="26"/>
      <c r="AR3951" s="26"/>
      <c r="AS3951" s="26"/>
      <c r="AT3951" s="26"/>
      <c r="AU3951" s="26"/>
      <c r="AV3951" s="26"/>
      <c r="AW3951" s="11"/>
      <c r="AX3951" s="11"/>
      <c r="AY3951" s="11"/>
      <c r="AZ3951" s="11"/>
      <c r="BA3951" s="11"/>
      <c r="BB3951" s="11"/>
      <c r="BC3951" s="11"/>
    </row>
    <row r="3952" spans="1:55" x14ac:dyDescent="0.3">
      <c r="A3952" s="11"/>
      <c r="B3952" s="11"/>
      <c r="C3952" s="11"/>
      <c r="D3952" s="11"/>
      <c r="E3952" s="38"/>
      <c r="F3952" s="11"/>
      <c r="G3952" s="40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11"/>
      <c r="AG3952" s="11"/>
      <c r="AH3952" s="11"/>
      <c r="AI3952" s="11"/>
      <c r="AJ3952" s="11"/>
      <c r="AK3952" s="11"/>
      <c r="AL3952" s="11"/>
      <c r="AM3952" s="11"/>
      <c r="AN3952" s="11"/>
      <c r="AO3952" s="11"/>
      <c r="AP3952" s="11"/>
      <c r="AQ3952" s="26"/>
      <c r="AR3952" s="26"/>
      <c r="AS3952" s="26"/>
      <c r="AT3952" s="26"/>
      <c r="AU3952" s="26"/>
      <c r="AV3952" s="26"/>
      <c r="AW3952" s="11"/>
      <c r="AX3952" s="11"/>
      <c r="AY3952" s="11"/>
      <c r="AZ3952" s="11"/>
      <c r="BA3952" s="11"/>
      <c r="BB3952" s="11"/>
      <c r="BC3952" s="11"/>
    </row>
    <row r="3953" spans="1:55" x14ac:dyDescent="0.3">
      <c r="A3953" s="11"/>
      <c r="B3953" s="11"/>
      <c r="C3953" s="11"/>
      <c r="D3953" s="11"/>
      <c r="E3953" s="38"/>
      <c r="F3953" s="11"/>
      <c r="G3953" s="40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11"/>
      <c r="AG3953" s="11"/>
      <c r="AH3953" s="11"/>
      <c r="AI3953" s="11"/>
      <c r="AJ3953" s="11"/>
      <c r="AK3953" s="11"/>
      <c r="AL3953" s="11"/>
      <c r="AM3953" s="11"/>
      <c r="AN3953" s="11"/>
      <c r="AO3953" s="11"/>
      <c r="AP3953" s="11"/>
      <c r="AQ3953" s="26"/>
      <c r="AR3953" s="26"/>
      <c r="AS3953" s="26"/>
      <c r="AT3953" s="26"/>
      <c r="AU3953" s="26"/>
      <c r="AV3953" s="26"/>
      <c r="AW3953" s="11"/>
      <c r="AX3953" s="11"/>
      <c r="AY3953" s="11"/>
      <c r="AZ3953" s="11"/>
      <c r="BA3953" s="11"/>
      <c r="BB3953" s="11"/>
      <c r="BC3953" s="11"/>
    </row>
    <row r="3954" spans="1:55" x14ac:dyDescent="0.3">
      <c r="A3954" s="11"/>
      <c r="B3954" s="11"/>
      <c r="C3954" s="11"/>
      <c r="D3954" s="11"/>
      <c r="E3954" s="38"/>
      <c r="F3954" s="11"/>
      <c r="G3954" s="40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11"/>
      <c r="AG3954" s="11"/>
      <c r="AH3954" s="11"/>
      <c r="AI3954" s="11"/>
      <c r="AJ3954" s="11"/>
      <c r="AK3954" s="11"/>
      <c r="AL3954" s="11"/>
      <c r="AM3954" s="11"/>
      <c r="AN3954" s="11"/>
      <c r="AO3954" s="11"/>
      <c r="AP3954" s="11"/>
      <c r="AQ3954" s="26"/>
      <c r="AR3954" s="26"/>
      <c r="AS3954" s="26"/>
      <c r="AT3954" s="26"/>
      <c r="AU3954" s="26"/>
      <c r="AV3954" s="26"/>
      <c r="AW3954" s="11"/>
      <c r="AX3954" s="11"/>
      <c r="AY3954" s="11"/>
      <c r="AZ3954" s="11"/>
      <c r="BA3954" s="11"/>
      <c r="BB3954" s="11"/>
      <c r="BC3954" s="11"/>
    </row>
    <row r="3955" spans="1:55" x14ac:dyDescent="0.3">
      <c r="A3955" s="11"/>
      <c r="B3955" s="11"/>
      <c r="C3955" s="11"/>
      <c r="D3955" s="11"/>
      <c r="E3955" s="38"/>
      <c r="F3955" s="11"/>
      <c r="G3955" s="40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11"/>
      <c r="AG3955" s="11"/>
      <c r="AH3955" s="11"/>
      <c r="AI3955" s="11"/>
      <c r="AJ3955" s="11"/>
      <c r="AK3955" s="11"/>
      <c r="AL3955" s="11"/>
      <c r="AM3955" s="11"/>
      <c r="AN3955" s="11"/>
      <c r="AO3955" s="11"/>
      <c r="AP3955" s="11"/>
      <c r="AQ3955" s="26"/>
      <c r="AR3955" s="26"/>
      <c r="AS3955" s="26"/>
      <c r="AT3955" s="26"/>
      <c r="AU3955" s="26"/>
      <c r="AV3955" s="26"/>
      <c r="AW3955" s="11"/>
      <c r="AX3955" s="11"/>
      <c r="AY3955" s="11"/>
      <c r="AZ3955" s="11"/>
      <c r="BA3955" s="11"/>
      <c r="BB3955" s="11"/>
      <c r="BC3955" s="11"/>
    </row>
    <row r="3956" spans="1:55" x14ac:dyDescent="0.3">
      <c r="A3956" s="11"/>
      <c r="B3956" s="11"/>
      <c r="C3956" s="11"/>
      <c r="D3956" s="11"/>
      <c r="E3956" s="38"/>
      <c r="F3956" s="11"/>
      <c r="G3956" s="40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11"/>
      <c r="AG3956" s="11"/>
      <c r="AH3956" s="11"/>
      <c r="AI3956" s="11"/>
      <c r="AJ3956" s="11"/>
      <c r="AK3956" s="11"/>
      <c r="AL3956" s="11"/>
      <c r="AM3956" s="11"/>
      <c r="AN3956" s="11"/>
      <c r="AO3956" s="11"/>
      <c r="AP3956" s="11"/>
      <c r="AQ3956" s="26"/>
      <c r="AR3956" s="26"/>
      <c r="AS3956" s="26"/>
      <c r="AT3956" s="26"/>
      <c r="AU3956" s="26"/>
      <c r="AV3956" s="26"/>
      <c r="AW3956" s="11"/>
      <c r="AX3956" s="11"/>
      <c r="AY3956" s="11"/>
      <c r="AZ3956" s="11"/>
      <c r="BA3956" s="11"/>
      <c r="BB3956" s="11"/>
      <c r="BC3956" s="11"/>
    </row>
    <row r="3957" spans="1:55" x14ac:dyDescent="0.3">
      <c r="A3957" s="11"/>
      <c r="B3957" s="11"/>
      <c r="C3957" s="11"/>
      <c r="D3957" s="11"/>
      <c r="E3957" s="38"/>
      <c r="F3957" s="11"/>
      <c r="G3957" s="40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11"/>
      <c r="AG3957" s="11"/>
      <c r="AH3957" s="11"/>
      <c r="AI3957" s="11"/>
      <c r="AJ3957" s="11"/>
      <c r="AK3957" s="11"/>
      <c r="AL3957" s="11"/>
      <c r="AM3957" s="11"/>
      <c r="AN3957" s="11"/>
      <c r="AO3957" s="11"/>
      <c r="AP3957" s="11"/>
      <c r="AQ3957" s="26"/>
      <c r="AR3957" s="26"/>
      <c r="AS3957" s="26"/>
      <c r="AT3957" s="26"/>
      <c r="AU3957" s="26"/>
      <c r="AV3957" s="26"/>
      <c r="AW3957" s="11"/>
      <c r="AX3957" s="11"/>
      <c r="AY3957" s="11"/>
      <c r="AZ3957" s="11"/>
      <c r="BA3957" s="11"/>
      <c r="BB3957" s="11"/>
      <c r="BC3957" s="11"/>
    </row>
    <row r="3958" spans="1:55" x14ac:dyDescent="0.3">
      <c r="A3958" s="11"/>
      <c r="B3958" s="11"/>
      <c r="C3958" s="11"/>
      <c r="D3958" s="11"/>
      <c r="E3958" s="38"/>
      <c r="F3958" s="11"/>
      <c r="G3958" s="40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11"/>
      <c r="AG3958" s="11"/>
      <c r="AH3958" s="11"/>
      <c r="AI3958" s="11"/>
      <c r="AJ3958" s="11"/>
      <c r="AK3958" s="11"/>
      <c r="AL3958" s="11"/>
      <c r="AM3958" s="11"/>
      <c r="AN3958" s="11"/>
      <c r="AO3958" s="11"/>
      <c r="AP3958" s="11"/>
      <c r="AQ3958" s="26"/>
      <c r="AR3958" s="26"/>
      <c r="AS3958" s="26"/>
      <c r="AT3958" s="26"/>
      <c r="AU3958" s="26"/>
      <c r="AV3958" s="26"/>
      <c r="AW3958" s="11"/>
      <c r="AX3958" s="11"/>
      <c r="AY3958" s="11"/>
      <c r="AZ3958" s="11"/>
      <c r="BA3958" s="11"/>
      <c r="BB3958" s="11"/>
      <c r="BC3958" s="11"/>
    </row>
    <row r="3959" spans="1:55" x14ac:dyDescent="0.3">
      <c r="A3959" s="11"/>
      <c r="B3959" s="11"/>
      <c r="C3959" s="11"/>
      <c r="D3959" s="11"/>
      <c r="E3959" s="38"/>
      <c r="F3959" s="11"/>
      <c r="G3959" s="40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11"/>
      <c r="AG3959" s="11"/>
      <c r="AH3959" s="11"/>
      <c r="AI3959" s="11"/>
      <c r="AJ3959" s="11"/>
      <c r="AK3959" s="11"/>
      <c r="AL3959" s="11"/>
      <c r="AM3959" s="11"/>
      <c r="AN3959" s="11"/>
      <c r="AO3959" s="11"/>
      <c r="AP3959" s="11"/>
      <c r="AQ3959" s="26"/>
      <c r="AR3959" s="26"/>
      <c r="AS3959" s="26"/>
      <c r="AT3959" s="26"/>
      <c r="AU3959" s="26"/>
      <c r="AV3959" s="26"/>
      <c r="AW3959" s="11"/>
      <c r="AX3959" s="11"/>
      <c r="AY3959" s="11"/>
      <c r="AZ3959" s="11"/>
      <c r="BA3959" s="11"/>
      <c r="BB3959" s="11"/>
      <c r="BC3959" s="11"/>
    </row>
    <row r="3960" spans="1:55" x14ac:dyDescent="0.3">
      <c r="A3960" s="11"/>
      <c r="B3960" s="11"/>
      <c r="C3960" s="11"/>
      <c r="D3960" s="11"/>
      <c r="E3960" s="38"/>
      <c r="F3960" s="11"/>
      <c r="G3960" s="40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11"/>
      <c r="AG3960" s="11"/>
      <c r="AH3960" s="11"/>
      <c r="AI3960" s="11"/>
      <c r="AJ3960" s="11"/>
      <c r="AK3960" s="11"/>
      <c r="AL3960" s="11"/>
      <c r="AM3960" s="11"/>
      <c r="AN3960" s="11"/>
      <c r="AO3960" s="11"/>
      <c r="AP3960" s="11"/>
      <c r="AQ3960" s="26"/>
      <c r="AR3960" s="26"/>
      <c r="AS3960" s="26"/>
      <c r="AT3960" s="26"/>
      <c r="AU3960" s="26"/>
      <c r="AV3960" s="26"/>
      <c r="AW3960" s="11"/>
      <c r="AX3960" s="11"/>
      <c r="AY3960" s="11"/>
      <c r="AZ3960" s="11"/>
      <c r="BA3960" s="11"/>
      <c r="BB3960" s="11"/>
      <c r="BC3960" s="11"/>
    </row>
    <row r="3961" spans="1:55" x14ac:dyDescent="0.3">
      <c r="A3961" s="11"/>
      <c r="B3961" s="11"/>
      <c r="C3961" s="11"/>
      <c r="D3961" s="11"/>
      <c r="E3961" s="38"/>
      <c r="F3961" s="11"/>
      <c r="G3961" s="40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11"/>
      <c r="AG3961" s="11"/>
      <c r="AH3961" s="11"/>
      <c r="AI3961" s="11"/>
      <c r="AJ3961" s="11"/>
      <c r="AK3961" s="11"/>
      <c r="AL3961" s="11"/>
      <c r="AM3961" s="11"/>
      <c r="AN3961" s="11"/>
      <c r="AO3961" s="11"/>
      <c r="AP3961" s="11"/>
      <c r="AQ3961" s="26"/>
      <c r="AR3961" s="26"/>
      <c r="AS3961" s="26"/>
      <c r="AT3961" s="26"/>
      <c r="AU3961" s="26"/>
      <c r="AV3961" s="26"/>
      <c r="AW3961" s="11"/>
      <c r="AX3961" s="11"/>
      <c r="AY3961" s="11"/>
      <c r="AZ3961" s="11"/>
      <c r="BA3961" s="11"/>
      <c r="BB3961" s="11"/>
      <c r="BC3961" s="11"/>
    </row>
    <row r="3962" spans="1:55" x14ac:dyDescent="0.3">
      <c r="A3962" s="11"/>
      <c r="B3962" s="11"/>
      <c r="C3962" s="11"/>
      <c r="D3962" s="11"/>
      <c r="E3962" s="38"/>
      <c r="F3962" s="11"/>
      <c r="G3962" s="40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11"/>
      <c r="AG3962" s="11"/>
      <c r="AH3962" s="11"/>
      <c r="AI3962" s="11"/>
      <c r="AJ3962" s="11"/>
      <c r="AK3962" s="11"/>
      <c r="AL3962" s="11"/>
      <c r="AM3962" s="11"/>
      <c r="AN3962" s="11"/>
      <c r="AO3962" s="11"/>
      <c r="AP3962" s="11"/>
      <c r="AQ3962" s="26"/>
      <c r="AR3962" s="26"/>
      <c r="AS3962" s="26"/>
      <c r="AT3962" s="26"/>
      <c r="AU3962" s="26"/>
      <c r="AV3962" s="26"/>
      <c r="AW3962" s="11"/>
      <c r="AX3962" s="11"/>
      <c r="AY3962" s="11"/>
      <c r="AZ3962" s="11"/>
      <c r="BA3962" s="11"/>
      <c r="BB3962" s="11"/>
      <c r="BC3962" s="11"/>
    </row>
    <row r="3963" spans="1:55" x14ac:dyDescent="0.3">
      <c r="A3963" s="11"/>
      <c r="B3963" s="11"/>
      <c r="C3963" s="11"/>
      <c r="D3963" s="11"/>
      <c r="E3963" s="38"/>
      <c r="F3963" s="11"/>
      <c r="G3963" s="40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11"/>
      <c r="AG3963" s="11"/>
      <c r="AH3963" s="11"/>
      <c r="AI3963" s="11"/>
      <c r="AJ3963" s="11"/>
      <c r="AK3963" s="11"/>
      <c r="AL3963" s="11"/>
      <c r="AM3963" s="11"/>
      <c r="AN3963" s="11"/>
      <c r="AO3963" s="11"/>
      <c r="AP3963" s="11"/>
      <c r="AQ3963" s="26"/>
      <c r="AR3963" s="26"/>
      <c r="AS3963" s="26"/>
      <c r="AT3963" s="26"/>
      <c r="AU3963" s="26"/>
      <c r="AV3963" s="26"/>
      <c r="AW3963" s="11"/>
      <c r="AX3963" s="11"/>
      <c r="AY3963" s="11"/>
      <c r="AZ3963" s="11"/>
      <c r="BA3963" s="11"/>
      <c r="BB3963" s="11"/>
      <c r="BC3963" s="11"/>
    </row>
    <row r="3964" spans="1:55" x14ac:dyDescent="0.3">
      <c r="A3964" s="11"/>
      <c r="B3964" s="11"/>
      <c r="C3964" s="11"/>
      <c r="D3964" s="11"/>
      <c r="E3964" s="38"/>
      <c r="F3964" s="11"/>
      <c r="G3964" s="40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11"/>
      <c r="AG3964" s="11"/>
      <c r="AH3964" s="11"/>
      <c r="AI3964" s="11"/>
      <c r="AJ3964" s="11"/>
      <c r="AK3964" s="11"/>
      <c r="AL3964" s="11"/>
      <c r="AM3964" s="11"/>
      <c r="AN3964" s="11"/>
      <c r="AO3964" s="11"/>
      <c r="AP3964" s="11"/>
      <c r="AQ3964" s="26"/>
      <c r="AR3964" s="26"/>
      <c r="AS3964" s="26"/>
      <c r="AT3964" s="26"/>
      <c r="AU3964" s="26"/>
      <c r="AV3964" s="26"/>
      <c r="AW3964" s="11"/>
      <c r="AX3964" s="11"/>
      <c r="AY3964" s="11"/>
      <c r="AZ3964" s="11"/>
      <c r="BA3964" s="11"/>
      <c r="BB3964" s="11"/>
      <c r="BC3964" s="11"/>
    </row>
    <row r="3965" spans="1:55" x14ac:dyDescent="0.3">
      <c r="A3965" s="11"/>
      <c r="B3965" s="11"/>
      <c r="C3965" s="11"/>
      <c r="D3965" s="11"/>
      <c r="E3965" s="38"/>
      <c r="F3965" s="11"/>
      <c r="G3965" s="40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11"/>
      <c r="AG3965" s="11"/>
      <c r="AH3965" s="11"/>
      <c r="AI3965" s="11"/>
      <c r="AJ3965" s="11"/>
      <c r="AK3965" s="11"/>
      <c r="AL3965" s="11"/>
      <c r="AM3965" s="11"/>
      <c r="AN3965" s="11"/>
      <c r="AO3965" s="11"/>
      <c r="AP3965" s="11"/>
      <c r="AQ3965" s="26"/>
      <c r="AR3965" s="26"/>
      <c r="AS3965" s="26"/>
      <c r="AT3965" s="26"/>
      <c r="AU3965" s="26"/>
      <c r="AV3965" s="26"/>
      <c r="AW3965" s="11"/>
      <c r="AX3965" s="11"/>
      <c r="AY3965" s="11"/>
      <c r="AZ3965" s="11"/>
      <c r="BA3965" s="11"/>
      <c r="BB3965" s="11"/>
      <c r="BC3965" s="11"/>
    </row>
    <row r="3966" spans="1:55" x14ac:dyDescent="0.3">
      <c r="A3966" s="11"/>
      <c r="B3966" s="11"/>
      <c r="C3966" s="11"/>
      <c r="D3966" s="11"/>
      <c r="E3966" s="38"/>
      <c r="F3966" s="11"/>
      <c r="G3966" s="40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11"/>
      <c r="AG3966" s="11"/>
      <c r="AH3966" s="11"/>
      <c r="AI3966" s="11"/>
      <c r="AJ3966" s="11"/>
      <c r="AK3966" s="11"/>
      <c r="AL3966" s="11"/>
      <c r="AM3966" s="11"/>
      <c r="AN3966" s="11"/>
      <c r="AO3966" s="11"/>
      <c r="AP3966" s="11"/>
      <c r="AQ3966" s="26"/>
      <c r="AR3966" s="26"/>
      <c r="AS3966" s="26"/>
      <c r="AT3966" s="26"/>
      <c r="AU3966" s="26"/>
      <c r="AV3966" s="26"/>
      <c r="AW3966" s="11"/>
      <c r="AX3966" s="11"/>
      <c r="AY3966" s="11"/>
      <c r="AZ3966" s="11"/>
      <c r="BA3966" s="11"/>
      <c r="BB3966" s="11"/>
      <c r="BC3966" s="11"/>
    </row>
    <row r="3967" spans="1:55" x14ac:dyDescent="0.3">
      <c r="A3967" s="11"/>
      <c r="B3967" s="11"/>
      <c r="C3967" s="11"/>
      <c r="D3967" s="11"/>
      <c r="E3967" s="38"/>
      <c r="F3967" s="11"/>
      <c r="G3967" s="40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11"/>
      <c r="AG3967" s="11"/>
      <c r="AH3967" s="11"/>
      <c r="AI3967" s="11"/>
      <c r="AJ3967" s="11"/>
      <c r="AK3967" s="11"/>
      <c r="AL3967" s="11"/>
      <c r="AM3967" s="11"/>
      <c r="AN3967" s="11"/>
      <c r="AO3967" s="11"/>
      <c r="AP3967" s="11"/>
      <c r="AQ3967" s="26"/>
      <c r="AR3967" s="26"/>
      <c r="AS3967" s="26"/>
      <c r="AT3967" s="26"/>
      <c r="AU3967" s="26"/>
      <c r="AV3967" s="26"/>
      <c r="AW3967" s="11"/>
      <c r="AX3967" s="11"/>
      <c r="AY3967" s="11"/>
      <c r="AZ3967" s="11"/>
      <c r="BA3967" s="11"/>
      <c r="BB3967" s="11"/>
      <c r="BC3967" s="11"/>
    </row>
    <row r="3968" spans="1:55" x14ac:dyDescent="0.3">
      <c r="A3968" s="11"/>
      <c r="B3968" s="11"/>
      <c r="C3968" s="11"/>
      <c r="D3968" s="11"/>
      <c r="E3968" s="38"/>
      <c r="F3968" s="11"/>
      <c r="G3968" s="40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11"/>
      <c r="AG3968" s="11"/>
      <c r="AH3968" s="11"/>
      <c r="AI3968" s="11"/>
      <c r="AJ3968" s="11"/>
      <c r="AK3968" s="11"/>
      <c r="AL3968" s="11"/>
      <c r="AM3968" s="11"/>
      <c r="AN3968" s="11"/>
      <c r="AO3968" s="11"/>
      <c r="AP3968" s="11"/>
      <c r="AQ3968" s="26"/>
      <c r="AR3968" s="26"/>
      <c r="AS3968" s="26"/>
      <c r="AT3968" s="26"/>
      <c r="AU3968" s="26"/>
      <c r="AV3968" s="26"/>
      <c r="AW3968" s="11"/>
      <c r="AX3968" s="11"/>
      <c r="AY3968" s="11"/>
      <c r="AZ3968" s="11"/>
      <c r="BA3968" s="11"/>
      <c r="BB3968" s="11"/>
      <c r="BC3968" s="11"/>
    </row>
    <row r="3969" spans="1:55" x14ac:dyDescent="0.3">
      <c r="A3969" s="11"/>
      <c r="B3969" s="11"/>
      <c r="C3969" s="11"/>
      <c r="D3969" s="11"/>
      <c r="E3969" s="38"/>
      <c r="F3969" s="11"/>
      <c r="G3969" s="40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11"/>
      <c r="AG3969" s="11"/>
      <c r="AH3969" s="11"/>
      <c r="AI3969" s="11"/>
      <c r="AJ3969" s="11"/>
      <c r="AK3969" s="11"/>
      <c r="AL3969" s="11"/>
      <c r="AM3969" s="11"/>
      <c r="AN3969" s="11"/>
      <c r="AO3969" s="11"/>
      <c r="AP3969" s="11"/>
      <c r="AQ3969" s="26"/>
      <c r="AR3969" s="26"/>
      <c r="AS3969" s="26"/>
      <c r="AT3969" s="26"/>
      <c r="AU3969" s="26"/>
      <c r="AV3969" s="26"/>
      <c r="AW3969" s="11"/>
      <c r="AX3969" s="11"/>
      <c r="AY3969" s="11"/>
      <c r="AZ3969" s="11"/>
      <c r="BA3969" s="11"/>
      <c r="BB3969" s="11"/>
      <c r="BC3969" s="11"/>
    </row>
    <row r="3970" spans="1:55" x14ac:dyDescent="0.3">
      <c r="A3970" s="11"/>
      <c r="B3970" s="11"/>
      <c r="C3970" s="11"/>
      <c r="D3970" s="11"/>
      <c r="E3970" s="38"/>
      <c r="F3970" s="11"/>
      <c r="G3970" s="40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11"/>
      <c r="AG3970" s="11"/>
      <c r="AH3970" s="11"/>
      <c r="AI3970" s="11"/>
      <c r="AJ3970" s="11"/>
      <c r="AK3970" s="11"/>
      <c r="AL3970" s="11"/>
      <c r="AM3970" s="11"/>
      <c r="AN3970" s="11"/>
      <c r="AO3970" s="11"/>
      <c r="AP3970" s="11"/>
      <c r="AQ3970" s="26"/>
      <c r="AR3970" s="26"/>
      <c r="AS3970" s="26"/>
      <c r="AT3970" s="26"/>
      <c r="AU3970" s="26"/>
      <c r="AV3970" s="26"/>
      <c r="AW3970" s="11"/>
      <c r="AX3970" s="11"/>
      <c r="AY3970" s="11"/>
      <c r="AZ3970" s="11"/>
      <c r="BA3970" s="11"/>
      <c r="BB3970" s="11"/>
      <c r="BC3970" s="11"/>
    </row>
    <row r="3971" spans="1:55" x14ac:dyDescent="0.3">
      <c r="A3971" s="11"/>
      <c r="B3971" s="11"/>
      <c r="C3971" s="11"/>
      <c r="D3971" s="11"/>
      <c r="E3971" s="38"/>
      <c r="F3971" s="11"/>
      <c r="G3971" s="40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11"/>
      <c r="AG3971" s="11"/>
      <c r="AH3971" s="11"/>
      <c r="AI3971" s="11"/>
      <c r="AJ3971" s="11"/>
      <c r="AK3971" s="11"/>
      <c r="AL3971" s="11"/>
      <c r="AM3971" s="11"/>
      <c r="AN3971" s="11"/>
      <c r="AO3971" s="11"/>
      <c r="AP3971" s="11"/>
      <c r="AQ3971" s="26"/>
      <c r="AR3971" s="26"/>
      <c r="AS3971" s="26"/>
      <c r="AT3971" s="26"/>
      <c r="AU3971" s="26"/>
      <c r="AV3971" s="26"/>
      <c r="AW3971" s="11"/>
      <c r="AX3971" s="11"/>
      <c r="AY3971" s="11"/>
      <c r="AZ3971" s="11"/>
      <c r="BA3971" s="11"/>
      <c r="BB3971" s="11"/>
      <c r="BC3971" s="11"/>
    </row>
    <row r="3972" spans="1:55" x14ac:dyDescent="0.3">
      <c r="A3972" s="11"/>
      <c r="B3972" s="11"/>
      <c r="C3972" s="11"/>
      <c r="D3972" s="11"/>
      <c r="E3972" s="38"/>
      <c r="F3972" s="11"/>
      <c r="G3972" s="40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11"/>
      <c r="AG3972" s="11"/>
      <c r="AH3972" s="11"/>
      <c r="AI3972" s="11"/>
      <c r="AJ3972" s="11"/>
      <c r="AK3972" s="11"/>
      <c r="AL3972" s="11"/>
      <c r="AM3972" s="11"/>
      <c r="AN3972" s="11"/>
      <c r="AO3972" s="11"/>
      <c r="AP3972" s="11"/>
      <c r="AQ3972" s="26"/>
      <c r="AR3972" s="26"/>
      <c r="AS3972" s="26"/>
      <c r="AT3972" s="26"/>
      <c r="AU3972" s="26"/>
      <c r="AV3972" s="26"/>
      <c r="AW3972" s="11"/>
      <c r="AX3972" s="11"/>
      <c r="AY3972" s="11"/>
      <c r="AZ3972" s="11"/>
      <c r="BA3972" s="11"/>
      <c r="BB3972" s="11"/>
      <c r="BC3972" s="11"/>
    </row>
    <row r="3973" spans="1:55" x14ac:dyDescent="0.3">
      <c r="A3973" s="11"/>
      <c r="B3973" s="11"/>
      <c r="C3973" s="11"/>
      <c r="D3973" s="11"/>
      <c r="E3973" s="38"/>
      <c r="F3973" s="11"/>
      <c r="G3973" s="40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11"/>
      <c r="AG3973" s="11"/>
      <c r="AH3973" s="11"/>
      <c r="AI3973" s="11"/>
      <c r="AJ3973" s="11"/>
      <c r="AK3973" s="11"/>
      <c r="AL3973" s="11"/>
      <c r="AM3973" s="11"/>
      <c r="AN3973" s="11"/>
      <c r="AO3973" s="11"/>
      <c r="AP3973" s="11"/>
      <c r="AQ3973" s="26"/>
      <c r="AR3973" s="26"/>
      <c r="AS3973" s="26"/>
      <c r="AT3973" s="26"/>
      <c r="AU3973" s="26"/>
      <c r="AV3973" s="26"/>
      <c r="AW3973" s="11"/>
      <c r="AX3973" s="11"/>
      <c r="AY3973" s="11"/>
      <c r="AZ3973" s="11"/>
      <c r="BA3973" s="11"/>
      <c r="BB3973" s="11"/>
      <c r="BC3973" s="11"/>
    </row>
    <row r="3974" spans="1:55" x14ac:dyDescent="0.3">
      <c r="A3974" s="11"/>
      <c r="B3974" s="11"/>
      <c r="C3974" s="11"/>
      <c r="D3974" s="11"/>
      <c r="E3974" s="38"/>
      <c r="F3974" s="11"/>
      <c r="G3974" s="40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11"/>
      <c r="AG3974" s="11"/>
      <c r="AH3974" s="11"/>
      <c r="AI3974" s="11"/>
      <c r="AJ3974" s="11"/>
      <c r="AK3974" s="11"/>
      <c r="AL3974" s="11"/>
      <c r="AM3974" s="11"/>
      <c r="AN3974" s="11"/>
      <c r="AO3974" s="11"/>
      <c r="AP3974" s="11"/>
      <c r="AQ3974" s="26"/>
      <c r="AR3974" s="26"/>
      <c r="AS3974" s="26"/>
      <c r="AT3974" s="26"/>
      <c r="AU3974" s="26"/>
      <c r="AV3974" s="26"/>
      <c r="AW3974" s="11"/>
      <c r="AX3974" s="11"/>
      <c r="AY3974" s="11"/>
      <c r="AZ3974" s="11"/>
      <c r="BA3974" s="11"/>
      <c r="BB3974" s="11"/>
      <c r="BC3974" s="11"/>
    </row>
    <row r="3975" spans="1:55" x14ac:dyDescent="0.3">
      <c r="A3975" s="11"/>
      <c r="B3975" s="11"/>
      <c r="C3975" s="11"/>
      <c r="D3975" s="11"/>
      <c r="E3975" s="38"/>
      <c r="F3975" s="11"/>
      <c r="G3975" s="40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11"/>
      <c r="AG3975" s="11"/>
      <c r="AH3975" s="11"/>
      <c r="AI3975" s="11"/>
      <c r="AJ3975" s="11"/>
      <c r="AK3975" s="11"/>
      <c r="AL3975" s="11"/>
      <c r="AM3975" s="11"/>
      <c r="AN3975" s="11"/>
      <c r="AO3975" s="11"/>
      <c r="AP3975" s="11"/>
      <c r="AQ3975" s="26"/>
      <c r="AR3975" s="26"/>
      <c r="AS3975" s="26"/>
      <c r="AT3975" s="26"/>
      <c r="AU3975" s="26"/>
      <c r="AV3975" s="26"/>
      <c r="AW3975" s="11"/>
      <c r="AX3975" s="11"/>
      <c r="AY3975" s="11"/>
      <c r="AZ3975" s="11"/>
      <c r="BA3975" s="11"/>
      <c r="BB3975" s="11"/>
      <c r="BC3975" s="11"/>
    </row>
    <row r="3976" spans="1:55" x14ac:dyDescent="0.3">
      <c r="A3976" s="11"/>
      <c r="B3976" s="11"/>
      <c r="C3976" s="11"/>
      <c r="D3976" s="11"/>
      <c r="E3976" s="38"/>
      <c r="F3976" s="11"/>
      <c r="G3976" s="40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11"/>
      <c r="AG3976" s="11"/>
      <c r="AH3976" s="11"/>
      <c r="AI3976" s="11"/>
      <c r="AJ3976" s="11"/>
      <c r="AK3976" s="11"/>
      <c r="AL3976" s="11"/>
      <c r="AM3976" s="11"/>
      <c r="AN3976" s="11"/>
      <c r="AO3976" s="11"/>
      <c r="AP3976" s="11"/>
      <c r="AQ3976" s="26"/>
      <c r="AR3976" s="26"/>
      <c r="AS3976" s="26"/>
      <c r="AT3976" s="26"/>
      <c r="AU3976" s="26"/>
      <c r="AV3976" s="26"/>
      <c r="AW3976" s="11"/>
      <c r="AX3976" s="11"/>
      <c r="AY3976" s="11"/>
      <c r="AZ3976" s="11"/>
      <c r="BA3976" s="11"/>
      <c r="BB3976" s="11"/>
      <c r="BC3976" s="11"/>
    </row>
    <row r="3977" spans="1:55" x14ac:dyDescent="0.3">
      <c r="A3977" s="11"/>
      <c r="B3977" s="11"/>
      <c r="C3977" s="11"/>
      <c r="D3977" s="11"/>
      <c r="E3977" s="38"/>
      <c r="F3977" s="11"/>
      <c r="G3977" s="40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11"/>
      <c r="AG3977" s="11"/>
      <c r="AH3977" s="11"/>
      <c r="AI3977" s="11"/>
      <c r="AJ3977" s="11"/>
      <c r="AK3977" s="11"/>
      <c r="AL3977" s="11"/>
      <c r="AM3977" s="11"/>
      <c r="AN3977" s="11"/>
      <c r="AO3977" s="11"/>
      <c r="AP3977" s="11"/>
      <c r="AQ3977" s="26"/>
      <c r="AR3977" s="26"/>
      <c r="AS3977" s="26"/>
      <c r="AT3977" s="26"/>
      <c r="AU3977" s="26"/>
      <c r="AV3977" s="26"/>
      <c r="AW3977" s="11"/>
      <c r="AX3977" s="11"/>
      <c r="AY3977" s="11"/>
      <c r="AZ3977" s="11"/>
      <c r="BA3977" s="11"/>
      <c r="BB3977" s="11"/>
      <c r="BC3977" s="11"/>
    </row>
    <row r="3978" spans="1:55" x14ac:dyDescent="0.3">
      <c r="A3978" s="11"/>
      <c r="B3978" s="11"/>
      <c r="C3978" s="11"/>
      <c r="D3978" s="11"/>
      <c r="E3978" s="38"/>
      <c r="F3978" s="11"/>
      <c r="G3978" s="40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11"/>
      <c r="AG3978" s="11"/>
      <c r="AH3978" s="11"/>
      <c r="AI3978" s="11"/>
      <c r="AJ3978" s="11"/>
      <c r="AK3978" s="11"/>
      <c r="AL3978" s="11"/>
      <c r="AM3978" s="11"/>
      <c r="AN3978" s="11"/>
      <c r="AO3978" s="11"/>
      <c r="AP3978" s="11"/>
      <c r="AQ3978" s="26"/>
      <c r="AR3978" s="26"/>
      <c r="AS3978" s="26"/>
      <c r="AT3978" s="26"/>
      <c r="AU3978" s="26"/>
      <c r="AV3978" s="26"/>
      <c r="AW3978" s="11"/>
      <c r="AX3978" s="11"/>
      <c r="AY3978" s="11"/>
      <c r="AZ3978" s="11"/>
      <c r="BA3978" s="11"/>
      <c r="BB3978" s="11"/>
      <c r="BC3978" s="11"/>
    </row>
    <row r="3979" spans="1:55" x14ac:dyDescent="0.3">
      <c r="A3979" s="11"/>
      <c r="B3979" s="11"/>
      <c r="C3979" s="11"/>
      <c r="D3979" s="11"/>
      <c r="E3979" s="38"/>
      <c r="F3979" s="11"/>
      <c r="G3979" s="40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11"/>
      <c r="AG3979" s="11"/>
      <c r="AH3979" s="11"/>
      <c r="AI3979" s="11"/>
      <c r="AJ3979" s="11"/>
      <c r="AK3979" s="11"/>
      <c r="AL3979" s="11"/>
      <c r="AM3979" s="11"/>
      <c r="AN3979" s="11"/>
      <c r="AO3979" s="11"/>
      <c r="AP3979" s="11"/>
      <c r="AQ3979" s="26"/>
      <c r="AR3979" s="26"/>
      <c r="AS3979" s="26"/>
      <c r="AT3979" s="26"/>
      <c r="AU3979" s="26"/>
      <c r="AV3979" s="26"/>
      <c r="AW3979" s="11"/>
      <c r="AX3979" s="11"/>
      <c r="AY3979" s="11"/>
      <c r="AZ3979" s="11"/>
      <c r="BA3979" s="11"/>
      <c r="BB3979" s="11"/>
      <c r="BC3979" s="11"/>
    </row>
    <row r="3980" spans="1:55" x14ac:dyDescent="0.3">
      <c r="A3980" s="11"/>
      <c r="B3980" s="11"/>
      <c r="C3980" s="11"/>
      <c r="D3980" s="11"/>
      <c r="E3980" s="38"/>
      <c r="F3980" s="11"/>
      <c r="G3980" s="40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11"/>
      <c r="AG3980" s="11"/>
      <c r="AH3980" s="11"/>
      <c r="AI3980" s="11"/>
      <c r="AJ3980" s="11"/>
      <c r="AK3980" s="11"/>
      <c r="AL3980" s="11"/>
      <c r="AM3980" s="11"/>
      <c r="AN3980" s="11"/>
      <c r="AO3980" s="11"/>
      <c r="AP3980" s="11"/>
      <c r="AQ3980" s="26"/>
      <c r="AR3980" s="26"/>
      <c r="AS3980" s="26"/>
      <c r="AT3980" s="26"/>
      <c r="AU3980" s="26"/>
      <c r="AV3980" s="26"/>
      <c r="AW3980" s="11"/>
      <c r="AX3980" s="11"/>
      <c r="AY3980" s="11"/>
      <c r="AZ3980" s="11"/>
      <c r="BA3980" s="11"/>
      <c r="BB3980" s="11"/>
      <c r="BC3980" s="11"/>
    </row>
    <row r="3981" spans="1:55" x14ac:dyDescent="0.3">
      <c r="A3981" s="11"/>
      <c r="B3981" s="11"/>
      <c r="C3981" s="11"/>
      <c r="D3981" s="11"/>
      <c r="E3981" s="38"/>
      <c r="F3981" s="11"/>
      <c r="G3981" s="40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11"/>
      <c r="AG3981" s="11"/>
      <c r="AH3981" s="11"/>
      <c r="AI3981" s="11"/>
      <c r="AJ3981" s="11"/>
      <c r="AK3981" s="11"/>
      <c r="AL3981" s="11"/>
      <c r="AM3981" s="11"/>
      <c r="AN3981" s="11"/>
      <c r="AO3981" s="11"/>
      <c r="AP3981" s="11"/>
      <c r="AQ3981" s="26"/>
      <c r="AR3981" s="26"/>
      <c r="AS3981" s="26"/>
      <c r="AT3981" s="26"/>
      <c r="AU3981" s="26"/>
      <c r="AV3981" s="26"/>
      <c r="AW3981" s="11"/>
      <c r="AX3981" s="11"/>
      <c r="AY3981" s="11"/>
      <c r="AZ3981" s="11"/>
      <c r="BA3981" s="11"/>
      <c r="BB3981" s="11"/>
      <c r="BC3981" s="11"/>
    </row>
    <row r="3982" spans="1:55" x14ac:dyDescent="0.3">
      <c r="A3982" s="11"/>
      <c r="B3982" s="11"/>
      <c r="C3982" s="11"/>
      <c r="D3982" s="11"/>
      <c r="E3982" s="38"/>
      <c r="F3982" s="11"/>
      <c r="G3982" s="40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11"/>
      <c r="AG3982" s="11"/>
      <c r="AH3982" s="11"/>
      <c r="AI3982" s="11"/>
      <c r="AJ3982" s="11"/>
      <c r="AK3982" s="11"/>
      <c r="AL3982" s="11"/>
      <c r="AM3982" s="11"/>
      <c r="AN3982" s="11"/>
      <c r="AO3982" s="11"/>
      <c r="AP3982" s="11"/>
      <c r="AQ3982" s="26"/>
      <c r="AR3982" s="26"/>
      <c r="AS3982" s="26"/>
      <c r="AT3982" s="26"/>
      <c r="AU3982" s="26"/>
      <c r="AV3982" s="26"/>
      <c r="AW3982" s="11"/>
      <c r="AX3982" s="11"/>
      <c r="AY3982" s="11"/>
      <c r="AZ3982" s="11"/>
      <c r="BA3982" s="11"/>
      <c r="BB3982" s="11"/>
      <c r="BC3982" s="11"/>
    </row>
    <row r="3983" spans="1:55" x14ac:dyDescent="0.3">
      <c r="A3983" s="11"/>
      <c r="B3983" s="11"/>
      <c r="C3983" s="11"/>
      <c r="D3983" s="11"/>
      <c r="E3983" s="38"/>
      <c r="F3983" s="11"/>
      <c r="G3983" s="40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11"/>
      <c r="AG3983" s="11"/>
      <c r="AH3983" s="11"/>
      <c r="AI3983" s="11"/>
      <c r="AJ3983" s="11"/>
      <c r="AK3983" s="11"/>
      <c r="AL3983" s="11"/>
      <c r="AM3983" s="11"/>
      <c r="AN3983" s="11"/>
      <c r="AO3983" s="11"/>
      <c r="AP3983" s="11"/>
      <c r="AQ3983" s="26"/>
      <c r="AR3983" s="26"/>
      <c r="AS3983" s="26"/>
      <c r="AT3983" s="26"/>
      <c r="AU3983" s="26"/>
      <c r="AV3983" s="26"/>
      <c r="AW3983" s="11"/>
      <c r="AX3983" s="11"/>
      <c r="AY3983" s="11"/>
      <c r="AZ3983" s="11"/>
      <c r="BA3983" s="11"/>
      <c r="BB3983" s="11"/>
      <c r="BC3983" s="11"/>
    </row>
    <row r="3984" spans="1:55" x14ac:dyDescent="0.3">
      <c r="A3984" s="11"/>
      <c r="B3984" s="11"/>
      <c r="C3984" s="11"/>
      <c r="D3984" s="11"/>
      <c r="E3984" s="38"/>
      <c r="F3984" s="11"/>
      <c r="G3984" s="40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11"/>
      <c r="AG3984" s="11"/>
      <c r="AH3984" s="11"/>
      <c r="AI3984" s="11"/>
      <c r="AJ3984" s="11"/>
      <c r="AK3984" s="11"/>
      <c r="AL3984" s="11"/>
      <c r="AM3984" s="11"/>
      <c r="AN3984" s="11"/>
      <c r="AO3984" s="11"/>
      <c r="AP3984" s="11"/>
      <c r="AQ3984" s="26"/>
      <c r="AR3984" s="26"/>
      <c r="AS3984" s="26"/>
      <c r="AT3984" s="26"/>
      <c r="AU3984" s="26"/>
      <c r="AV3984" s="26"/>
      <c r="AW3984" s="11"/>
      <c r="AX3984" s="11"/>
      <c r="AY3984" s="11"/>
      <c r="AZ3984" s="11"/>
      <c r="BA3984" s="11"/>
      <c r="BB3984" s="11"/>
      <c r="BC3984" s="11"/>
    </row>
    <row r="3985" spans="1:55" x14ac:dyDescent="0.3">
      <c r="A3985" s="11"/>
      <c r="B3985" s="11"/>
      <c r="C3985" s="11"/>
      <c r="D3985" s="11"/>
      <c r="E3985" s="38"/>
      <c r="F3985" s="11"/>
      <c r="G3985" s="40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11"/>
      <c r="AG3985" s="11"/>
      <c r="AH3985" s="11"/>
      <c r="AI3985" s="11"/>
      <c r="AJ3985" s="11"/>
      <c r="AK3985" s="11"/>
      <c r="AL3985" s="11"/>
      <c r="AM3985" s="11"/>
      <c r="AN3985" s="11"/>
      <c r="AO3985" s="11"/>
      <c r="AP3985" s="11"/>
      <c r="AQ3985" s="26"/>
      <c r="AR3985" s="26"/>
      <c r="AS3985" s="26"/>
      <c r="AT3985" s="26"/>
      <c r="AU3985" s="26"/>
      <c r="AV3985" s="26"/>
      <c r="AW3985" s="11"/>
      <c r="AX3985" s="11"/>
      <c r="AY3985" s="11"/>
      <c r="AZ3985" s="11"/>
      <c r="BA3985" s="11"/>
      <c r="BB3985" s="11"/>
      <c r="BC3985" s="11"/>
    </row>
    <row r="3986" spans="1:55" x14ac:dyDescent="0.3">
      <c r="A3986" s="11"/>
      <c r="B3986" s="11"/>
      <c r="C3986" s="11"/>
      <c r="D3986" s="11"/>
      <c r="E3986" s="38"/>
      <c r="F3986" s="11"/>
      <c r="G3986" s="40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11"/>
      <c r="AG3986" s="11"/>
      <c r="AH3986" s="11"/>
      <c r="AI3986" s="11"/>
      <c r="AJ3986" s="11"/>
      <c r="AK3986" s="11"/>
      <c r="AL3986" s="11"/>
      <c r="AM3986" s="11"/>
      <c r="AN3986" s="11"/>
      <c r="AO3986" s="11"/>
      <c r="AP3986" s="11"/>
      <c r="AQ3986" s="26"/>
      <c r="AR3986" s="26"/>
      <c r="AS3986" s="26"/>
      <c r="AT3986" s="26"/>
      <c r="AU3986" s="26"/>
      <c r="AV3986" s="26"/>
      <c r="AW3986" s="11"/>
      <c r="AX3986" s="11"/>
      <c r="AY3986" s="11"/>
      <c r="AZ3986" s="11"/>
      <c r="BA3986" s="11"/>
      <c r="BB3986" s="11"/>
      <c r="BC3986" s="11"/>
    </row>
    <row r="3987" spans="1:55" x14ac:dyDescent="0.3">
      <c r="A3987" s="11"/>
      <c r="B3987" s="11"/>
      <c r="C3987" s="11"/>
      <c r="D3987" s="11"/>
      <c r="E3987" s="38"/>
      <c r="F3987" s="11"/>
      <c r="G3987" s="40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11"/>
      <c r="AG3987" s="11"/>
      <c r="AH3987" s="11"/>
      <c r="AI3987" s="11"/>
      <c r="AJ3987" s="11"/>
      <c r="AK3987" s="11"/>
      <c r="AL3987" s="11"/>
      <c r="AM3987" s="11"/>
      <c r="AN3987" s="11"/>
      <c r="AO3987" s="11"/>
      <c r="AP3987" s="11"/>
      <c r="AQ3987" s="26"/>
      <c r="AR3987" s="26"/>
      <c r="AS3987" s="26"/>
      <c r="AT3987" s="26"/>
      <c r="AU3987" s="26"/>
      <c r="AV3987" s="26"/>
      <c r="AW3987" s="11"/>
      <c r="AX3987" s="11"/>
      <c r="AY3987" s="11"/>
      <c r="AZ3987" s="11"/>
      <c r="BA3987" s="11"/>
      <c r="BB3987" s="11"/>
      <c r="BC3987" s="11"/>
    </row>
    <row r="3988" spans="1:55" x14ac:dyDescent="0.3">
      <c r="A3988" s="11"/>
      <c r="B3988" s="11"/>
      <c r="C3988" s="11"/>
      <c r="D3988" s="11"/>
      <c r="E3988" s="38"/>
      <c r="F3988" s="11"/>
      <c r="G3988" s="40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11"/>
      <c r="AG3988" s="11"/>
      <c r="AH3988" s="11"/>
      <c r="AI3988" s="11"/>
      <c r="AJ3988" s="11"/>
      <c r="AK3988" s="11"/>
      <c r="AL3988" s="11"/>
      <c r="AM3988" s="11"/>
      <c r="AN3988" s="11"/>
      <c r="AO3988" s="11"/>
      <c r="AP3988" s="11"/>
      <c r="AQ3988" s="26"/>
      <c r="AR3988" s="26"/>
      <c r="AS3988" s="26"/>
      <c r="AT3988" s="26"/>
      <c r="AU3988" s="26"/>
      <c r="AV3988" s="26"/>
      <c r="AW3988" s="11"/>
      <c r="AX3988" s="11"/>
      <c r="AY3988" s="11"/>
      <c r="AZ3988" s="11"/>
      <c r="BA3988" s="11"/>
      <c r="BB3988" s="11"/>
      <c r="BC3988" s="11"/>
    </row>
    <row r="3989" spans="1:55" x14ac:dyDescent="0.3">
      <c r="A3989" s="11"/>
      <c r="B3989" s="11"/>
      <c r="C3989" s="11"/>
      <c r="D3989" s="11"/>
      <c r="E3989" s="38"/>
      <c r="F3989" s="11"/>
      <c r="G3989" s="40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11"/>
      <c r="AG3989" s="11"/>
      <c r="AH3989" s="11"/>
      <c r="AI3989" s="11"/>
      <c r="AJ3989" s="11"/>
      <c r="AK3989" s="11"/>
      <c r="AL3989" s="11"/>
      <c r="AM3989" s="11"/>
      <c r="AN3989" s="11"/>
      <c r="AO3989" s="11"/>
      <c r="AP3989" s="11"/>
      <c r="AQ3989" s="26"/>
      <c r="AR3989" s="26"/>
      <c r="AS3989" s="26"/>
      <c r="AT3989" s="26"/>
      <c r="AU3989" s="26"/>
      <c r="AV3989" s="26"/>
      <c r="AW3989" s="11"/>
      <c r="AX3989" s="11"/>
      <c r="AY3989" s="11"/>
      <c r="AZ3989" s="11"/>
      <c r="BA3989" s="11"/>
      <c r="BB3989" s="11"/>
      <c r="BC3989" s="11"/>
    </row>
    <row r="3990" spans="1:55" x14ac:dyDescent="0.3">
      <c r="A3990" s="11"/>
      <c r="B3990" s="11"/>
      <c r="C3990" s="11"/>
      <c r="D3990" s="11"/>
      <c r="E3990" s="38"/>
      <c r="F3990" s="11"/>
      <c r="G3990" s="40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11"/>
      <c r="AG3990" s="11"/>
      <c r="AH3990" s="11"/>
      <c r="AI3990" s="11"/>
      <c r="AJ3990" s="11"/>
      <c r="AK3990" s="11"/>
      <c r="AL3990" s="11"/>
      <c r="AM3990" s="11"/>
      <c r="AN3990" s="11"/>
      <c r="AO3990" s="11"/>
      <c r="AP3990" s="11"/>
      <c r="AQ3990" s="26"/>
      <c r="AR3990" s="26"/>
      <c r="AS3990" s="26"/>
      <c r="AT3990" s="26"/>
      <c r="AU3990" s="26"/>
      <c r="AV3990" s="26"/>
      <c r="AW3990" s="11"/>
      <c r="AX3990" s="11"/>
      <c r="AY3990" s="11"/>
      <c r="AZ3990" s="11"/>
      <c r="BA3990" s="11"/>
      <c r="BB3990" s="11"/>
      <c r="BC3990" s="11"/>
    </row>
    <row r="3991" spans="1:55" x14ac:dyDescent="0.3">
      <c r="A3991" s="11"/>
      <c r="B3991" s="11"/>
      <c r="C3991" s="11"/>
      <c r="D3991" s="11"/>
      <c r="E3991" s="38"/>
      <c r="F3991" s="11"/>
      <c r="G3991" s="40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11"/>
      <c r="AG3991" s="11"/>
      <c r="AH3991" s="11"/>
      <c r="AI3991" s="11"/>
      <c r="AJ3991" s="11"/>
      <c r="AK3991" s="11"/>
      <c r="AL3991" s="11"/>
      <c r="AM3991" s="11"/>
      <c r="AN3991" s="11"/>
      <c r="AO3991" s="11"/>
      <c r="AP3991" s="11"/>
      <c r="AQ3991" s="26"/>
      <c r="AR3991" s="26"/>
      <c r="AS3991" s="26"/>
      <c r="AT3991" s="26"/>
      <c r="AU3991" s="26"/>
      <c r="AV3991" s="26"/>
      <c r="AW3991" s="11"/>
      <c r="AX3991" s="11"/>
      <c r="AY3991" s="11"/>
      <c r="AZ3991" s="11"/>
      <c r="BA3991" s="11"/>
      <c r="BB3991" s="11"/>
      <c r="BC3991" s="11"/>
    </row>
    <row r="3992" spans="1:55" x14ac:dyDescent="0.3">
      <c r="A3992" s="11"/>
      <c r="B3992" s="11"/>
      <c r="C3992" s="11"/>
      <c r="D3992" s="11"/>
      <c r="E3992" s="38"/>
      <c r="F3992" s="11"/>
      <c r="G3992" s="40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11"/>
      <c r="AG3992" s="11"/>
      <c r="AH3992" s="11"/>
      <c r="AI3992" s="11"/>
      <c r="AJ3992" s="11"/>
      <c r="AK3992" s="11"/>
      <c r="AL3992" s="11"/>
      <c r="AM3992" s="11"/>
      <c r="AN3992" s="11"/>
      <c r="AO3992" s="11"/>
      <c r="AP3992" s="11"/>
      <c r="AQ3992" s="26"/>
      <c r="AR3992" s="26"/>
      <c r="AS3992" s="26"/>
      <c r="AT3992" s="26"/>
      <c r="AU3992" s="26"/>
      <c r="AV3992" s="26"/>
      <c r="AW3992" s="11"/>
      <c r="AX3992" s="11"/>
      <c r="AY3992" s="11"/>
      <c r="AZ3992" s="11"/>
      <c r="BA3992" s="11"/>
      <c r="BB3992" s="11"/>
      <c r="BC3992" s="11"/>
    </row>
    <row r="3993" spans="1:55" x14ac:dyDescent="0.3">
      <c r="A3993" s="11"/>
      <c r="B3993" s="11"/>
      <c r="C3993" s="11"/>
      <c r="D3993" s="11"/>
      <c r="E3993" s="38"/>
      <c r="F3993" s="11"/>
      <c r="G3993" s="40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11"/>
      <c r="AG3993" s="11"/>
      <c r="AH3993" s="11"/>
      <c r="AI3993" s="11"/>
      <c r="AJ3993" s="11"/>
      <c r="AK3993" s="11"/>
      <c r="AL3993" s="11"/>
      <c r="AM3993" s="11"/>
      <c r="AN3993" s="11"/>
      <c r="AO3993" s="11"/>
      <c r="AP3993" s="11"/>
      <c r="AQ3993" s="26"/>
      <c r="AR3993" s="26"/>
      <c r="AS3993" s="26"/>
      <c r="AT3993" s="26"/>
      <c r="AU3993" s="26"/>
      <c r="AV3993" s="26"/>
      <c r="AW3993" s="11"/>
      <c r="AX3993" s="11"/>
      <c r="AY3993" s="11"/>
      <c r="AZ3993" s="11"/>
      <c r="BA3993" s="11"/>
      <c r="BB3993" s="11"/>
      <c r="BC3993" s="11"/>
    </row>
    <row r="3994" spans="1:55" x14ac:dyDescent="0.3">
      <c r="A3994" s="11"/>
      <c r="B3994" s="11"/>
      <c r="C3994" s="11"/>
      <c r="D3994" s="11"/>
      <c r="E3994" s="38"/>
      <c r="F3994" s="11"/>
      <c r="G3994" s="40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11"/>
      <c r="AG3994" s="11"/>
      <c r="AH3994" s="11"/>
      <c r="AI3994" s="11"/>
      <c r="AJ3994" s="11"/>
      <c r="AK3994" s="11"/>
      <c r="AL3994" s="11"/>
      <c r="AM3994" s="11"/>
      <c r="AN3994" s="11"/>
      <c r="AO3994" s="11"/>
      <c r="AP3994" s="11"/>
      <c r="AQ3994" s="26"/>
      <c r="AR3994" s="26"/>
      <c r="AS3994" s="26"/>
      <c r="AT3994" s="26"/>
      <c r="AU3994" s="26"/>
      <c r="AV3994" s="26"/>
      <c r="AW3994" s="11"/>
      <c r="AX3994" s="11"/>
      <c r="AY3994" s="11"/>
      <c r="AZ3994" s="11"/>
      <c r="BA3994" s="11"/>
      <c r="BB3994" s="11"/>
      <c r="BC3994" s="11"/>
    </row>
    <row r="3995" spans="1:55" x14ac:dyDescent="0.3">
      <c r="A3995" s="11"/>
      <c r="B3995" s="11"/>
      <c r="C3995" s="11"/>
      <c r="D3995" s="11"/>
      <c r="E3995" s="38"/>
      <c r="F3995" s="11"/>
      <c r="G3995" s="40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11"/>
      <c r="AG3995" s="11"/>
      <c r="AH3995" s="11"/>
      <c r="AI3995" s="11"/>
      <c r="AJ3995" s="11"/>
      <c r="AK3995" s="11"/>
      <c r="AL3995" s="11"/>
      <c r="AM3995" s="11"/>
      <c r="AN3995" s="11"/>
      <c r="AO3995" s="11"/>
      <c r="AP3995" s="11"/>
      <c r="AQ3995" s="26"/>
      <c r="AR3995" s="26"/>
      <c r="AS3995" s="26"/>
      <c r="AT3995" s="26"/>
      <c r="AU3995" s="26"/>
      <c r="AV3995" s="26"/>
      <c r="AW3995" s="11"/>
      <c r="AX3995" s="11"/>
      <c r="AY3995" s="11"/>
      <c r="AZ3995" s="11"/>
      <c r="BA3995" s="11"/>
      <c r="BB3995" s="11"/>
      <c r="BC3995" s="11"/>
    </row>
    <row r="3996" spans="1:55" x14ac:dyDescent="0.3">
      <c r="A3996" s="11"/>
      <c r="B3996" s="11"/>
      <c r="C3996" s="11"/>
      <c r="D3996" s="11"/>
      <c r="E3996" s="38"/>
      <c r="F3996" s="11"/>
      <c r="G3996" s="40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11"/>
      <c r="AG3996" s="11"/>
      <c r="AH3996" s="11"/>
      <c r="AI3996" s="11"/>
      <c r="AJ3996" s="11"/>
      <c r="AK3996" s="11"/>
      <c r="AL3996" s="11"/>
      <c r="AM3996" s="11"/>
      <c r="AN3996" s="11"/>
      <c r="AO3996" s="11"/>
      <c r="AP3996" s="11"/>
      <c r="AQ3996" s="26"/>
      <c r="AR3996" s="26"/>
      <c r="AS3996" s="26"/>
      <c r="AT3996" s="26"/>
      <c r="AU3996" s="26"/>
      <c r="AV3996" s="26"/>
      <c r="AW3996" s="11"/>
      <c r="AX3996" s="11"/>
      <c r="AY3996" s="11"/>
      <c r="AZ3996" s="11"/>
      <c r="BA3996" s="11"/>
      <c r="BB3996" s="11"/>
      <c r="BC3996" s="11"/>
    </row>
    <row r="3997" spans="1:55" x14ac:dyDescent="0.3">
      <c r="A3997" s="11"/>
      <c r="B3997" s="11"/>
      <c r="C3997" s="11"/>
      <c r="D3997" s="11"/>
      <c r="E3997" s="38"/>
      <c r="F3997" s="11"/>
      <c r="G3997" s="40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11"/>
      <c r="AG3997" s="11"/>
      <c r="AH3997" s="11"/>
      <c r="AI3997" s="11"/>
      <c r="AJ3997" s="11"/>
      <c r="AK3997" s="11"/>
      <c r="AL3997" s="11"/>
      <c r="AM3997" s="11"/>
      <c r="AN3997" s="11"/>
      <c r="AO3997" s="11"/>
      <c r="AP3997" s="11"/>
      <c r="AQ3997" s="26"/>
      <c r="AR3997" s="26"/>
      <c r="AS3997" s="26"/>
      <c r="AT3997" s="26"/>
      <c r="AU3997" s="26"/>
      <c r="AV3997" s="26"/>
      <c r="AW3997" s="11"/>
      <c r="AX3997" s="11"/>
      <c r="AY3997" s="11"/>
      <c r="AZ3997" s="11"/>
      <c r="BA3997" s="11"/>
      <c r="BB3997" s="11"/>
      <c r="BC3997" s="11"/>
    </row>
    <row r="3998" spans="1:55" x14ac:dyDescent="0.3">
      <c r="A3998" s="11"/>
      <c r="B3998" s="11"/>
      <c r="C3998" s="11"/>
      <c r="D3998" s="11"/>
      <c r="E3998" s="38"/>
      <c r="F3998" s="11"/>
      <c r="G3998" s="40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11"/>
      <c r="AG3998" s="11"/>
      <c r="AH3998" s="11"/>
      <c r="AI3998" s="11"/>
      <c r="AJ3998" s="11"/>
      <c r="AK3998" s="11"/>
      <c r="AL3998" s="11"/>
      <c r="AM3998" s="11"/>
      <c r="AN3998" s="11"/>
      <c r="AO3998" s="11"/>
      <c r="AP3998" s="11"/>
      <c r="AQ3998" s="26"/>
      <c r="AR3998" s="26"/>
      <c r="AS3998" s="26"/>
      <c r="AT3998" s="26"/>
      <c r="AU3998" s="26"/>
      <c r="AV3998" s="26"/>
      <c r="AW3998" s="11"/>
      <c r="AX3998" s="11"/>
      <c r="AY3998" s="11"/>
      <c r="AZ3998" s="11"/>
      <c r="BA3998" s="11"/>
      <c r="BB3998" s="11"/>
      <c r="BC3998" s="11"/>
    </row>
    <row r="3999" spans="1:55" x14ac:dyDescent="0.3">
      <c r="A3999" s="11"/>
      <c r="B3999" s="11"/>
      <c r="C3999" s="11"/>
      <c r="D3999" s="11"/>
      <c r="E3999" s="38"/>
      <c r="F3999" s="11"/>
      <c r="G3999" s="40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11"/>
      <c r="AG3999" s="11"/>
      <c r="AH3999" s="11"/>
      <c r="AI3999" s="11"/>
      <c r="AJ3999" s="11"/>
      <c r="AK3999" s="11"/>
      <c r="AL3999" s="11"/>
      <c r="AM3999" s="11"/>
      <c r="AN3999" s="11"/>
      <c r="AO3999" s="11"/>
      <c r="AP3999" s="11"/>
      <c r="AQ3999" s="26"/>
      <c r="AR3999" s="26"/>
      <c r="AS3999" s="26"/>
      <c r="AT3999" s="26"/>
      <c r="AU3999" s="26"/>
      <c r="AV3999" s="26"/>
      <c r="AW3999" s="11"/>
      <c r="AX3999" s="11"/>
      <c r="AY3999" s="11"/>
      <c r="AZ3999" s="11"/>
      <c r="BA3999" s="11"/>
      <c r="BB3999" s="11"/>
      <c r="BC3999" s="11"/>
    </row>
    <row r="4000" spans="1:55" x14ac:dyDescent="0.3">
      <c r="A4000" s="11"/>
      <c r="B4000" s="11"/>
      <c r="C4000" s="11"/>
      <c r="D4000" s="11"/>
      <c r="E4000" s="38"/>
      <c r="F4000" s="11"/>
      <c r="G4000" s="40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11"/>
      <c r="AG4000" s="11"/>
      <c r="AH4000" s="11"/>
      <c r="AI4000" s="11"/>
      <c r="AJ4000" s="11"/>
      <c r="AK4000" s="11"/>
      <c r="AL4000" s="11"/>
      <c r="AM4000" s="11"/>
      <c r="AN4000" s="11"/>
      <c r="AO4000" s="11"/>
      <c r="AP4000" s="11"/>
      <c r="AQ4000" s="26"/>
      <c r="AR4000" s="26"/>
      <c r="AS4000" s="26"/>
      <c r="AT4000" s="26"/>
      <c r="AU4000" s="26"/>
      <c r="AV4000" s="26"/>
      <c r="AW4000" s="11"/>
      <c r="AX4000" s="11"/>
      <c r="AY4000" s="11"/>
      <c r="AZ4000" s="11"/>
      <c r="BA4000" s="11"/>
      <c r="BB4000" s="11"/>
      <c r="BC4000" s="11"/>
    </row>
    <row r="4001" spans="1:55" x14ac:dyDescent="0.3">
      <c r="A4001" s="11"/>
      <c r="B4001" s="11"/>
      <c r="C4001" s="11"/>
      <c r="D4001" s="11"/>
      <c r="E4001" s="38"/>
      <c r="F4001" s="11"/>
      <c r="G4001" s="40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11"/>
      <c r="AG4001" s="11"/>
      <c r="AH4001" s="11"/>
      <c r="AI4001" s="11"/>
      <c r="AJ4001" s="11"/>
      <c r="AK4001" s="11"/>
      <c r="AL4001" s="11"/>
      <c r="AM4001" s="11"/>
      <c r="AN4001" s="11"/>
      <c r="AO4001" s="11"/>
      <c r="AP4001" s="11"/>
      <c r="AQ4001" s="26"/>
      <c r="AR4001" s="26"/>
      <c r="AS4001" s="26"/>
      <c r="AT4001" s="26"/>
      <c r="AU4001" s="26"/>
      <c r="AV4001" s="26"/>
      <c r="AW4001" s="11"/>
      <c r="AX4001" s="11"/>
      <c r="AY4001" s="11"/>
      <c r="AZ4001" s="11"/>
      <c r="BA4001" s="11"/>
      <c r="BB4001" s="11"/>
      <c r="BC4001" s="11"/>
    </row>
    <row r="4002" spans="1:55" x14ac:dyDescent="0.3">
      <c r="A4002" s="11"/>
      <c r="B4002" s="11"/>
      <c r="C4002" s="11"/>
      <c r="D4002" s="11"/>
      <c r="E4002" s="38"/>
      <c r="F4002" s="11"/>
      <c r="G4002" s="40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11"/>
      <c r="AG4002" s="11"/>
      <c r="AH4002" s="11"/>
      <c r="AI4002" s="11"/>
      <c r="AJ4002" s="11"/>
      <c r="AK4002" s="11"/>
      <c r="AL4002" s="11"/>
      <c r="AM4002" s="11"/>
      <c r="AN4002" s="11"/>
      <c r="AO4002" s="11"/>
      <c r="AP4002" s="11"/>
      <c r="AQ4002" s="26"/>
      <c r="AR4002" s="26"/>
      <c r="AS4002" s="26"/>
      <c r="AT4002" s="26"/>
      <c r="AU4002" s="26"/>
      <c r="AV4002" s="26"/>
      <c r="AW4002" s="11"/>
      <c r="AX4002" s="11"/>
      <c r="AY4002" s="11"/>
      <c r="AZ4002" s="11"/>
      <c r="BA4002" s="11"/>
      <c r="BB4002" s="11"/>
      <c r="BC4002" s="11"/>
    </row>
    <row r="4003" spans="1:55" x14ac:dyDescent="0.3">
      <c r="A4003" s="11"/>
      <c r="B4003" s="11"/>
      <c r="C4003" s="11"/>
      <c r="D4003" s="11"/>
      <c r="E4003" s="38"/>
      <c r="F4003" s="11"/>
      <c r="G4003" s="40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11"/>
      <c r="AG4003" s="11"/>
      <c r="AH4003" s="11"/>
      <c r="AI4003" s="11"/>
      <c r="AJ4003" s="11"/>
      <c r="AK4003" s="11"/>
      <c r="AL4003" s="11"/>
      <c r="AM4003" s="11"/>
      <c r="AN4003" s="11"/>
      <c r="AO4003" s="11"/>
      <c r="AP4003" s="11"/>
      <c r="AQ4003" s="26"/>
      <c r="AR4003" s="26"/>
      <c r="AS4003" s="26"/>
      <c r="AT4003" s="26"/>
      <c r="AU4003" s="26"/>
      <c r="AV4003" s="26"/>
      <c r="AW4003" s="11"/>
      <c r="AX4003" s="11"/>
      <c r="AY4003" s="11"/>
      <c r="AZ4003" s="11"/>
      <c r="BA4003" s="11"/>
      <c r="BB4003" s="11"/>
      <c r="BC4003" s="11"/>
    </row>
    <row r="4004" spans="1:55" x14ac:dyDescent="0.3">
      <c r="A4004" s="11"/>
      <c r="B4004" s="11"/>
      <c r="C4004" s="11"/>
      <c r="D4004" s="11"/>
      <c r="E4004" s="38"/>
      <c r="F4004" s="11"/>
      <c r="G4004" s="40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11"/>
      <c r="AG4004" s="11"/>
      <c r="AH4004" s="11"/>
      <c r="AI4004" s="11"/>
      <c r="AJ4004" s="11"/>
      <c r="AK4004" s="11"/>
      <c r="AL4004" s="11"/>
      <c r="AM4004" s="11"/>
      <c r="AN4004" s="11"/>
      <c r="AO4004" s="11"/>
      <c r="AP4004" s="11"/>
      <c r="AQ4004" s="26"/>
      <c r="AR4004" s="26"/>
      <c r="AS4004" s="26"/>
      <c r="AT4004" s="26"/>
      <c r="AU4004" s="26"/>
      <c r="AV4004" s="26"/>
      <c r="AW4004" s="11"/>
      <c r="AX4004" s="11"/>
      <c r="AY4004" s="11"/>
      <c r="AZ4004" s="11"/>
      <c r="BA4004" s="11"/>
      <c r="BB4004" s="11"/>
      <c r="BC4004" s="11"/>
    </row>
    <row r="4005" spans="1:55" x14ac:dyDescent="0.3">
      <c r="A4005" s="11"/>
      <c r="B4005" s="11"/>
      <c r="C4005" s="11"/>
      <c r="D4005" s="11"/>
      <c r="E4005" s="38"/>
      <c r="F4005" s="11"/>
      <c r="G4005" s="40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11"/>
      <c r="AG4005" s="11"/>
      <c r="AH4005" s="11"/>
      <c r="AI4005" s="11"/>
      <c r="AJ4005" s="11"/>
      <c r="AK4005" s="11"/>
      <c r="AL4005" s="11"/>
      <c r="AM4005" s="11"/>
      <c r="AN4005" s="11"/>
      <c r="AO4005" s="11"/>
      <c r="AP4005" s="11"/>
      <c r="AQ4005" s="26"/>
      <c r="AR4005" s="26"/>
      <c r="AS4005" s="26"/>
      <c r="AT4005" s="26"/>
      <c r="AU4005" s="26"/>
      <c r="AV4005" s="26"/>
      <c r="AW4005" s="11"/>
      <c r="AX4005" s="11"/>
      <c r="AY4005" s="11"/>
      <c r="AZ4005" s="11"/>
      <c r="BA4005" s="11"/>
      <c r="BB4005" s="11"/>
      <c r="BC4005" s="11"/>
    </row>
    <row r="4006" spans="1:55" x14ac:dyDescent="0.3">
      <c r="A4006" s="11"/>
      <c r="B4006" s="11"/>
      <c r="C4006" s="11"/>
      <c r="D4006" s="11"/>
      <c r="E4006" s="38"/>
      <c r="F4006" s="11"/>
      <c r="G4006" s="40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11"/>
      <c r="AG4006" s="11"/>
      <c r="AH4006" s="11"/>
      <c r="AI4006" s="11"/>
      <c r="AJ4006" s="11"/>
      <c r="AK4006" s="11"/>
      <c r="AL4006" s="11"/>
      <c r="AM4006" s="11"/>
      <c r="AN4006" s="11"/>
      <c r="AO4006" s="11"/>
      <c r="AP4006" s="11"/>
      <c r="AQ4006" s="26"/>
      <c r="AR4006" s="26"/>
      <c r="AS4006" s="26"/>
      <c r="AT4006" s="26"/>
      <c r="AU4006" s="26"/>
      <c r="AV4006" s="26"/>
      <c r="AW4006" s="11"/>
      <c r="AX4006" s="11"/>
      <c r="AY4006" s="11"/>
      <c r="AZ4006" s="11"/>
      <c r="BA4006" s="11"/>
      <c r="BB4006" s="11"/>
      <c r="BC4006" s="11"/>
    </row>
    <row r="4007" spans="1:55" x14ac:dyDescent="0.3">
      <c r="A4007" s="11"/>
      <c r="B4007" s="11"/>
      <c r="C4007" s="11"/>
      <c r="D4007" s="11"/>
      <c r="E4007" s="38"/>
      <c r="F4007" s="11"/>
      <c r="G4007" s="40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11"/>
      <c r="AG4007" s="11"/>
      <c r="AH4007" s="11"/>
      <c r="AI4007" s="11"/>
      <c r="AJ4007" s="11"/>
      <c r="AK4007" s="11"/>
      <c r="AL4007" s="11"/>
      <c r="AM4007" s="11"/>
      <c r="AN4007" s="11"/>
      <c r="AO4007" s="11"/>
      <c r="AP4007" s="11"/>
      <c r="AQ4007" s="26"/>
      <c r="AR4007" s="26"/>
      <c r="AS4007" s="26"/>
      <c r="AT4007" s="26"/>
      <c r="AU4007" s="26"/>
      <c r="AV4007" s="26"/>
      <c r="AW4007" s="11"/>
      <c r="AX4007" s="11"/>
      <c r="AY4007" s="11"/>
      <c r="AZ4007" s="11"/>
      <c r="BA4007" s="11"/>
      <c r="BB4007" s="11"/>
      <c r="BC4007" s="11"/>
    </row>
    <row r="4008" spans="1:55" x14ac:dyDescent="0.3">
      <c r="A4008" s="11"/>
      <c r="B4008" s="11"/>
      <c r="C4008" s="11"/>
      <c r="D4008" s="11"/>
      <c r="E4008" s="38"/>
      <c r="F4008" s="11"/>
      <c r="G4008" s="40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11"/>
      <c r="AG4008" s="11"/>
      <c r="AH4008" s="11"/>
      <c r="AI4008" s="11"/>
      <c r="AJ4008" s="11"/>
      <c r="AK4008" s="11"/>
      <c r="AL4008" s="11"/>
      <c r="AM4008" s="11"/>
      <c r="AN4008" s="11"/>
      <c r="AO4008" s="11"/>
      <c r="AP4008" s="11"/>
      <c r="AQ4008" s="26"/>
      <c r="AR4008" s="26"/>
      <c r="AS4008" s="26"/>
      <c r="AT4008" s="26"/>
      <c r="AU4008" s="26"/>
      <c r="AV4008" s="26"/>
      <c r="AW4008" s="11"/>
      <c r="AX4008" s="11"/>
      <c r="AY4008" s="11"/>
      <c r="AZ4008" s="11"/>
      <c r="BA4008" s="11"/>
      <c r="BB4008" s="11"/>
      <c r="BC4008" s="11"/>
    </row>
    <row r="4009" spans="1:55" x14ac:dyDescent="0.3">
      <c r="A4009" s="11"/>
      <c r="B4009" s="11"/>
      <c r="C4009" s="11"/>
      <c r="D4009" s="11"/>
      <c r="E4009" s="38"/>
      <c r="F4009" s="11"/>
      <c r="G4009" s="40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11"/>
      <c r="AG4009" s="11"/>
      <c r="AH4009" s="11"/>
      <c r="AI4009" s="11"/>
      <c r="AJ4009" s="11"/>
      <c r="AK4009" s="11"/>
      <c r="AL4009" s="11"/>
      <c r="AM4009" s="11"/>
      <c r="AN4009" s="11"/>
      <c r="AO4009" s="11"/>
      <c r="AP4009" s="11"/>
      <c r="AQ4009" s="26"/>
      <c r="AR4009" s="26"/>
      <c r="AS4009" s="26"/>
      <c r="AT4009" s="26"/>
      <c r="AU4009" s="26"/>
      <c r="AV4009" s="26"/>
      <c r="AW4009" s="11"/>
      <c r="AX4009" s="11"/>
      <c r="AY4009" s="11"/>
      <c r="AZ4009" s="11"/>
      <c r="BA4009" s="11"/>
      <c r="BB4009" s="11"/>
      <c r="BC4009" s="11"/>
    </row>
    <row r="4010" spans="1:55" x14ac:dyDescent="0.3">
      <c r="A4010" s="11"/>
      <c r="B4010" s="11"/>
      <c r="C4010" s="11"/>
      <c r="D4010" s="11"/>
      <c r="E4010" s="38"/>
      <c r="F4010" s="11"/>
      <c r="G4010" s="40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11"/>
      <c r="AG4010" s="11"/>
      <c r="AH4010" s="11"/>
      <c r="AI4010" s="11"/>
      <c r="AJ4010" s="11"/>
      <c r="AK4010" s="11"/>
      <c r="AL4010" s="11"/>
      <c r="AM4010" s="11"/>
      <c r="AN4010" s="11"/>
      <c r="AO4010" s="11"/>
      <c r="AP4010" s="11"/>
      <c r="AQ4010" s="26"/>
      <c r="AR4010" s="26"/>
      <c r="AS4010" s="26"/>
      <c r="AT4010" s="26"/>
      <c r="AU4010" s="26"/>
      <c r="AV4010" s="26"/>
      <c r="AW4010" s="11"/>
      <c r="AX4010" s="11"/>
      <c r="AY4010" s="11"/>
      <c r="AZ4010" s="11"/>
      <c r="BA4010" s="11"/>
      <c r="BB4010" s="11"/>
      <c r="BC4010" s="11"/>
    </row>
    <row r="4011" spans="1:55" x14ac:dyDescent="0.3">
      <c r="A4011" s="11"/>
      <c r="B4011" s="11"/>
      <c r="C4011" s="11"/>
      <c r="D4011" s="11"/>
      <c r="E4011" s="38"/>
      <c r="F4011" s="11"/>
      <c r="G4011" s="40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11"/>
      <c r="AG4011" s="11"/>
      <c r="AH4011" s="11"/>
      <c r="AI4011" s="11"/>
      <c r="AJ4011" s="11"/>
      <c r="AK4011" s="11"/>
      <c r="AL4011" s="11"/>
      <c r="AM4011" s="11"/>
      <c r="AN4011" s="11"/>
      <c r="AO4011" s="11"/>
      <c r="AP4011" s="11"/>
      <c r="AQ4011" s="26"/>
      <c r="AR4011" s="26"/>
      <c r="AS4011" s="26"/>
      <c r="AT4011" s="26"/>
      <c r="AU4011" s="26"/>
      <c r="AV4011" s="26"/>
      <c r="AW4011" s="11"/>
      <c r="AX4011" s="11"/>
      <c r="AY4011" s="11"/>
      <c r="AZ4011" s="11"/>
      <c r="BA4011" s="11"/>
      <c r="BB4011" s="11"/>
      <c r="BC4011" s="11"/>
    </row>
    <row r="4012" spans="1:55" x14ac:dyDescent="0.3">
      <c r="A4012" s="11"/>
      <c r="B4012" s="11"/>
      <c r="C4012" s="11"/>
      <c r="D4012" s="11"/>
      <c r="E4012" s="38"/>
      <c r="F4012" s="11"/>
      <c r="G4012" s="40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11"/>
      <c r="AG4012" s="11"/>
      <c r="AH4012" s="11"/>
      <c r="AI4012" s="11"/>
      <c r="AJ4012" s="11"/>
      <c r="AK4012" s="11"/>
      <c r="AL4012" s="11"/>
      <c r="AM4012" s="11"/>
      <c r="AN4012" s="11"/>
      <c r="AO4012" s="11"/>
      <c r="AP4012" s="11"/>
      <c r="AQ4012" s="26"/>
      <c r="AR4012" s="26"/>
      <c r="AS4012" s="26"/>
      <c r="AT4012" s="26"/>
      <c r="AU4012" s="26"/>
      <c r="AV4012" s="26"/>
      <c r="AW4012" s="11"/>
      <c r="AX4012" s="11"/>
      <c r="AY4012" s="11"/>
      <c r="AZ4012" s="11"/>
      <c r="BA4012" s="11"/>
      <c r="BB4012" s="11"/>
      <c r="BC4012" s="11"/>
    </row>
    <row r="4013" spans="1:55" x14ac:dyDescent="0.3">
      <c r="A4013" s="11"/>
      <c r="B4013" s="11"/>
      <c r="C4013" s="11"/>
      <c r="D4013" s="11"/>
      <c r="E4013" s="38"/>
      <c r="F4013" s="11"/>
      <c r="G4013" s="40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11"/>
      <c r="AG4013" s="11"/>
      <c r="AH4013" s="11"/>
      <c r="AI4013" s="11"/>
      <c r="AJ4013" s="11"/>
      <c r="AK4013" s="11"/>
      <c r="AL4013" s="11"/>
      <c r="AM4013" s="11"/>
      <c r="AN4013" s="11"/>
      <c r="AO4013" s="11"/>
      <c r="AP4013" s="11"/>
      <c r="AQ4013" s="26"/>
      <c r="AR4013" s="26"/>
      <c r="AS4013" s="26"/>
      <c r="AT4013" s="26"/>
      <c r="AU4013" s="26"/>
      <c r="AV4013" s="26"/>
      <c r="AW4013" s="11"/>
      <c r="AX4013" s="11"/>
      <c r="AY4013" s="11"/>
      <c r="AZ4013" s="11"/>
      <c r="BA4013" s="11"/>
      <c r="BB4013" s="11"/>
      <c r="BC4013" s="11"/>
    </row>
    <row r="4014" spans="1:55" x14ac:dyDescent="0.3">
      <c r="A4014" s="11"/>
      <c r="B4014" s="11"/>
      <c r="C4014" s="11"/>
      <c r="D4014" s="11"/>
      <c r="E4014" s="38"/>
      <c r="F4014" s="11"/>
      <c r="G4014" s="40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11"/>
      <c r="AG4014" s="11"/>
      <c r="AH4014" s="11"/>
      <c r="AI4014" s="11"/>
      <c r="AJ4014" s="11"/>
      <c r="AK4014" s="11"/>
      <c r="AL4014" s="11"/>
      <c r="AM4014" s="11"/>
      <c r="AN4014" s="11"/>
      <c r="AO4014" s="11"/>
      <c r="AP4014" s="11"/>
      <c r="AQ4014" s="26"/>
      <c r="AR4014" s="26"/>
      <c r="AS4014" s="26"/>
      <c r="AT4014" s="26"/>
      <c r="AU4014" s="26"/>
      <c r="AV4014" s="26"/>
      <c r="AW4014" s="11"/>
      <c r="AX4014" s="11"/>
      <c r="AY4014" s="11"/>
      <c r="AZ4014" s="11"/>
      <c r="BA4014" s="11"/>
      <c r="BB4014" s="11"/>
      <c r="BC4014" s="11"/>
    </row>
    <row r="4015" spans="1:55" x14ac:dyDescent="0.3">
      <c r="A4015" s="11"/>
      <c r="B4015" s="11"/>
      <c r="C4015" s="11"/>
      <c r="D4015" s="11"/>
      <c r="E4015" s="38"/>
      <c r="F4015" s="11"/>
      <c r="G4015" s="40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11"/>
      <c r="AG4015" s="11"/>
      <c r="AH4015" s="11"/>
      <c r="AI4015" s="11"/>
      <c r="AJ4015" s="11"/>
      <c r="AK4015" s="11"/>
      <c r="AL4015" s="11"/>
      <c r="AM4015" s="11"/>
      <c r="AN4015" s="11"/>
      <c r="AO4015" s="11"/>
      <c r="AP4015" s="11"/>
      <c r="AQ4015" s="26"/>
      <c r="AR4015" s="26"/>
      <c r="AS4015" s="26"/>
      <c r="AT4015" s="26"/>
      <c r="AU4015" s="26"/>
      <c r="AV4015" s="26"/>
      <c r="AW4015" s="11"/>
      <c r="AX4015" s="11"/>
      <c r="AY4015" s="11"/>
      <c r="AZ4015" s="11"/>
      <c r="BA4015" s="11"/>
      <c r="BB4015" s="11"/>
      <c r="BC4015" s="11"/>
    </row>
    <row r="4016" spans="1:55" x14ac:dyDescent="0.3">
      <c r="A4016" s="11"/>
      <c r="B4016" s="11"/>
      <c r="C4016" s="11"/>
      <c r="D4016" s="11"/>
      <c r="E4016" s="38"/>
      <c r="F4016" s="11"/>
      <c r="G4016" s="40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11"/>
      <c r="AG4016" s="11"/>
      <c r="AH4016" s="11"/>
      <c r="AI4016" s="11"/>
      <c r="AJ4016" s="11"/>
      <c r="AK4016" s="11"/>
      <c r="AL4016" s="11"/>
      <c r="AM4016" s="11"/>
      <c r="AN4016" s="11"/>
      <c r="AO4016" s="11"/>
      <c r="AP4016" s="11"/>
      <c r="AQ4016" s="26"/>
      <c r="AR4016" s="26"/>
      <c r="AS4016" s="26"/>
      <c r="AT4016" s="26"/>
      <c r="AU4016" s="26"/>
      <c r="AV4016" s="26"/>
      <c r="AW4016" s="11"/>
      <c r="AX4016" s="11"/>
      <c r="AY4016" s="11"/>
      <c r="AZ4016" s="11"/>
      <c r="BA4016" s="11"/>
      <c r="BB4016" s="11"/>
      <c r="BC4016" s="11"/>
    </row>
    <row r="4017" spans="1:55" x14ac:dyDescent="0.3">
      <c r="A4017" s="11"/>
      <c r="B4017" s="11"/>
      <c r="C4017" s="11"/>
      <c r="D4017" s="11"/>
      <c r="E4017" s="38"/>
      <c r="F4017" s="11"/>
      <c r="G4017" s="40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11"/>
      <c r="AG4017" s="11"/>
      <c r="AH4017" s="11"/>
      <c r="AI4017" s="11"/>
      <c r="AJ4017" s="11"/>
      <c r="AK4017" s="11"/>
      <c r="AL4017" s="11"/>
      <c r="AM4017" s="11"/>
      <c r="AN4017" s="11"/>
      <c r="AO4017" s="11"/>
      <c r="AP4017" s="11"/>
      <c r="AQ4017" s="26"/>
      <c r="AR4017" s="26"/>
      <c r="AS4017" s="26"/>
      <c r="AT4017" s="26"/>
      <c r="AU4017" s="26"/>
      <c r="AV4017" s="26"/>
      <c r="AW4017" s="11"/>
      <c r="AX4017" s="11"/>
      <c r="AY4017" s="11"/>
      <c r="AZ4017" s="11"/>
      <c r="BA4017" s="11"/>
      <c r="BB4017" s="11"/>
      <c r="BC4017" s="11"/>
    </row>
    <row r="4018" spans="1:55" x14ac:dyDescent="0.3">
      <c r="A4018" s="11"/>
      <c r="B4018" s="11"/>
      <c r="C4018" s="11"/>
      <c r="D4018" s="11"/>
      <c r="E4018" s="38"/>
      <c r="F4018" s="11"/>
      <c r="G4018" s="40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11"/>
      <c r="AG4018" s="11"/>
      <c r="AH4018" s="11"/>
      <c r="AI4018" s="11"/>
      <c r="AJ4018" s="11"/>
      <c r="AK4018" s="11"/>
      <c r="AL4018" s="11"/>
      <c r="AM4018" s="11"/>
      <c r="AN4018" s="11"/>
      <c r="AO4018" s="11"/>
      <c r="AP4018" s="11"/>
      <c r="AQ4018" s="26"/>
      <c r="AR4018" s="26"/>
      <c r="AS4018" s="26"/>
      <c r="AT4018" s="26"/>
      <c r="AU4018" s="26"/>
      <c r="AV4018" s="26"/>
      <c r="AW4018" s="11"/>
      <c r="AX4018" s="11"/>
      <c r="AY4018" s="11"/>
      <c r="AZ4018" s="11"/>
      <c r="BA4018" s="11"/>
      <c r="BB4018" s="11"/>
      <c r="BC4018" s="11"/>
    </row>
    <row r="4019" spans="1:55" x14ac:dyDescent="0.3">
      <c r="A4019" s="11"/>
      <c r="B4019" s="11"/>
      <c r="C4019" s="11"/>
      <c r="D4019" s="11"/>
      <c r="E4019" s="38"/>
      <c r="F4019" s="11"/>
      <c r="G4019" s="40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11"/>
      <c r="AG4019" s="11"/>
      <c r="AH4019" s="11"/>
      <c r="AI4019" s="11"/>
      <c r="AJ4019" s="11"/>
      <c r="AK4019" s="11"/>
      <c r="AL4019" s="11"/>
      <c r="AM4019" s="11"/>
      <c r="AN4019" s="11"/>
      <c r="AO4019" s="11"/>
      <c r="AP4019" s="11"/>
      <c r="AQ4019" s="26"/>
      <c r="AR4019" s="26"/>
      <c r="AS4019" s="26"/>
      <c r="AT4019" s="26"/>
      <c r="AU4019" s="26"/>
      <c r="AV4019" s="26"/>
      <c r="AW4019" s="11"/>
      <c r="AX4019" s="11"/>
      <c r="AY4019" s="11"/>
      <c r="AZ4019" s="11"/>
      <c r="BA4019" s="11"/>
      <c r="BB4019" s="11"/>
      <c r="BC4019" s="11"/>
    </row>
    <row r="4020" spans="1:55" x14ac:dyDescent="0.3">
      <c r="A4020" s="11"/>
      <c r="B4020" s="11"/>
      <c r="C4020" s="11"/>
      <c r="D4020" s="11"/>
      <c r="E4020" s="38"/>
      <c r="F4020" s="11"/>
      <c r="G4020" s="40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11"/>
      <c r="AG4020" s="11"/>
      <c r="AH4020" s="11"/>
      <c r="AI4020" s="11"/>
      <c r="AJ4020" s="11"/>
      <c r="AK4020" s="11"/>
      <c r="AL4020" s="11"/>
      <c r="AM4020" s="11"/>
      <c r="AN4020" s="11"/>
      <c r="AO4020" s="11"/>
      <c r="AP4020" s="11"/>
      <c r="AQ4020" s="26"/>
      <c r="AR4020" s="26"/>
      <c r="AS4020" s="26"/>
      <c r="AT4020" s="26"/>
      <c r="AU4020" s="26"/>
      <c r="AV4020" s="26"/>
      <c r="AW4020" s="11"/>
      <c r="AX4020" s="11"/>
      <c r="AY4020" s="11"/>
      <c r="AZ4020" s="11"/>
      <c r="BA4020" s="11"/>
      <c r="BB4020" s="11"/>
      <c r="BC4020" s="11"/>
    </row>
    <row r="4021" spans="1:55" x14ac:dyDescent="0.3">
      <c r="A4021" s="11"/>
      <c r="B4021" s="11"/>
      <c r="C4021" s="11"/>
      <c r="D4021" s="11"/>
      <c r="E4021" s="38"/>
      <c r="F4021" s="11"/>
      <c r="G4021" s="40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11"/>
      <c r="AG4021" s="11"/>
      <c r="AH4021" s="11"/>
      <c r="AI4021" s="11"/>
      <c r="AJ4021" s="11"/>
      <c r="AK4021" s="11"/>
      <c r="AL4021" s="11"/>
      <c r="AM4021" s="11"/>
      <c r="AN4021" s="11"/>
      <c r="AO4021" s="11"/>
      <c r="AP4021" s="11"/>
      <c r="AQ4021" s="26"/>
      <c r="AR4021" s="26"/>
      <c r="AS4021" s="26"/>
      <c r="AT4021" s="26"/>
      <c r="AU4021" s="26"/>
      <c r="AV4021" s="26"/>
      <c r="AW4021" s="11"/>
      <c r="AX4021" s="11"/>
      <c r="AY4021" s="11"/>
      <c r="AZ4021" s="11"/>
      <c r="BA4021" s="11"/>
      <c r="BB4021" s="11"/>
      <c r="BC4021" s="11"/>
    </row>
    <row r="4022" spans="1:55" x14ac:dyDescent="0.3">
      <c r="A4022" s="11"/>
      <c r="B4022" s="11"/>
      <c r="C4022" s="11"/>
      <c r="D4022" s="11"/>
      <c r="E4022" s="38"/>
      <c r="F4022" s="11"/>
      <c r="G4022" s="40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11"/>
      <c r="AG4022" s="11"/>
      <c r="AH4022" s="11"/>
      <c r="AI4022" s="11"/>
      <c r="AJ4022" s="11"/>
      <c r="AK4022" s="11"/>
      <c r="AL4022" s="11"/>
      <c r="AM4022" s="11"/>
      <c r="AN4022" s="11"/>
      <c r="AO4022" s="11"/>
      <c r="AP4022" s="11"/>
      <c r="AQ4022" s="26"/>
      <c r="AR4022" s="26"/>
      <c r="AS4022" s="26"/>
      <c r="AT4022" s="26"/>
      <c r="AU4022" s="26"/>
      <c r="AV4022" s="26"/>
      <c r="AW4022" s="11"/>
      <c r="AX4022" s="11"/>
      <c r="AY4022" s="11"/>
      <c r="AZ4022" s="11"/>
      <c r="BA4022" s="11"/>
      <c r="BB4022" s="11"/>
      <c r="BC4022" s="11"/>
    </row>
    <row r="4023" spans="1:55" x14ac:dyDescent="0.3">
      <c r="A4023" s="11"/>
      <c r="B4023" s="11"/>
      <c r="C4023" s="11"/>
      <c r="D4023" s="11"/>
      <c r="E4023" s="38"/>
      <c r="F4023" s="11"/>
      <c r="G4023" s="40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11"/>
      <c r="AG4023" s="11"/>
      <c r="AH4023" s="11"/>
      <c r="AI4023" s="11"/>
      <c r="AJ4023" s="11"/>
      <c r="AK4023" s="11"/>
      <c r="AL4023" s="11"/>
      <c r="AM4023" s="11"/>
      <c r="AN4023" s="11"/>
      <c r="AO4023" s="11"/>
      <c r="AP4023" s="11"/>
      <c r="AQ4023" s="26"/>
      <c r="AR4023" s="26"/>
      <c r="AS4023" s="26"/>
      <c r="AT4023" s="26"/>
      <c r="AU4023" s="26"/>
      <c r="AV4023" s="26"/>
      <c r="AW4023" s="11"/>
      <c r="AX4023" s="11"/>
      <c r="AY4023" s="11"/>
      <c r="AZ4023" s="11"/>
      <c r="BA4023" s="11"/>
      <c r="BB4023" s="11"/>
      <c r="BC4023" s="11"/>
    </row>
    <row r="4024" spans="1:55" x14ac:dyDescent="0.3">
      <c r="A4024" s="11"/>
      <c r="B4024" s="11"/>
      <c r="C4024" s="11"/>
      <c r="D4024" s="11"/>
      <c r="E4024" s="38"/>
      <c r="F4024" s="11"/>
      <c r="G4024" s="40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11"/>
      <c r="AG4024" s="11"/>
      <c r="AH4024" s="11"/>
      <c r="AI4024" s="11"/>
      <c r="AJ4024" s="11"/>
      <c r="AK4024" s="11"/>
      <c r="AL4024" s="11"/>
      <c r="AM4024" s="11"/>
      <c r="AN4024" s="11"/>
      <c r="AO4024" s="11"/>
      <c r="AP4024" s="11"/>
      <c r="AQ4024" s="26"/>
      <c r="AR4024" s="26"/>
      <c r="AS4024" s="26"/>
      <c r="AT4024" s="26"/>
      <c r="AU4024" s="26"/>
      <c r="AV4024" s="26"/>
      <c r="AW4024" s="11"/>
      <c r="AX4024" s="11"/>
      <c r="AY4024" s="11"/>
      <c r="AZ4024" s="11"/>
      <c r="BA4024" s="11"/>
      <c r="BB4024" s="11"/>
      <c r="BC4024" s="11"/>
    </row>
    <row r="4025" spans="1:55" x14ac:dyDescent="0.3">
      <c r="A4025" s="11"/>
      <c r="B4025" s="11"/>
      <c r="C4025" s="11"/>
      <c r="D4025" s="11"/>
      <c r="E4025" s="38"/>
      <c r="F4025" s="11"/>
      <c r="G4025" s="40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11"/>
      <c r="AG4025" s="11"/>
      <c r="AH4025" s="11"/>
      <c r="AI4025" s="11"/>
      <c r="AJ4025" s="11"/>
      <c r="AK4025" s="11"/>
      <c r="AL4025" s="11"/>
      <c r="AM4025" s="11"/>
      <c r="AN4025" s="11"/>
      <c r="AO4025" s="11"/>
      <c r="AP4025" s="11"/>
      <c r="AQ4025" s="26"/>
      <c r="AR4025" s="26"/>
      <c r="AS4025" s="26"/>
      <c r="AT4025" s="26"/>
      <c r="AU4025" s="26"/>
      <c r="AV4025" s="26"/>
      <c r="AW4025" s="11"/>
      <c r="AX4025" s="11"/>
      <c r="AY4025" s="11"/>
      <c r="AZ4025" s="11"/>
      <c r="BA4025" s="11"/>
      <c r="BB4025" s="11"/>
      <c r="BC4025" s="11"/>
    </row>
    <row r="4026" spans="1:55" x14ac:dyDescent="0.3">
      <c r="A4026" s="11"/>
      <c r="B4026" s="11"/>
      <c r="C4026" s="11"/>
      <c r="D4026" s="11"/>
      <c r="E4026" s="38"/>
      <c r="F4026" s="11"/>
      <c r="G4026" s="40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11"/>
      <c r="AG4026" s="11"/>
      <c r="AH4026" s="11"/>
      <c r="AI4026" s="11"/>
      <c r="AJ4026" s="11"/>
      <c r="AK4026" s="11"/>
      <c r="AL4026" s="11"/>
      <c r="AM4026" s="11"/>
      <c r="AN4026" s="11"/>
      <c r="AO4026" s="11"/>
      <c r="AP4026" s="11"/>
      <c r="AQ4026" s="26"/>
      <c r="AR4026" s="26"/>
      <c r="AS4026" s="26"/>
      <c r="AT4026" s="26"/>
      <c r="AU4026" s="26"/>
      <c r="AV4026" s="26"/>
      <c r="AW4026" s="11"/>
      <c r="AX4026" s="11"/>
      <c r="AY4026" s="11"/>
      <c r="AZ4026" s="11"/>
      <c r="BA4026" s="11"/>
      <c r="BB4026" s="11"/>
      <c r="BC4026" s="11"/>
    </row>
    <row r="4027" spans="1:55" x14ac:dyDescent="0.3">
      <c r="A4027" s="11"/>
      <c r="B4027" s="11"/>
      <c r="C4027" s="11"/>
      <c r="D4027" s="11"/>
      <c r="E4027" s="38"/>
      <c r="F4027" s="11"/>
      <c r="G4027" s="40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11"/>
      <c r="AG4027" s="11"/>
      <c r="AH4027" s="11"/>
      <c r="AI4027" s="11"/>
      <c r="AJ4027" s="11"/>
      <c r="AK4027" s="11"/>
      <c r="AL4027" s="11"/>
      <c r="AM4027" s="11"/>
      <c r="AN4027" s="11"/>
      <c r="AO4027" s="11"/>
      <c r="AP4027" s="11"/>
      <c r="AQ4027" s="26"/>
      <c r="AR4027" s="26"/>
      <c r="AS4027" s="26"/>
      <c r="AT4027" s="26"/>
      <c r="AU4027" s="26"/>
      <c r="AV4027" s="26"/>
      <c r="AW4027" s="11"/>
      <c r="AX4027" s="11"/>
      <c r="AY4027" s="11"/>
      <c r="AZ4027" s="11"/>
      <c r="BA4027" s="11"/>
      <c r="BB4027" s="11"/>
      <c r="BC4027" s="11"/>
    </row>
    <row r="4028" spans="1:55" x14ac:dyDescent="0.3">
      <c r="A4028" s="11"/>
      <c r="B4028" s="11"/>
      <c r="C4028" s="11"/>
      <c r="D4028" s="11"/>
      <c r="E4028" s="38"/>
      <c r="F4028" s="11"/>
      <c r="G4028" s="40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11"/>
      <c r="AG4028" s="11"/>
      <c r="AH4028" s="11"/>
      <c r="AI4028" s="11"/>
      <c r="AJ4028" s="11"/>
      <c r="AK4028" s="11"/>
      <c r="AL4028" s="11"/>
      <c r="AM4028" s="11"/>
      <c r="AN4028" s="11"/>
      <c r="AO4028" s="11"/>
      <c r="AP4028" s="11"/>
      <c r="AQ4028" s="26"/>
      <c r="AR4028" s="26"/>
      <c r="AS4028" s="26"/>
      <c r="AT4028" s="26"/>
      <c r="AU4028" s="26"/>
      <c r="AV4028" s="26"/>
      <c r="AW4028" s="11"/>
      <c r="AX4028" s="11"/>
      <c r="AY4028" s="11"/>
      <c r="AZ4028" s="11"/>
      <c r="BA4028" s="11"/>
      <c r="BB4028" s="11"/>
      <c r="BC4028" s="11"/>
    </row>
    <row r="4029" spans="1:55" x14ac:dyDescent="0.3">
      <c r="A4029" s="11"/>
      <c r="B4029" s="11"/>
      <c r="C4029" s="11"/>
      <c r="D4029" s="11"/>
      <c r="E4029" s="38"/>
      <c r="F4029" s="11"/>
      <c r="G4029" s="40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11"/>
      <c r="AG4029" s="11"/>
      <c r="AH4029" s="11"/>
      <c r="AI4029" s="11"/>
      <c r="AJ4029" s="11"/>
      <c r="AK4029" s="11"/>
      <c r="AL4029" s="11"/>
      <c r="AM4029" s="11"/>
      <c r="AN4029" s="11"/>
      <c r="AO4029" s="11"/>
      <c r="AP4029" s="11"/>
      <c r="AQ4029" s="26"/>
      <c r="AR4029" s="26"/>
      <c r="AS4029" s="26"/>
      <c r="AT4029" s="26"/>
      <c r="AU4029" s="26"/>
      <c r="AV4029" s="26"/>
      <c r="AW4029" s="11"/>
      <c r="AX4029" s="11"/>
      <c r="AY4029" s="11"/>
      <c r="AZ4029" s="11"/>
      <c r="BA4029" s="11"/>
      <c r="BB4029" s="11"/>
      <c r="BC4029" s="11"/>
    </row>
    <row r="4030" spans="1:55" x14ac:dyDescent="0.3">
      <c r="A4030" s="11"/>
      <c r="B4030" s="11"/>
      <c r="C4030" s="11"/>
      <c r="D4030" s="11"/>
      <c r="E4030" s="38"/>
      <c r="F4030" s="11"/>
      <c r="G4030" s="40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11"/>
      <c r="AG4030" s="11"/>
      <c r="AH4030" s="11"/>
      <c r="AI4030" s="11"/>
      <c r="AJ4030" s="11"/>
      <c r="AK4030" s="11"/>
      <c r="AL4030" s="11"/>
      <c r="AM4030" s="11"/>
      <c r="AN4030" s="11"/>
      <c r="AO4030" s="11"/>
      <c r="AP4030" s="11"/>
      <c r="AQ4030" s="26"/>
      <c r="AR4030" s="26"/>
      <c r="AS4030" s="26"/>
      <c r="AT4030" s="26"/>
      <c r="AU4030" s="26"/>
      <c r="AV4030" s="26"/>
      <c r="AW4030" s="11"/>
      <c r="AX4030" s="11"/>
      <c r="AY4030" s="11"/>
      <c r="AZ4030" s="11"/>
      <c r="BA4030" s="11"/>
      <c r="BB4030" s="11"/>
      <c r="BC4030" s="11"/>
    </row>
    <row r="4031" spans="1:55" x14ac:dyDescent="0.3">
      <c r="A4031" s="11"/>
      <c r="B4031" s="11"/>
      <c r="C4031" s="11"/>
      <c r="D4031" s="11"/>
      <c r="E4031" s="38"/>
      <c r="F4031" s="11"/>
      <c r="G4031" s="40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11"/>
      <c r="AG4031" s="11"/>
      <c r="AH4031" s="11"/>
      <c r="AI4031" s="11"/>
      <c r="AJ4031" s="11"/>
      <c r="AK4031" s="11"/>
      <c r="AL4031" s="11"/>
      <c r="AM4031" s="11"/>
      <c r="AN4031" s="11"/>
      <c r="AO4031" s="11"/>
      <c r="AP4031" s="11"/>
      <c r="AQ4031" s="26"/>
      <c r="AR4031" s="26"/>
      <c r="AS4031" s="26"/>
      <c r="AT4031" s="26"/>
      <c r="AU4031" s="26"/>
      <c r="AV4031" s="26"/>
      <c r="AW4031" s="11"/>
      <c r="AX4031" s="11"/>
      <c r="AY4031" s="11"/>
      <c r="AZ4031" s="11"/>
      <c r="BA4031" s="11"/>
      <c r="BB4031" s="11"/>
      <c r="BC4031" s="11"/>
    </row>
    <row r="4032" spans="1:55" x14ac:dyDescent="0.3">
      <c r="A4032" s="11"/>
      <c r="B4032" s="11"/>
      <c r="C4032" s="11"/>
      <c r="D4032" s="11"/>
      <c r="E4032" s="38"/>
      <c r="F4032" s="11"/>
      <c r="G4032" s="40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11"/>
      <c r="AG4032" s="11"/>
      <c r="AH4032" s="11"/>
      <c r="AI4032" s="11"/>
      <c r="AJ4032" s="11"/>
      <c r="AK4032" s="11"/>
      <c r="AL4032" s="11"/>
      <c r="AM4032" s="11"/>
      <c r="AN4032" s="11"/>
      <c r="AO4032" s="11"/>
      <c r="AP4032" s="11"/>
      <c r="AQ4032" s="26"/>
      <c r="AR4032" s="26"/>
      <c r="AS4032" s="26"/>
      <c r="AT4032" s="26"/>
      <c r="AU4032" s="26"/>
      <c r="AV4032" s="26"/>
      <c r="AW4032" s="11"/>
      <c r="AX4032" s="11"/>
      <c r="AY4032" s="11"/>
      <c r="AZ4032" s="11"/>
      <c r="BA4032" s="11"/>
      <c r="BB4032" s="11"/>
      <c r="BC4032" s="11"/>
    </row>
    <row r="4033" spans="1:55" x14ac:dyDescent="0.3">
      <c r="A4033" s="11"/>
      <c r="B4033" s="11"/>
      <c r="C4033" s="11"/>
      <c r="D4033" s="11"/>
      <c r="E4033" s="38"/>
      <c r="F4033" s="11"/>
      <c r="G4033" s="40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11"/>
      <c r="AG4033" s="11"/>
      <c r="AH4033" s="11"/>
      <c r="AI4033" s="11"/>
      <c r="AJ4033" s="11"/>
      <c r="AK4033" s="11"/>
      <c r="AL4033" s="11"/>
      <c r="AM4033" s="11"/>
      <c r="AN4033" s="11"/>
      <c r="AO4033" s="11"/>
      <c r="AP4033" s="11"/>
      <c r="AQ4033" s="26"/>
      <c r="AR4033" s="26"/>
      <c r="AS4033" s="26"/>
      <c r="AT4033" s="26"/>
      <c r="AU4033" s="26"/>
      <c r="AV4033" s="26"/>
      <c r="AW4033" s="11"/>
      <c r="AX4033" s="11"/>
      <c r="AY4033" s="11"/>
      <c r="AZ4033" s="11"/>
      <c r="BA4033" s="11"/>
      <c r="BB4033" s="11"/>
      <c r="BC4033" s="11"/>
    </row>
    <row r="4034" spans="1:55" x14ac:dyDescent="0.3">
      <c r="A4034" s="11"/>
      <c r="B4034" s="11"/>
      <c r="C4034" s="11"/>
      <c r="D4034" s="11"/>
      <c r="E4034" s="38"/>
      <c r="F4034" s="11"/>
      <c r="G4034" s="40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11"/>
      <c r="AG4034" s="11"/>
      <c r="AH4034" s="11"/>
      <c r="AI4034" s="11"/>
      <c r="AJ4034" s="11"/>
      <c r="AK4034" s="11"/>
      <c r="AL4034" s="11"/>
      <c r="AM4034" s="11"/>
      <c r="AN4034" s="11"/>
      <c r="AO4034" s="11"/>
      <c r="AP4034" s="11"/>
      <c r="AQ4034" s="26"/>
      <c r="AR4034" s="26"/>
      <c r="AS4034" s="26"/>
      <c r="AT4034" s="26"/>
      <c r="AU4034" s="26"/>
      <c r="AV4034" s="26"/>
      <c r="AW4034" s="11"/>
      <c r="AX4034" s="11"/>
      <c r="AY4034" s="11"/>
      <c r="AZ4034" s="11"/>
      <c r="BA4034" s="11"/>
      <c r="BB4034" s="11"/>
      <c r="BC4034" s="11"/>
    </row>
    <row r="4035" spans="1:55" x14ac:dyDescent="0.3">
      <c r="A4035" s="11"/>
      <c r="B4035" s="11"/>
      <c r="C4035" s="11"/>
      <c r="D4035" s="11"/>
      <c r="E4035" s="38"/>
      <c r="F4035" s="11"/>
      <c r="G4035" s="40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11"/>
      <c r="AG4035" s="11"/>
      <c r="AH4035" s="11"/>
      <c r="AI4035" s="11"/>
      <c r="AJ4035" s="11"/>
      <c r="AK4035" s="11"/>
      <c r="AL4035" s="11"/>
      <c r="AM4035" s="11"/>
      <c r="AN4035" s="11"/>
      <c r="AO4035" s="11"/>
      <c r="AP4035" s="11"/>
      <c r="AQ4035" s="26"/>
      <c r="AR4035" s="26"/>
      <c r="AS4035" s="26"/>
      <c r="AT4035" s="26"/>
      <c r="AU4035" s="26"/>
      <c r="AV4035" s="26"/>
      <c r="AW4035" s="11"/>
      <c r="AX4035" s="11"/>
      <c r="AY4035" s="11"/>
      <c r="AZ4035" s="11"/>
      <c r="BA4035" s="11"/>
      <c r="BB4035" s="11"/>
      <c r="BC4035" s="11"/>
    </row>
    <row r="4036" spans="1:55" x14ac:dyDescent="0.3">
      <c r="A4036" s="11"/>
      <c r="B4036" s="11"/>
      <c r="C4036" s="11"/>
      <c r="D4036" s="11"/>
      <c r="E4036" s="38"/>
      <c r="F4036" s="11"/>
      <c r="G4036" s="40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11"/>
      <c r="AG4036" s="11"/>
      <c r="AH4036" s="11"/>
      <c r="AI4036" s="11"/>
      <c r="AJ4036" s="11"/>
      <c r="AK4036" s="11"/>
      <c r="AL4036" s="11"/>
      <c r="AM4036" s="11"/>
      <c r="AN4036" s="11"/>
      <c r="AO4036" s="11"/>
      <c r="AP4036" s="11"/>
      <c r="AQ4036" s="26"/>
      <c r="AR4036" s="26"/>
      <c r="AS4036" s="26"/>
      <c r="AT4036" s="26"/>
      <c r="AU4036" s="26"/>
      <c r="AV4036" s="26"/>
      <c r="AW4036" s="11"/>
      <c r="AX4036" s="11"/>
      <c r="AY4036" s="11"/>
      <c r="AZ4036" s="11"/>
      <c r="BA4036" s="11"/>
      <c r="BB4036" s="11"/>
      <c r="BC4036" s="11"/>
    </row>
    <row r="4037" spans="1:55" x14ac:dyDescent="0.3">
      <c r="A4037" s="11"/>
      <c r="B4037" s="11"/>
      <c r="C4037" s="11"/>
      <c r="D4037" s="11"/>
      <c r="E4037" s="38"/>
      <c r="F4037" s="11"/>
      <c r="G4037" s="40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11"/>
      <c r="AG4037" s="11"/>
      <c r="AH4037" s="11"/>
      <c r="AI4037" s="11"/>
      <c r="AJ4037" s="11"/>
      <c r="AK4037" s="11"/>
      <c r="AL4037" s="11"/>
      <c r="AM4037" s="11"/>
      <c r="AN4037" s="11"/>
      <c r="AO4037" s="11"/>
      <c r="AP4037" s="11"/>
      <c r="AQ4037" s="26"/>
      <c r="AR4037" s="26"/>
      <c r="AS4037" s="26"/>
      <c r="AT4037" s="26"/>
      <c r="AU4037" s="26"/>
      <c r="AV4037" s="26"/>
      <c r="AW4037" s="11"/>
      <c r="AX4037" s="11"/>
      <c r="AY4037" s="11"/>
      <c r="AZ4037" s="11"/>
      <c r="BA4037" s="11"/>
      <c r="BB4037" s="11"/>
      <c r="BC4037" s="11"/>
    </row>
    <row r="4038" spans="1:55" x14ac:dyDescent="0.3">
      <c r="A4038" s="11"/>
      <c r="B4038" s="11"/>
      <c r="C4038" s="11"/>
      <c r="D4038" s="11"/>
      <c r="E4038" s="38"/>
      <c r="F4038" s="11"/>
      <c r="G4038" s="40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11"/>
      <c r="AG4038" s="11"/>
      <c r="AH4038" s="11"/>
      <c r="AI4038" s="11"/>
      <c r="AJ4038" s="11"/>
      <c r="AK4038" s="11"/>
      <c r="AL4038" s="11"/>
      <c r="AM4038" s="11"/>
      <c r="AN4038" s="11"/>
      <c r="AO4038" s="11"/>
      <c r="AP4038" s="11"/>
      <c r="AQ4038" s="26"/>
      <c r="AR4038" s="26"/>
      <c r="AS4038" s="26"/>
      <c r="AT4038" s="26"/>
      <c r="AU4038" s="26"/>
      <c r="AV4038" s="26"/>
      <c r="AW4038" s="11"/>
      <c r="AX4038" s="11"/>
      <c r="AY4038" s="11"/>
      <c r="AZ4038" s="11"/>
      <c r="BA4038" s="11"/>
      <c r="BB4038" s="11"/>
      <c r="BC4038" s="11"/>
    </row>
    <row r="4039" spans="1:55" x14ac:dyDescent="0.3">
      <c r="A4039" s="11"/>
      <c r="B4039" s="11"/>
      <c r="C4039" s="11"/>
      <c r="D4039" s="11"/>
      <c r="E4039" s="38"/>
      <c r="F4039" s="11"/>
      <c r="G4039" s="40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11"/>
      <c r="AG4039" s="11"/>
      <c r="AH4039" s="11"/>
      <c r="AI4039" s="11"/>
      <c r="AJ4039" s="11"/>
      <c r="AK4039" s="11"/>
      <c r="AL4039" s="11"/>
      <c r="AM4039" s="11"/>
      <c r="AN4039" s="11"/>
      <c r="AO4039" s="11"/>
      <c r="AP4039" s="11"/>
      <c r="AQ4039" s="26"/>
      <c r="AR4039" s="26"/>
      <c r="AS4039" s="26"/>
      <c r="AT4039" s="26"/>
      <c r="AU4039" s="26"/>
      <c r="AV4039" s="26"/>
      <c r="AW4039" s="11"/>
      <c r="AX4039" s="11"/>
      <c r="AY4039" s="11"/>
      <c r="AZ4039" s="11"/>
      <c r="BA4039" s="11"/>
      <c r="BB4039" s="11"/>
      <c r="BC4039" s="11"/>
    </row>
    <row r="4040" spans="1:55" x14ac:dyDescent="0.3">
      <c r="A4040" s="11"/>
      <c r="B4040" s="11"/>
      <c r="C4040" s="11"/>
      <c r="D4040" s="11"/>
      <c r="E4040" s="38"/>
      <c r="F4040" s="11"/>
      <c r="G4040" s="40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11"/>
      <c r="AG4040" s="11"/>
      <c r="AH4040" s="11"/>
      <c r="AI4040" s="11"/>
      <c r="AJ4040" s="11"/>
      <c r="AK4040" s="11"/>
      <c r="AL4040" s="11"/>
      <c r="AM4040" s="11"/>
      <c r="AN4040" s="11"/>
      <c r="AO4040" s="11"/>
      <c r="AP4040" s="11"/>
      <c r="AQ4040" s="26"/>
      <c r="AR4040" s="26"/>
      <c r="AS4040" s="26"/>
      <c r="AT4040" s="26"/>
      <c r="AU4040" s="26"/>
      <c r="AV4040" s="26"/>
      <c r="AW4040" s="11"/>
      <c r="AX4040" s="11"/>
      <c r="AY4040" s="11"/>
      <c r="AZ4040" s="11"/>
      <c r="BA4040" s="11"/>
      <c r="BB4040" s="11"/>
      <c r="BC4040" s="11"/>
    </row>
    <row r="4041" spans="1:55" x14ac:dyDescent="0.3">
      <c r="A4041" s="11"/>
      <c r="B4041" s="11"/>
      <c r="C4041" s="11"/>
      <c r="D4041" s="11"/>
      <c r="E4041" s="38"/>
      <c r="F4041" s="11"/>
      <c r="G4041" s="40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11"/>
      <c r="AG4041" s="11"/>
      <c r="AH4041" s="11"/>
      <c r="AI4041" s="11"/>
      <c r="AJ4041" s="11"/>
      <c r="AK4041" s="11"/>
      <c r="AL4041" s="11"/>
      <c r="AM4041" s="11"/>
      <c r="AN4041" s="11"/>
      <c r="AO4041" s="11"/>
      <c r="AP4041" s="11"/>
      <c r="AQ4041" s="26"/>
      <c r="AR4041" s="26"/>
      <c r="AS4041" s="26"/>
      <c r="AT4041" s="26"/>
      <c r="AU4041" s="26"/>
      <c r="AV4041" s="26"/>
      <c r="AW4041" s="11"/>
      <c r="AX4041" s="11"/>
      <c r="AY4041" s="11"/>
      <c r="AZ4041" s="11"/>
      <c r="BA4041" s="11"/>
      <c r="BB4041" s="11"/>
      <c r="BC4041" s="11"/>
    </row>
    <row r="4042" spans="1:55" x14ac:dyDescent="0.3">
      <c r="A4042" s="11"/>
      <c r="B4042" s="11"/>
      <c r="C4042" s="11"/>
      <c r="D4042" s="11"/>
      <c r="E4042" s="38"/>
      <c r="F4042" s="11"/>
      <c r="G4042" s="40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11"/>
      <c r="AG4042" s="11"/>
      <c r="AH4042" s="11"/>
      <c r="AI4042" s="11"/>
      <c r="AJ4042" s="11"/>
      <c r="AK4042" s="11"/>
      <c r="AL4042" s="11"/>
      <c r="AM4042" s="11"/>
      <c r="AN4042" s="11"/>
      <c r="AO4042" s="11"/>
      <c r="AP4042" s="11"/>
      <c r="AQ4042" s="26"/>
      <c r="AR4042" s="26"/>
      <c r="AS4042" s="26"/>
      <c r="AT4042" s="26"/>
      <c r="AU4042" s="26"/>
      <c r="AV4042" s="26"/>
      <c r="AW4042" s="11"/>
      <c r="AX4042" s="11"/>
      <c r="AY4042" s="11"/>
      <c r="AZ4042" s="11"/>
      <c r="BA4042" s="11"/>
      <c r="BB4042" s="11"/>
      <c r="BC4042" s="11"/>
    </row>
    <row r="4043" spans="1:55" x14ac:dyDescent="0.3">
      <c r="A4043" s="11"/>
      <c r="B4043" s="11"/>
      <c r="C4043" s="11"/>
      <c r="D4043" s="11"/>
      <c r="E4043" s="38"/>
      <c r="F4043" s="11"/>
      <c r="G4043" s="40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11"/>
      <c r="AG4043" s="11"/>
      <c r="AH4043" s="11"/>
      <c r="AI4043" s="11"/>
      <c r="AJ4043" s="11"/>
      <c r="AK4043" s="11"/>
      <c r="AL4043" s="11"/>
      <c r="AM4043" s="11"/>
      <c r="AN4043" s="11"/>
      <c r="AO4043" s="11"/>
      <c r="AP4043" s="11"/>
      <c r="AQ4043" s="26"/>
      <c r="AR4043" s="26"/>
      <c r="AS4043" s="26"/>
      <c r="AT4043" s="26"/>
      <c r="AU4043" s="26"/>
      <c r="AV4043" s="26"/>
      <c r="AW4043" s="11"/>
      <c r="AX4043" s="11"/>
      <c r="AY4043" s="11"/>
      <c r="AZ4043" s="11"/>
      <c r="BA4043" s="11"/>
      <c r="BB4043" s="11"/>
      <c r="BC4043" s="11"/>
    </row>
    <row r="4044" spans="1:55" x14ac:dyDescent="0.3">
      <c r="A4044" s="11"/>
      <c r="B4044" s="11"/>
      <c r="C4044" s="11"/>
      <c r="D4044" s="11"/>
      <c r="E4044" s="38"/>
      <c r="F4044" s="11"/>
      <c r="G4044" s="40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11"/>
      <c r="AG4044" s="11"/>
      <c r="AH4044" s="11"/>
      <c r="AI4044" s="11"/>
      <c r="AJ4044" s="11"/>
      <c r="AK4044" s="11"/>
      <c r="AL4044" s="11"/>
      <c r="AM4044" s="11"/>
      <c r="AN4044" s="11"/>
      <c r="AO4044" s="11"/>
      <c r="AP4044" s="11"/>
      <c r="AQ4044" s="26"/>
      <c r="AR4044" s="26"/>
      <c r="AS4044" s="26"/>
      <c r="AT4044" s="26"/>
      <c r="AU4044" s="26"/>
      <c r="AV4044" s="26"/>
      <c r="AW4044" s="11"/>
      <c r="AX4044" s="11"/>
      <c r="AY4044" s="11"/>
      <c r="AZ4044" s="11"/>
      <c r="BA4044" s="11"/>
      <c r="BB4044" s="11"/>
      <c r="BC4044" s="11"/>
    </row>
    <row r="4045" spans="1:55" x14ac:dyDescent="0.3">
      <c r="A4045" s="11"/>
      <c r="B4045" s="11"/>
      <c r="C4045" s="11"/>
      <c r="D4045" s="11"/>
      <c r="E4045" s="38"/>
      <c r="F4045" s="11"/>
      <c r="G4045" s="40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11"/>
      <c r="AG4045" s="11"/>
      <c r="AH4045" s="11"/>
      <c r="AI4045" s="11"/>
      <c r="AJ4045" s="11"/>
      <c r="AK4045" s="11"/>
      <c r="AL4045" s="11"/>
      <c r="AM4045" s="11"/>
      <c r="AN4045" s="11"/>
      <c r="AO4045" s="11"/>
      <c r="AP4045" s="11"/>
      <c r="AQ4045" s="26"/>
      <c r="AR4045" s="26"/>
      <c r="AS4045" s="26"/>
      <c r="AT4045" s="26"/>
      <c r="AU4045" s="26"/>
      <c r="AV4045" s="26"/>
      <c r="AW4045" s="11"/>
      <c r="AX4045" s="11"/>
      <c r="AY4045" s="11"/>
      <c r="AZ4045" s="11"/>
      <c r="BA4045" s="11"/>
      <c r="BB4045" s="11"/>
      <c r="BC4045" s="11"/>
    </row>
    <row r="4046" spans="1:55" x14ac:dyDescent="0.3">
      <c r="A4046" s="11"/>
      <c r="B4046" s="11"/>
      <c r="C4046" s="11"/>
      <c r="D4046" s="11"/>
      <c r="E4046" s="38"/>
      <c r="F4046" s="11"/>
      <c r="G4046" s="40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11"/>
      <c r="AG4046" s="11"/>
      <c r="AH4046" s="11"/>
      <c r="AI4046" s="11"/>
      <c r="AJ4046" s="11"/>
      <c r="AK4046" s="11"/>
      <c r="AL4046" s="11"/>
      <c r="AM4046" s="11"/>
      <c r="AN4046" s="11"/>
      <c r="AO4046" s="11"/>
      <c r="AP4046" s="11"/>
      <c r="AQ4046" s="26"/>
      <c r="AR4046" s="26"/>
      <c r="AS4046" s="26"/>
      <c r="AT4046" s="26"/>
      <c r="AU4046" s="26"/>
      <c r="AV4046" s="26"/>
      <c r="AW4046" s="11"/>
      <c r="AX4046" s="11"/>
      <c r="AY4046" s="11"/>
      <c r="AZ4046" s="11"/>
      <c r="BA4046" s="11"/>
      <c r="BB4046" s="11"/>
      <c r="BC4046" s="11"/>
    </row>
    <row r="4047" spans="1:55" x14ac:dyDescent="0.3">
      <c r="A4047" s="11"/>
      <c r="B4047" s="11"/>
      <c r="C4047" s="11"/>
      <c r="D4047" s="11"/>
      <c r="E4047" s="38"/>
      <c r="F4047" s="11"/>
      <c r="G4047" s="40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11"/>
      <c r="AG4047" s="11"/>
      <c r="AH4047" s="11"/>
      <c r="AI4047" s="11"/>
      <c r="AJ4047" s="11"/>
      <c r="AK4047" s="11"/>
      <c r="AL4047" s="11"/>
      <c r="AM4047" s="11"/>
      <c r="AN4047" s="11"/>
      <c r="AO4047" s="11"/>
      <c r="AP4047" s="11"/>
      <c r="AQ4047" s="26"/>
      <c r="AR4047" s="26"/>
      <c r="AS4047" s="26"/>
      <c r="AT4047" s="26"/>
      <c r="AU4047" s="26"/>
      <c r="AV4047" s="26"/>
      <c r="AW4047" s="11"/>
      <c r="AX4047" s="11"/>
      <c r="AY4047" s="11"/>
      <c r="AZ4047" s="11"/>
      <c r="BA4047" s="11"/>
      <c r="BB4047" s="11"/>
      <c r="BC4047" s="11"/>
    </row>
    <row r="4048" spans="1:55" x14ac:dyDescent="0.3">
      <c r="A4048" s="11"/>
      <c r="B4048" s="11"/>
      <c r="C4048" s="11"/>
      <c r="D4048" s="11"/>
      <c r="E4048" s="38"/>
      <c r="F4048" s="11"/>
      <c r="G4048" s="40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11"/>
      <c r="AG4048" s="11"/>
      <c r="AH4048" s="11"/>
      <c r="AI4048" s="11"/>
      <c r="AJ4048" s="11"/>
      <c r="AK4048" s="11"/>
      <c r="AL4048" s="11"/>
      <c r="AM4048" s="11"/>
      <c r="AN4048" s="11"/>
      <c r="AO4048" s="11"/>
      <c r="AP4048" s="11"/>
      <c r="AQ4048" s="26"/>
      <c r="AR4048" s="26"/>
      <c r="AS4048" s="26"/>
      <c r="AT4048" s="26"/>
      <c r="AU4048" s="26"/>
      <c r="AV4048" s="26"/>
      <c r="AW4048" s="11"/>
      <c r="AX4048" s="11"/>
      <c r="AY4048" s="11"/>
      <c r="AZ4048" s="11"/>
      <c r="BA4048" s="11"/>
      <c r="BB4048" s="11"/>
      <c r="BC4048" s="11"/>
    </row>
    <row r="4049" spans="1:55" x14ac:dyDescent="0.3">
      <c r="A4049" s="11"/>
      <c r="B4049" s="11"/>
      <c r="C4049" s="11"/>
      <c r="D4049" s="11"/>
      <c r="E4049" s="38"/>
      <c r="F4049" s="11"/>
      <c r="G4049" s="40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11"/>
      <c r="AG4049" s="11"/>
      <c r="AH4049" s="11"/>
      <c r="AI4049" s="11"/>
      <c r="AJ4049" s="11"/>
      <c r="AK4049" s="11"/>
      <c r="AL4049" s="11"/>
      <c r="AM4049" s="11"/>
      <c r="AN4049" s="11"/>
      <c r="AO4049" s="11"/>
      <c r="AP4049" s="11"/>
      <c r="AQ4049" s="26"/>
      <c r="AR4049" s="26"/>
      <c r="AS4049" s="26"/>
      <c r="AT4049" s="26"/>
      <c r="AU4049" s="26"/>
      <c r="AV4049" s="26"/>
      <c r="AW4049" s="11"/>
      <c r="AX4049" s="11"/>
      <c r="AY4049" s="11"/>
      <c r="AZ4049" s="11"/>
      <c r="BA4049" s="11"/>
      <c r="BB4049" s="11"/>
      <c r="BC4049" s="11"/>
    </row>
    <row r="4050" spans="1:55" x14ac:dyDescent="0.3">
      <c r="A4050" s="11"/>
      <c r="B4050" s="11"/>
      <c r="C4050" s="11"/>
      <c r="D4050" s="11"/>
      <c r="E4050" s="38"/>
      <c r="F4050" s="11"/>
      <c r="G4050" s="40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11"/>
      <c r="AG4050" s="11"/>
      <c r="AH4050" s="11"/>
      <c r="AI4050" s="11"/>
      <c r="AJ4050" s="11"/>
      <c r="AK4050" s="11"/>
      <c r="AL4050" s="11"/>
      <c r="AM4050" s="11"/>
      <c r="AN4050" s="11"/>
      <c r="AO4050" s="11"/>
      <c r="AP4050" s="11"/>
      <c r="AQ4050" s="26"/>
      <c r="AR4050" s="26"/>
      <c r="AS4050" s="26"/>
      <c r="AT4050" s="26"/>
      <c r="AU4050" s="26"/>
      <c r="AV4050" s="26"/>
      <c r="AW4050" s="11"/>
      <c r="AX4050" s="11"/>
      <c r="AY4050" s="11"/>
      <c r="AZ4050" s="11"/>
      <c r="BA4050" s="11"/>
      <c r="BB4050" s="11"/>
      <c r="BC4050" s="11"/>
    </row>
    <row r="4051" spans="1:55" x14ac:dyDescent="0.3">
      <c r="A4051" s="11"/>
      <c r="B4051" s="11"/>
      <c r="C4051" s="11"/>
      <c r="D4051" s="11"/>
      <c r="E4051" s="38"/>
      <c r="F4051" s="11"/>
      <c r="G4051" s="40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11"/>
      <c r="AG4051" s="11"/>
      <c r="AH4051" s="11"/>
      <c r="AI4051" s="11"/>
      <c r="AJ4051" s="11"/>
      <c r="AK4051" s="11"/>
      <c r="AL4051" s="11"/>
      <c r="AM4051" s="11"/>
      <c r="AN4051" s="11"/>
      <c r="AO4051" s="11"/>
      <c r="AP4051" s="11"/>
      <c r="AQ4051" s="26"/>
      <c r="AR4051" s="26"/>
      <c r="AS4051" s="26"/>
      <c r="AT4051" s="26"/>
      <c r="AU4051" s="26"/>
      <c r="AV4051" s="26"/>
      <c r="AW4051" s="11"/>
      <c r="AX4051" s="11"/>
      <c r="AY4051" s="11"/>
      <c r="AZ4051" s="11"/>
      <c r="BA4051" s="11"/>
      <c r="BB4051" s="11"/>
      <c r="BC4051" s="11"/>
    </row>
    <row r="4052" spans="1:55" x14ac:dyDescent="0.3">
      <c r="A4052" s="11"/>
      <c r="B4052" s="11"/>
      <c r="C4052" s="11"/>
      <c r="D4052" s="11"/>
      <c r="E4052" s="38"/>
      <c r="F4052" s="11"/>
      <c r="G4052" s="40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11"/>
      <c r="AG4052" s="11"/>
      <c r="AH4052" s="11"/>
      <c r="AI4052" s="11"/>
      <c r="AJ4052" s="11"/>
      <c r="AK4052" s="11"/>
      <c r="AL4052" s="11"/>
      <c r="AM4052" s="11"/>
      <c r="AN4052" s="11"/>
      <c r="AO4052" s="11"/>
      <c r="AP4052" s="11"/>
      <c r="AQ4052" s="26"/>
      <c r="AR4052" s="26"/>
      <c r="AS4052" s="26"/>
      <c r="AT4052" s="26"/>
      <c r="AU4052" s="26"/>
      <c r="AV4052" s="26"/>
      <c r="AW4052" s="11"/>
      <c r="AX4052" s="11"/>
      <c r="AY4052" s="11"/>
      <c r="AZ4052" s="11"/>
      <c r="BA4052" s="11"/>
      <c r="BB4052" s="11"/>
      <c r="BC4052" s="11"/>
    </row>
    <row r="4053" spans="1:55" x14ac:dyDescent="0.3">
      <c r="A4053" s="11"/>
      <c r="B4053" s="11"/>
      <c r="C4053" s="11"/>
      <c r="D4053" s="11"/>
      <c r="E4053" s="38"/>
      <c r="F4053" s="11"/>
      <c r="G4053" s="40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11"/>
      <c r="AG4053" s="11"/>
      <c r="AH4053" s="11"/>
      <c r="AI4053" s="11"/>
      <c r="AJ4053" s="11"/>
      <c r="AK4053" s="11"/>
      <c r="AL4053" s="11"/>
      <c r="AM4053" s="11"/>
      <c r="AN4053" s="11"/>
      <c r="AO4053" s="11"/>
      <c r="AP4053" s="11"/>
      <c r="AQ4053" s="26"/>
      <c r="AR4053" s="26"/>
      <c r="AS4053" s="26"/>
      <c r="AT4053" s="26"/>
      <c r="AU4053" s="26"/>
      <c r="AV4053" s="26"/>
      <c r="AW4053" s="11"/>
      <c r="AX4053" s="11"/>
      <c r="AY4053" s="11"/>
      <c r="AZ4053" s="11"/>
      <c r="BA4053" s="11"/>
      <c r="BB4053" s="11"/>
      <c r="BC4053" s="11"/>
    </row>
    <row r="4054" spans="1:55" x14ac:dyDescent="0.3">
      <c r="A4054" s="11"/>
      <c r="B4054" s="11"/>
      <c r="C4054" s="11"/>
      <c r="D4054" s="11"/>
      <c r="E4054" s="38"/>
      <c r="F4054" s="11"/>
      <c r="G4054" s="40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11"/>
      <c r="AG4054" s="11"/>
      <c r="AH4054" s="11"/>
      <c r="AI4054" s="11"/>
      <c r="AJ4054" s="11"/>
      <c r="AK4054" s="11"/>
      <c r="AL4054" s="11"/>
      <c r="AM4054" s="11"/>
      <c r="AN4054" s="11"/>
      <c r="AO4054" s="11"/>
      <c r="AP4054" s="11"/>
      <c r="AQ4054" s="26"/>
      <c r="AR4054" s="26"/>
      <c r="AS4054" s="26"/>
      <c r="AT4054" s="26"/>
      <c r="AU4054" s="26"/>
      <c r="AV4054" s="26"/>
      <c r="AW4054" s="11"/>
      <c r="AX4054" s="11"/>
      <c r="AY4054" s="11"/>
      <c r="AZ4054" s="11"/>
      <c r="BA4054" s="11"/>
      <c r="BB4054" s="11"/>
      <c r="BC4054" s="11"/>
    </row>
    <row r="4055" spans="1:55" x14ac:dyDescent="0.3">
      <c r="A4055" s="11"/>
      <c r="B4055" s="11"/>
      <c r="C4055" s="11"/>
      <c r="D4055" s="11"/>
      <c r="E4055" s="38"/>
      <c r="F4055" s="11"/>
      <c r="G4055" s="40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11"/>
      <c r="AG4055" s="11"/>
      <c r="AH4055" s="11"/>
      <c r="AI4055" s="11"/>
      <c r="AJ4055" s="11"/>
      <c r="AK4055" s="11"/>
      <c r="AL4055" s="11"/>
      <c r="AM4055" s="11"/>
      <c r="AN4055" s="11"/>
      <c r="AO4055" s="11"/>
      <c r="AP4055" s="11"/>
      <c r="AQ4055" s="26"/>
      <c r="AR4055" s="26"/>
      <c r="AS4055" s="26"/>
      <c r="AT4055" s="26"/>
      <c r="AU4055" s="26"/>
      <c r="AV4055" s="26"/>
      <c r="AW4055" s="11"/>
      <c r="AX4055" s="11"/>
      <c r="AY4055" s="11"/>
      <c r="AZ4055" s="11"/>
      <c r="BA4055" s="11"/>
      <c r="BB4055" s="11"/>
      <c r="BC4055" s="11"/>
    </row>
    <row r="4056" spans="1:55" x14ac:dyDescent="0.3">
      <c r="A4056" s="11"/>
      <c r="B4056" s="11"/>
      <c r="C4056" s="11"/>
      <c r="D4056" s="11"/>
      <c r="E4056" s="38"/>
      <c r="F4056" s="11"/>
      <c r="G4056" s="40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11"/>
      <c r="AG4056" s="11"/>
      <c r="AH4056" s="11"/>
      <c r="AI4056" s="11"/>
      <c r="AJ4056" s="11"/>
      <c r="AK4056" s="11"/>
      <c r="AL4056" s="11"/>
      <c r="AM4056" s="11"/>
      <c r="AN4056" s="11"/>
      <c r="AO4056" s="11"/>
      <c r="AP4056" s="11"/>
      <c r="AQ4056" s="26"/>
      <c r="AR4056" s="26"/>
      <c r="AS4056" s="26"/>
      <c r="AT4056" s="26"/>
      <c r="AU4056" s="26"/>
      <c r="AV4056" s="26"/>
      <c r="AW4056" s="11"/>
      <c r="AX4056" s="11"/>
      <c r="AY4056" s="11"/>
      <c r="AZ4056" s="11"/>
      <c r="BA4056" s="11"/>
      <c r="BB4056" s="11"/>
      <c r="BC4056" s="11"/>
    </row>
    <row r="4057" spans="1:55" x14ac:dyDescent="0.3">
      <c r="A4057" s="11"/>
      <c r="B4057" s="11"/>
      <c r="C4057" s="11"/>
      <c r="D4057" s="11"/>
      <c r="E4057" s="38"/>
      <c r="F4057" s="11"/>
      <c r="G4057" s="40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11"/>
      <c r="AG4057" s="11"/>
      <c r="AH4057" s="11"/>
      <c r="AI4057" s="11"/>
      <c r="AJ4057" s="11"/>
      <c r="AK4057" s="11"/>
      <c r="AL4057" s="11"/>
      <c r="AM4057" s="11"/>
      <c r="AN4057" s="11"/>
      <c r="AO4057" s="11"/>
      <c r="AP4057" s="11"/>
      <c r="AQ4057" s="26"/>
      <c r="AR4057" s="26"/>
      <c r="AS4057" s="26"/>
      <c r="AT4057" s="26"/>
      <c r="AU4057" s="26"/>
      <c r="AV4057" s="26"/>
      <c r="AW4057" s="11"/>
      <c r="AX4057" s="11"/>
      <c r="AY4057" s="11"/>
      <c r="AZ4057" s="11"/>
      <c r="BA4057" s="11"/>
      <c r="BB4057" s="11"/>
      <c r="BC4057" s="11"/>
    </row>
    <row r="4058" spans="1:55" x14ac:dyDescent="0.3">
      <c r="A4058" s="11"/>
      <c r="B4058" s="11"/>
      <c r="C4058" s="11"/>
      <c r="D4058" s="11"/>
      <c r="E4058" s="38"/>
      <c r="F4058" s="11"/>
      <c r="G4058" s="40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11"/>
      <c r="AG4058" s="11"/>
      <c r="AH4058" s="11"/>
      <c r="AI4058" s="11"/>
      <c r="AJ4058" s="11"/>
      <c r="AK4058" s="11"/>
      <c r="AL4058" s="11"/>
      <c r="AM4058" s="11"/>
      <c r="AN4058" s="11"/>
      <c r="AO4058" s="11"/>
      <c r="AP4058" s="11"/>
      <c r="AQ4058" s="26"/>
      <c r="AR4058" s="26"/>
      <c r="AS4058" s="26"/>
      <c r="AT4058" s="26"/>
      <c r="AU4058" s="26"/>
      <c r="AV4058" s="26"/>
      <c r="AW4058" s="11"/>
      <c r="AX4058" s="11"/>
      <c r="AY4058" s="11"/>
      <c r="AZ4058" s="11"/>
      <c r="BA4058" s="11"/>
      <c r="BB4058" s="11"/>
      <c r="BC4058" s="11"/>
    </row>
    <row r="4059" spans="1:55" x14ac:dyDescent="0.3">
      <c r="A4059" s="11"/>
      <c r="B4059" s="11"/>
      <c r="C4059" s="11"/>
      <c r="D4059" s="11"/>
      <c r="E4059" s="38"/>
      <c r="F4059" s="11"/>
      <c r="G4059" s="40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11"/>
      <c r="AG4059" s="11"/>
      <c r="AH4059" s="11"/>
      <c r="AI4059" s="11"/>
      <c r="AJ4059" s="11"/>
      <c r="AK4059" s="11"/>
      <c r="AL4059" s="11"/>
      <c r="AM4059" s="11"/>
      <c r="AN4059" s="11"/>
      <c r="AO4059" s="11"/>
      <c r="AP4059" s="11"/>
      <c r="AQ4059" s="26"/>
      <c r="AR4059" s="26"/>
      <c r="AS4059" s="26"/>
      <c r="AT4059" s="26"/>
      <c r="AU4059" s="26"/>
      <c r="AV4059" s="26"/>
      <c r="AW4059" s="11"/>
      <c r="AX4059" s="11"/>
      <c r="AY4059" s="11"/>
      <c r="AZ4059" s="11"/>
      <c r="BA4059" s="11"/>
      <c r="BB4059" s="11"/>
      <c r="BC4059" s="11"/>
    </row>
    <row r="4060" spans="1:55" x14ac:dyDescent="0.3">
      <c r="A4060" s="11"/>
      <c r="B4060" s="11"/>
      <c r="C4060" s="11"/>
      <c r="D4060" s="11"/>
      <c r="E4060" s="38"/>
      <c r="F4060" s="11"/>
      <c r="G4060" s="40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11"/>
      <c r="AG4060" s="11"/>
      <c r="AH4060" s="11"/>
      <c r="AI4060" s="11"/>
      <c r="AJ4060" s="11"/>
      <c r="AK4060" s="11"/>
      <c r="AL4060" s="11"/>
      <c r="AM4060" s="11"/>
      <c r="AN4060" s="11"/>
      <c r="AO4060" s="11"/>
      <c r="AP4060" s="11"/>
      <c r="AQ4060" s="26"/>
      <c r="AR4060" s="26"/>
      <c r="AS4060" s="26"/>
      <c r="AT4060" s="26"/>
      <c r="AU4060" s="26"/>
      <c r="AV4060" s="26"/>
      <c r="AW4060" s="11"/>
      <c r="AX4060" s="11"/>
      <c r="AY4060" s="11"/>
      <c r="AZ4060" s="11"/>
      <c r="BA4060" s="11"/>
      <c r="BB4060" s="11"/>
      <c r="BC4060" s="11"/>
    </row>
    <row r="4061" spans="1:55" x14ac:dyDescent="0.3">
      <c r="A4061" s="11"/>
      <c r="B4061" s="11"/>
      <c r="C4061" s="11"/>
      <c r="D4061" s="11"/>
      <c r="E4061" s="38"/>
      <c r="F4061" s="11"/>
      <c r="G4061" s="40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11"/>
      <c r="AG4061" s="11"/>
      <c r="AH4061" s="11"/>
      <c r="AI4061" s="11"/>
      <c r="AJ4061" s="11"/>
      <c r="AK4061" s="11"/>
      <c r="AL4061" s="11"/>
      <c r="AM4061" s="11"/>
      <c r="AN4061" s="11"/>
      <c r="AO4061" s="11"/>
      <c r="AP4061" s="11"/>
      <c r="AQ4061" s="26"/>
      <c r="AR4061" s="26"/>
      <c r="AS4061" s="26"/>
      <c r="AT4061" s="26"/>
      <c r="AU4061" s="26"/>
      <c r="AV4061" s="26"/>
      <c r="AW4061" s="11"/>
      <c r="AX4061" s="11"/>
      <c r="AY4061" s="11"/>
      <c r="AZ4061" s="11"/>
      <c r="BA4061" s="11"/>
      <c r="BB4061" s="11"/>
      <c r="BC4061" s="11"/>
    </row>
    <row r="4062" spans="1:55" x14ac:dyDescent="0.3">
      <c r="A4062" s="11"/>
      <c r="B4062" s="11"/>
      <c r="C4062" s="11"/>
      <c r="D4062" s="11"/>
      <c r="E4062" s="38"/>
      <c r="F4062" s="11"/>
      <c r="G4062" s="40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11"/>
      <c r="AG4062" s="11"/>
      <c r="AH4062" s="11"/>
      <c r="AI4062" s="11"/>
      <c r="AJ4062" s="11"/>
      <c r="AK4062" s="11"/>
      <c r="AL4062" s="11"/>
      <c r="AM4062" s="11"/>
      <c r="AN4062" s="11"/>
      <c r="AO4062" s="11"/>
      <c r="AP4062" s="11"/>
      <c r="AQ4062" s="26"/>
      <c r="AR4062" s="26"/>
      <c r="AS4062" s="26"/>
      <c r="AT4062" s="26"/>
      <c r="AU4062" s="26"/>
      <c r="AV4062" s="26"/>
      <c r="AW4062" s="11"/>
      <c r="AX4062" s="11"/>
      <c r="AY4062" s="11"/>
      <c r="AZ4062" s="11"/>
      <c r="BA4062" s="11"/>
      <c r="BB4062" s="11"/>
      <c r="BC4062" s="11"/>
    </row>
    <row r="4063" spans="1:55" x14ac:dyDescent="0.3">
      <c r="A4063" s="11"/>
      <c r="B4063" s="11"/>
      <c r="C4063" s="11"/>
      <c r="D4063" s="11"/>
      <c r="E4063" s="38"/>
      <c r="F4063" s="11"/>
      <c r="G4063" s="40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11"/>
      <c r="AG4063" s="11"/>
      <c r="AH4063" s="11"/>
      <c r="AI4063" s="11"/>
      <c r="AJ4063" s="11"/>
      <c r="AK4063" s="11"/>
      <c r="AL4063" s="11"/>
      <c r="AM4063" s="11"/>
      <c r="AN4063" s="11"/>
      <c r="AO4063" s="11"/>
      <c r="AP4063" s="11"/>
      <c r="AQ4063" s="26"/>
      <c r="AR4063" s="26"/>
      <c r="AS4063" s="26"/>
      <c r="AT4063" s="26"/>
      <c r="AU4063" s="26"/>
      <c r="AV4063" s="26"/>
      <c r="AW4063" s="11"/>
      <c r="AX4063" s="11"/>
      <c r="AY4063" s="11"/>
      <c r="AZ4063" s="11"/>
      <c r="BA4063" s="11"/>
      <c r="BB4063" s="11"/>
      <c r="BC4063" s="11"/>
    </row>
    <row r="4064" spans="1:55" x14ac:dyDescent="0.3">
      <c r="A4064" s="11"/>
      <c r="B4064" s="11"/>
      <c r="C4064" s="11"/>
      <c r="D4064" s="11"/>
      <c r="E4064" s="38"/>
      <c r="F4064" s="11"/>
      <c r="G4064" s="40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11"/>
      <c r="AG4064" s="11"/>
      <c r="AH4064" s="11"/>
      <c r="AI4064" s="11"/>
      <c r="AJ4064" s="11"/>
      <c r="AK4064" s="11"/>
      <c r="AL4064" s="11"/>
      <c r="AM4064" s="11"/>
      <c r="AN4064" s="11"/>
      <c r="AO4064" s="11"/>
      <c r="AP4064" s="11"/>
      <c r="AQ4064" s="26"/>
      <c r="AR4064" s="26"/>
      <c r="AS4064" s="26"/>
      <c r="AT4064" s="26"/>
      <c r="AU4064" s="26"/>
      <c r="AV4064" s="26"/>
      <c r="AW4064" s="11"/>
      <c r="AX4064" s="11"/>
      <c r="AY4064" s="11"/>
      <c r="AZ4064" s="11"/>
      <c r="BA4064" s="11"/>
      <c r="BB4064" s="11"/>
      <c r="BC4064" s="11"/>
    </row>
    <row r="4065" spans="1:55" x14ac:dyDescent="0.3">
      <c r="A4065" s="11"/>
      <c r="B4065" s="11"/>
      <c r="C4065" s="11"/>
      <c r="D4065" s="11"/>
      <c r="E4065" s="38"/>
      <c r="F4065" s="11"/>
      <c r="G4065" s="40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11"/>
      <c r="AG4065" s="11"/>
      <c r="AH4065" s="11"/>
      <c r="AI4065" s="11"/>
      <c r="AJ4065" s="11"/>
      <c r="AK4065" s="11"/>
      <c r="AL4065" s="11"/>
      <c r="AM4065" s="11"/>
      <c r="AN4065" s="11"/>
      <c r="AO4065" s="11"/>
      <c r="AP4065" s="11"/>
      <c r="AQ4065" s="26"/>
      <c r="AR4065" s="26"/>
      <c r="AS4065" s="26"/>
      <c r="AT4065" s="26"/>
      <c r="AU4065" s="26"/>
      <c r="AV4065" s="26"/>
      <c r="AW4065" s="11"/>
      <c r="AX4065" s="11"/>
      <c r="AY4065" s="11"/>
      <c r="AZ4065" s="11"/>
      <c r="BA4065" s="11"/>
      <c r="BB4065" s="11"/>
      <c r="BC4065" s="11"/>
    </row>
    <row r="4066" spans="1:55" x14ac:dyDescent="0.3">
      <c r="A4066" s="11"/>
      <c r="B4066" s="11"/>
      <c r="C4066" s="11"/>
      <c r="D4066" s="11"/>
      <c r="E4066" s="38"/>
      <c r="F4066" s="11"/>
      <c r="G4066" s="40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11"/>
      <c r="AG4066" s="11"/>
      <c r="AH4066" s="11"/>
      <c r="AI4066" s="11"/>
      <c r="AJ4066" s="11"/>
      <c r="AK4066" s="11"/>
      <c r="AL4066" s="11"/>
      <c r="AM4066" s="11"/>
      <c r="AN4066" s="11"/>
      <c r="AO4066" s="11"/>
      <c r="AP4066" s="11"/>
      <c r="AQ4066" s="26"/>
      <c r="AR4066" s="26"/>
      <c r="AS4066" s="26"/>
      <c r="AT4066" s="26"/>
      <c r="AU4066" s="26"/>
      <c r="AV4066" s="26"/>
      <c r="AW4066" s="11"/>
      <c r="AX4066" s="11"/>
      <c r="AY4066" s="11"/>
      <c r="AZ4066" s="11"/>
      <c r="BA4066" s="11"/>
      <c r="BB4066" s="11"/>
      <c r="BC4066" s="11"/>
    </row>
    <row r="4067" spans="1:55" x14ac:dyDescent="0.3">
      <c r="A4067" s="11"/>
      <c r="B4067" s="11"/>
      <c r="C4067" s="11"/>
      <c r="D4067" s="11"/>
      <c r="E4067" s="38"/>
      <c r="F4067" s="11"/>
      <c r="G4067" s="40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11"/>
      <c r="AG4067" s="11"/>
      <c r="AH4067" s="11"/>
      <c r="AI4067" s="11"/>
      <c r="AJ4067" s="11"/>
      <c r="AK4067" s="11"/>
      <c r="AL4067" s="11"/>
      <c r="AM4067" s="11"/>
      <c r="AN4067" s="11"/>
      <c r="AO4067" s="11"/>
      <c r="AP4067" s="11"/>
      <c r="AQ4067" s="26"/>
      <c r="AR4067" s="26"/>
      <c r="AS4067" s="26"/>
      <c r="AT4067" s="26"/>
      <c r="AU4067" s="26"/>
      <c r="AV4067" s="26"/>
      <c r="AW4067" s="11"/>
      <c r="AX4067" s="11"/>
      <c r="AY4067" s="11"/>
      <c r="AZ4067" s="11"/>
      <c r="BA4067" s="11"/>
      <c r="BB4067" s="11"/>
      <c r="BC4067" s="11"/>
    </row>
    <row r="4068" spans="1:55" x14ac:dyDescent="0.3">
      <c r="A4068" s="11"/>
      <c r="B4068" s="11"/>
      <c r="C4068" s="11"/>
      <c r="D4068" s="11"/>
      <c r="E4068" s="38"/>
      <c r="F4068" s="11"/>
      <c r="G4068" s="40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11"/>
      <c r="AG4068" s="11"/>
      <c r="AH4068" s="11"/>
      <c r="AI4068" s="11"/>
      <c r="AJ4068" s="11"/>
      <c r="AK4068" s="11"/>
      <c r="AL4068" s="11"/>
      <c r="AM4068" s="11"/>
      <c r="AN4068" s="11"/>
      <c r="AO4068" s="11"/>
      <c r="AP4068" s="11"/>
      <c r="AQ4068" s="26"/>
      <c r="AR4068" s="26"/>
      <c r="AS4068" s="26"/>
      <c r="AT4068" s="26"/>
      <c r="AU4068" s="26"/>
      <c r="AV4068" s="26"/>
      <c r="AW4068" s="11"/>
      <c r="AX4068" s="11"/>
      <c r="AY4068" s="11"/>
      <c r="AZ4068" s="11"/>
      <c r="BA4068" s="11"/>
      <c r="BB4068" s="11"/>
      <c r="BC4068" s="11"/>
    </row>
    <row r="4069" spans="1:55" x14ac:dyDescent="0.3">
      <c r="A4069" s="11"/>
      <c r="B4069" s="11"/>
      <c r="C4069" s="11"/>
      <c r="D4069" s="11"/>
      <c r="E4069" s="38"/>
      <c r="F4069" s="11"/>
      <c r="G4069" s="40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11"/>
      <c r="AG4069" s="11"/>
      <c r="AH4069" s="11"/>
      <c r="AI4069" s="11"/>
      <c r="AJ4069" s="11"/>
      <c r="AK4069" s="11"/>
      <c r="AL4069" s="11"/>
      <c r="AM4069" s="11"/>
      <c r="AN4069" s="11"/>
      <c r="AO4069" s="11"/>
      <c r="AP4069" s="11"/>
      <c r="AQ4069" s="26"/>
      <c r="AR4069" s="26"/>
      <c r="AS4069" s="26"/>
      <c r="AT4069" s="26"/>
      <c r="AU4069" s="26"/>
      <c r="AV4069" s="26"/>
      <c r="AW4069" s="11"/>
      <c r="AX4069" s="11"/>
      <c r="AY4069" s="11"/>
      <c r="AZ4069" s="11"/>
      <c r="BA4069" s="11"/>
      <c r="BB4069" s="11"/>
      <c r="BC4069" s="11"/>
    </row>
    <row r="4070" spans="1:55" x14ac:dyDescent="0.3">
      <c r="A4070" s="11"/>
      <c r="B4070" s="11"/>
      <c r="C4070" s="11"/>
      <c r="D4070" s="11"/>
      <c r="E4070" s="38"/>
      <c r="F4070" s="11"/>
      <c r="G4070" s="40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11"/>
      <c r="AG4070" s="11"/>
      <c r="AH4070" s="11"/>
      <c r="AI4070" s="11"/>
      <c r="AJ4070" s="11"/>
      <c r="AK4070" s="11"/>
      <c r="AL4070" s="11"/>
      <c r="AM4070" s="11"/>
      <c r="AN4070" s="11"/>
      <c r="AO4070" s="11"/>
      <c r="AP4070" s="11"/>
      <c r="AQ4070" s="26"/>
      <c r="AR4070" s="26"/>
      <c r="AS4070" s="26"/>
      <c r="AT4070" s="26"/>
      <c r="AU4070" s="26"/>
      <c r="AV4070" s="26"/>
      <c r="AW4070" s="11"/>
      <c r="AX4070" s="11"/>
      <c r="AY4070" s="11"/>
      <c r="AZ4070" s="11"/>
      <c r="BA4070" s="11"/>
      <c r="BB4070" s="11"/>
      <c r="BC4070" s="11"/>
    </row>
    <row r="4071" spans="1:55" x14ac:dyDescent="0.3">
      <c r="A4071" s="11"/>
      <c r="B4071" s="11"/>
      <c r="C4071" s="11"/>
      <c r="D4071" s="11"/>
      <c r="E4071" s="38"/>
      <c r="F4071" s="11"/>
      <c r="G4071" s="40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11"/>
      <c r="AG4071" s="11"/>
      <c r="AH4071" s="11"/>
      <c r="AI4071" s="11"/>
      <c r="AJ4071" s="11"/>
      <c r="AK4071" s="11"/>
      <c r="AL4071" s="11"/>
      <c r="AM4071" s="11"/>
      <c r="AN4071" s="11"/>
      <c r="AO4071" s="11"/>
      <c r="AP4071" s="11"/>
      <c r="AQ4071" s="26"/>
      <c r="AR4071" s="26"/>
      <c r="AS4071" s="26"/>
      <c r="AT4071" s="26"/>
      <c r="AU4071" s="26"/>
      <c r="AV4071" s="26"/>
      <c r="AW4071" s="11"/>
      <c r="AX4071" s="11"/>
      <c r="AY4071" s="11"/>
      <c r="AZ4071" s="11"/>
      <c r="BA4071" s="11"/>
      <c r="BB4071" s="11"/>
      <c r="BC4071" s="11"/>
    </row>
    <row r="4072" spans="1:55" x14ac:dyDescent="0.3">
      <c r="A4072" s="11"/>
      <c r="B4072" s="11"/>
      <c r="C4072" s="11"/>
      <c r="D4072" s="11"/>
      <c r="E4072" s="38"/>
      <c r="F4072" s="11"/>
      <c r="G4072" s="40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11"/>
      <c r="AG4072" s="11"/>
      <c r="AH4072" s="11"/>
      <c r="AI4072" s="11"/>
      <c r="AJ4072" s="11"/>
      <c r="AK4072" s="11"/>
      <c r="AL4072" s="11"/>
      <c r="AM4072" s="11"/>
      <c r="AN4072" s="11"/>
      <c r="AO4072" s="11"/>
      <c r="AP4072" s="11"/>
      <c r="AQ4072" s="26"/>
      <c r="AR4072" s="26"/>
      <c r="AS4072" s="26"/>
      <c r="AT4072" s="26"/>
      <c r="AU4072" s="26"/>
      <c r="AV4072" s="26"/>
      <c r="AW4072" s="11"/>
      <c r="AX4072" s="11"/>
      <c r="AY4072" s="11"/>
      <c r="AZ4072" s="11"/>
      <c r="BA4072" s="11"/>
      <c r="BB4072" s="11"/>
      <c r="BC4072" s="11"/>
    </row>
    <row r="4073" spans="1:55" x14ac:dyDescent="0.3">
      <c r="A4073" s="11"/>
      <c r="B4073" s="11"/>
      <c r="C4073" s="11"/>
      <c r="D4073" s="11"/>
      <c r="E4073" s="38"/>
      <c r="F4073" s="11"/>
      <c r="G4073" s="40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11"/>
      <c r="AG4073" s="11"/>
      <c r="AH4073" s="11"/>
      <c r="AI4073" s="11"/>
      <c r="AJ4073" s="11"/>
      <c r="AK4073" s="11"/>
      <c r="AL4073" s="11"/>
      <c r="AM4073" s="11"/>
      <c r="AN4073" s="11"/>
      <c r="AO4073" s="11"/>
      <c r="AP4073" s="11"/>
      <c r="AQ4073" s="26"/>
      <c r="AR4073" s="26"/>
      <c r="AS4073" s="26"/>
      <c r="AT4073" s="26"/>
      <c r="AU4073" s="26"/>
      <c r="AV4073" s="26"/>
      <c r="AW4073" s="11"/>
      <c r="AX4073" s="11"/>
      <c r="AY4073" s="11"/>
      <c r="AZ4073" s="11"/>
      <c r="BA4073" s="11"/>
      <c r="BB4073" s="11"/>
      <c r="BC4073" s="11"/>
    </row>
    <row r="4074" spans="1:55" x14ac:dyDescent="0.3">
      <c r="A4074" s="11"/>
      <c r="B4074" s="11"/>
      <c r="C4074" s="11"/>
      <c r="D4074" s="11"/>
      <c r="E4074" s="38"/>
      <c r="F4074" s="11"/>
      <c r="G4074" s="40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11"/>
      <c r="AG4074" s="11"/>
      <c r="AH4074" s="11"/>
      <c r="AI4074" s="11"/>
      <c r="AJ4074" s="11"/>
      <c r="AK4074" s="11"/>
      <c r="AL4074" s="11"/>
      <c r="AM4074" s="11"/>
      <c r="AN4074" s="11"/>
      <c r="AO4074" s="11"/>
      <c r="AP4074" s="11"/>
      <c r="AQ4074" s="26"/>
      <c r="AR4074" s="26"/>
      <c r="AS4074" s="26"/>
      <c r="AT4074" s="26"/>
      <c r="AU4074" s="26"/>
      <c r="AV4074" s="26"/>
      <c r="AW4074" s="11"/>
      <c r="AX4074" s="11"/>
      <c r="AY4074" s="11"/>
      <c r="AZ4074" s="11"/>
      <c r="BA4074" s="11"/>
      <c r="BB4074" s="11"/>
      <c r="BC4074" s="11"/>
    </row>
    <row r="4075" spans="1:55" x14ac:dyDescent="0.3">
      <c r="A4075" s="11"/>
      <c r="B4075" s="11"/>
      <c r="C4075" s="11"/>
      <c r="D4075" s="11"/>
      <c r="E4075" s="38"/>
      <c r="F4075" s="11"/>
      <c r="G4075" s="40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11"/>
      <c r="AG4075" s="11"/>
      <c r="AH4075" s="11"/>
      <c r="AI4075" s="11"/>
      <c r="AJ4075" s="11"/>
      <c r="AK4075" s="11"/>
      <c r="AL4075" s="11"/>
      <c r="AM4075" s="11"/>
      <c r="AN4075" s="11"/>
      <c r="AO4075" s="11"/>
      <c r="AP4075" s="11"/>
      <c r="AQ4075" s="26"/>
      <c r="AR4075" s="26"/>
      <c r="AS4075" s="26"/>
      <c r="AT4075" s="26"/>
      <c r="AU4075" s="26"/>
      <c r="AV4075" s="26"/>
      <c r="AW4075" s="11"/>
      <c r="AX4075" s="11"/>
      <c r="AY4075" s="11"/>
      <c r="AZ4075" s="11"/>
      <c r="BA4075" s="11"/>
      <c r="BB4075" s="11"/>
      <c r="BC4075" s="11"/>
    </row>
    <row r="4076" spans="1:55" x14ac:dyDescent="0.3">
      <c r="A4076" s="11"/>
      <c r="B4076" s="11"/>
      <c r="C4076" s="11"/>
      <c r="D4076" s="11"/>
      <c r="E4076" s="38"/>
      <c r="F4076" s="11"/>
      <c r="G4076" s="40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11"/>
      <c r="AG4076" s="11"/>
      <c r="AH4076" s="11"/>
      <c r="AI4076" s="11"/>
      <c r="AJ4076" s="11"/>
      <c r="AK4076" s="11"/>
      <c r="AL4076" s="11"/>
      <c r="AM4076" s="11"/>
      <c r="AN4076" s="11"/>
      <c r="AO4076" s="11"/>
      <c r="AP4076" s="11"/>
      <c r="AQ4076" s="26"/>
      <c r="AR4076" s="26"/>
      <c r="AS4076" s="26"/>
      <c r="AT4076" s="26"/>
      <c r="AU4076" s="26"/>
      <c r="AV4076" s="26"/>
      <c r="AW4076" s="11"/>
      <c r="AX4076" s="11"/>
      <c r="AY4076" s="11"/>
      <c r="AZ4076" s="11"/>
      <c r="BA4076" s="11"/>
      <c r="BB4076" s="11"/>
      <c r="BC4076" s="11"/>
    </row>
    <row r="4077" spans="1:55" x14ac:dyDescent="0.3">
      <c r="A4077" s="11"/>
      <c r="B4077" s="11"/>
      <c r="C4077" s="11"/>
      <c r="D4077" s="11"/>
      <c r="E4077" s="38"/>
      <c r="F4077" s="11"/>
      <c r="G4077" s="40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11"/>
      <c r="AG4077" s="11"/>
      <c r="AH4077" s="11"/>
      <c r="AI4077" s="11"/>
      <c r="AJ4077" s="11"/>
      <c r="AK4077" s="11"/>
      <c r="AL4077" s="11"/>
      <c r="AM4077" s="11"/>
      <c r="AN4077" s="11"/>
      <c r="AO4077" s="11"/>
      <c r="AP4077" s="11"/>
      <c r="AQ4077" s="26"/>
      <c r="AR4077" s="26"/>
      <c r="AS4077" s="26"/>
      <c r="AT4077" s="26"/>
      <c r="AU4077" s="26"/>
      <c r="AV4077" s="26"/>
      <c r="AW4077" s="11"/>
      <c r="AX4077" s="11"/>
      <c r="AY4077" s="11"/>
      <c r="AZ4077" s="11"/>
      <c r="BA4077" s="11"/>
      <c r="BB4077" s="11"/>
      <c r="BC4077" s="11"/>
    </row>
    <row r="4078" spans="1:55" x14ac:dyDescent="0.3">
      <c r="A4078" s="11"/>
      <c r="B4078" s="11"/>
      <c r="C4078" s="11"/>
      <c r="D4078" s="11"/>
      <c r="E4078" s="38"/>
      <c r="F4078" s="11"/>
      <c r="G4078" s="40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11"/>
      <c r="AG4078" s="11"/>
      <c r="AH4078" s="11"/>
      <c r="AI4078" s="11"/>
      <c r="AJ4078" s="11"/>
      <c r="AK4078" s="11"/>
      <c r="AL4078" s="11"/>
      <c r="AM4078" s="11"/>
      <c r="AN4078" s="11"/>
      <c r="AO4078" s="11"/>
      <c r="AP4078" s="11"/>
      <c r="AQ4078" s="26"/>
      <c r="AR4078" s="26"/>
      <c r="AS4078" s="26"/>
      <c r="AT4078" s="26"/>
      <c r="AU4078" s="26"/>
      <c r="AV4078" s="26"/>
      <c r="AW4078" s="11"/>
      <c r="AX4078" s="11"/>
      <c r="AY4078" s="11"/>
      <c r="AZ4078" s="11"/>
      <c r="BA4078" s="11"/>
      <c r="BB4078" s="11"/>
      <c r="BC4078" s="11"/>
    </row>
    <row r="4079" spans="1:55" x14ac:dyDescent="0.3">
      <c r="A4079" s="11"/>
      <c r="B4079" s="11"/>
      <c r="C4079" s="11"/>
      <c r="D4079" s="11"/>
      <c r="E4079" s="38"/>
      <c r="F4079" s="11"/>
      <c r="G4079" s="40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11"/>
      <c r="AG4079" s="11"/>
      <c r="AH4079" s="11"/>
      <c r="AI4079" s="11"/>
      <c r="AJ4079" s="11"/>
      <c r="AK4079" s="11"/>
      <c r="AL4079" s="11"/>
      <c r="AM4079" s="11"/>
      <c r="AN4079" s="11"/>
      <c r="AO4079" s="11"/>
      <c r="AP4079" s="11"/>
      <c r="AQ4079" s="26"/>
      <c r="AR4079" s="26"/>
      <c r="AS4079" s="26"/>
      <c r="AT4079" s="26"/>
      <c r="AU4079" s="26"/>
      <c r="AV4079" s="26"/>
      <c r="AW4079" s="11"/>
      <c r="AX4079" s="11"/>
      <c r="AY4079" s="11"/>
      <c r="AZ4079" s="11"/>
      <c r="BA4079" s="11"/>
      <c r="BB4079" s="11"/>
      <c r="BC4079" s="11"/>
    </row>
    <row r="4080" spans="1:55" x14ac:dyDescent="0.3">
      <c r="A4080" s="11"/>
      <c r="B4080" s="11"/>
      <c r="C4080" s="11"/>
      <c r="D4080" s="11"/>
      <c r="E4080" s="38"/>
      <c r="F4080" s="11"/>
      <c r="G4080" s="40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11"/>
      <c r="AG4080" s="11"/>
      <c r="AH4080" s="11"/>
      <c r="AI4080" s="11"/>
      <c r="AJ4080" s="11"/>
      <c r="AK4080" s="11"/>
      <c r="AL4080" s="11"/>
      <c r="AM4080" s="11"/>
      <c r="AN4080" s="11"/>
      <c r="AO4080" s="11"/>
      <c r="AP4080" s="11"/>
      <c r="AQ4080" s="26"/>
      <c r="AR4080" s="26"/>
      <c r="AS4080" s="26"/>
      <c r="AT4080" s="26"/>
      <c r="AU4080" s="26"/>
      <c r="AV4080" s="26"/>
      <c r="AW4080" s="11"/>
      <c r="AX4080" s="11"/>
      <c r="AY4080" s="11"/>
      <c r="AZ4080" s="11"/>
      <c r="BA4080" s="11"/>
      <c r="BB4080" s="11"/>
      <c r="BC4080" s="11"/>
    </row>
    <row r="4081" spans="1:55" x14ac:dyDescent="0.3">
      <c r="A4081" s="11"/>
      <c r="B4081" s="11"/>
      <c r="C4081" s="11"/>
      <c r="D4081" s="11"/>
      <c r="E4081" s="38"/>
      <c r="F4081" s="11"/>
      <c r="G4081" s="40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11"/>
      <c r="AG4081" s="11"/>
      <c r="AH4081" s="11"/>
      <c r="AI4081" s="11"/>
      <c r="AJ4081" s="11"/>
      <c r="AK4081" s="11"/>
      <c r="AL4081" s="11"/>
      <c r="AM4081" s="11"/>
      <c r="AN4081" s="11"/>
      <c r="AO4081" s="11"/>
      <c r="AP4081" s="11"/>
      <c r="AQ4081" s="26"/>
      <c r="AR4081" s="26"/>
      <c r="AS4081" s="26"/>
      <c r="AT4081" s="26"/>
      <c r="AU4081" s="26"/>
      <c r="AV4081" s="26"/>
      <c r="AW4081" s="11"/>
      <c r="AX4081" s="11"/>
      <c r="AY4081" s="11"/>
      <c r="AZ4081" s="11"/>
      <c r="BA4081" s="11"/>
      <c r="BB4081" s="11"/>
      <c r="BC4081" s="11"/>
    </row>
    <row r="4082" spans="1:55" x14ac:dyDescent="0.3">
      <c r="A4082" s="11"/>
      <c r="B4082" s="11"/>
      <c r="C4082" s="11"/>
      <c r="D4082" s="11"/>
      <c r="E4082" s="38"/>
      <c r="F4082" s="11"/>
      <c r="G4082" s="40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11"/>
      <c r="AG4082" s="11"/>
      <c r="AH4082" s="11"/>
      <c r="AI4082" s="11"/>
      <c r="AJ4082" s="11"/>
      <c r="AK4082" s="11"/>
      <c r="AL4082" s="11"/>
      <c r="AM4082" s="11"/>
      <c r="AN4082" s="11"/>
      <c r="AO4082" s="11"/>
      <c r="AP4082" s="11"/>
      <c r="AQ4082" s="26"/>
      <c r="AR4082" s="26"/>
      <c r="AS4082" s="26"/>
      <c r="AT4082" s="26"/>
      <c r="AU4082" s="26"/>
      <c r="AV4082" s="26"/>
      <c r="AW4082" s="11"/>
      <c r="AX4082" s="11"/>
      <c r="AY4082" s="11"/>
      <c r="AZ4082" s="11"/>
      <c r="BA4082" s="11"/>
      <c r="BB4082" s="11"/>
      <c r="BC4082" s="11"/>
    </row>
    <row r="4083" spans="1:55" x14ac:dyDescent="0.3">
      <c r="A4083" s="11"/>
      <c r="B4083" s="11"/>
      <c r="C4083" s="11"/>
      <c r="D4083" s="11"/>
      <c r="E4083" s="38"/>
      <c r="F4083" s="11"/>
      <c r="G4083" s="40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11"/>
      <c r="AG4083" s="11"/>
      <c r="AH4083" s="11"/>
      <c r="AI4083" s="11"/>
      <c r="AJ4083" s="11"/>
      <c r="AK4083" s="11"/>
      <c r="AL4083" s="11"/>
      <c r="AM4083" s="11"/>
      <c r="AN4083" s="11"/>
      <c r="AO4083" s="11"/>
      <c r="AP4083" s="11"/>
      <c r="AQ4083" s="26"/>
      <c r="AR4083" s="26"/>
      <c r="AS4083" s="26"/>
      <c r="AT4083" s="26"/>
      <c r="AU4083" s="26"/>
      <c r="AV4083" s="26"/>
      <c r="AW4083" s="11"/>
      <c r="AX4083" s="11"/>
      <c r="AY4083" s="11"/>
      <c r="AZ4083" s="11"/>
      <c r="BA4083" s="11"/>
      <c r="BB4083" s="11"/>
      <c r="BC4083" s="11"/>
    </row>
    <row r="4084" spans="1:55" x14ac:dyDescent="0.3">
      <c r="A4084" s="11"/>
      <c r="B4084" s="11"/>
      <c r="C4084" s="11"/>
      <c r="D4084" s="11"/>
      <c r="E4084" s="38"/>
      <c r="F4084" s="11"/>
      <c r="G4084" s="40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11"/>
      <c r="AG4084" s="11"/>
      <c r="AH4084" s="11"/>
      <c r="AI4084" s="11"/>
      <c r="AJ4084" s="11"/>
      <c r="AK4084" s="11"/>
      <c r="AL4084" s="11"/>
      <c r="AM4084" s="11"/>
      <c r="AN4084" s="11"/>
      <c r="AO4084" s="11"/>
      <c r="AP4084" s="11"/>
      <c r="AQ4084" s="26"/>
      <c r="AR4084" s="26"/>
      <c r="AS4084" s="26"/>
      <c r="AT4084" s="26"/>
      <c r="AU4084" s="26"/>
      <c r="AV4084" s="26"/>
      <c r="AW4084" s="11"/>
      <c r="AX4084" s="11"/>
      <c r="AY4084" s="11"/>
      <c r="AZ4084" s="11"/>
      <c r="BA4084" s="11"/>
      <c r="BB4084" s="11"/>
      <c r="BC4084" s="11"/>
    </row>
    <row r="4085" spans="1:55" x14ac:dyDescent="0.3">
      <c r="A4085" s="11"/>
      <c r="B4085" s="11"/>
      <c r="C4085" s="11"/>
      <c r="D4085" s="11"/>
      <c r="E4085" s="38"/>
      <c r="F4085" s="11"/>
      <c r="G4085" s="40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11"/>
      <c r="AG4085" s="11"/>
      <c r="AH4085" s="11"/>
      <c r="AI4085" s="11"/>
      <c r="AJ4085" s="11"/>
      <c r="AK4085" s="11"/>
      <c r="AL4085" s="11"/>
      <c r="AM4085" s="11"/>
      <c r="AN4085" s="11"/>
      <c r="AO4085" s="11"/>
      <c r="AP4085" s="11"/>
      <c r="AQ4085" s="26"/>
      <c r="AR4085" s="26"/>
      <c r="AS4085" s="26"/>
      <c r="AT4085" s="26"/>
      <c r="AU4085" s="26"/>
      <c r="AV4085" s="26"/>
      <c r="AW4085" s="11"/>
      <c r="AX4085" s="11"/>
      <c r="AY4085" s="11"/>
      <c r="AZ4085" s="11"/>
      <c r="BA4085" s="11"/>
      <c r="BB4085" s="11"/>
      <c r="BC4085" s="11"/>
    </row>
    <row r="4086" spans="1:55" x14ac:dyDescent="0.3">
      <c r="A4086" s="11"/>
      <c r="B4086" s="11"/>
      <c r="C4086" s="11"/>
      <c r="D4086" s="11"/>
      <c r="E4086" s="38"/>
      <c r="F4086" s="11"/>
      <c r="G4086" s="40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11"/>
      <c r="AG4086" s="11"/>
      <c r="AH4086" s="11"/>
      <c r="AI4086" s="11"/>
      <c r="AJ4086" s="11"/>
      <c r="AK4086" s="11"/>
      <c r="AL4086" s="11"/>
      <c r="AM4086" s="11"/>
      <c r="AN4086" s="11"/>
      <c r="AO4086" s="11"/>
      <c r="AP4086" s="11"/>
      <c r="AQ4086" s="26"/>
      <c r="AR4086" s="26"/>
      <c r="AS4086" s="26"/>
      <c r="AT4086" s="26"/>
      <c r="AU4086" s="26"/>
      <c r="AV4086" s="26"/>
      <c r="AW4086" s="11"/>
      <c r="AX4086" s="11"/>
      <c r="AY4086" s="11"/>
      <c r="AZ4086" s="11"/>
      <c r="BA4086" s="11"/>
      <c r="BB4086" s="11"/>
      <c r="BC4086" s="11"/>
    </row>
    <row r="4087" spans="1:55" x14ac:dyDescent="0.3">
      <c r="A4087" s="11"/>
      <c r="B4087" s="11"/>
      <c r="C4087" s="11"/>
      <c r="D4087" s="11"/>
      <c r="E4087" s="38"/>
      <c r="F4087" s="11"/>
      <c r="G4087" s="40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11"/>
      <c r="AG4087" s="11"/>
      <c r="AH4087" s="11"/>
      <c r="AI4087" s="11"/>
      <c r="AJ4087" s="11"/>
      <c r="AK4087" s="11"/>
      <c r="AL4087" s="11"/>
      <c r="AM4087" s="11"/>
      <c r="AN4087" s="11"/>
      <c r="AO4087" s="11"/>
      <c r="AP4087" s="11"/>
      <c r="AQ4087" s="26"/>
      <c r="AR4087" s="26"/>
      <c r="AS4087" s="26"/>
      <c r="AT4087" s="26"/>
      <c r="AU4087" s="26"/>
      <c r="AV4087" s="26"/>
      <c r="AW4087" s="11"/>
      <c r="AX4087" s="11"/>
      <c r="AY4087" s="11"/>
      <c r="AZ4087" s="11"/>
      <c r="BA4087" s="11"/>
      <c r="BB4087" s="11"/>
      <c r="BC4087" s="11"/>
    </row>
    <row r="4088" spans="1:55" x14ac:dyDescent="0.3">
      <c r="A4088" s="11"/>
      <c r="B4088" s="11"/>
      <c r="C4088" s="11"/>
      <c r="D4088" s="11"/>
      <c r="E4088" s="38"/>
      <c r="F4088" s="11"/>
      <c r="G4088" s="40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11"/>
      <c r="AG4088" s="11"/>
      <c r="AH4088" s="11"/>
      <c r="AI4088" s="11"/>
      <c r="AJ4088" s="11"/>
      <c r="AK4088" s="11"/>
      <c r="AL4088" s="11"/>
      <c r="AM4088" s="11"/>
      <c r="AN4088" s="11"/>
      <c r="AO4088" s="11"/>
      <c r="AP4088" s="11"/>
      <c r="AQ4088" s="26"/>
      <c r="AR4088" s="26"/>
      <c r="AS4088" s="26"/>
      <c r="AT4088" s="26"/>
      <c r="AU4088" s="26"/>
      <c r="AV4088" s="26"/>
      <c r="AW4088" s="11"/>
      <c r="AX4088" s="11"/>
      <c r="AY4088" s="11"/>
      <c r="AZ4088" s="11"/>
      <c r="BA4088" s="11"/>
      <c r="BB4088" s="11"/>
      <c r="BC4088" s="11"/>
    </row>
    <row r="4089" spans="1:55" x14ac:dyDescent="0.3">
      <c r="A4089" s="11"/>
      <c r="B4089" s="11"/>
      <c r="C4089" s="11"/>
      <c r="D4089" s="11"/>
      <c r="E4089" s="38"/>
      <c r="F4089" s="11"/>
      <c r="G4089" s="40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11"/>
      <c r="AG4089" s="11"/>
      <c r="AH4089" s="11"/>
      <c r="AI4089" s="11"/>
      <c r="AJ4089" s="11"/>
      <c r="AK4089" s="11"/>
      <c r="AL4089" s="11"/>
      <c r="AM4089" s="11"/>
      <c r="AN4089" s="11"/>
      <c r="AO4089" s="11"/>
      <c r="AP4089" s="11"/>
      <c r="AQ4089" s="26"/>
      <c r="AR4089" s="26"/>
      <c r="AS4089" s="26"/>
      <c r="AT4089" s="26"/>
      <c r="AU4089" s="26"/>
      <c r="AV4089" s="26"/>
      <c r="AW4089" s="11"/>
      <c r="AX4089" s="11"/>
      <c r="AY4089" s="11"/>
      <c r="AZ4089" s="11"/>
      <c r="BA4089" s="11"/>
      <c r="BB4089" s="11"/>
      <c r="BC4089" s="11"/>
    </row>
    <row r="4090" spans="1:55" x14ac:dyDescent="0.3">
      <c r="A4090" s="11"/>
      <c r="B4090" s="11"/>
      <c r="C4090" s="11"/>
      <c r="D4090" s="11"/>
      <c r="E4090" s="38"/>
      <c r="F4090" s="11"/>
      <c r="G4090" s="40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11"/>
      <c r="AG4090" s="11"/>
      <c r="AH4090" s="11"/>
      <c r="AI4090" s="11"/>
      <c r="AJ4090" s="11"/>
      <c r="AK4090" s="11"/>
      <c r="AL4090" s="11"/>
      <c r="AM4090" s="11"/>
      <c r="AN4090" s="11"/>
      <c r="AO4090" s="11"/>
      <c r="AP4090" s="11"/>
      <c r="AQ4090" s="26"/>
      <c r="AR4090" s="26"/>
      <c r="AS4090" s="26"/>
      <c r="AT4090" s="26"/>
      <c r="AU4090" s="26"/>
      <c r="AV4090" s="26"/>
      <c r="AW4090" s="11"/>
      <c r="AX4090" s="11"/>
      <c r="AY4090" s="11"/>
      <c r="AZ4090" s="11"/>
      <c r="BA4090" s="11"/>
      <c r="BB4090" s="11"/>
      <c r="BC4090" s="11"/>
    </row>
    <row r="4091" spans="1:55" x14ac:dyDescent="0.3">
      <c r="A4091" s="11"/>
      <c r="B4091" s="11"/>
      <c r="C4091" s="11"/>
      <c r="D4091" s="11"/>
      <c r="E4091" s="38"/>
      <c r="F4091" s="11"/>
      <c r="G4091" s="40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11"/>
      <c r="AG4091" s="11"/>
      <c r="AH4091" s="11"/>
      <c r="AI4091" s="11"/>
      <c r="AJ4091" s="11"/>
      <c r="AK4091" s="11"/>
      <c r="AL4091" s="11"/>
      <c r="AM4091" s="11"/>
      <c r="AN4091" s="11"/>
      <c r="AO4091" s="11"/>
      <c r="AP4091" s="11"/>
      <c r="AQ4091" s="26"/>
      <c r="AR4091" s="26"/>
      <c r="AS4091" s="26"/>
      <c r="AT4091" s="26"/>
      <c r="AU4091" s="26"/>
      <c r="AV4091" s="26"/>
      <c r="AW4091" s="11"/>
      <c r="AX4091" s="11"/>
      <c r="AY4091" s="11"/>
      <c r="AZ4091" s="11"/>
      <c r="BA4091" s="11"/>
      <c r="BB4091" s="11"/>
      <c r="BC4091" s="11"/>
    </row>
    <row r="4092" spans="1:55" x14ac:dyDescent="0.3">
      <c r="A4092" s="11"/>
      <c r="B4092" s="11"/>
      <c r="C4092" s="11"/>
      <c r="D4092" s="11"/>
      <c r="E4092" s="38"/>
      <c r="F4092" s="11"/>
      <c r="G4092" s="40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11"/>
      <c r="AG4092" s="11"/>
      <c r="AH4092" s="11"/>
      <c r="AI4092" s="11"/>
      <c r="AJ4092" s="11"/>
      <c r="AK4092" s="11"/>
      <c r="AL4092" s="11"/>
      <c r="AM4092" s="11"/>
      <c r="AN4092" s="11"/>
      <c r="AO4092" s="11"/>
      <c r="AP4092" s="11"/>
      <c r="AQ4092" s="26"/>
      <c r="AR4092" s="26"/>
      <c r="AS4092" s="26"/>
      <c r="AT4092" s="26"/>
      <c r="AU4092" s="26"/>
      <c r="AV4092" s="26"/>
      <c r="AW4092" s="11"/>
      <c r="AX4092" s="11"/>
      <c r="AY4092" s="11"/>
      <c r="AZ4092" s="11"/>
      <c r="BA4092" s="11"/>
      <c r="BB4092" s="11"/>
      <c r="BC4092" s="11"/>
    </row>
    <row r="4093" spans="1:55" x14ac:dyDescent="0.3">
      <c r="A4093" s="11"/>
      <c r="B4093" s="11"/>
      <c r="C4093" s="11"/>
      <c r="D4093" s="11"/>
      <c r="E4093" s="38"/>
      <c r="F4093" s="11"/>
      <c r="G4093" s="40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11"/>
      <c r="AG4093" s="11"/>
      <c r="AH4093" s="11"/>
      <c r="AI4093" s="11"/>
      <c r="AJ4093" s="11"/>
      <c r="AK4093" s="11"/>
      <c r="AL4093" s="11"/>
      <c r="AM4093" s="11"/>
      <c r="AN4093" s="11"/>
      <c r="AO4093" s="11"/>
      <c r="AP4093" s="11"/>
      <c r="AQ4093" s="26"/>
      <c r="AR4093" s="26"/>
      <c r="AS4093" s="26"/>
      <c r="AT4093" s="26"/>
      <c r="AU4093" s="26"/>
      <c r="AV4093" s="26"/>
      <c r="AW4093" s="11"/>
      <c r="AX4093" s="11"/>
      <c r="AY4093" s="11"/>
      <c r="AZ4093" s="11"/>
      <c r="BA4093" s="11"/>
      <c r="BB4093" s="11"/>
      <c r="BC4093" s="11"/>
    </row>
    <row r="4094" spans="1:55" x14ac:dyDescent="0.3">
      <c r="A4094" s="11"/>
      <c r="B4094" s="11"/>
      <c r="C4094" s="11"/>
      <c r="D4094" s="11"/>
      <c r="E4094" s="38"/>
      <c r="F4094" s="11"/>
      <c r="G4094" s="40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11"/>
      <c r="AG4094" s="11"/>
      <c r="AH4094" s="11"/>
      <c r="AI4094" s="11"/>
      <c r="AJ4094" s="11"/>
      <c r="AK4094" s="11"/>
      <c r="AL4094" s="11"/>
      <c r="AM4094" s="11"/>
      <c r="AN4094" s="11"/>
      <c r="AO4094" s="11"/>
      <c r="AP4094" s="11"/>
      <c r="AQ4094" s="26"/>
      <c r="AR4094" s="26"/>
      <c r="AS4094" s="26"/>
      <c r="AT4094" s="26"/>
      <c r="AU4094" s="26"/>
      <c r="AV4094" s="26"/>
      <c r="AW4094" s="11"/>
      <c r="AX4094" s="11"/>
      <c r="AY4094" s="11"/>
      <c r="AZ4094" s="11"/>
      <c r="BA4094" s="11"/>
      <c r="BB4094" s="11"/>
      <c r="BC4094" s="11"/>
    </row>
    <row r="4095" spans="1:55" x14ac:dyDescent="0.3">
      <c r="A4095" s="11"/>
      <c r="B4095" s="11"/>
      <c r="C4095" s="11"/>
      <c r="D4095" s="11"/>
      <c r="E4095" s="38"/>
      <c r="F4095" s="11"/>
      <c r="G4095" s="40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11"/>
      <c r="AG4095" s="11"/>
      <c r="AH4095" s="11"/>
      <c r="AI4095" s="11"/>
      <c r="AJ4095" s="11"/>
      <c r="AK4095" s="11"/>
      <c r="AL4095" s="11"/>
      <c r="AM4095" s="11"/>
      <c r="AN4095" s="11"/>
      <c r="AO4095" s="11"/>
      <c r="AP4095" s="11"/>
      <c r="AQ4095" s="26"/>
      <c r="AR4095" s="26"/>
      <c r="AS4095" s="26"/>
      <c r="AT4095" s="26"/>
      <c r="AU4095" s="26"/>
      <c r="AV4095" s="26"/>
      <c r="AW4095" s="11"/>
      <c r="AX4095" s="11"/>
      <c r="AY4095" s="11"/>
      <c r="AZ4095" s="11"/>
      <c r="BA4095" s="11"/>
      <c r="BB4095" s="11"/>
      <c r="BC4095" s="11"/>
    </row>
    <row r="4096" spans="1:55" x14ac:dyDescent="0.3">
      <c r="A4096" s="11"/>
      <c r="B4096" s="11"/>
      <c r="C4096" s="11"/>
      <c r="D4096" s="11"/>
      <c r="E4096" s="38"/>
      <c r="F4096" s="11"/>
      <c r="G4096" s="40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11"/>
      <c r="AG4096" s="11"/>
      <c r="AH4096" s="11"/>
      <c r="AI4096" s="11"/>
      <c r="AJ4096" s="11"/>
      <c r="AK4096" s="11"/>
      <c r="AL4096" s="11"/>
      <c r="AM4096" s="11"/>
      <c r="AN4096" s="11"/>
      <c r="AO4096" s="11"/>
      <c r="AP4096" s="11"/>
      <c r="AQ4096" s="26"/>
      <c r="AR4096" s="26"/>
      <c r="AS4096" s="26"/>
      <c r="AT4096" s="26"/>
      <c r="AU4096" s="26"/>
      <c r="AV4096" s="26"/>
      <c r="AW4096" s="11"/>
      <c r="AX4096" s="11"/>
      <c r="AY4096" s="11"/>
      <c r="AZ4096" s="11"/>
      <c r="BA4096" s="11"/>
      <c r="BB4096" s="11"/>
      <c r="BC4096" s="11"/>
    </row>
    <row r="4097" spans="1:55" x14ac:dyDescent="0.3">
      <c r="A4097" s="11"/>
      <c r="B4097" s="11"/>
      <c r="C4097" s="11"/>
      <c r="D4097" s="11"/>
      <c r="E4097" s="38"/>
      <c r="F4097" s="11"/>
      <c r="G4097" s="40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11"/>
      <c r="AG4097" s="11"/>
      <c r="AH4097" s="11"/>
      <c r="AI4097" s="11"/>
      <c r="AJ4097" s="11"/>
      <c r="AK4097" s="11"/>
      <c r="AL4097" s="11"/>
      <c r="AM4097" s="11"/>
      <c r="AN4097" s="11"/>
      <c r="AO4097" s="11"/>
      <c r="AP4097" s="11"/>
      <c r="AQ4097" s="26"/>
      <c r="AR4097" s="26"/>
      <c r="AS4097" s="26"/>
      <c r="AT4097" s="26"/>
      <c r="AU4097" s="26"/>
      <c r="AV4097" s="26"/>
      <c r="AW4097" s="11"/>
      <c r="AX4097" s="11"/>
      <c r="AY4097" s="11"/>
      <c r="AZ4097" s="11"/>
      <c r="BA4097" s="11"/>
      <c r="BB4097" s="11"/>
      <c r="BC4097" s="11"/>
    </row>
    <row r="4098" spans="1:55" x14ac:dyDescent="0.3">
      <c r="A4098" s="11"/>
      <c r="B4098" s="11"/>
      <c r="C4098" s="11"/>
      <c r="D4098" s="11"/>
      <c r="E4098" s="38"/>
      <c r="F4098" s="11"/>
      <c r="G4098" s="40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11"/>
      <c r="AG4098" s="11"/>
      <c r="AH4098" s="11"/>
      <c r="AI4098" s="11"/>
      <c r="AJ4098" s="11"/>
      <c r="AK4098" s="11"/>
      <c r="AL4098" s="11"/>
      <c r="AM4098" s="11"/>
      <c r="AN4098" s="11"/>
      <c r="AO4098" s="11"/>
      <c r="AP4098" s="11"/>
      <c r="AQ4098" s="26"/>
      <c r="AR4098" s="26"/>
      <c r="AS4098" s="26"/>
      <c r="AT4098" s="26"/>
      <c r="AU4098" s="26"/>
      <c r="AV4098" s="26"/>
      <c r="AW4098" s="11"/>
      <c r="AX4098" s="11"/>
      <c r="AY4098" s="11"/>
      <c r="AZ4098" s="11"/>
      <c r="BA4098" s="11"/>
      <c r="BB4098" s="11"/>
      <c r="BC4098" s="11"/>
    </row>
    <row r="4099" spans="1:55" x14ac:dyDescent="0.3">
      <c r="A4099" s="11"/>
      <c r="B4099" s="11"/>
      <c r="C4099" s="11"/>
      <c r="D4099" s="11"/>
      <c r="E4099" s="38"/>
      <c r="F4099" s="11"/>
      <c r="G4099" s="40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11"/>
      <c r="AG4099" s="11"/>
      <c r="AH4099" s="11"/>
      <c r="AI4099" s="11"/>
      <c r="AJ4099" s="11"/>
      <c r="AK4099" s="11"/>
      <c r="AL4099" s="11"/>
      <c r="AM4099" s="11"/>
      <c r="AN4099" s="11"/>
      <c r="AO4099" s="11"/>
      <c r="AP4099" s="11"/>
      <c r="AQ4099" s="26"/>
      <c r="AR4099" s="26"/>
      <c r="AS4099" s="26"/>
      <c r="AT4099" s="26"/>
      <c r="AU4099" s="26"/>
      <c r="AV4099" s="26"/>
      <c r="AW4099" s="11"/>
      <c r="AX4099" s="11"/>
      <c r="AY4099" s="11"/>
      <c r="AZ4099" s="11"/>
      <c r="BA4099" s="11"/>
      <c r="BB4099" s="11"/>
      <c r="BC4099" s="11"/>
    </row>
    <row r="4100" spans="1:55" x14ac:dyDescent="0.3">
      <c r="A4100" s="11"/>
      <c r="B4100" s="11"/>
      <c r="C4100" s="11"/>
      <c r="D4100" s="11"/>
      <c r="E4100" s="38"/>
      <c r="F4100" s="11"/>
      <c r="G4100" s="40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11"/>
      <c r="AG4100" s="11"/>
      <c r="AH4100" s="11"/>
      <c r="AI4100" s="11"/>
      <c r="AJ4100" s="11"/>
      <c r="AK4100" s="11"/>
      <c r="AL4100" s="11"/>
      <c r="AM4100" s="11"/>
      <c r="AN4100" s="11"/>
      <c r="AO4100" s="11"/>
      <c r="AP4100" s="11"/>
      <c r="AQ4100" s="26"/>
      <c r="AR4100" s="26"/>
      <c r="AS4100" s="26"/>
      <c r="AT4100" s="26"/>
      <c r="AU4100" s="26"/>
      <c r="AV4100" s="26"/>
      <c r="AW4100" s="11"/>
      <c r="AX4100" s="11"/>
      <c r="AY4100" s="11"/>
      <c r="AZ4100" s="11"/>
      <c r="BA4100" s="11"/>
      <c r="BB4100" s="11"/>
      <c r="BC4100" s="11"/>
    </row>
    <row r="4101" spans="1:55" x14ac:dyDescent="0.3">
      <c r="A4101" s="11"/>
      <c r="B4101" s="11"/>
      <c r="C4101" s="11"/>
      <c r="D4101" s="11"/>
      <c r="E4101" s="38"/>
      <c r="F4101" s="11"/>
      <c r="G4101" s="40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11"/>
      <c r="AG4101" s="11"/>
      <c r="AH4101" s="11"/>
      <c r="AI4101" s="11"/>
      <c r="AJ4101" s="11"/>
      <c r="AK4101" s="11"/>
      <c r="AL4101" s="11"/>
      <c r="AM4101" s="11"/>
      <c r="AN4101" s="11"/>
      <c r="AO4101" s="11"/>
      <c r="AP4101" s="11"/>
      <c r="AQ4101" s="26"/>
      <c r="AR4101" s="26"/>
      <c r="AS4101" s="26"/>
      <c r="AT4101" s="26"/>
      <c r="AU4101" s="26"/>
      <c r="AV4101" s="26"/>
      <c r="AW4101" s="11"/>
      <c r="AX4101" s="11"/>
      <c r="AY4101" s="11"/>
      <c r="AZ4101" s="11"/>
      <c r="BA4101" s="11"/>
      <c r="BB4101" s="11"/>
      <c r="BC4101" s="11"/>
    </row>
    <row r="4102" spans="1:55" x14ac:dyDescent="0.3">
      <c r="A4102" s="11"/>
      <c r="B4102" s="11"/>
      <c r="C4102" s="11"/>
      <c r="D4102" s="11"/>
      <c r="E4102" s="38"/>
      <c r="F4102" s="11"/>
      <c r="G4102" s="40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11"/>
      <c r="AG4102" s="11"/>
      <c r="AH4102" s="11"/>
      <c r="AI4102" s="11"/>
      <c r="AJ4102" s="11"/>
      <c r="AK4102" s="11"/>
      <c r="AL4102" s="11"/>
      <c r="AM4102" s="11"/>
      <c r="AN4102" s="11"/>
      <c r="AO4102" s="11"/>
      <c r="AP4102" s="11"/>
      <c r="AQ4102" s="26"/>
      <c r="AR4102" s="26"/>
      <c r="AS4102" s="26"/>
      <c r="AT4102" s="26"/>
      <c r="AU4102" s="26"/>
      <c r="AV4102" s="26"/>
      <c r="AW4102" s="11"/>
      <c r="AX4102" s="11"/>
      <c r="AY4102" s="11"/>
      <c r="AZ4102" s="11"/>
      <c r="BA4102" s="11"/>
      <c r="BB4102" s="11"/>
      <c r="BC4102" s="11"/>
    </row>
    <row r="4103" spans="1:55" x14ac:dyDescent="0.3">
      <c r="A4103" s="11"/>
      <c r="B4103" s="11"/>
      <c r="C4103" s="11"/>
      <c r="D4103" s="11"/>
      <c r="E4103" s="38"/>
      <c r="F4103" s="11"/>
      <c r="G4103" s="40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11"/>
      <c r="AG4103" s="11"/>
      <c r="AH4103" s="11"/>
      <c r="AI4103" s="11"/>
      <c r="AJ4103" s="11"/>
      <c r="AK4103" s="11"/>
      <c r="AL4103" s="11"/>
      <c r="AM4103" s="11"/>
      <c r="AN4103" s="11"/>
      <c r="AO4103" s="11"/>
      <c r="AP4103" s="11"/>
      <c r="AQ4103" s="26"/>
      <c r="AR4103" s="26"/>
      <c r="AS4103" s="26"/>
      <c r="AT4103" s="26"/>
      <c r="AU4103" s="26"/>
      <c r="AV4103" s="26"/>
      <c r="AW4103" s="11"/>
      <c r="AX4103" s="11"/>
      <c r="AY4103" s="11"/>
      <c r="AZ4103" s="11"/>
      <c r="BA4103" s="11"/>
      <c r="BB4103" s="11"/>
      <c r="BC4103" s="11"/>
    </row>
    <row r="4104" spans="1:55" x14ac:dyDescent="0.3">
      <c r="A4104" s="11"/>
      <c r="B4104" s="11"/>
      <c r="C4104" s="11"/>
      <c r="D4104" s="11"/>
      <c r="E4104" s="38"/>
      <c r="F4104" s="11"/>
      <c r="G4104" s="40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11"/>
      <c r="AG4104" s="11"/>
      <c r="AH4104" s="11"/>
      <c r="AI4104" s="11"/>
      <c r="AJ4104" s="11"/>
      <c r="AK4104" s="11"/>
      <c r="AL4104" s="11"/>
      <c r="AM4104" s="11"/>
      <c r="AN4104" s="11"/>
      <c r="AO4104" s="11"/>
      <c r="AP4104" s="11"/>
      <c r="AQ4104" s="26"/>
      <c r="AR4104" s="26"/>
      <c r="AS4104" s="26"/>
      <c r="AT4104" s="26"/>
      <c r="AU4104" s="26"/>
      <c r="AV4104" s="26"/>
      <c r="AW4104" s="11"/>
      <c r="AX4104" s="11"/>
      <c r="AY4104" s="11"/>
      <c r="AZ4104" s="11"/>
      <c r="BA4104" s="11"/>
      <c r="BB4104" s="11"/>
      <c r="BC4104" s="11"/>
    </row>
    <row r="4105" spans="1:55" x14ac:dyDescent="0.3">
      <c r="A4105" s="11"/>
      <c r="B4105" s="11"/>
      <c r="C4105" s="11"/>
      <c r="D4105" s="11"/>
      <c r="E4105" s="38"/>
      <c r="F4105" s="11"/>
      <c r="G4105" s="40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11"/>
      <c r="AG4105" s="11"/>
      <c r="AH4105" s="11"/>
      <c r="AI4105" s="11"/>
      <c r="AJ4105" s="11"/>
      <c r="AK4105" s="11"/>
      <c r="AL4105" s="11"/>
      <c r="AM4105" s="11"/>
      <c r="AN4105" s="11"/>
      <c r="AO4105" s="11"/>
      <c r="AP4105" s="11"/>
      <c r="AQ4105" s="26"/>
      <c r="AR4105" s="26"/>
      <c r="AS4105" s="26"/>
      <c r="AT4105" s="26"/>
      <c r="AU4105" s="26"/>
      <c r="AV4105" s="26"/>
      <c r="AW4105" s="11"/>
      <c r="AX4105" s="11"/>
      <c r="AY4105" s="11"/>
      <c r="AZ4105" s="11"/>
      <c r="BA4105" s="11"/>
      <c r="BB4105" s="11"/>
      <c r="BC4105" s="11"/>
    </row>
    <row r="4106" spans="1:55" x14ac:dyDescent="0.3">
      <c r="A4106" s="11"/>
      <c r="B4106" s="11"/>
      <c r="C4106" s="11"/>
      <c r="D4106" s="11"/>
      <c r="E4106" s="38"/>
      <c r="F4106" s="11"/>
      <c r="G4106" s="40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11"/>
      <c r="AG4106" s="11"/>
      <c r="AH4106" s="11"/>
      <c r="AI4106" s="11"/>
      <c r="AJ4106" s="11"/>
      <c r="AK4106" s="11"/>
      <c r="AL4106" s="11"/>
      <c r="AM4106" s="11"/>
      <c r="AN4106" s="11"/>
      <c r="AO4106" s="11"/>
      <c r="AP4106" s="11"/>
      <c r="AQ4106" s="26"/>
      <c r="AR4106" s="26"/>
      <c r="AS4106" s="26"/>
      <c r="AT4106" s="26"/>
      <c r="AU4106" s="26"/>
      <c r="AV4106" s="26"/>
      <c r="AW4106" s="11"/>
      <c r="AX4106" s="11"/>
      <c r="AY4106" s="11"/>
      <c r="AZ4106" s="11"/>
      <c r="BA4106" s="11"/>
      <c r="BB4106" s="11"/>
      <c r="BC4106" s="11"/>
    </row>
    <row r="4107" spans="1:55" x14ac:dyDescent="0.3">
      <c r="A4107" s="11"/>
      <c r="B4107" s="11"/>
      <c r="C4107" s="11"/>
      <c r="D4107" s="11"/>
      <c r="E4107" s="38"/>
      <c r="F4107" s="11"/>
      <c r="G4107" s="40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11"/>
      <c r="AG4107" s="11"/>
      <c r="AH4107" s="11"/>
      <c r="AI4107" s="11"/>
      <c r="AJ4107" s="11"/>
      <c r="AK4107" s="11"/>
      <c r="AL4107" s="11"/>
      <c r="AM4107" s="11"/>
      <c r="AN4107" s="11"/>
      <c r="AO4107" s="11"/>
      <c r="AP4107" s="11"/>
      <c r="AQ4107" s="26"/>
      <c r="AR4107" s="26"/>
      <c r="AS4107" s="26"/>
      <c r="AT4107" s="26"/>
      <c r="AU4107" s="26"/>
      <c r="AV4107" s="26"/>
      <c r="AW4107" s="11"/>
      <c r="AX4107" s="11"/>
      <c r="AY4107" s="11"/>
      <c r="AZ4107" s="11"/>
      <c r="BA4107" s="11"/>
      <c r="BB4107" s="11"/>
      <c r="BC4107" s="11"/>
    </row>
    <row r="4108" spans="1:55" x14ac:dyDescent="0.3">
      <c r="A4108" s="11"/>
      <c r="B4108" s="11"/>
      <c r="C4108" s="11"/>
      <c r="D4108" s="11"/>
      <c r="E4108" s="38"/>
      <c r="F4108" s="11"/>
      <c r="G4108" s="40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11"/>
      <c r="AG4108" s="11"/>
      <c r="AH4108" s="11"/>
      <c r="AI4108" s="11"/>
      <c r="AJ4108" s="11"/>
      <c r="AK4108" s="11"/>
      <c r="AL4108" s="11"/>
      <c r="AM4108" s="11"/>
      <c r="AN4108" s="11"/>
      <c r="AO4108" s="11"/>
      <c r="AP4108" s="11"/>
      <c r="AQ4108" s="26"/>
      <c r="AR4108" s="26"/>
      <c r="AS4108" s="26"/>
      <c r="AT4108" s="26"/>
      <c r="AU4108" s="26"/>
      <c r="AV4108" s="26"/>
      <c r="AW4108" s="11"/>
      <c r="AX4108" s="11"/>
      <c r="AY4108" s="11"/>
      <c r="AZ4108" s="11"/>
      <c r="BA4108" s="11"/>
      <c r="BB4108" s="11"/>
      <c r="BC4108" s="11"/>
    </row>
    <row r="4109" spans="1:55" x14ac:dyDescent="0.3">
      <c r="A4109" s="11"/>
      <c r="B4109" s="11"/>
      <c r="C4109" s="11"/>
      <c r="D4109" s="11"/>
      <c r="E4109" s="38"/>
      <c r="F4109" s="11"/>
      <c r="G4109" s="40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11"/>
      <c r="AG4109" s="11"/>
      <c r="AH4109" s="11"/>
      <c r="AI4109" s="11"/>
      <c r="AJ4109" s="11"/>
      <c r="AK4109" s="11"/>
      <c r="AL4109" s="11"/>
      <c r="AM4109" s="11"/>
      <c r="AN4109" s="11"/>
      <c r="AO4109" s="11"/>
      <c r="AP4109" s="11"/>
      <c r="AQ4109" s="26"/>
      <c r="AR4109" s="26"/>
      <c r="AS4109" s="26"/>
      <c r="AT4109" s="26"/>
      <c r="AU4109" s="26"/>
      <c r="AV4109" s="26"/>
      <c r="AW4109" s="11"/>
      <c r="AX4109" s="11"/>
      <c r="AY4109" s="11"/>
      <c r="AZ4109" s="11"/>
      <c r="BA4109" s="11"/>
      <c r="BB4109" s="11"/>
      <c r="BC4109" s="11"/>
    </row>
    <row r="4110" spans="1:55" x14ac:dyDescent="0.3">
      <c r="A4110" s="11"/>
      <c r="B4110" s="11"/>
      <c r="C4110" s="11"/>
      <c r="D4110" s="11"/>
      <c r="E4110" s="38"/>
      <c r="F4110" s="11"/>
      <c r="G4110" s="40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11"/>
      <c r="AG4110" s="11"/>
      <c r="AH4110" s="11"/>
      <c r="AI4110" s="11"/>
      <c r="AJ4110" s="11"/>
      <c r="AK4110" s="11"/>
      <c r="AL4110" s="11"/>
      <c r="AM4110" s="11"/>
      <c r="AN4110" s="11"/>
      <c r="AO4110" s="11"/>
      <c r="AP4110" s="11"/>
      <c r="AQ4110" s="26"/>
      <c r="AR4110" s="26"/>
      <c r="AS4110" s="26"/>
      <c r="AT4110" s="26"/>
      <c r="AU4110" s="26"/>
      <c r="AV4110" s="26"/>
      <c r="AW4110" s="11"/>
      <c r="AX4110" s="11"/>
      <c r="AY4110" s="11"/>
      <c r="AZ4110" s="11"/>
      <c r="BA4110" s="11"/>
      <c r="BB4110" s="11"/>
      <c r="BC4110" s="11"/>
    </row>
    <row r="4111" spans="1:55" x14ac:dyDescent="0.3">
      <c r="A4111" s="11"/>
      <c r="B4111" s="11"/>
      <c r="C4111" s="11"/>
      <c r="D4111" s="11"/>
      <c r="E4111" s="38"/>
      <c r="F4111" s="11"/>
      <c r="G4111" s="40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11"/>
      <c r="AG4111" s="11"/>
      <c r="AH4111" s="11"/>
      <c r="AI4111" s="11"/>
      <c r="AJ4111" s="11"/>
      <c r="AK4111" s="11"/>
      <c r="AL4111" s="11"/>
      <c r="AM4111" s="11"/>
      <c r="AN4111" s="11"/>
      <c r="AO4111" s="11"/>
      <c r="AP4111" s="11"/>
      <c r="AQ4111" s="26"/>
      <c r="AR4111" s="26"/>
      <c r="AS4111" s="26"/>
      <c r="AT4111" s="26"/>
      <c r="AU4111" s="26"/>
      <c r="AV4111" s="26"/>
      <c r="AW4111" s="11"/>
      <c r="AX4111" s="11"/>
      <c r="AY4111" s="11"/>
      <c r="AZ4111" s="11"/>
      <c r="BA4111" s="11"/>
      <c r="BB4111" s="11"/>
      <c r="BC4111" s="11"/>
    </row>
    <row r="4112" spans="1:55" x14ac:dyDescent="0.3">
      <c r="A4112" s="11"/>
      <c r="B4112" s="11"/>
      <c r="C4112" s="11"/>
      <c r="D4112" s="11"/>
      <c r="E4112" s="38"/>
      <c r="F4112" s="11"/>
      <c r="G4112" s="40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11"/>
      <c r="AG4112" s="11"/>
      <c r="AH4112" s="11"/>
      <c r="AI4112" s="11"/>
      <c r="AJ4112" s="11"/>
      <c r="AK4112" s="11"/>
      <c r="AL4112" s="11"/>
      <c r="AM4112" s="11"/>
      <c r="AN4112" s="11"/>
      <c r="AO4112" s="11"/>
      <c r="AP4112" s="11"/>
      <c r="AQ4112" s="26"/>
      <c r="AR4112" s="26"/>
      <c r="AS4112" s="26"/>
      <c r="AT4112" s="26"/>
      <c r="AU4112" s="26"/>
      <c r="AV4112" s="26"/>
      <c r="AW4112" s="11"/>
      <c r="AX4112" s="11"/>
      <c r="AY4112" s="11"/>
      <c r="AZ4112" s="11"/>
      <c r="BA4112" s="11"/>
      <c r="BB4112" s="11"/>
      <c r="BC4112" s="11"/>
    </row>
    <row r="4113" spans="1:55" x14ac:dyDescent="0.3">
      <c r="A4113" s="11"/>
      <c r="B4113" s="11"/>
      <c r="C4113" s="11"/>
      <c r="D4113" s="11"/>
      <c r="E4113" s="38"/>
      <c r="F4113" s="11"/>
      <c r="G4113" s="40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11"/>
      <c r="AG4113" s="11"/>
      <c r="AH4113" s="11"/>
      <c r="AI4113" s="11"/>
      <c r="AJ4113" s="11"/>
      <c r="AK4113" s="11"/>
      <c r="AL4113" s="11"/>
      <c r="AM4113" s="11"/>
      <c r="AN4113" s="11"/>
      <c r="AO4113" s="11"/>
      <c r="AP4113" s="11"/>
      <c r="AQ4113" s="26"/>
      <c r="AR4113" s="26"/>
      <c r="AS4113" s="26"/>
      <c r="AT4113" s="26"/>
      <c r="AU4113" s="26"/>
      <c r="AV4113" s="26"/>
      <c r="AW4113" s="11"/>
      <c r="AX4113" s="11"/>
      <c r="AY4113" s="11"/>
      <c r="AZ4113" s="11"/>
      <c r="BA4113" s="11"/>
      <c r="BB4113" s="11"/>
      <c r="BC4113" s="11"/>
    </row>
    <row r="4114" spans="1:55" x14ac:dyDescent="0.3">
      <c r="A4114" s="11"/>
      <c r="B4114" s="11"/>
      <c r="C4114" s="11"/>
      <c r="D4114" s="11"/>
      <c r="E4114" s="38"/>
      <c r="F4114" s="11"/>
      <c r="G4114" s="40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11"/>
      <c r="AG4114" s="11"/>
      <c r="AH4114" s="11"/>
      <c r="AI4114" s="11"/>
      <c r="AJ4114" s="11"/>
      <c r="AK4114" s="11"/>
      <c r="AL4114" s="11"/>
      <c r="AM4114" s="11"/>
      <c r="AN4114" s="11"/>
      <c r="AO4114" s="11"/>
      <c r="AP4114" s="11"/>
      <c r="AQ4114" s="26"/>
      <c r="AR4114" s="26"/>
      <c r="AS4114" s="26"/>
      <c r="AT4114" s="26"/>
      <c r="AU4114" s="26"/>
      <c r="AV4114" s="26"/>
      <c r="AW4114" s="11"/>
      <c r="AX4114" s="11"/>
      <c r="AY4114" s="11"/>
      <c r="AZ4114" s="11"/>
      <c r="BA4114" s="11"/>
      <c r="BB4114" s="11"/>
      <c r="BC4114" s="11"/>
    </row>
    <row r="4115" spans="1:55" x14ac:dyDescent="0.3">
      <c r="A4115" s="11"/>
      <c r="B4115" s="11"/>
      <c r="C4115" s="11"/>
      <c r="D4115" s="11"/>
      <c r="E4115" s="38"/>
      <c r="F4115" s="11"/>
      <c r="G4115" s="40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11"/>
      <c r="AG4115" s="11"/>
      <c r="AH4115" s="11"/>
      <c r="AI4115" s="11"/>
      <c r="AJ4115" s="11"/>
      <c r="AK4115" s="11"/>
      <c r="AL4115" s="11"/>
      <c r="AM4115" s="11"/>
      <c r="AN4115" s="11"/>
      <c r="AO4115" s="11"/>
      <c r="AP4115" s="11"/>
      <c r="AQ4115" s="26"/>
      <c r="AR4115" s="26"/>
      <c r="AS4115" s="26"/>
      <c r="AT4115" s="26"/>
      <c r="AU4115" s="26"/>
      <c r="AV4115" s="26"/>
      <c r="AW4115" s="11"/>
      <c r="AX4115" s="11"/>
      <c r="AY4115" s="11"/>
      <c r="AZ4115" s="11"/>
      <c r="BA4115" s="11"/>
      <c r="BB4115" s="11"/>
      <c r="BC4115" s="11"/>
    </row>
    <row r="4116" spans="1:55" x14ac:dyDescent="0.3">
      <c r="A4116" s="11"/>
      <c r="B4116" s="11"/>
      <c r="C4116" s="11"/>
      <c r="D4116" s="11"/>
      <c r="E4116" s="38"/>
      <c r="F4116" s="11"/>
      <c r="G4116" s="40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11"/>
      <c r="AG4116" s="11"/>
      <c r="AH4116" s="11"/>
      <c r="AI4116" s="11"/>
      <c r="AJ4116" s="11"/>
      <c r="AK4116" s="11"/>
      <c r="AL4116" s="11"/>
      <c r="AM4116" s="11"/>
      <c r="AN4116" s="11"/>
      <c r="AO4116" s="11"/>
      <c r="AP4116" s="11"/>
      <c r="AQ4116" s="26"/>
      <c r="AR4116" s="26"/>
      <c r="AS4116" s="26"/>
      <c r="AT4116" s="26"/>
      <c r="AU4116" s="26"/>
      <c r="AV4116" s="26"/>
      <c r="AW4116" s="11"/>
      <c r="AX4116" s="11"/>
      <c r="AY4116" s="11"/>
      <c r="AZ4116" s="11"/>
      <c r="BA4116" s="11"/>
      <c r="BB4116" s="11"/>
      <c r="BC4116" s="11"/>
    </row>
    <row r="4117" spans="1:55" x14ac:dyDescent="0.3">
      <c r="A4117" s="11"/>
      <c r="B4117" s="11"/>
      <c r="C4117" s="11"/>
      <c r="D4117" s="11"/>
      <c r="E4117" s="38"/>
      <c r="F4117" s="11"/>
      <c r="G4117" s="40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11"/>
      <c r="AG4117" s="11"/>
      <c r="AH4117" s="11"/>
      <c r="AI4117" s="11"/>
      <c r="AJ4117" s="11"/>
      <c r="AK4117" s="11"/>
      <c r="AL4117" s="11"/>
      <c r="AM4117" s="11"/>
      <c r="AN4117" s="11"/>
      <c r="AO4117" s="11"/>
      <c r="AP4117" s="11"/>
      <c r="AQ4117" s="26"/>
      <c r="AR4117" s="26"/>
      <c r="AS4117" s="26"/>
      <c r="AT4117" s="26"/>
      <c r="AU4117" s="26"/>
      <c r="AV4117" s="26"/>
      <c r="AW4117" s="11"/>
      <c r="AX4117" s="11"/>
      <c r="AY4117" s="11"/>
      <c r="AZ4117" s="11"/>
      <c r="BA4117" s="11"/>
      <c r="BB4117" s="11"/>
      <c r="BC4117" s="11"/>
    </row>
    <row r="4118" spans="1:55" x14ac:dyDescent="0.3">
      <c r="A4118" s="11"/>
      <c r="B4118" s="11"/>
      <c r="C4118" s="11"/>
      <c r="D4118" s="11"/>
      <c r="E4118" s="38"/>
      <c r="F4118" s="11"/>
      <c r="G4118" s="40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11"/>
      <c r="AG4118" s="11"/>
      <c r="AH4118" s="11"/>
      <c r="AI4118" s="11"/>
      <c r="AJ4118" s="11"/>
      <c r="AK4118" s="11"/>
      <c r="AL4118" s="11"/>
      <c r="AM4118" s="11"/>
      <c r="AN4118" s="11"/>
      <c r="AO4118" s="11"/>
      <c r="AP4118" s="11"/>
      <c r="AQ4118" s="26"/>
      <c r="AR4118" s="26"/>
      <c r="AS4118" s="26"/>
      <c r="AT4118" s="26"/>
      <c r="AU4118" s="26"/>
      <c r="AV4118" s="26"/>
      <c r="AW4118" s="11"/>
      <c r="AX4118" s="11"/>
      <c r="AY4118" s="11"/>
      <c r="AZ4118" s="11"/>
      <c r="BA4118" s="11"/>
      <c r="BB4118" s="11"/>
      <c r="BC4118" s="11"/>
    </row>
    <row r="4119" spans="1:55" x14ac:dyDescent="0.3">
      <c r="A4119" s="11"/>
      <c r="B4119" s="11"/>
      <c r="C4119" s="11"/>
      <c r="D4119" s="11"/>
      <c r="E4119" s="38"/>
      <c r="F4119" s="11"/>
      <c r="G4119" s="40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11"/>
      <c r="AG4119" s="11"/>
      <c r="AH4119" s="11"/>
      <c r="AI4119" s="11"/>
      <c r="AJ4119" s="11"/>
      <c r="AK4119" s="11"/>
      <c r="AL4119" s="11"/>
      <c r="AM4119" s="11"/>
      <c r="AN4119" s="11"/>
      <c r="AO4119" s="11"/>
      <c r="AP4119" s="11"/>
      <c r="AQ4119" s="26"/>
      <c r="AR4119" s="26"/>
      <c r="AS4119" s="26"/>
      <c r="AT4119" s="26"/>
      <c r="AU4119" s="26"/>
      <c r="AV4119" s="26"/>
      <c r="AW4119" s="11"/>
      <c r="AX4119" s="11"/>
      <c r="AY4119" s="11"/>
      <c r="AZ4119" s="11"/>
      <c r="BA4119" s="11"/>
      <c r="BB4119" s="11"/>
      <c r="BC4119" s="11"/>
    </row>
    <row r="4120" spans="1:55" x14ac:dyDescent="0.3">
      <c r="A4120" s="11"/>
      <c r="B4120" s="11"/>
      <c r="C4120" s="11"/>
      <c r="D4120" s="11"/>
      <c r="E4120" s="38"/>
      <c r="F4120" s="11"/>
      <c r="G4120" s="40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11"/>
      <c r="AG4120" s="11"/>
      <c r="AH4120" s="11"/>
      <c r="AI4120" s="11"/>
      <c r="AJ4120" s="11"/>
      <c r="AK4120" s="11"/>
      <c r="AL4120" s="11"/>
      <c r="AM4120" s="11"/>
      <c r="AN4120" s="11"/>
      <c r="AO4120" s="11"/>
      <c r="AP4120" s="11"/>
      <c r="AQ4120" s="26"/>
      <c r="AR4120" s="26"/>
      <c r="AS4120" s="26"/>
      <c r="AT4120" s="26"/>
      <c r="AU4120" s="26"/>
      <c r="AV4120" s="26"/>
      <c r="AW4120" s="11"/>
      <c r="AX4120" s="11"/>
      <c r="AY4120" s="11"/>
      <c r="AZ4120" s="11"/>
      <c r="BA4120" s="11"/>
      <c r="BB4120" s="11"/>
      <c r="BC4120" s="11"/>
    </row>
    <row r="4121" spans="1:55" x14ac:dyDescent="0.3">
      <c r="A4121" s="11"/>
      <c r="B4121" s="11"/>
      <c r="C4121" s="11"/>
      <c r="D4121" s="11"/>
      <c r="E4121" s="38"/>
      <c r="F4121" s="11"/>
      <c r="G4121" s="40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11"/>
      <c r="AG4121" s="11"/>
      <c r="AH4121" s="11"/>
      <c r="AI4121" s="11"/>
      <c r="AJ4121" s="11"/>
      <c r="AK4121" s="11"/>
      <c r="AL4121" s="11"/>
      <c r="AM4121" s="11"/>
      <c r="AN4121" s="11"/>
      <c r="AO4121" s="11"/>
      <c r="AP4121" s="11"/>
      <c r="AQ4121" s="26"/>
      <c r="AR4121" s="26"/>
      <c r="AS4121" s="26"/>
      <c r="AT4121" s="26"/>
      <c r="AU4121" s="26"/>
      <c r="AV4121" s="26"/>
      <c r="AW4121" s="11"/>
      <c r="AX4121" s="11"/>
      <c r="AY4121" s="11"/>
      <c r="AZ4121" s="11"/>
      <c r="BA4121" s="11"/>
      <c r="BB4121" s="11"/>
      <c r="BC4121" s="11"/>
    </row>
    <row r="4122" spans="1:55" x14ac:dyDescent="0.3">
      <c r="A4122" s="11"/>
      <c r="B4122" s="11"/>
      <c r="C4122" s="11"/>
      <c r="D4122" s="11"/>
      <c r="E4122" s="38"/>
      <c r="F4122" s="11"/>
      <c r="G4122" s="40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11"/>
      <c r="AG4122" s="11"/>
      <c r="AH4122" s="11"/>
      <c r="AI4122" s="11"/>
      <c r="AJ4122" s="11"/>
      <c r="AK4122" s="11"/>
      <c r="AL4122" s="11"/>
      <c r="AM4122" s="11"/>
      <c r="AN4122" s="11"/>
      <c r="AO4122" s="11"/>
      <c r="AP4122" s="11"/>
      <c r="AQ4122" s="26"/>
      <c r="AR4122" s="26"/>
      <c r="AS4122" s="26"/>
      <c r="AT4122" s="26"/>
      <c r="AU4122" s="26"/>
      <c r="AV4122" s="26"/>
      <c r="AW4122" s="11"/>
      <c r="AX4122" s="11"/>
      <c r="AY4122" s="11"/>
      <c r="AZ4122" s="11"/>
      <c r="BA4122" s="11"/>
      <c r="BB4122" s="11"/>
      <c r="BC4122" s="11"/>
    </row>
    <row r="4123" spans="1:55" x14ac:dyDescent="0.3">
      <c r="A4123" s="11"/>
      <c r="B4123" s="11"/>
      <c r="C4123" s="11"/>
      <c r="D4123" s="11"/>
      <c r="E4123" s="38"/>
      <c r="F4123" s="11"/>
      <c r="G4123" s="40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11"/>
      <c r="AG4123" s="11"/>
      <c r="AH4123" s="11"/>
      <c r="AI4123" s="11"/>
      <c r="AJ4123" s="11"/>
      <c r="AK4123" s="11"/>
      <c r="AL4123" s="11"/>
      <c r="AM4123" s="11"/>
      <c r="AN4123" s="11"/>
      <c r="AO4123" s="11"/>
      <c r="AP4123" s="11"/>
      <c r="AQ4123" s="26"/>
      <c r="AR4123" s="26"/>
      <c r="AS4123" s="26"/>
      <c r="AT4123" s="26"/>
      <c r="AU4123" s="26"/>
      <c r="AV4123" s="26"/>
      <c r="AW4123" s="11"/>
      <c r="AX4123" s="11"/>
      <c r="AY4123" s="11"/>
      <c r="AZ4123" s="11"/>
      <c r="BA4123" s="11"/>
      <c r="BB4123" s="11"/>
      <c r="BC4123" s="11"/>
    </row>
    <row r="4124" spans="1:55" x14ac:dyDescent="0.3">
      <c r="A4124" s="11"/>
      <c r="B4124" s="11"/>
      <c r="C4124" s="11"/>
      <c r="D4124" s="11"/>
      <c r="E4124" s="38"/>
      <c r="F4124" s="11"/>
      <c r="G4124" s="40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11"/>
      <c r="AG4124" s="11"/>
      <c r="AH4124" s="11"/>
      <c r="AI4124" s="11"/>
      <c r="AJ4124" s="11"/>
      <c r="AK4124" s="11"/>
      <c r="AL4124" s="11"/>
      <c r="AM4124" s="11"/>
      <c r="AN4124" s="11"/>
      <c r="AO4124" s="11"/>
      <c r="AP4124" s="11"/>
      <c r="AQ4124" s="26"/>
      <c r="AR4124" s="26"/>
      <c r="AS4124" s="26"/>
      <c r="AT4124" s="26"/>
      <c r="AU4124" s="26"/>
      <c r="AV4124" s="26"/>
      <c r="AW4124" s="11"/>
      <c r="AX4124" s="11"/>
      <c r="AY4124" s="11"/>
      <c r="AZ4124" s="11"/>
      <c r="BA4124" s="11"/>
      <c r="BB4124" s="11"/>
      <c r="BC4124" s="11"/>
    </row>
    <row r="4125" spans="1:55" x14ac:dyDescent="0.3">
      <c r="A4125" s="11"/>
      <c r="B4125" s="11"/>
      <c r="C4125" s="11"/>
      <c r="D4125" s="11"/>
      <c r="E4125" s="38"/>
      <c r="F4125" s="11"/>
      <c r="G4125" s="40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11"/>
      <c r="AG4125" s="11"/>
      <c r="AH4125" s="11"/>
      <c r="AI4125" s="11"/>
      <c r="AJ4125" s="11"/>
      <c r="AK4125" s="11"/>
      <c r="AL4125" s="11"/>
      <c r="AM4125" s="11"/>
      <c r="AN4125" s="11"/>
      <c r="AO4125" s="11"/>
      <c r="AP4125" s="11"/>
      <c r="AQ4125" s="26"/>
      <c r="AR4125" s="26"/>
      <c r="AS4125" s="26"/>
      <c r="AT4125" s="26"/>
      <c r="AU4125" s="26"/>
      <c r="AV4125" s="26"/>
      <c r="AW4125" s="11"/>
      <c r="AX4125" s="11"/>
      <c r="AY4125" s="11"/>
      <c r="AZ4125" s="11"/>
      <c r="BA4125" s="11"/>
      <c r="BB4125" s="11"/>
      <c r="BC4125" s="11"/>
    </row>
    <row r="4126" spans="1:55" x14ac:dyDescent="0.3">
      <c r="A4126" s="11"/>
      <c r="B4126" s="11"/>
      <c r="C4126" s="11"/>
      <c r="D4126" s="11"/>
      <c r="E4126" s="38"/>
      <c r="F4126" s="11"/>
      <c r="G4126" s="40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11"/>
      <c r="AG4126" s="11"/>
      <c r="AH4126" s="11"/>
      <c r="AI4126" s="11"/>
      <c r="AJ4126" s="11"/>
      <c r="AK4126" s="11"/>
      <c r="AL4126" s="11"/>
      <c r="AM4126" s="11"/>
      <c r="AN4126" s="11"/>
      <c r="AO4126" s="11"/>
      <c r="AP4126" s="11"/>
      <c r="AQ4126" s="26"/>
      <c r="AR4126" s="26"/>
      <c r="AS4126" s="26"/>
      <c r="AT4126" s="26"/>
      <c r="AU4126" s="26"/>
      <c r="AV4126" s="26"/>
      <c r="AW4126" s="11"/>
      <c r="AX4126" s="11"/>
      <c r="AY4126" s="11"/>
      <c r="AZ4126" s="11"/>
      <c r="BA4126" s="11"/>
      <c r="BB4126" s="11"/>
      <c r="BC4126" s="11"/>
    </row>
    <row r="4127" spans="1:55" x14ac:dyDescent="0.3">
      <c r="A4127" s="11"/>
      <c r="B4127" s="11"/>
      <c r="C4127" s="11"/>
      <c r="D4127" s="11"/>
      <c r="E4127" s="38"/>
      <c r="F4127" s="11"/>
      <c r="G4127" s="40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11"/>
      <c r="AG4127" s="11"/>
      <c r="AH4127" s="11"/>
      <c r="AI4127" s="11"/>
      <c r="AJ4127" s="11"/>
      <c r="AK4127" s="11"/>
      <c r="AL4127" s="11"/>
      <c r="AM4127" s="11"/>
      <c r="AN4127" s="11"/>
      <c r="AO4127" s="11"/>
      <c r="AP4127" s="11"/>
      <c r="AQ4127" s="26"/>
      <c r="AR4127" s="26"/>
      <c r="AS4127" s="26"/>
      <c r="AT4127" s="26"/>
      <c r="AU4127" s="26"/>
      <c r="AV4127" s="26"/>
      <c r="AW4127" s="11"/>
      <c r="AX4127" s="11"/>
      <c r="AY4127" s="11"/>
      <c r="AZ4127" s="11"/>
      <c r="BA4127" s="11"/>
      <c r="BB4127" s="11"/>
      <c r="BC4127" s="11"/>
    </row>
    <row r="4128" spans="1:55" x14ac:dyDescent="0.3">
      <c r="A4128" s="11"/>
      <c r="B4128" s="11"/>
      <c r="C4128" s="11"/>
      <c r="D4128" s="11"/>
      <c r="E4128" s="38"/>
      <c r="F4128" s="11"/>
      <c r="G4128" s="40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11"/>
      <c r="AG4128" s="11"/>
      <c r="AH4128" s="11"/>
      <c r="AI4128" s="11"/>
      <c r="AJ4128" s="11"/>
      <c r="AK4128" s="11"/>
      <c r="AL4128" s="11"/>
      <c r="AM4128" s="11"/>
      <c r="AN4128" s="11"/>
      <c r="AO4128" s="11"/>
      <c r="AP4128" s="11"/>
      <c r="AQ4128" s="26"/>
      <c r="AR4128" s="26"/>
      <c r="AS4128" s="26"/>
      <c r="AT4128" s="26"/>
      <c r="AU4128" s="26"/>
      <c r="AV4128" s="26"/>
      <c r="AW4128" s="11"/>
      <c r="AX4128" s="11"/>
      <c r="AY4128" s="11"/>
      <c r="AZ4128" s="11"/>
      <c r="BA4128" s="11"/>
      <c r="BB4128" s="11"/>
      <c r="BC4128" s="11"/>
    </row>
    <row r="4129" spans="1:55" x14ac:dyDescent="0.3">
      <c r="A4129" s="11"/>
      <c r="B4129" s="11"/>
      <c r="C4129" s="11"/>
      <c r="D4129" s="11"/>
      <c r="E4129" s="38"/>
      <c r="F4129" s="11"/>
      <c r="G4129" s="40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11"/>
      <c r="AG4129" s="11"/>
      <c r="AH4129" s="11"/>
      <c r="AI4129" s="11"/>
      <c r="AJ4129" s="11"/>
      <c r="AK4129" s="11"/>
      <c r="AL4129" s="11"/>
      <c r="AM4129" s="11"/>
      <c r="AN4129" s="11"/>
      <c r="AO4129" s="11"/>
      <c r="AP4129" s="11"/>
      <c r="AQ4129" s="26"/>
      <c r="AR4129" s="26"/>
      <c r="AS4129" s="26"/>
      <c r="AT4129" s="26"/>
      <c r="AU4129" s="26"/>
      <c r="AV4129" s="26"/>
      <c r="AW4129" s="11"/>
      <c r="AX4129" s="11"/>
      <c r="AY4129" s="11"/>
      <c r="AZ4129" s="11"/>
      <c r="BA4129" s="11"/>
      <c r="BB4129" s="11"/>
      <c r="BC4129" s="11"/>
    </row>
    <row r="4130" spans="1:55" x14ac:dyDescent="0.3">
      <c r="A4130" s="11"/>
      <c r="B4130" s="11"/>
      <c r="C4130" s="11"/>
      <c r="D4130" s="11"/>
      <c r="E4130" s="38"/>
      <c r="F4130" s="11"/>
      <c r="G4130" s="40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11"/>
      <c r="AG4130" s="11"/>
      <c r="AH4130" s="11"/>
      <c r="AI4130" s="11"/>
      <c r="AJ4130" s="11"/>
      <c r="AK4130" s="11"/>
      <c r="AL4130" s="11"/>
      <c r="AM4130" s="11"/>
      <c r="AN4130" s="11"/>
      <c r="AO4130" s="11"/>
      <c r="AP4130" s="11"/>
      <c r="AQ4130" s="26"/>
      <c r="AR4130" s="26"/>
      <c r="AS4130" s="26"/>
      <c r="AT4130" s="26"/>
      <c r="AU4130" s="26"/>
      <c r="AV4130" s="26"/>
      <c r="AW4130" s="11"/>
      <c r="AX4130" s="11"/>
      <c r="AY4130" s="11"/>
      <c r="AZ4130" s="11"/>
      <c r="BA4130" s="11"/>
      <c r="BB4130" s="11"/>
      <c r="BC4130" s="11"/>
    </row>
    <row r="4131" spans="1:55" x14ac:dyDescent="0.3">
      <c r="A4131" s="11"/>
      <c r="B4131" s="11"/>
      <c r="C4131" s="11"/>
      <c r="D4131" s="11"/>
      <c r="E4131" s="38"/>
      <c r="F4131" s="11"/>
      <c r="G4131" s="40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11"/>
      <c r="AG4131" s="11"/>
      <c r="AH4131" s="11"/>
      <c r="AI4131" s="11"/>
      <c r="AJ4131" s="11"/>
      <c r="AK4131" s="11"/>
      <c r="AL4131" s="11"/>
      <c r="AM4131" s="11"/>
      <c r="AN4131" s="11"/>
      <c r="AO4131" s="11"/>
      <c r="AP4131" s="11"/>
      <c r="AQ4131" s="26"/>
      <c r="AR4131" s="26"/>
      <c r="AS4131" s="26"/>
      <c r="AT4131" s="26"/>
      <c r="AU4131" s="26"/>
      <c r="AV4131" s="26"/>
      <c r="AW4131" s="11"/>
      <c r="AX4131" s="11"/>
      <c r="AY4131" s="11"/>
      <c r="AZ4131" s="11"/>
      <c r="BA4131" s="11"/>
      <c r="BB4131" s="11"/>
      <c r="BC4131" s="11"/>
    </row>
    <row r="4132" spans="1:55" x14ac:dyDescent="0.3">
      <c r="A4132" s="11"/>
      <c r="B4132" s="11"/>
      <c r="C4132" s="11"/>
      <c r="D4132" s="11"/>
      <c r="E4132" s="38"/>
      <c r="F4132" s="11"/>
      <c r="G4132" s="40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11"/>
      <c r="AG4132" s="11"/>
      <c r="AH4132" s="11"/>
      <c r="AI4132" s="11"/>
      <c r="AJ4132" s="11"/>
      <c r="AK4132" s="11"/>
      <c r="AL4132" s="11"/>
      <c r="AM4132" s="11"/>
      <c r="AN4132" s="11"/>
      <c r="AO4132" s="11"/>
      <c r="AP4132" s="11"/>
      <c r="AQ4132" s="26"/>
      <c r="AR4132" s="26"/>
      <c r="AS4132" s="26"/>
      <c r="AT4132" s="26"/>
      <c r="AU4132" s="26"/>
      <c r="AV4132" s="26"/>
      <c r="AW4132" s="11"/>
      <c r="AX4132" s="11"/>
      <c r="AY4132" s="11"/>
      <c r="AZ4132" s="11"/>
      <c r="BA4132" s="11"/>
      <c r="BB4132" s="11"/>
      <c r="BC4132" s="11"/>
    </row>
    <row r="4133" spans="1:55" x14ac:dyDescent="0.3">
      <c r="A4133" s="11"/>
      <c r="B4133" s="11"/>
      <c r="C4133" s="11"/>
      <c r="D4133" s="11"/>
      <c r="E4133" s="38"/>
      <c r="F4133" s="11"/>
      <c r="G4133" s="40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11"/>
      <c r="AG4133" s="11"/>
      <c r="AH4133" s="11"/>
      <c r="AI4133" s="11"/>
      <c r="AJ4133" s="11"/>
      <c r="AK4133" s="11"/>
      <c r="AL4133" s="11"/>
      <c r="AM4133" s="11"/>
      <c r="AN4133" s="11"/>
      <c r="AO4133" s="11"/>
      <c r="AP4133" s="11"/>
      <c r="AQ4133" s="26"/>
      <c r="AR4133" s="26"/>
      <c r="AS4133" s="26"/>
      <c r="AT4133" s="26"/>
      <c r="AU4133" s="26"/>
      <c r="AV4133" s="26"/>
      <c r="AW4133" s="11"/>
      <c r="AX4133" s="11"/>
      <c r="AY4133" s="11"/>
      <c r="AZ4133" s="11"/>
      <c r="BA4133" s="11"/>
      <c r="BB4133" s="11"/>
      <c r="BC4133" s="11"/>
    </row>
    <row r="4134" spans="1:55" x14ac:dyDescent="0.3">
      <c r="A4134" s="11"/>
      <c r="B4134" s="11"/>
      <c r="C4134" s="11"/>
      <c r="D4134" s="11"/>
      <c r="E4134" s="38"/>
      <c r="F4134" s="11"/>
      <c r="G4134" s="40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11"/>
      <c r="AG4134" s="11"/>
      <c r="AH4134" s="11"/>
      <c r="AI4134" s="11"/>
      <c r="AJ4134" s="11"/>
      <c r="AK4134" s="11"/>
      <c r="AL4134" s="11"/>
      <c r="AM4134" s="11"/>
      <c r="AN4134" s="11"/>
      <c r="AO4134" s="11"/>
      <c r="AP4134" s="11"/>
      <c r="AQ4134" s="26"/>
      <c r="AR4134" s="26"/>
      <c r="AS4134" s="26"/>
      <c r="AT4134" s="26"/>
      <c r="AU4134" s="26"/>
      <c r="AV4134" s="26"/>
      <c r="AW4134" s="11"/>
      <c r="AX4134" s="11"/>
      <c r="AY4134" s="11"/>
      <c r="AZ4134" s="11"/>
      <c r="BA4134" s="11"/>
      <c r="BB4134" s="11"/>
      <c r="BC4134" s="11"/>
    </row>
    <row r="4135" spans="1:55" x14ac:dyDescent="0.3">
      <c r="A4135" s="11"/>
      <c r="B4135" s="11"/>
      <c r="C4135" s="11"/>
      <c r="D4135" s="11"/>
      <c r="E4135" s="38"/>
      <c r="F4135" s="11"/>
      <c r="G4135" s="40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11"/>
      <c r="AG4135" s="11"/>
      <c r="AH4135" s="11"/>
      <c r="AI4135" s="11"/>
      <c r="AJ4135" s="11"/>
      <c r="AK4135" s="11"/>
      <c r="AL4135" s="11"/>
      <c r="AM4135" s="11"/>
      <c r="AN4135" s="11"/>
      <c r="AO4135" s="11"/>
      <c r="AP4135" s="11"/>
      <c r="AQ4135" s="26"/>
      <c r="AR4135" s="26"/>
      <c r="AS4135" s="26"/>
      <c r="AT4135" s="26"/>
      <c r="AU4135" s="26"/>
      <c r="AV4135" s="26"/>
      <c r="AW4135" s="11"/>
      <c r="AX4135" s="11"/>
      <c r="AY4135" s="11"/>
      <c r="AZ4135" s="11"/>
      <c r="BA4135" s="11"/>
      <c r="BB4135" s="11"/>
      <c r="BC4135" s="11"/>
    </row>
    <row r="4136" spans="1:55" x14ac:dyDescent="0.3">
      <c r="A4136" s="11"/>
      <c r="B4136" s="11"/>
      <c r="C4136" s="11"/>
      <c r="D4136" s="11"/>
      <c r="E4136" s="38"/>
      <c r="F4136" s="11"/>
      <c r="G4136" s="40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11"/>
      <c r="AG4136" s="11"/>
      <c r="AH4136" s="11"/>
      <c r="AI4136" s="11"/>
      <c r="AJ4136" s="11"/>
      <c r="AK4136" s="11"/>
      <c r="AL4136" s="11"/>
      <c r="AM4136" s="11"/>
      <c r="AN4136" s="11"/>
      <c r="AO4136" s="11"/>
      <c r="AP4136" s="11"/>
      <c r="AQ4136" s="26"/>
      <c r="AR4136" s="26"/>
      <c r="AS4136" s="26"/>
      <c r="AT4136" s="26"/>
      <c r="AU4136" s="26"/>
      <c r="AV4136" s="26"/>
      <c r="AW4136" s="11"/>
      <c r="AX4136" s="11"/>
      <c r="AY4136" s="11"/>
      <c r="AZ4136" s="11"/>
      <c r="BA4136" s="11"/>
      <c r="BB4136" s="11"/>
      <c r="BC4136" s="11"/>
    </row>
    <row r="4137" spans="1:55" x14ac:dyDescent="0.3">
      <c r="A4137" s="11"/>
      <c r="B4137" s="11"/>
      <c r="C4137" s="11"/>
      <c r="D4137" s="11"/>
      <c r="E4137" s="38"/>
      <c r="F4137" s="11"/>
      <c r="G4137" s="40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11"/>
      <c r="AG4137" s="11"/>
      <c r="AH4137" s="11"/>
      <c r="AI4137" s="11"/>
      <c r="AJ4137" s="11"/>
      <c r="AK4137" s="11"/>
      <c r="AL4137" s="11"/>
      <c r="AM4137" s="11"/>
      <c r="AN4137" s="11"/>
      <c r="AO4137" s="11"/>
      <c r="AP4137" s="11"/>
      <c r="AQ4137" s="26"/>
      <c r="AR4137" s="26"/>
      <c r="AS4137" s="26"/>
      <c r="AT4137" s="26"/>
      <c r="AU4137" s="26"/>
      <c r="AV4137" s="26"/>
      <c r="AW4137" s="11"/>
      <c r="AX4137" s="11"/>
      <c r="AY4137" s="11"/>
      <c r="AZ4137" s="11"/>
      <c r="BA4137" s="11"/>
      <c r="BB4137" s="11"/>
      <c r="BC4137" s="11"/>
    </row>
    <row r="4138" spans="1:55" x14ac:dyDescent="0.3">
      <c r="A4138" s="11"/>
      <c r="B4138" s="11"/>
      <c r="C4138" s="11"/>
      <c r="D4138" s="11"/>
      <c r="E4138" s="38"/>
      <c r="F4138" s="11"/>
      <c r="G4138" s="40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11"/>
      <c r="AG4138" s="11"/>
      <c r="AH4138" s="11"/>
      <c r="AI4138" s="11"/>
      <c r="AJ4138" s="11"/>
      <c r="AK4138" s="11"/>
      <c r="AL4138" s="11"/>
      <c r="AM4138" s="11"/>
      <c r="AN4138" s="11"/>
      <c r="AO4138" s="11"/>
      <c r="AP4138" s="11"/>
      <c r="AQ4138" s="26"/>
      <c r="AR4138" s="26"/>
      <c r="AS4138" s="26"/>
      <c r="AT4138" s="26"/>
      <c r="AU4138" s="26"/>
      <c r="AV4138" s="26"/>
      <c r="AW4138" s="11"/>
      <c r="AX4138" s="11"/>
      <c r="AY4138" s="11"/>
      <c r="AZ4138" s="11"/>
      <c r="BA4138" s="11"/>
      <c r="BB4138" s="11"/>
      <c r="BC4138" s="11"/>
    </row>
    <row r="4139" spans="1:55" x14ac:dyDescent="0.3">
      <c r="A4139" s="11"/>
      <c r="B4139" s="11"/>
      <c r="C4139" s="11"/>
      <c r="D4139" s="11"/>
      <c r="E4139" s="38"/>
      <c r="F4139" s="11"/>
      <c r="G4139" s="40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11"/>
      <c r="AG4139" s="11"/>
      <c r="AH4139" s="11"/>
      <c r="AI4139" s="11"/>
      <c r="AJ4139" s="11"/>
      <c r="AK4139" s="11"/>
      <c r="AL4139" s="11"/>
      <c r="AM4139" s="11"/>
      <c r="AN4139" s="11"/>
      <c r="AO4139" s="11"/>
      <c r="AP4139" s="11"/>
      <c r="AQ4139" s="26"/>
      <c r="AR4139" s="26"/>
      <c r="AS4139" s="26"/>
      <c r="AT4139" s="26"/>
      <c r="AU4139" s="26"/>
      <c r="AV4139" s="26"/>
      <c r="AW4139" s="11"/>
      <c r="AX4139" s="11"/>
      <c r="AY4139" s="11"/>
      <c r="AZ4139" s="11"/>
      <c r="BA4139" s="11"/>
      <c r="BB4139" s="11"/>
      <c r="BC4139" s="11"/>
    </row>
    <row r="4140" spans="1:55" x14ac:dyDescent="0.3">
      <c r="A4140" s="11"/>
      <c r="B4140" s="11"/>
      <c r="C4140" s="11"/>
      <c r="D4140" s="11"/>
      <c r="E4140" s="38"/>
      <c r="F4140" s="11"/>
      <c r="G4140" s="40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11"/>
      <c r="AG4140" s="11"/>
      <c r="AH4140" s="11"/>
      <c r="AI4140" s="11"/>
      <c r="AJ4140" s="11"/>
      <c r="AK4140" s="11"/>
      <c r="AL4140" s="11"/>
      <c r="AM4140" s="11"/>
      <c r="AN4140" s="11"/>
      <c r="AO4140" s="11"/>
      <c r="AP4140" s="11"/>
      <c r="AQ4140" s="26"/>
      <c r="AR4140" s="26"/>
      <c r="AS4140" s="26"/>
      <c r="AT4140" s="26"/>
      <c r="AU4140" s="26"/>
      <c r="AV4140" s="26"/>
      <c r="AW4140" s="11"/>
      <c r="AX4140" s="11"/>
      <c r="AY4140" s="11"/>
      <c r="AZ4140" s="11"/>
      <c r="BA4140" s="11"/>
      <c r="BB4140" s="11"/>
      <c r="BC4140" s="11"/>
    </row>
    <row r="4141" spans="1:55" x14ac:dyDescent="0.3">
      <c r="A4141" s="11"/>
      <c r="B4141" s="11"/>
      <c r="C4141" s="11"/>
      <c r="D4141" s="11"/>
      <c r="E4141" s="38"/>
      <c r="F4141" s="11"/>
      <c r="G4141" s="40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11"/>
      <c r="AG4141" s="11"/>
      <c r="AH4141" s="11"/>
      <c r="AI4141" s="11"/>
      <c r="AJ4141" s="11"/>
      <c r="AK4141" s="11"/>
      <c r="AL4141" s="11"/>
      <c r="AM4141" s="11"/>
      <c r="AN4141" s="11"/>
      <c r="AO4141" s="11"/>
      <c r="AP4141" s="11"/>
      <c r="AQ4141" s="26"/>
      <c r="AR4141" s="26"/>
      <c r="AS4141" s="26"/>
      <c r="AT4141" s="26"/>
      <c r="AU4141" s="26"/>
      <c r="AV4141" s="26"/>
      <c r="AW4141" s="11"/>
      <c r="AX4141" s="11"/>
      <c r="AY4141" s="11"/>
      <c r="AZ4141" s="11"/>
      <c r="BA4141" s="11"/>
      <c r="BB4141" s="11"/>
      <c r="BC4141" s="11"/>
    </row>
    <row r="4142" spans="1:55" x14ac:dyDescent="0.3">
      <c r="A4142" s="11"/>
      <c r="B4142" s="11"/>
      <c r="C4142" s="11"/>
      <c r="D4142" s="11"/>
      <c r="E4142" s="38"/>
      <c r="F4142" s="11"/>
      <c r="G4142" s="40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11"/>
      <c r="AG4142" s="11"/>
      <c r="AH4142" s="11"/>
      <c r="AI4142" s="11"/>
      <c r="AJ4142" s="11"/>
      <c r="AK4142" s="11"/>
      <c r="AL4142" s="11"/>
      <c r="AM4142" s="11"/>
      <c r="AN4142" s="11"/>
      <c r="AO4142" s="11"/>
      <c r="AP4142" s="11"/>
      <c r="AQ4142" s="26"/>
      <c r="AR4142" s="26"/>
      <c r="AS4142" s="26"/>
      <c r="AT4142" s="26"/>
      <c r="AU4142" s="26"/>
      <c r="AV4142" s="26"/>
      <c r="AW4142" s="11"/>
      <c r="AX4142" s="11"/>
      <c r="AY4142" s="11"/>
      <c r="AZ4142" s="11"/>
      <c r="BA4142" s="11"/>
      <c r="BB4142" s="11"/>
      <c r="BC4142" s="11"/>
    </row>
    <row r="4143" spans="1:55" x14ac:dyDescent="0.3">
      <c r="A4143" s="11"/>
      <c r="B4143" s="11"/>
      <c r="C4143" s="11"/>
      <c r="D4143" s="11"/>
      <c r="E4143" s="38"/>
      <c r="F4143" s="11"/>
      <c r="G4143" s="40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11"/>
      <c r="AG4143" s="11"/>
      <c r="AH4143" s="11"/>
      <c r="AI4143" s="11"/>
      <c r="AJ4143" s="11"/>
      <c r="AK4143" s="11"/>
      <c r="AL4143" s="11"/>
      <c r="AM4143" s="11"/>
      <c r="AN4143" s="11"/>
      <c r="AO4143" s="11"/>
      <c r="AP4143" s="11"/>
      <c r="AQ4143" s="26"/>
      <c r="AR4143" s="26"/>
      <c r="AS4143" s="26"/>
      <c r="AT4143" s="26"/>
      <c r="AU4143" s="26"/>
      <c r="AV4143" s="26"/>
      <c r="AW4143" s="11"/>
      <c r="AX4143" s="11"/>
      <c r="AY4143" s="11"/>
      <c r="AZ4143" s="11"/>
      <c r="BA4143" s="11"/>
      <c r="BB4143" s="11"/>
      <c r="BC4143" s="11"/>
    </row>
    <row r="4144" spans="1:55" x14ac:dyDescent="0.3">
      <c r="A4144" s="11"/>
      <c r="B4144" s="11"/>
      <c r="C4144" s="11"/>
      <c r="D4144" s="11"/>
      <c r="E4144" s="38"/>
      <c r="F4144" s="11"/>
      <c r="G4144" s="40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11"/>
      <c r="AG4144" s="11"/>
      <c r="AH4144" s="11"/>
      <c r="AI4144" s="11"/>
      <c r="AJ4144" s="11"/>
      <c r="AK4144" s="11"/>
      <c r="AL4144" s="11"/>
      <c r="AM4144" s="11"/>
      <c r="AN4144" s="11"/>
      <c r="AO4144" s="11"/>
      <c r="AP4144" s="11"/>
      <c r="AQ4144" s="26"/>
      <c r="AR4144" s="26"/>
      <c r="AS4144" s="26"/>
      <c r="AT4144" s="26"/>
      <c r="AU4144" s="26"/>
      <c r="AV4144" s="26"/>
      <c r="AW4144" s="11"/>
      <c r="AX4144" s="11"/>
      <c r="AY4144" s="11"/>
      <c r="AZ4144" s="11"/>
      <c r="BA4144" s="11"/>
      <c r="BB4144" s="11"/>
      <c r="BC4144" s="11"/>
    </row>
    <row r="4145" spans="1:55" x14ac:dyDescent="0.3">
      <c r="A4145" s="11"/>
      <c r="B4145" s="11"/>
      <c r="C4145" s="11"/>
      <c r="D4145" s="11"/>
      <c r="E4145" s="38"/>
      <c r="F4145" s="11"/>
      <c r="G4145" s="40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11"/>
      <c r="AG4145" s="11"/>
      <c r="AH4145" s="11"/>
      <c r="AI4145" s="11"/>
      <c r="AJ4145" s="11"/>
      <c r="AK4145" s="11"/>
      <c r="AL4145" s="11"/>
      <c r="AM4145" s="11"/>
      <c r="AN4145" s="11"/>
      <c r="AO4145" s="11"/>
      <c r="AP4145" s="11"/>
      <c r="AQ4145" s="26"/>
      <c r="AR4145" s="26"/>
      <c r="AS4145" s="26"/>
      <c r="AT4145" s="26"/>
      <c r="AU4145" s="26"/>
      <c r="AV4145" s="26"/>
      <c r="AW4145" s="11"/>
      <c r="AX4145" s="11"/>
      <c r="AY4145" s="11"/>
      <c r="AZ4145" s="11"/>
      <c r="BA4145" s="11"/>
      <c r="BB4145" s="11"/>
      <c r="BC4145" s="11"/>
    </row>
    <row r="4146" spans="1:55" x14ac:dyDescent="0.3">
      <c r="A4146" s="11"/>
      <c r="B4146" s="11"/>
      <c r="C4146" s="11"/>
      <c r="D4146" s="11"/>
      <c r="E4146" s="38"/>
      <c r="F4146" s="11"/>
      <c r="G4146" s="40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11"/>
      <c r="AG4146" s="11"/>
      <c r="AH4146" s="11"/>
      <c r="AI4146" s="11"/>
      <c r="AJ4146" s="11"/>
      <c r="AK4146" s="11"/>
      <c r="AL4146" s="11"/>
      <c r="AM4146" s="11"/>
      <c r="AN4146" s="11"/>
      <c r="AO4146" s="11"/>
      <c r="AP4146" s="11"/>
      <c r="AQ4146" s="26"/>
      <c r="AR4146" s="26"/>
      <c r="AS4146" s="26"/>
      <c r="AT4146" s="26"/>
      <c r="AU4146" s="26"/>
      <c r="AV4146" s="26"/>
      <c r="AW4146" s="11"/>
      <c r="AX4146" s="11"/>
      <c r="AY4146" s="11"/>
      <c r="AZ4146" s="11"/>
      <c r="BA4146" s="11"/>
      <c r="BB4146" s="11"/>
      <c r="BC4146" s="11"/>
    </row>
    <row r="4147" spans="1:55" x14ac:dyDescent="0.3">
      <c r="A4147" s="11"/>
      <c r="B4147" s="11"/>
      <c r="C4147" s="11"/>
      <c r="D4147" s="11"/>
      <c r="E4147" s="38"/>
      <c r="F4147" s="11"/>
      <c r="G4147" s="40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11"/>
      <c r="AG4147" s="11"/>
      <c r="AH4147" s="11"/>
      <c r="AI4147" s="11"/>
      <c r="AJ4147" s="11"/>
      <c r="AK4147" s="11"/>
      <c r="AL4147" s="11"/>
      <c r="AM4147" s="11"/>
      <c r="AN4147" s="11"/>
      <c r="AO4147" s="11"/>
      <c r="AP4147" s="11"/>
      <c r="AQ4147" s="26"/>
      <c r="AR4147" s="26"/>
      <c r="AS4147" s="26"/>
      <c r="AT4147" s="26"/>
      <c r="AU4147" s="26"/>
      <c r="AV4147" s="26"/>
      <c r="AW4147" s="11"/>
      <c r="AX4147" s="11"/>
      <c r="AY4147" s="11"/>
      <c r="AZ4147" s="11"/>
      <c r="BA4147" s="11"/>
      <c r="BB4147" s="11"/>
      <c r="BC4147" s="11"/>
    </row>
    <row r="4148" spans="1:55" x14ac:dyDescent="0.3">
      <c r="A4148" s="11"/>
      <c r="B4148" s="11"/>
      <c r="C4148" s="11"/>
      <c r="D4148" s="11"/>
      <c r="E4148" s="38"/>
      <c r="F4148" s="11"/>
      <c r="G4148" s="40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11"/>
      <c r="AG4148" s="11"/>
      <c r="AH4148" s="11"/>
      <c r="AI4148" s="11"/>
      <c r="AJ4148" s="11"/>
      <c r="AK4148" s="11"/>
      <c r="AL4148" s="11"/>
      <c r="AM4148" s="11"/>
      <c r="AN4148" s="11"/>
      <c r="AO4148" s="11"/>
      <c r="AP4148" s="11"/>
      <c r="AQ4148" s="26"/>
      <c r="AR4148" s="26"/>
      <c r="AS4148" s="26"/>
      <c r="AT4148" s="26"/>
      <c r="AU4148" s="26"/>
      <c r="AV4148" s="26"/>
      <c r="AW4148" s="11"/>
      <c r="AX4148" s="11"/>
      <c r="AY4148" s="11"/>
      <c r="AZ4148" s="11"/>
      <c r="BA4148" s="11"/>
      <c r="BB4148" s="11"/>
      <c r="BC4148" s="11"/>
    </row>
    <row r="4149" spans="1:55" x14ac:dyDescent="0.3">
      <c r="A4149" s="11"/>
      <c r="B4149" s="11"/>
      <c r="C4149" s="11"/>
      <c r="D4149" s="11"/>
      <c r="E4149" s="38"/>
      <c r="F4149" s="11"/>
      <c r="G4149" s="40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11"/>
      <c r="AG4149" s="11"/>
      <c r="AH4149" s="11"/>
      <c r="AI4149" s="11"/>
      <c r="AJ4149" s="11"/>
      <c r="AK4149" s="11"/>
      <c r="AL4149" s="11"/>
      <c r="AM4149" s="11"/>
      <c r="AN4149" s="11"/>
      <c r="AO4149" s="11"/>
      <c r="AP4149" s="11"/>
      <c r="AQ4149" s="26"/>
      <c r="AR4149" s="26"/>
      <c r="AS4149" s="26"/>
      <c r="AT4149" s="26"/>
      <c r="AU4149" s="26"/>
      <c r="AV4149" s="26"/>
      <c r="AW4149" s="11"/>
      <c r="AX4149" s="11"/>
      <c r="AY4149" s="11"/>
      <c r="AZ4149" s="11"/>
      <c r="BA4149" s="11"/>
      <c r="BB4149" s="11"/>
      <c r="BC4149" s="11"/>
    </row>
    <row r="4150" spans="1:55" x14ac:dyDescent="0.3">
      <c r="A4150" s="11"/>
      <c r="B4150" s="11"/>
      <c r="C4150" s="11"/>
      <c r="D4150" s="11"/>
      <c r="E4150" s="38"/>
      <c r="F4150" s="11"/>
      <c r="G4150" s="40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11"/>
      <c r="AG4150" s="11"/>
      <c r="AH4150" s="11"/>
      <c r="AI4150" s="11"/>
      <c r="AJ4150" s="11"/>
      <c r="AK4150" s="11"/>
      <c r="AL4150" s="11"/>
      <c r="AM4150" s="11"/>
      <c r="AN4150" s="11"/>
      <c r="AO4150" s="11"/>
      <c r="AP4150" s="11"/>
      <c r="AQ4150" s="26"/>
      <c r="AR4150" s="26"/>
      <c r="AS4150" s="26"/>
      <c r="AT4150" s="26"/>
      <c r="AU4150" s="26"/>
      <c r="AV4150" s="26"/>
      <c r="AW4150" s="11"/>
      <c r="AX4150" s="11"/>
      <c r="AY4150" s="11"/>
      <c r="AZ4150" s="11"/>
      <c r="BA4150" s="11"/>
      <c r="BB4150" s="11"/>
      <c r="BC4150" s="11"/>
    </row>
    <row r="4151" spans="1:55" x14ac:dyDescent="0.3">
      <c r="A4151" s="11"/>
      <c r="B4151" s="11"/>
      <c r="C4151" s="11"/>
      <c r="D4151" s="11"/>
      <c r="E4151" s="38"/>
      <c r="F4151" s="11"/>
      <c r="G4151" s="40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11"/>
      <c r="AG4151" s="11"/>
      <c r="AH4151" s="11"/>
      <c r="AI4151" s="11"/>
      <c r="AJ4151" s="11"/>
      <c r="AK4151" s="11"/>
      <c r="AL4151" s="11"/>
      <c r="AM4151" s="11"/>
      <c r="AN4151" s="11"/>
      <c r="AO4151" s="11"/>
      <c r="AP4151" s="11"/>
      <c r="AQ4151" s="26"/>
      <c r="AR4151" s="26"/>
      <c r="AS4151" s="26"/>
      <c r="AT4151" s="26"/>
      <c r="AU4151" s="26"/>
      <c r="AV4151" s="26"/>
      <c r="AW4151" s="11"/>
      <c r="AX4151" s="11"/>
      <c r="AY4151" s="11"/>
      <c r="AZ4151" s="11"/>
      <c r="BA4151" s="11"/>
      <c r="BB4151" s="11"/>
      <c r="BC4151" s="11"/>
    </row>
    <row r="4152" spans="1:55" x14ac:dyDescent="0.3">
      <c r="A4152" s="11"/>
      <c r="B4152" s="11"/>
      <c r="C4152" s="11"/>
      <c r="D4152" s="11"/>
      <c r="E4152" s="38"/>
      <c r="F4152" s="11"/>
      <c r="G4152" s="40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11"/>
      <c r="AG4152" s="11"/>
      <c r="AH4152" s="11"/>
      <c r="AI4152" s="11"/>
      <c r="AJ4152" s="11"/>
      <c r="AK4152" s="11"/>
      <c r="AL4152" s="11"/>
      <c r="AM4152" s="11"/>
      <c r="AN4152" s="11"/>
      <c r="AO4152" s="11"/>
      <c r="AP4152" s="11"/>
      <c r="AQ4152" s="26"/>
      <c r="AR4152" s="26"/>
      <c r="AS4152" s="26"/>
      <c r="AT4152" s="26"/>
      <c r="AU4152" s="26"/>
      <c r="AV4152" s="26"/>
      <c r="AW4152" s="11"/>
      <c r="AX4152" s="11"/>
      <c r="AY4152" s="11"/>
      <c r="AZ4152" s="11"/>
      <c r="BA4152" s="11"/>
      <c r="BB4152" s="11"/>
      <c r="BC4152" s="11"/>
    </row>
    <row r="4153" spans="1:55" x14ac:dyDescent="0.3">
      <c r="A4153" s="11"/>
      <c r="B4153" s="11"/>
      <c r="C4153" s="11"/>
      <c r="D4153" s="11"/>
      <c r="E4153" s="38"/>
      <c r="F4153" s="11"/>
      <c r="G4153" s="40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11"/>
      <c r="AG4153" s="11"/>
      <c r="AH4153" s="11"/>
      <c r="AI4153" s="11"/>
      <c r="AJ4153" s="11"/>
      <c r="AK4153" s="11"/>
      <c r="AL4153" s="11"/>
      <c r="AM4153" s="11"/>
      <c r="AN4153" s="11"/>
      <c r="AO4153" s="11"/>
      <c r="AP4153" s="11"/>
      <c r="AQ4153" s="26"/>
      <c r="AR4153" s="26"/>
      <c r="AS4153" s="26"/>
      <c r="AT4153" s="26"/>
      <c r="AU4153" s="26"/>
      <c r="AV4153" s="26"/>
      <c r="AW4153" s="11"/>
      <c r="AX4153" s="11"/>
      <c r="AY4153" s="11"/>
      <c r="AZ4153" s="11"/>
      <c r="BA4153" s="11"/>
      <c r="BB4153" s="11"/>
      <c r="BC4153" s="11"/>
    </row>
    <row r="4154" spans="1:55" x14ac:dyDescent="0.3">
      <c r="A4154" s="11"/>
      <c r="B4154" s="11"/>
      <c r="C4154" s="11"/>
      <c r="D4154" s="11"/>
      <c r="E4154" s="38"/>
      <c r="F4154" s="11"/>
      <c r="G4154" s="40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11"/>
      <c r="AG4154" s="11"/>
      <c r="AH4154" s="11"/>
      <c r="AI4154" s="11"/>
      <c r="AJ4154" s="11"/>
      <c r="AK4154" s="11"/>
      <c r="AL4154" s="11"/>
      <c r="AM4154" s="11"/>
      <c r="AN4154" s="11"/>
      <c r="AO4154" s="11"/>
      <c r="AP4154" s="11"/>
      <c r="AQ4154" s="26"/>
      <c r="AR4154" s="26"/>
      <c r="AS4154" s="26"/>
      <c r="AT4154" s="26"/>
      <c r="AU4154" s="26"/>
      <c r="AV4154" s="26"/>
      <c r="AW4154" s="11"/>
      <c r="AX4154" s="11"/>
      <c r="AY4154" s="11"/>
      <c r="AZ4154" s="11"/>
      <c r="BA4154" s="11"/>
      <c r="BB4154" s="11"/>
      <c r="BC4154" s="11"/>
    </row>
    <row r="4155" spans="1:55" x14ac:dyDescent="0.3">
      <c r="A4155" s="11"/>
      <c r="B4155" s="11"/>
      <c r="C4155" s="11"/>
      <c r="D4155" s="11"/>
      <c r="E4155" s="38"/>
      <c r="F4155" s="11"/>
      <c r="G4155" s="40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11"/>
      <c r="AG4155" s="11"/>
      <c r="AH4155" s="11"/>
      <c r="AI4155" s="11"/>
      <c r="AJ4155" s="11"/>
      <c r="AK4155" s="11"/>
      <c r="AL4155" s="11"/>
      <c r="AM4155" s="11"/>
      <c r="AN4155" s="11"/>
      <c r="AO4155" s="11"/>
      <c r="AP4155" s="11"/>
      <c r="AQ4155" s="26"/>
      <c r="AR4155" s="26"/>
      <c r="AS4155" s="26"/>
      <c r="AT4155" s="26"/>
      <c r="AU4155" s="26"/>
      <c r="AV4155" s="26"/>
      <c r="AW4155" s="11"/>
      <c r="AX4155" s="11"/>
      <c r="AY4155" s="11"/>
      <c r="AZ4155" s="11"/>
      <c r="BA4155" s="11"/>
      <c r="BB4155" s="11"/>
      <c r="BC4155" s="11"/>
    </row>
    <row r="4156" spans="1:55" x14ac:dyDescent="0.3">
      <c r="A4156" s="11"/>
      <c r="B4156" s="11"/>
      <c r="C4156" s="11"/>
      <c r="D4156" s="11"/>
      <c r="E4156" s="38"/>
      <c r="F4156" s="11"/>
      <c r="G4156" s="40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11"/>
      <c r="AG4156" s="11"/>
      <c r="AH4156" s="11"/>
      <c r="AI4156" s="11"/>
      <c r="AJ4156" s="11"/>
      <c r="AK4156" s="11"/>
      <c r="AL4156" s="11"/>
      <c r="AM4156" s="11"/>
      <c r="AN4156" s="11"/>
      <c r="AO4156" s="11"/>
      <c r="AP4156" s="11"/>
      <c r="AQ4156" s="26"/>
      <c r="AR4156" s="26"/>
      <c r="AS4156" s="26"/>
      <c r="AT4156" s="26"/>
      <c r="AU4156" s="26"/>
      <c r="AV4156" s="26"/>
      <c r="AW4156" s="11"/>
      <c r="AX4156" s="11"/>
      <c r="AY4156" s="11"/>
      <c r="AZ4156" s="11"/>
      <c r="BA4156" s="11"/>
      <c r="BB4156" s="11"/>
      <c r="BC4156" s="11"/>
    </row>
    <row r="4157" spans="1:55" x14ac:dyDescent="0.3">
      <c r="A4157" s="11"/>
      <c r="B4157" s="11"/>
      <c r="C4157" s="11"/>
      <c r="D4157" s="11"/>
      <c r="E4157" s="38"/>
      <c r="F4157" s="11"/>
      <c r="G4157" s="40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11"/>
      <c r="AG4157" s="11"/>
      <c r="AH4157" s="11"/>
      <c r="AI4157" s="11"/>
      <c r="AJ4157" s="11"/>
      <c r="AK4157" s="11"/>
      <c r="AL4157" s="11"/>
      <c r="AM4157" s="11"/>
      <c r="AN4157" s="11"/>
      <c r="AO4157" s="11"/>
      <c r="AP4157" s="11"/>
      <c r="AQ4157" s="26"/>
      <c r="AR4157" s="26"/>
      <c r="AS4157" s="26"/>
      <c r="AT4157" s="26"/>
      <c r="AU4157" s="26"/>
      <c r="AV4157" s="26"/>
      <c r="AW4157" s="11"/>
      <c r="AX4157" s="11"/>
      <c r="AY4157" s="11"/>
      <c r="AZ4157" s="11"/>
      <c r="BA4157" s="11"/>
      <c r="BB4157" s="11"/>
      <c r="BC4157" s="11"/>
    </row>
    <row r="4158" spans="1:55" x14ac:dyDescent="0.3">
      <c r="A4158" s="11"/>
      <c r="B4158" s="11"/>
      <c r="C4158" s="11"/>
      <c r="D4158" s="11"/>
      <c r="E4158" s="38"/>
      <c r="F4158" s="11"/>
      <c r="G4158" s="40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11"/>
      <c r="AG4158" s="11"/>
      <c r="AH4158" s="11"/>
      <c r="AI4158" s="11"/>
      <c r="AJ4158" s="11"/>
      <c r="AK4158" s="11"/>
      <c r="AL4158" s="11"/>
      <c r="AM4158" s="11"/>
      <c r="AN4158" s="11"/>
      <c r="AO4158" s="11"/>
      <c r="AP4158" s="11"/>
      <c r="AQ4158" s="26"/>
      <c r="AR4158" s="26"/>
      <c r="AS4158" s="26"/>
      <c r="AT4158" s="26"/>
      <c r="AU4158" s="26"/>
      <c r="AV4158" s="26"/>
      <c r="AW4158" s="11"/>
      <c r="AX4158" s="11"/>
      <c r="AY4158" s="11"/>
      <c r="AZ4158" s="11"/>
      <c r="BA4158" s="11"/>
      <c r="BB4158" s="11"/>
      <c r="BC4158" s="11"/>
    </row>
    <row r="4159" spans="1:55" x14ac:dyDescent="0.3">
      <c r="A4159" s="11"/>
      <c r="B4159" s="11"/>
      <c r="C4159" s="11"/>
      <c r="D4159" s="11"/>
      <c r="E4159" s="38"/>
      <c r="F4159" s="11"/>
      <c r="G4159" s="40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11"/>
      <c r="AG4159" s="11"/>
      <c r="AH4159" s="11"/>
      <c r="AI4159" s="11"/>
      <c r="AJ4159" s="11"/>
      <c r="AK4159" s="11"/>
      <c r="AL4159" s="11"/>
      <c r="AM4159" s="11"/>
      <c r="AN4159" s="11"/>
      <c r="AO4159" s="11"/>
      <c r="AP4159" s="11"/>
      <c r="AQ4159" s="26"/>
      <c r="AR4159" s="26"/>
      <c r="AS4159" s="26"/>
      <c r="AT4159" s="26"/>
      <c r="AU4159" s="26"/>
      <c r="AV4159" s="26"/>
      <c r="AW4159" s="11"/>
      <c r="AX4159" s="11"/>
      <c r="AY4159" s="11"/>
      <c r="AZ4159" s="11"/>
      <c r="BA4159" s="11"/>
      <c r="BB4159" s="11"/>
      <c r="BC4159" s="11"/>
    </row>
    <row r="4160" spans="1:55" x14ac:dyDescent="0.3">
      <c r="A4160" s="11"/>
      <c r="B4160" s="11"/>
      <c r="C4160" s="11"/>
      <c r="D4160" s="11"/>
      <c r="E4160" s="38"/>
      <c r="F4160" s="11"/>
      <c r="G4160" s="40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11"/>
      <c r="AG4160" s="11"/>
      <c r="AH4160" s="11"/>
      <c r="AI4160" s="11"/>
      <c r="AJ4160" s="11"/>
      <c r="AK4160" s="11"/>
      <c r="AL4160" s="11"/>
      <c r="AM4160" s="11"/>
      <c r="AN4160" s="11"/>
      <c r="AO4160" s="11"/>
      <c r="AP4160" s="11"/>
      <c r="AQ4160" s="26"/>
      <c r="AR4160" s="26"/>
      <c r="AS4160" s="26"/>
      <c r="AT4160" s="26"/>
      <c r="AU4160" s="26"/>
      <c r="AV4160" s="26"/>
      <c r="AW4160" s="11"/>
      <c r="AX4160" s="11"/>
      <c r="AY4160" s="11"/>
      <c r="AZ4160" s="11"/>
      <c r="BA4160" s="11"/>
      <c r="BB4160" s="11"/>
      <c r="BC4160" s="11"/>
    </row>
    <row r="4161" spans="1:55" x14ac:dyDescent="0.3">
      <c r="A4161" s="11"/>
      <c r="B4161" s="11"/>
      <c r="C4161" s="11"/>
      <c r="D4161" s="11"/>
      <c r="E4161" s="38"/>
      <c r="F4161" s="11"/>
      <c r="G4161" s="40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11"/>
      <c r="AG4161" s="11"/>
      <c r="AH4161" s="11"/>
      <c r="AI4161" s="11"/>
      <c r="AJ4161" s="11"/>
      <c r="AK4161" s="11"/>
      <c r="AL4161" s="11"/>
      <c r="AM4161" s="11"/>
      <c r="AN4161" s="11"/>
      <c r="AO4161" s="11"/>
      <c r="AP4161" s="11"/>
      <c r="AQ4161" s="26"/>
      <c r="AR4161" s="26"/>
      <c r="AS4161" s="26"/>
      <c r="AT4161" s="26"/>
      <c r="AU4161" s="26"/>
      <c r="AV4161" s="26"/>
      <c r="AW4161" s="11"/>
      <c r="AX4161" s="11"/>
      <c r="AY4161" s="11"/>
      <c r="AZ4161" s="11"/>
      <c r="BA4161" s="11"/>
      <c r="BB4161" s="11"/>
      <c r="BC4161" s="11"/>
    </row>
    <row r="4162" spans="1:55" x14ac:dyDescent="0.3">
      <c r="A4162" s="11"/>
      <c r="B4162" s="11"/>
      <c r="C4162" s="11"/>
      <c r="D4162" s="11"/>
      <c r="E4162" s="38"/>
      <c r="F4162" s="11"/>
      <c r="G4162" s="40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11"/>
      <c r="AG4162" s="11"/>
      <c r="AH4162" s="11"/>
      <c r="AI4162" s="11"/>
      <c r="AJ4162" s="11"/>
      <c r="AK4162" s="11"/>
      <c r="AL4162" s="11"/>
      <c r="AM4162" s="11"/>
      <c r="AN4162" s="11"/>
      <c r="AO4162" s="11"/>
      <c r="AP4162" s="11"/>
      <c r="AQ4162" s="26"/>
      <c r="AR4162" s="26"/>
      <c r="AS4162" s="26"/>
      <c r="AT4162" s="26"/>
      <c r="AU4162" s="26"/>
      <c r="AV4162" s="26"/>
      <c r="AW4162" s="11"/>
      <c r="AX4162" s="11"/>
      <c r="AY4162" s="11"/>
      <c r="AZ4162" s="11"/>
      <c r="BA4162" s="11"/>
      <c r="BB4162" s="11"/>
      <c r="BC4162" s="11"/>
    </row>
    <row r="4163" spans="1:55" x14ac:dyDescent="0.3">
      <c r="A4163" s="11"/>
      <c r="B4163" s="11"/>
      <c r="C4163" s="11"/>
      <c r="D4163" s="11"/>
      <c r="E4163" s="38"/>
      <c r="F4163" s="11"/>
      <c r="G4163" s="40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11"/>
      <c r="AG4163" s="11"/>
      <c r="AH4163" s="11"/>
      <c r="AI4163" s="11"/>
      <c r="AJ4163" s="11"/>
      <c r="AK4163" s="11"/>
      <c r="AL4163" s="11"/>
      <c r="AM4163" s="11"/>
      <c r="AN4163" s="11"/>
      <c r="AO4163" s="11"/>
      <c r="AP4163" s="11"/>
      <c r="AQ4163" s="26"/>
      <c r="AR4163" s="26"/>
      <c r="AS4163" s="26"/>
      <c r="AT4163" s="26"/>
      <c r="AU4163" s="26"/>
      <c r="AV4163" s="26"/>
      <c r="AW4163" s="11"/>
      <c r="AX4163" s="11"/>
      <c r="AY4163" s="11"/>
      <c r="AZ4163" s="11"/>
      <c r="BA4163" s="11"/>
      <c r="BB4163" s="11"/>
      <c r="BC4163" s="11"/>
    </row>
    <row r="4164" spans="1:55" x14ac:dyDescent="0.3">
      <c r="A4164" s="11"/>
      <c r="B4164" s="11"/>
      <c r="C4164" s="11"/>
      <c r="D4164" s="11"/>
      <c r="E4164" s="38"/>
      <c r="F4164" s="11"/>
      <c r="G4164" s="40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11"/>
      <c r="AG4164" s="11"/>
      <c r="AH4164" s="11"/>
      <c r="AI4164" s="11"/>
      <c r="AJ4164" s="11"/>
      <c r="AK4164" s="11"/>
      <c r="AL4164" s="11"/>
      <c r="AM4164" s="11"/>
      <c r="AN4164" s="11"/>
      <c r="AO4164" s="11"/>
      <c r="AP4164" s="11"/>
      <c r="AQ4164" s="26"/>
      <c r="AR4164" s="26"/>
      <c r="AS4164" s="26"/>
      <c r="AT4164" s="26"/>
      <c r="AU4164" s="26"/>
      <c r="AV4164" s="26"/>
      <c r="AW4164" s="11"/>
      <c r="AX4164" s="11"/>
      <c r="AY4164" s="11"/>
      <c r="AZ4164" s="11"/>
      <c r="BA4164" s="11"/>
      <c r="BB4164" s="11"/>
      <c r="BC4164" s="11"/>
    </row>
    <row r="4165" spans="1:55" x14ac:dyDescent="0.3">
      <c r="A4165" s="11"/>
      <c r="B4165" s="11"/>
      <c r="C4165" s="11"/>
      <c r="D4165" s="11"/>
      <c r="E4165" s="38"/>
      <c r="F4165" s="11"/>
      <c r="G4165" s="40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11"/>
      <c r="AG4165" s="11"/>
      <c r="AH4165" s="11"/>
      <c r="AI4165" s="11"/>
      <c r="AJ4165" s="11"/>
      <c r="AK4165" s="11"/>
      <c r="AL4165" s="11"/>
      <c r="AM4165" s="11"/>
      <c r="AN4165" s="11"/>
      <c r="AO4165" s="11"/>
      <c r="AP4165" s="11"/>
      <c r="AQ4165" s="26"/>
      <c r="AR4165" s="26"/>
      <c r="AS4165" s="26"/>
      <c r="AT4165" s="26"/>
      <c r="AU4165" s="26"/>
      <c r="AV4165" s="26"/>
      <c r="AW4165" s="11"/>
      <c r="AX4165" s="11"/>
      <c r="AY4165" s="11"/>
      <c r="AZ4165" s="11"/>
      <c r="BA4165" s="11"/>
      <c r="BB4165" s="11"/>
      <c r="BC4165" s="11"/>
    </row>
    <row r="4166" spans="1:55" x14ac:dyDescent="0.3">
      <c r="A4166" s="11"/>
      <c r="B4166" s="11"/>
      <c r="C4166" s="11"/>
      <c r="D4166" s="11"/>
      <c r="E4166" s="38"/>
      <c r="F4166" s="11"/>
      <c r="G4166" s="40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11"/>
      <c r="AG4166" s="11"/>
      <c r="AH4166" s="11"/>
      <c r="AI4166" s="11"/>
      <c r="AJ4166" s="11"/>
      <c r="AK4166" s="11"/>
      <c r="AL4166" s="11"/>
      <c r="AM4166" s="11"/>
      <c r="AN4166" s="11"/>
      <c r="AO4166" s="11"/>
      <c r="AP4166" s="11"/>
      <c r="AQ4166" s="26"/>
      <c r="AR4166" s="26"/>
      <c r="AS4166" s="26"/>
      <c r="AT4166" s="26"/>
      <c r="AU4166" s="26"/>
      <c r="AV4166" s="26"/>
      <c r="AW4166" s="11"/>
      <c r="AX4166" s="11"/>
      <c r="AY4166" s="11"/>
      <c r="AZ4166" s="11"/>
      <c r="BA4166" s="11"/>
      <c r="BB4166" s="11"/>
      <c r="BC4166" s="11"/>
    </row>
    <row r="4167" spans="1:55" x14ac:dyDescent="0.3">
      <c r="A4167" s="11"/>
      <c r="B4167" s="11"/>
      <c r="C4167" s="11"/>
      <c r="D4167" s="11"/>
      <c r="E4167" s="38"/>
      <c r="F4167" s="11"/>
      <c r="G4167" s="40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11"/>
      <c r="AG4167" s="11"/>
      <c r="AH4167" s="11"/>
      <c r="AI4167" s="11"/>
      <c r="AJ4167" s="11"/>
      <c r="AK4167" s="11"/>
      <c r="AL4167" s="11"/>
      <c r="AM4167" s="11"/>
      <c r="AN4167" s="11"/>
      <c r="AO4167" s="11"/>
      <c r="AP4167" s="11"/>
      <c r="AQ4167" s="26"/>
      <c r="AR4167" s="26"/>
      <c r="AS4167" s="26"/>
      <c r="AT4167" s="26"/>
      <c r="AU4167" s="26"/>
      <c r="AV4167" s="26"/>
      <c r="AW4167" s="11"/>
      <c r="AX4167" s="11"/>
      <c r="AY4167" s="11"/>
      <c r="AZ4167" s="11"/>
      <c r="BA4167" s="11"/>
      <c r="BB4167" s="11"/>
      <c r="BC4167" s="11"/>
    </row>
    <row r="4168" spans="1:55" x14ac:dyDescent="0.3">
      <c r="A4168" s="11"/>
      <c r="B4168" s="11"/>
      <c r="C4168" s="11"/>
      <c r="D4168" s="11"/>
      <c r="E4168" s="38"/>
      <c r="F4168" s="11"/>
      <c r="G4168" s="40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11"/>
      <c r="AG4168" s="11"/>
      <c r="AH4168" s="11"/>
      <c r="AI4168" s="11"/>
      <c r="AJ4168" s="11"/>
      <c r="AK4168" s="11"/>
      <c r="AL4168" s="11"/>
      <c r="AM4168" s="11"/>
      <c r="AN4168" s="11"/>
      <c r="AO4168" s="11"/>
      <c r="AP4168" s="11"/>
      <c r="AQ4168" s="26"/>
      <c r="AR4168" s="26"/>
      <c r="AS4168" s="26"/>
      <c r="AT4168" s="26"/>
      <c r="AU4168" s="26"/>
      <c r="AV4168" s="26"/>
      <c r="AW4168" s="11"/>
      <c r="AX4168" s="11"/>
      <c r="AY4168" s="11"/>
      <c r="AZ4168" s="11"/>
      <c r="BA4168" s="11"/>
      <c r="BB4168" s="11"/>
      <c r="BC4168" s="11"/>
    </row>
    <row r="4169" spans="1:55" x14ac:dyDescent="0.3">
      <c r="A4169" s="11"/>
      <c r="B4169" s="11"/>
      <c r="C4169" s="11"/>
      <c r="D4169" s="11"/>
      <c r="E4169" s="38"/>
      <c r="F4169" s="11"/>
      <c r="G4169" s="40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11"/>
      <c r="AG4169" s="11"/>
      <c r="AH4169" s="11"/>
      <c r="AI4169" s="11"/>
      <c r="AJ4169" s="11"/>
      <c r="AK4169" s="11"/>
      <c r="AL4169" s="11"/>
      <c r="AM4169" s="11"/>
      <c r="AN4169" s="11"/>
      <c r="AO4169" s="11"/>
      <c r="AP4169" s="11"/>
      <c r="AQ4169" s="26"/>
      <c r="AR4169" s="26"/>
      <c r="AS4169" s="26"/>
      <c r="AT4169" s="26"/>
      <c r="AU4169" s="26"/>
      <c r="AV4169" s="26"/>
      <c r="AW4169" s="11"/>
      <c r="AX4169" s="11"/>
      <c r="AY4169" s="11"/>
      <c r="AZ4169" s="11"/>
      <c r="BA4169" s="11"/>
      <c r="BB4169" s="11"/>
      <c r="BC4169" s="11"/>
    </row>
    <row r="4170" spans="1:55" x14ac:dyDescent="0.3">
      <c r="A4170" s="11"/>
      <c r="B4170" s="11"/>
      <c r="C4170" s="11"/>
      <c r="D4170" s="11"/>
      <c r="E4170" s="38"/>
      <c r="F4170" s="11"/>
      <c r="G4170" s="40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11"/>
      <c r="AG4170" s="11"/>
      <c r="AH4170" s="11"/>
      <c r="AI4170" s="11"/>
      <c r="AJ4170" s="11"/>
      <c r="AK4170" s="11"/>
      <c r="AL4170" s="11"/>
      <c r="AM4170" s="11"/>
      <c r="AN4170" s="11"/>
      <c r="AO4170" s="11"/>
      <c r="AP4170" s="11"/>
      <c r="AQ4170" s="26"/>
      <c r="AR4170" s="26"/>
      <c r="AS4170" s="26"/>
      <c r="AT4170" s="26"/>
      <c r="AU4170" s="26"/>
      <c r="AV4170" s="26"/>
      <c r="AW4170" s="11"/>
      <c r="AX4170" s="11"/>
      <c r="AY4170" s="11"/>
      <c r="AZ4170" s="11"/>
      <c r="BA4170" s="11"/>
      <c r="BB4170" s="11"/>
      <c r="BC4170" s="11"/>
    </row>
    <row r="4171" spans="1:55" x14ac:dyDescent="0.3">
      <c r="A4171" s="11"/>
      <c r="B4171" s="11"/>
      <c r="C4171" s="11"/>
      <c r="D4171" s="11"/>
      <c r="E4171" s="38"/>
      <c r="F4171" s="11"/>
      <c r="G4171" s="40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11"/>
      <c r="AG4171" s="11"/>
      <c r="AH4171" s="11"/>
      <c r="AI4171" s="11"/>
      <c r="AJ4171" s="11"/>
      <c r="AK4171" s="11"/>
      <c r="AL4171" s="11"/>
      <c r="AM4171" s="11"/>
      <c r="AN4171" s="11"/>
      <c r="AO4171" s="11"/>
      <c r="AP4171" s="11"/>
      <c r="AQ4171" s="26"/>
      <c r="AR4171" s="26"/>
      <c r="AS4171" s="26"/>
      <c r="AT4171" s="26"/>
      <c r="AU4171" s="26"/>
      <c r="AV4171" s="26"/>
      <c r="AW4171" s="11"/>
      <c r="AX4171" s="11"/>
      <c r="AY4171" s="11"/>
      <c r="AZ4171" s="11"/>
      <c r="BA4171" s="11"/>
      <c r="BB4171" s="11"/>
      <c r="BC4171" s="11"/>
    </row>
    <row r="4172" spans="1:55" x14ac:dyDescent="0.3">
      <c r="A4172" s="11"/>
      <c r="B4172" s="11"/>
      <c r="C4172" s="11"/>
      <c r="D4172" s="11"/>
      <c r="E4172" s="38"/>
      <c r="F4172" s="11"/>
      <c r="G4172" s="40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11"/>
      <c r="AG4172" s="11"/>
      <c r="AH4172" s="11"/>
      <c r="AI4172" s="11"/>
      <c r="AJ4172" s="11"/>
      <c r="AK4172" s="11"/>
      <c r="AL4172" s="11"/>
      <c r="AM4172" s="11"/>
      <c r="AN4172" s="11"/>
      <c r="AO4172" s="11"/>
      <c r="AP4172" s="11"/>
      <c r="AQ4172" s="26"/>
      <c r="AR4172" s="26"/>
      <c r="AS4172" s="26"/>
      <c r="AT4172" s="26"/>
      <c r="AU4172" s="26"/>
      <c r="AV4172" s="26"/>
      <c r="AW4172" s="11"/>
      <c r="AX4172" s="11"/>
      <c r="AY4172" s="11"/>
      <c r="AZ4172" s="11"/>
      <c r="BA4172" s="11"/>
      <c r="BB4172" s="11"/>
      <c r="BC4172" s="11"/>
    </row>
    <row r="4173" spans="1:55" x14ac:dyDescent="0.3">
      <c r="A4173" s="11"/>
      <c r="B4173" s="11"/>
      <c r="C4173" s="11"/>
      <c r="D4173" s="11"/>
      <c r="E4173" s="38"/>
      <c r="F4173" s="11"/>
      <c r="G4173" s="40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11"/>
      <c r="AG4173" s="11"/>
      <c r="AH4173" s="11"/>
      <c r="AI4173" s="11"/>
      <c r="AJ4173" s="11"/>
      <c r="AK4173" s="11"/>
      <c r="AL4173" s="11"/>
      <c r="AM4173" s="11"/>
      <c r="AN4173" s="11"/>
      <c r="AO4173" s="11"/>
      <c r="AP4173" s="11"/>
      <c r="AQ4173" s="26"/>
      <c r="AR4173" s="26"/>
      <c r="AS4173" s="26"/>
      <c r="AT4173" s="26"/>
      <c r="AU4173" s="26"/>
      <c r="AV4173" s="26"/>
      <c r="AW4173" s="11"/>
      <c r="AX4173" s="11"/>
      <c r="AY4173" s="11"/>
      <c r="AZ4173" s="11"/>
      <c r="BA4173" s="11"/>
      <c r="BB4173" s="11"/>
      <c r="BC4173" s="11"/>
    </row>
    <row r="4174" spans="1:55" x14ac:dyDescent="0.3">
      <c r="A4174" s="11"/>
      <c r="B4174" s="11"/>
      <c r="C4174" s="11"/>
      <c r="D4174" s="11"/>
      <c r="E4174" s="38"/>
      <c r="F4174" s="11"/>
      <c r="G4174" s="40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11"/>
      <c r="AG4174" s="11"/>
      <c r="AH4174" s="11"/>
      <c r="AI4174" s="11"/>
      <c r="AJ4174" s="11"/>
      <c r="AK4174" s="11"/>
      <c r="AL4174" s="11"/>
      <c r="AM4174" s="11"/>
      <c r="AN4174" s="11"/>
      <c r="AO4174" s="11"/>
      <c r="AP4174" s="11"/>
      <c r="AQ4174" s="26"/>
      <c r="AR4174" s="26"/>
      <c r="AS4174" s="26"/>
      <c r="AT4174" s="26"/>
      <c r="AU4174" s="26"/>
      <c r="AV4174" s="26"/>
      <c r="AW4174" s="11"/>
      <c r="AX4174" s="11"/>
      <c r="AY4174" s="11"/>
      <c r="AZ4174" s="11"/>
      <c r="BA4174" s="11"/>
      <c r="BB4174" s="11"/>
      <c r="BC4174" s="11"/>
    </row>
    <row r="4175" spans="1:55" x14ac:dyDescent="0.3">
      <c r="A4175" s="11"/>
      <c r="B4175" s="11"/>
      <c r="C4175" s="11"/>
      <c r="D4175" s="11"/>
      <c r="E4175" s="38"/>
      <c r="F4175" s="11"/>
      <c r="G4175" s="40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11"/>
      <c r="AG4175" s="11"/>
      <c r="AH4175" s="11"/>
      <c r="AI4175" s="11"/>
      <c r="AJ4175" s="11"/>
      <c r="AK4175" s="11"/>
      <c r="AL4175" s="11"/>
      <c r="AM4175" s="11"/>
      <c r="AN4175" s="11"/>
      <c r="AO4175" s="11"/>
      <c r="AP4175" s="11"/>
      <c r="AQ4175" s="26"/>
      <c r="AR4175" s="26"/>
      <c r="AS4175" s="26"/>
      <c r="AT4175" s="26"/>
      <c r="AU4175" s="26"/>
      <c r="AV4175" s="26"/>
      <c r="AW4175" s="11"/>
      <c r="AX4175" s="11"/>
      <c r="AY4175" s="11"/>
      <c r="AZ4175" s="11"/>
      <c r="BA4175" s="11"/>
      <c r="BB4175" s="11"/>
      <c r="BC4175" s="11"/>
    </row>
    <row r="4176" spans="1:55" x14ac:dyDescent="0.3">
      <c r="A4176" s="11"/>
      <c r="B4176" s="11"/>
      <c r="C4176" s="11"/>
      <c r="D4176" s="11"/>
      <c r="E4176" s="38"/>
      <c r="F4176" s="11"/>
      <c r="G4176" s="40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11"/>
      <c r="AG4176" s="11"/>
      <c r="AH4176" s="11"/>
      <c r="AI4176" s="11"/>
      <c r="AJ4176" s="11"/>
      <c r="AK4176" s="11"/>
      <c r="AL4176" s="11"/>
      <c r="AM4176" s="11"/>
      <c r="AN4176" s="11"/>
      <c r="AO4176" s="11"/>
      <c r="AP4176" s="11"/>
      <c r="AQ4176" s="26"/>
      <c r="AR4176" s="26"/>
      <c r="AS4176" s="26"/>
      <c r="AT4176" s="26"/>
      <c r="AU4176" s="26"/>
      <c r="AV4176" s="26"/>
      <c r="AW4176" s="11"/>
      <c r="AX4176" s="11"/>
      <c r="AY4176" s="11"/>
      <c r="AZ4176" s="11"/>
      <c r="BA4176" s="11"/>
      <c r="BB4176" s="11"/>
      <c r="BC4176" s="11"/>
    </row>
    <row r="4177" spans="1:55" x14ac:dyDescent="0.3">
      <c r="A4177" s="11"/>
      <c r="B4177" s="11"/>
      <c r="C4177" s="11"/>
      <c r="D4177" s="11"/>
      <c r="E4177" s="38"/>
      <c r="F4177" s="11"/>
      <c r="G4177" s="40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11"/>
      <c r="AG4177" s="11"/>
      <c r="AH4177" s="11"/>
      <c r="AI4177" s="11"/>
      <c r="AJ4177" s="11"/>
      <c r="AK4177" s="11"/>
      <c r="AL4177" s="11"/>
      <c r="AM4177" s="11"/>
      <c r="AN4177" s="11"/>
      <c r="AO4177" s="11"/>
      <c r="AP4177" s="11"/>
      <c r="AQ4177" s="26"/>
      <c r="AR4177" s="26"/>
      <c r="AS4177" s="26"/>
      <c r="AT4177" s="26"/>
      <c r="AU4177" s="26"/>
      <c r="AV4177" s="26"/>
      <c r="AW4177" s="11"/>
      <c r="AX4177" s="11"/>
      <c r="AY4177" s="11"/>
      <c r="AZ4177" s="11"/>
      <c r="BA4177" s="11"/>
      <c r="BB4177" s="11"/>
      <c r="BC4177" s="11"/>
    </row>
    <row r="4178" spans="1:55" x14ac:dyDescent="0.3">
      <c r="A4178" s="11"/>
      <c r="B4178" s="11"/>
      <c r="C4178" s="11"/>
      <c r="D4178" s="11"/>
      <c r="E4178" s="38"/>
      <c r="F4178" s="11"/>
      <c r="G4178" s="40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11"/>
      <c r="AG4178" s="11"/>
      <c r="AH4178" s="11"/>
      <c r="AI4178" s="11"/>
      <c r="AJ4178" s="11"/>
      <c r="AK4178" s="11"/>
      <c r="AL4178" s="11"/>
      <c r="AM4178" s="11"/>
      <c r="AN4178" s="11"/>
      <c r="AO4178" s="11"/>
      <c r="AP4178" s="11"/>
      <c r="AQ4178" s="26"/>
      <c r="AR4178" s="26"/>
      <c r="AS4178" s="26"/>
      <c r="AT4178" s="26"/>
      <c r="AU4178" s="26"/>
      <c r="AV4178" s="26"/>
      <c r="AW4178" s="11"/>
      <c r="AX4178" s="11"/>
      <c r="AY4178" s="11"/>
      <c r="AZ4178" s="11"/>
      <c r="BA4178" s="11"/>
      <c r="BB4178" s="11"/>
      <c r="BC4178" s="11"/>
    </row>
    <row r="4179" spans="1:55" x14ac:dyDescent="0.3">
      <c r="A4179" s="11"/>
      <c r="B4179" s="11"/>
      <c r="C4179" s="11"/>
      <c r="D4179" s="11"/>
      <c r="E4179" s="38"/>
      <c r="F4179" s="11"/>
      <c r="G4179" s="40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11"/>
      <c r="AG4179" s="11"/>
      <c r="AH4179" s="11"/>
      <c r="AI4179" s="11"/>
      <c r="AJ4179" s="11"/>
      <c r="AK4179" s="11"/>
      <c r="AL4179" s="11"/>
      <c r="AM4179" s="11"/>
      <c r="AN4179" s="11"/>
      <c r="AO4179" s="11"/>
      <c r="AP4179" s="11"/>
      <c r="AQ4179" s="26"/>
      <c r="AR4179" s="26"/>
      <c r="AS4179" s="26"/>
      <c r="AT4179" s="26"/>
      <c r="AU4179" s="26"/>
      <c r="AV4179" s="26"/>
      <c r="AW4179" s="11"/>
      <c r="AX4179" s="11"/>
      <c r="AY4179" s="11"/>
      <c r="AZ4179" s="11"/>
      <c r="BA4179" s="11"/>
      <c r="BB4179" s="11"/>
      <c r="BC4179" s="11"/>
    </row>
    <row r="4180" spans="1:55" x14ac:dyDescent="0.3">
      <c r="A4180" s="11"/>
      <c r="B4180" s="11"/>
      <c r="C4180" s="11"/>
      <c r="D4180" s="11"/>
      <c r="E4180" s="38"/>
      <c r="F4180" s="11"/>
      <c r="G4180" s="40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11"/>
      <c r="AG4180" s="11"/>
      <c r="AH4180" s="11"/>
      <c r="AI4180" s="11"/>
      <c r="AJ4180" s="11"/>
      <c r="AK4180" s="11"/>
      <c r="AL4180" s="11"/>
      <c r="AM4180" s="11"/>
      <c r="AN4180" s="11"/>
      <c r="AO4180" s="11"/>
      <c r="AP4180" s="11"/>
      <c r="AQ4180" s="26"/>
      <c r="AR4180" s="26"/>
      <c r="AS4180" s="26"/>
      <c r="AT4180" s="26"/>
      <c r="AU4180" s="26"/>
      <c r="AV4180" s="26"/>
      <c r="AW4180" s="11"/>
      <c r="AX4180" s="11"/>
      <c r="AY4180" s="11"/>
      <c r="AZ4180" s="11"/>
      <c r="BA4180" s="11"/>
      <c r="BB4180" s="11"/>
      <c r="BC4180" s="11"/>
    </row>
    <row r="4181" spans="1:55" x14ac:dyDescent="0.3">
      <c r="A4181" s="11"/>
      <c r="B4181" s="11"/>
      <c r="C4181" s="11"/>
      <c r="D4181" s="11"/>
      <c r="E4181" s="38"/>
      <c r="F4181" s="11"/>
      <c r="G4181" s="40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11"/>
      <c r="AG4181" s="11"/>
      <c r="AH4181" s="11"/>
      <c r="AI4181" s="11"/>
      <c r="AJ4181" s="11"/>
      <c r="AK4181" s="11"/>
      <c r="AL4181" s="11"/>
      <c r="AM4181" s="11"/>
      <c r="AN4181" s="11"/>
      <c r="AO4181" s="11"/>
      <c r="AP4181" s="11"/>
      <c r="AQ4181" s="26"/>
      <c r="AR4181" s="26"/>
      <c r="AS4181" s="26"/>
      <c r="AT4181" s="26"/>
      <c r="AU4181" s="26"/>
      <c r="AV4181" s="26"/>
      <c r="AW4181" s="11"/>
      <c r="AX4181" s="11"/>
      <c r="AY4181" s="11"/>
      <c r="AZ4181" s="11"/>
      <c r="BA4181" s="11"/>
      <c r="BB4181" s="11"/>
      <c r="BC4181" s="11"/>
    </row>
    <row r="4182" spans="1:55" x14ac:dyDescent="0.3">
      <c r="A4182" s="11"/>
      <c r="B4182" s="11"/>
      <c r="C4182" s="11"/>
      <c r="D4182" s="11"/>
      <c r="E4182" s="38"/>
      <c r="F4182" s="11"/>
      <c r="G4182" s="40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11"/>
      <c r="AG4182" s="11"/>
      <c r="AH4182" s="11"/>
      <c r="AI4182" s="11"/>
      <c r="AJ4182" s="11"/>
      <c r="AK4182" s="11"/>
      <c r="AL4182" s="11"/>
      <c r="AM4182" s="11"/>
      <c r="AN4182" s="11"/>
      <c r="AO4182" s="11"/>
      <c r="AP4182" s="11"/>
      <c r="AQ4182" s="26"/>
      <c r="AR4182" s="26"/>
      <c r="AS4182" s="26"/>
      <c r="AT4182" s="26"/>
      <c r="AU4182" s="26"/>
      <c r="AV4182" s="26"/>
      <c r="AW4182" s="11"/>
      <c r="AX4182" s="11"/>
      <c r="AY4182" s="11"/>
      <c r="AZ4182" s="11"/>
      <c r="BA4182" s="11"/>
      <c r="BB4182" s="11"/>
      <c r="BC4182" s="11"/>
    </row>
    <row r="4183" spans="1:55" x14ac:dyDescent="0.3">
      <c r="A4183" s="11"/>
      <c r="B4183" s="11"/>
      <c r="C4183" s="11"/>
      <c r="D4183" s="11"/>
      <c r="E4183" s="38"/>
      <c r="F4183" s="11"/>
      <c r="G4183" s="40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11"/>
      <c r="AG4183" s="11"/>
      <c r="AH4183" s="11"/>
      <c r="AI4183" s="11"/>
      <c r="AJ4183" s="11"/>
      <c r="AK4183" s="11"/>
      <c r="AL4183" s="11"/>
      <c r="AM4183" s="11"/>
      <c r="AN4183" s="11"/>
      <c r="AO4183" s="11"/>
      <c r="AP4183" s="11"/>
      <c r="AQ4183" s="26"/>
      <c r="AR4183" s="26"/>
      <c r="AS4183" s="26"/>
      <c r="AT4183" s="26"/>
      <c r="AU4183" s="26"/>
      <c r="AV4183" s="26"/>
      <c r="AW4183" s="11"/>
      <c r="AX4183" s="11"/>
      <c r="AY4183" s="11"/>
      <c r="AZ4183" s="11"/>
      <c r="BA4183" s="11"/>
      <c r="BB4183" s="11"/>
      <c r="BC4183" s="11"/>
    </row>
    <row r="4184" spans="1:55" x14ac:dyDescent="0.3">
      <c r="A4184" s="11"/>
      <c r="B4184" s="11"/>
      <c r="C4184" s="11"/>
      <c r="D4184" s="11"/>
      <c r="E4184" s="38"/>
      <c r="F4184" s="11"/>
      <c r="G4184" s="40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11"/>
      <c r="AG4184" s="11"/>
      <c r="AH4184" s="11"/>
      <c r="AI4184" s="11"/>
      <c r="AJ4184" s="11"/>
      <c r="AK4184" s="11"/>
      <c r="AL4184" s="11"/>
      <c r="AM4184" s="11"/>
      <c r="AN4184" s="11"/>
      <c r="AO4184" s="11"/>
      <c r="AP4184" s="11"/>
      <c r="AQ4184" s="26"/>
      <c r="AR4184" s="26"/>
      <c r="AS4184" s="26"/>
      <c r="AT4184" s="26"/>
      <c r="AU4184" s="26"/>
      <c r="AV4184" s="26"/>
      <c r="AW4184" s="11"/>
      <c r="AX4184" s="11"/>
      <c r="AY4184" s="11"/>
      <c r="AZ4184" s="11"/>
      <c r="BA4184" s="11"/>
      <c r="BB4184" s="11"/>
      <c r="BC4184" s="11"/>
    </row>
    <row r="4185" spans="1:55" x14ac:dyDescent="0.3">
      <c r="A4185" s="11"/>
      <c r="B4185" s="11"/>
      <c r="C4185" s="11"/>
      <c r="D4185" s="11"/>
      <c r="E4185" s="38"/>
      <c r="F4185" s="11"/>
      <c r="G4185" s="40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11"/>
      <c r="AG4185" s="11"/>
      <c r="AH4185" s="11"/>
      <c r="AI4185" s="11"/>
      <c r="AJ4185" s="11"/>
      <c r="AK4185" s="11"/>
      <c r="AL4185" s="11"/>
      <c r="AM4185" s="11"/>
      <c r="AN4185" s="11"/>
      <c r="AO4185" s="11"/>
      <c r="AP4185" s="11"/>
      <c r="AQ4185" s="26"/>
      <c r="AR4185" s="26"/>
      <c r="AS4185" s="26"/>
      <c r="AT4185" s="26"/>
      <c r="AU4185" s="26"/>
      <c r="AV4185" s="26"/>
      <c r="AW4185" s="11"/>
      <c r="AX4185" s="11"/>
      <c r="AY4185" s="11"/>
      <c r="AZ4185" s="11"/>
      <c r="BA4185" s="11"/>
      <c r="BB4185" s="11"/>
      <c r="BC4185" s="11"/>
    </row>
    <row r="4186" spans="1:55" x14ac:dyDescent="0.3">
      <c r="A4186" s="11"/>
      <c r="B4186" s="11"/>
      <c r="C4186" s="11"/>
      <c r="D4186" s="11"/>
      <c r="E4186" s="38"/>
      <c r="F4186" s="11"/>
      <c r="G4186" s="40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11"/>
      <c r="AG4186" s="11"/>
      <c r="AH4186" s="11"/>
      <c r="AI4186" s="11"/>
      <c r="AJ4186" s="11"/>
      <c r="AK4186" s="11"/>
      <c r="AL4186" s="11"/>
      <c r="AM4186" s="11"/>
      <c r="AN4186" s="11"/>
      <c r="AO4186" s="11"/>
      <c r="AP4186" s="11"/>
      <c r="AQ4186" s="26"/>
      <c r="AR4186" s="26"/>
      <c r="AS4186" s="26"/>
      <c r="AT4186" s="26"/>
      <c r="AU4186" s="26"/>
      <c r="AV4186" s="26"/>
      <c r="AW4186" s="11"/>
      <c r="AX4186" s="11"/>
      <c r="AY4186" s="11"/>
      <c r="AZ4186" s="11"/>
      <c r="BA4186" s="11"/>
      <c r="BB4186" s="11"/>
      <c r="BC4186" s="11"/>
    </row>
    <row r="4187" spans="1:55" x14ac:dyDescent="0.3">
      <c r="A4187" s="11"/>
      <c r="B4187" s="11"/>
      <c r="C4187" s="11"/>
      <c r="D4187" s="11"/>
      <c r="E4187" s="38"/>
      <c r="F4187" s="11"/>
      <c r="G4187" s="40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11"/>
      <c r="AG4187" s="11"/>
      <c r="AH4187" s="11"/>
      <c r="AI4187" s="11"/>
      <c r="AJ4187" s="11"/>
      <c r="AK4187" s="11"/>
      <c r="AL4187" s="11"/>
      <c r="AM4187" s="11"/>
      <c r="AN4187" s="11"/>
      <c r="AO4187" s="11"/>
      <c r="AP4187" s="11"/>
      <c r="AQ4187" s="26"/>
      <c r="AR4187" s="26"/>
      <c r="AS4187" s="26"/>
      <c r="AT4187" s="26"/>
      <c r="AU4187" s="26"/>
      <c r="AV4187" s="26"/>
      <c r="AW4187" s="11"/>
      <c r="AX4187" s="11"/>
      <c r="AY4187" s="11"/>
      <c r="AZ4187" s="11"/>
      <c r="BA4187" s="11"/>
      <c r="BB4187" s="11"/>
      <c r="BC4187" s="11"/>
    </row>
    <row r="4188" spans="1:55" x14ac:dyDescent="0.3">
      <c r="A4188" s="11"/>
      <c r="B4188" s="11"/>
      <c r="C4188" s="11"/>
      <c r="D4188" s="11"/>
      <c r="E4188" s="38"/>
      <c r="F4188" s="11"/>
      <c r="G4188" s="40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11"/>
      <c r="AG4188" s="11"/>
      <c r="AH4188" s="11"/>
      <c r="AI4188" s="11"/>
      <c r="AJ4188" s="11"/>
      <c r="AK4188" s="11"/>
      <c r="AL4188" s="11"/>
      <c r="AM4188" s="11"/>
      <c r="AN4188" s="11"/>
      <c r="AO4188" s="11"/>
      <c r="AP4188" s="11"/>
      <c r="AQ4188" s="26"/>
      <c r="AR4188" s="26"/>
      <c r="AS4188" s="26"/>
      <c r="AT4188" s="26"/>
      <c r="AU4188" s="26"/>
      <c r="AV4188" s="26"/>
      <c r="AW4188" s="11"/>
      <c r="AX4188" s="11"/>
      <c r="AY4188" s="11"/>
      <c r="AZ4188" s="11"/>
      <c r="BA4188" s="11"/>
      <c r="BB4188" s="11"/>
      <c r="BC4188" s="11"/>
    </row>
    <row r="4189" spans="1:55" x14ac:dyDescent="0.3">
      <c r="A4189" s="11"/>
      <c r="B4189" s="11"/>
      <c r="C4189" s="11"/>
      <c r="D4189" s="11"/>
      <c r="E4189" s="38"/>
      <c r="F4189" s="11"/>
      <c r="G4189" s="40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11"/>
      <c r="AG4189" s="11"/>
      <c r="AH4189" s="11"/>
      <c r="AI4189" s="11"/>
      <c r="AJ4189" s="11"/>
      <c r="AK4189" s="11"/>
      <c r="AL4189" s="11"/>
      <c r="AM4189" s="11"/>
      <c r="AN4189" s="11"/>
      <c r="AO4189" s="11"/>
      <c r="AP4189" s="11"/>
      <c r="AQ4189" s="26"/>
      <c r="AR4189" s="26"/>
      <c r="AS4189" s="26"/>
      <c r="AT4189" s="26"/>
      <c r="AU4189" s="26"/>
      <c r="AV4189" s="26"/>
      <c r="AW4189" s="11"/>
      <c r="AX4189" s="11"/>
      <c r="AY4189" s="11"/>
      <c r="AZ4189" s="11"/>
      <c r="BA4189" s="11"/>
      <c r="BB4189" s="11"/>
      <c r="BC4189" s="11"/>
    </row>
    <row r="4190" spans="1:55" x14ac:dyDescent="0.3">
      <c r="A4190" s="11"/>
      <c r="B4190" s="11"/>
      <c r="C4190" s="11"/>
      <c r="D4190" s="11"/>
      <c r="E4190" s="38"/>
      <c r="F4190" s="11"/>
      <c r="G4190" s="40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11"/>
      <c r="AG4190" s="11"/>
      <c r="AH4190" s="11"/>
      <c r="AI4190" s="11"/>
      <c r="AJ4190" s="11"/>
      <c r="AK4190" s="11"/>
      <c r="AL4190" s="11"/>
      <c r="AM4190" s="11"/>
      <c r="AN4190" s="11"/>
      <c r="AO4190" s="11"/>
      <c r="AP4190" s="11"/>
      <c r="AQ4190" s="26"/>
      <c r="AR4190" s="26"/>
      <c r="AS4190" s="26"/>
      <c r="AT4190" s="26"/>
      <c r="AU4190" s="26"/>
      <c r="AV4190" s="26"/>
      <c r="AW4190" s="11"/>
      <c r="AX4190" s="11"/>
      <c r="AY4190" s="11"/>
      <c r="AZ4190" s="11"/>
      <c r="BA4190" s="11"/>
      <c r="BB4190" s="11"/>
      <c r="BC4190" s="11"/>
    </row>
    <row r="4191" spans="1:55" x14ac:dyDescent="0.3">
      <c r="A4191" s="11"/>
      <c r="B4191" s="11"/>
      <c r="C4191" s="11"/>
      <c r="D4191" s="11"/>
      <c r="E4191" s="38"/>
      <c r="F4191" s="11"/>
      <c r="G4191" s="40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11"/>
      <c r="AG4191" s="11"/>
      <c r="AH4191" s="11"/>
      <c r="AI4191" s="11"/>
      <c r="AJ4191" s="11"/>
      <c r="AK4191" s="11"/>
      <c r="AL4191" s="11"/>
      <c r="AM4191" s="11"/>
      <c r="AN4191" s="11"/>
      <c r="AO4191" s="11"/>
      <c r="AP4191" s="11"/>
      <c r="AQ4191" s="26"/>
      <c r="AR4191" s="26"/>
      <c r="AS4191" s="26"/>
      <c r="AT4191" s="26"/>
      <c r="AU4191" s="26"/>
      <c r="AV4191" s="26"/>
      <c r="AW4191" s="11"/>
      <c r="AX4191" s="11"/>
      <c r="AY4191" s="11"/>
      <c r="AZ4191" s="11"/>
      <c r="BA4191" s="11"/>
      <c r="BB4191" s="11"/>
      <c r="BC4191" s="11"/>
    </row>
    <row r="4192" spans="1:55" x14ac:dyDescent="0.3">
      <c r="A4192" s="11"/>
      <c r="B4192" s="11"/>
      <c r="C4192" s="11"/>
      <c r="D4192" s="11"/>
      <c r="E4192" s="38"/>
      <c r="F4192" s="11"/>
      <c r="G4192" s="40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11"/>
      <c r="AG4192" s="11"/>
      <c r="AH4192" s="11"/>
      <c r="AI4192" s="11"/>
      <c r="AJ4192" s="11"/>
      <c r="AK4192" s="11"/>
      <c r="AL4192" s="11"/>
      <c r="AM4192" s="11"/>
      <c r="AN4192" s="11"/>
      <c r="AO4192" s="11"/>
      <c r="AP4192" s="11"/>
      <c r="AQ4192" s="26"/>
      <c r="AR4192" s="26"/>
      <c r="AS4192" s="26"/>
      <c r="AT4192" s="26"/>
      <c r="AU4192" s="26"/>
      <c r="AV4192" s="26"/>
      <c r="AW4192" s="11"/>
      <c r="AX4192" s="11"/>
      <c r="AY4192" s="11"/>
      <c r="AZ4192" s="11"/>
      <c r="BA4192" s="11"/>
      <c r="BB4192" s="11"/>
      <c r="BC4192" s="11"/>
    </row>
    <row r="4193" spans="1:55" x14ac:dyDescent="0.3">
      <c r="A4193" s="11"/>
      <c r="B4193" s="11"/>
      <c r="C4193" s="11"/>
      <c r="D4193" s="11"/>
      <c r="E4193" s="38"/>
      <c r="F4193" s="11"/>
      <c r="G4193" s="40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11"/>
      <c r="AG4193" s="11"/>
      <c r="AH4193" s="11"/>
      <c r="AI4193" s="11"/>
      <c r="AJ4193" s="11"/>
      <c r="AK4193" s="11"/>
      <c r="AL4193" s="11"/>
      <c r="AM4193" s="11"/>
      <c r="AN4193" s="11"/>
      <c r="AO4193" s="11"/>
      <c r="AP4193" s="11"/>
      <c r="AQ4193" s="26"/>
      <c r="AR4193" s="26"/>
      <c r="AS4193" s="26"/>
      <c r="AT4193" s="26"/>
      <c r="AU4193" s="26"/>
      <c r="AV4193" s="26"/>
      <c r="AW4193" s="11"/>
      <c r="AX4193" s="11"/>
      <c r="AY4193" s="11"/>
      <c r="AZ4193" s="11"/>
      <c r="BA4193" s="11"/>
      <c r="BB4193" s="11"/>
      <c r="BC4193" s="11"/>
    </row>
    <row r="4194" spans="1:55" x14ac:dyDescent="0.3">
      <c r="A4194" s="11"/>
      <c r="B4194" s="11"/>
      <c r="C4194" s="11"/>
      <c r="D4194" s="11"/>
      <c r="E4194" s="38"/>
      <c r="F4194" s="11"/>
      <c r="G4194" s="40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11"/>
      <c r="AG4194" s="11"/>
      <c r="AH4194" s="11"/>
      <c r="AI4194" s="11"/>
      <c r="AJ4194" s="11"/>
      <c r="AK4194" s="11"/>
      <c r="AL4194" s="11"/>
      <c r="AM4194" s="11"/>
      <c r="AN4194" s="11"/>
      <c r="AO4194" s="11"/>
      <c r="AP4194" s="11"/>
      <c r="AQ4194" s="26"/>
      <c r="AR4194" s="26"/>
      <c r="AS4194" s="26"/>
      <c r="AT4194" s="26"/>
      <c r="AU4194" s="26"/>
      <c r="AV4194" s="26"/>
      <c r="AW4194" s="11"/>
      <c r="AX4194" s="11"/>
      <c r="AY4194" s="11"/>
      <c r="AZ4194" s="11"/>
      <c r="BA4194" s="11"/>
      <c r="BB4194" s="11"/>
      <c r="BC4194" s="11"/>
    </row>
    <row r="4195" spans="1:55" x14ac:dyDescent="0.3">
      <c r="A4195" s="11"/>
      <c r="B4195" s="11"/>
      <c r="C4195" s="11"/>
      <c r="D4195" s="11"/>
      <c r="E4195" s="38"/>
      <c r="F4195" s="11"/>
      <c r="G4195" s="40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11"/>
      <c r="AG4195" s="11"/>
      <c r="AH4195" s="11"/>
      <c r="AI4195" s="11"/>
      <c r="AJ4195" s="11"/>
      <c r="AK4195" s="11"/>
      <c r="AL4195" s="11"/>
      <c r="AM4195" s="11"/>
      <c r="AN4195" s="11"/>
      <c r="AO4195" s="11"/>
      <c r="AP4195" s="11"/>
      <c r="AQ4195" s="26"/>
      <c r="AR4195" s="26"/>
      <c r="AS4195" s="26"/>
      <c r="AT4195" s="26"/>
      <c r="AU4195" s="26"/>
      <c r="AV4195" s="26"/>
      <c r="AW4195" s="11"/>
      <c r="AX4195" s="11"/>
      <c r="AY4195" s="11"/>
      <c r="AZ4195" s="11"/>
      <c r="BA4195" s="11"/>
      <c r="BB4195" s="11"/>
      <c r="BC4195" s="11"/>
    </row>
    <row r="4196" spans="1:55" x14ac:dyDescent="0.3">
      <c r="A4196" s="11"/>
      <c r="B4196" s="11"/>
      <c r="C4196" s="11"/>
      <c r="D4196" s="11"/>
      <c r="E4196" s="38"/>
      <c r="F4196" s="11"/>
      <c r="G4196" s="40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11"/>
      <c r="AG4196" s="11"/>
      <c r="AH4196" s="11"/>
      <c r="AI4196" s="11"/>
      <c r="AJ4196" s="11"/>
      <c r="AK4196" s="11"/>
      <c r="AL4196" s="11"/>
      <c r="AM4196" s="11"/>
      <c r="AN4196" s="11"/>
      <c r="AO4196" s="11"/>
      <c r="AP4196" s="11"/>
      <c r="AQ4196" s="26"/>
      <c r="AR4196" s="26"/>
      <c r="AS4196" s="26"/>
      <c r="AT4196" s="26"/>
      <c r="AU4196" s="26"/>
      <c r="AV4196" s="26"/>
      <c r="AW4196" s="11"/>
      <c r="AX4196" s="11"/>
      <c r="AY4196" s="11"/>
      <c r="AZ4196" s="11"/>
      <c r="BA4196" s="11"/>
      <c r="BB4196" s="11"/>
      <c r="BC4196" s="11"/>
    </row>
    <row r="4197" spans="1:55" x14ac:dyDescent="0.3">
      <c r="A4197" s="11"/>
      <c r="B4197" s="11"/>
      <c r="C4197" s="11"/>
      <c r="D4197" s="11"/>
      <c r="E4197" s="38"/>
      <c r="F4197" s="11"/>
      <c r="G4197" s="40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11"/>
      <c r="AG4197" s="11"/>
      <c r="AH4197" s="11"/>
      <c r="AI4197" s="11"/>
      <c r="AJ4197" s="11"/>
      <c r="AK4197" s="11"/>
      <c r="AL4197" s="11"/>
      <c r="AM4197" s="11"/>
      <c r="AN4197" s="11"/>
      <c r="AO4197" s="11"/>
      <c r="AP4197" s="11"/>
      <c r="AQ4197" s="26"/>
      <c r="AR4197" s="26"/>
      <c r="AS4197" s="26"/>
      <c r="AT4197" s="26"/>
      <c r="AU4197" s="26"/>
      <c r="AV4197" s="26"/>
      <c r="AW4197" s="11"/>
      <c r="AX4197" s="11"/>
      <c r="AY4197" s="11"/>
      <c r="AZ4197" s="11"/>
      <c r="BA4197" s="11"/>
      <c r="BB4197" s="11"/>
      <c r="BC4197" s="11"/>
    </row>
    <row r="4198" spans="1:55" x14ac:dyDescent="0.3">
      <c r="A4198" s="11"/>
      <c r="B4198" s="11"/>
      <c r="C4198" s="11"/>
      <c r="D4198" s="11"/>
      <c r="E4198" s="38"/>
      <c r="F4198" s="11"/>
      <c r="G4198" s="40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11"/>
      <c r="AG4198" s="11"/>
      <c r="AH4198" s="11"/>
      <c r="AI4198" s="11"/>
      <c r="AJ4198" s="11"/>
      <c r="AK4198" s="11"/>
      <c r="AL4198" s="11"/>
      <c r="AM4198" s="11"/>
      <c r="AN4198" s="11"/>
      <c r="AO4198" s="11"/>
      <c r="AP4198" s="11"/>
      <c r="AQ4198" s="26"/>
      <c r="AR4198" s="26"/>
      <c r="AS4198" s="26"/>
      <c r="AT4198" s="26"/>
      <c r="AU4198" s="26"/>
      <c r="AV4198" s="26"/>
      <c r="AW4198" s="11"/>
      <c r="AX4198" s="11"/>
      <c r="AY4198" s="11"/>
      <c r="AZ4198" s="11"/>
      <c r="BA4198" s="11"/>
      <c r="BB4198" s="11"/>
      <c r="BC4198" s="11"/>
    </row>
    <row r="4199" spans="1:55" x14ac:dyDescent="0.3">
      <c r="A4199" s="11"/>
      <c r="B4199" s="11"/>
      <c r="C4199" s="11"/>
      <c r="D4199" s="11"/>
      <c r="E4199" s="38"/>
      <c r="F4199" s="11"/>
      <c r="G4199" s="40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11"/>
      <c r="AG4199" s="11"/>
      <c r="AH4199" s="11"/>
      <c r="AI4199" s="11"/>
      <c r="AJ4199" s="11"/>
      <c r="AK4199" s="11"/>
      <c r="AL4199" s="11"/>
      <c r="AM4199" s="11"/>
      <c r="AN4199" s="11"/>
      <c r="AO4199" s="11"/>
      <c r="AP4199" s="11"/>
      <c r="AQ4199" s="26"/>
      <c r="AR4199" s="26"/>
      <c r="AS4199" s="26"/>
      <c r="AT4199" s="26"/>
      <c r="AU4199" s="26"/>
      <c r="AV4199" s="26"/>
      <c r="AW4199" s="11"/>
      <c r="AX4199" s="11"/>
      <c r="AY4199" s="11"/>
      <c r="AZ4199" s="11"/>
      <c r="BA4199" s="11"/>
      <c r="BB4199" s="11"/>
      <c r="BC4199" s="11"/>
    </row>
    <row r="4200" spans="1:55" x14ac:dyDescent="0.3">
      <c r="A4200" s="11"/>
      <c r="B4200" s="11"/>
      <c r="C4200" s="11"/>
      <c r="D4200" s="11"/>
      <c r="E4200" s="38"/>
      <c r="F4200" s="11"/>
      <c r="G4200" s="40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11"/>
      <c r="AG4200" s="11"/>
      <c r="AH4200" s="11"/>
      <c r="AI4200" s="11"/>
      <c r="AJ4200" s="11"/>
      <c r="AK4200" s="11"/>
      <c r="AL4200" s="11"/>
      <c r="AM4200" s="11"/>
      <c r="AN4200" s="11"/>
      <c r="AO4200" s="11"/>
      <c r="AP4200" s="11"/>
      <c r="AQ4200" s="26"/>
      <c r="AR4200" s="26"/>
      <c r="AS4200" s="26"/>
      <c r="AT4200" s="26"/>
      <c r="AU4200" s="26"/>
      <c r="AV4200" s="26"/>
      <c r="AW4200" s="11"/>
      <c r="AX4200" s="11"/>
      <c r="AY4200" s="11"/>
      <c r="AZ4200" s="11"/>
      <c r="BA4200" s="11"/>
      <c r="BB4200" s="11"/>
      <c r="BC4200" s="11"/>
    </row>
    <row r="4201" spans="1:55" x14ac:dyDescent="0.3">
      <c r="A4201" s="11"/>
      <c r="B4201" s="11"/>
      <c r="C4201" s="11"/>
      <c r="D4201" s="11"/>
      <c r="E4201" s="38"/>
      <c r="F4201" s="11"/>
      <c r="G4201" s="40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11"/>
      <c r="AG4201" s="11"/>
      <c r="AH4201" s="11"/>
      <c r="AI4201" s="11"/>
      <c r="AJ4201" s="11"/>
      <c r="AK4201" s="11"/>
      <c r="AL4201" s="11"/>
      <c r="AM4201" s="11"/>
      <c r="AN4201" s="11"/>
      <c r="AO4201" s="11"/>
      <c r="AP4201" s="11"/>
      <c r="AQ4201" s="26"/>
      <c r="AR4201" s="26"/>
      <c r="AS4201" s="26"/>
      <c r="AT4201" s="26"/>
      <c r="AU4201" s="26"/>
      <c r="AV4201" s="26"/>
      <c r="AW4201" s="11"/>
      <c r="AX4201" s="11"/>
      <c r="AY4201" s="11"/>
      <c r="AZ4201" s="11"/>
      <c r="BA4201" s="11"/>
      <c r="BB4201" s="11"/>
      <c r="BC4201" s="11"/>
    </row>
    <row r="4202" spans="1:55" x14ac:dyDescent="0.3">
      <c r="A4202" s="11"/>
      <c r="B4202" s="11"/>
      <c r="C4202" s="11"/>
      <c r="D4202" s="11"/>
      <c r="E4202" s="38"/>
      <c r="F4202" s="11"/>
      <c r="G4202" s="40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11"/>
      <c r="AG4202" s="11"/>
      <c r="AH4202" s="11"/>
      <c r="AI4202" s="11"/>
      <c r="AJ4202" s="11"/>
      <c r="AK4202" s="11"/>
      <c r="AL4202" s="11"/>
      <c r="AM4202" s="11"/>
      <c r="AN4202" s="11"/>
      <c r="AO4202" s="11"/>
      <c r="AP4202" s="11"/>
      <c r="AQ4202" s="26"/>
      <c r="AR4202" s="26"/>
      <c r="AS4202" s="26"/>
      <c r="AT4202" s="26"/>
      <c r="AU4202" s="26"/>
      <c r="AV4202" s="26"/>
      <c r="AW4202" s="11"/>
      <c r="AX4202" s="11"/>
      <c r="AY4202" s="11"/>
      <c r="AZ4202" s="11"/>
      <c r="BA4202" s="11"/>
      <c r="BB4202" s="11"/>
      <c r="BC4202" s="11"/>
    </row>
    <row r="4203" spans="1:55" x14ac:dyDescent="0.3">
      <c r="A4203" s="11"/>
      <c r="B4203" s="11"/>
      <c r="C4203" s="11"/>
      <c r="D4203" s="11"/>
      <c r="E4203" s="38"/>
      <c r="F4203" s="11"/>
      <c r="G4203" s="40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11"/>
      <c r="AG4203" s="11"/>
      <c r="AH4203" s="11"/>
      <c r="AI4203" s="11"/>
      <c r="AJ4203" s="11"/>
      <c r="AK4203" s="11"/>
      <c r="AL4203" s="11"/>
      <c r="AM4203" s="11"/>
      <c r="AN4203" s="11"/>
      <c r="AO4203" s="11"/>
      <c r="AP4203" s="11"/>
      <c r="AQ4203" s="26"/>
      <c r="AR4203" s="26"/>
      <c r="AS4203" s="26"/>
      <c r="AT4203" s="26"/>
      <c r="AU4203" s="26"/>
      <c r="AV4203" s="26"/>
      <c r="AW4203" s="11"/>
      <c r="AX4203" s="11"/>
      <c r="AY4203" s="11"/>
      <c r="AZ4203" s="11"/>
      <c r="BA4203" s="11"/>
      <c r="BB4203" s="11"/>
      <c r="BC4203" s="11"/>
    </row>
    <row r="4204" spans="1:55" x14ac:dyDescent="0.3">
      <c r="A4204" s="11"/>
      <c r="B4204" s="11"/>
      <c r="C4204" s="11"/>
      <c r="D4204" s="11"/>
      <c r="E4204" s="38"/>
      <c r="F4204" s="11"/>
      <c r="G4204" s="40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11"/>
      <c r="AG4204" s="11"/>
      <c r="AH4204" s="11"/>
      <c r="AI4204" s="11"/>
      <c r="AJ4204" s="11"/>
      <c r="AK4204" s="11"/>
      <c r="AL4204" s="11"/>
      <c r="AM4204" s="11"/>
      <c r="AN4204" s="11"/>
      <c r="AO4204" s="11"/>
      <c r="AP4204" s="11"/>
      <c r="AQ4204" s="26"/>
      <c r="AR4204" s="26"/>
      <c r="AS4204" s="26"/>
      <c r="AT4204" s="26"/>
      <c r="AU4204" s="26"/>
      <c r="AV4204" s="26"/>
      <c r="AW4204" s="11"/>
      <c r="AX4204" s="11"/>
      <c r="AY4204" s="11"/>
      <c r="AZ4204" s="11"/>
      <c r="BA4204" s="11"/>
      <c r="BB4204" s="11"/>
      <c r="BC4204" s="11"/>
    </row>
    <row r="4205" spans="1:55" x14ac:dyDescent="0.3">
      <c r="A4205" s="11"/>
      <c r="B4205" s="11"/>
      <c r="C4205" s="11"/>
      <c r="D4205" s="11"/>
      <c r="E4205" s="38"/>
      <c r="F4205" s="11"/>
      <c r="G4205" s="40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11"/>
      <c r="AG4205" s="11"/>
      <c r="AH4205" s="11"/>
      <c r="AI4205" s="11"/>
      <c r="AJ4205" s="11"/>
      <c r="AK4205" s="11"/>
      <c r="AL4205" s="11"/>
      <c r="AM4205" s="11"/>
      <c r="AN4205" s="11"/>
      <c r="AO4205" s="11"/>
      <c r="AP4205" s="11"/>
      <c r="AQ4205" s="26"/>
      <c r="AR4205" s="26"/>
      <c r="AS4205" s="26"/>
      <c r="AT4205" s="26"/>
      <c r="AU4205" s="26"/>
      <c r="AV4205" s="26"/>
      <c r="AW4205" s="11"/>
      <c r="AX4205" s="11"/>
      <c r="AY4205" s="11"/>
      <c r="AZ4205" s="11"/>
      <c r="BA4205" s="11"/>
      <c r="BB4205" s="11"/>
      <c r="BC4205" s="11"/>
    </row>
    <row r="4206" spans="1:55" x14ac:dyDescent="0.3">
      <c r="A4206" s="11"/>
      <c r="B4206" s="11"/>
      <c r="C4206" s="11"/>
      <c r="D4206" s="11"/>
      <c r="E4206" s="38"/>
      <c r="F4206" s="11"/>
      <c r="G4206" s="40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11"/>
      <c r="AG4206" s="11"/>
      <c r="AH4206" s="11"/>
      <c r="AI4206" s="11"/>
      <c r="AJ4206" s="11"/>
      <c r="AK4206" s="11"/>
      <c r="AL4206" s="11"/>
      <c r="AM4206" s="11"/>
      <c r="AN4206" s="11"/>
      <c r="AO4206" s="11"/>
      <c r="AP4206" s="11"/>
      <c r="AQ4206" s="26"/>
      <c r="AR4206" s="26"/>
      <c r="AS4206" s="26"/>
      <c r="AT4206" s="26"/>
      <c r="AU4206" s="26"/>
      <c r="AV4206" s="26"/>
      <c r="AW4206" s="11"/>
      <c r="AX4206" s="11"/>
      <c r="AY4206" s="11"/>
      <c r="AZ4206" s="11"/>
      <c r="BA4206" s="11"/>
      <c r="BB4206" s="11"/>
      <c r="BC4206" s="11"/>
    </row>
    <row r="4207" spans="1:55" x14ac:dyDescent="0.3">
      <c r="A4207" s="11"/>
      <c r="B4207" s="11"/>
      <c r="C4207" s="11"/>
      <c r="D4207" s="11"/>
      <c r="E4207" s="38"/>
      <c r="F4207" s="11"/>
      <c r="G4207" s="40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11"/>
      <c r="AG4207" s="11"/>
      <c r="AH4207" s="11"/>
      <c r="AI4207" s="11"/>
      <c r="AJ4207" s="11"/>
      <c r="AK4207" s="11"/>
      <c r="AL4207" s="11"/>
      <c r="AM4207" s="11"/>
      <c r="AN4207" s="11"/>
      <c r="AO4207" s="11"/>
      <c r="AP4207" s="11"/>
      <c r="AQ4207" s="26"/>
      <c r="AR4207" s="26"/>
      <c r="AS4207" s="26"/>
      <c r="AT4207" s="26"/>
      <c r="AU4207" s="26"/>
      <c r="AV4207" s="26"/>
      <c r="AW4207" s="11"/>
      <c r="AX4207" s="11"/>
      <c r="AY4207" s="11"/>
      <c r="AZ4207" s="11"/>
      <c r="BA4207" s="11"/>
      <c r="BB4207" s="11"/>
      <c r="BC4207" s="11"/>
    </row>
    <row r="4208" spans="1:55" x14ac:dyDescent="0.3">
      <c r="A4208" s="11"/>
      <c r="B4208" s="11"/>
      <c r="C4208" s="11"/>
      <c r="D4208" s="11"/>
      <c r="E4208" s="38"/>
      <c r="F4208" s="11"/>
      <c r="G4208" s="40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11"/>
      <c r="AG4208" s="11"/>
      <c r="AH4208" s="11"/>
      <c r="AI4208" s="11"/>
      <c r="AJ4208" s="11"/>
      <c r="AK4208" s="11"/>
      <c r="AL4208" s="11"/>
      <c r="AM4208" s="11"/>
      <c r="AN4208" s="11"/>
      <c r="AO4208" s="11"/>
      <c r="AP4208" s="11"/>
      <c r="AQ4208" s="26"/>
      <c r="AR4208" s="26"/>
      <c r="AS4208" s="26"/>
      <c r="AT4208" s="26"/>
      <c r="AU4208" s="26"/>
      <c r="AV4208" s="26"/>
      <c r="AW4208" s="11"/>
      <c r="AX4208" s="11"/>
      <c r="AY4208" s="11"/>
      <c r="AZ4208" s="11"/>
      <c r="BA4208" s="11"/>
      <c r="BB4208" s="11"/>
      <c r="BC4208" s="11"/>
    </row>
    <row r="4209" spans="1:55" x14ac:dyDescent="0.3">
      <c r="A4209" s="11"/>
      <c r="B4209" s="11"/>
      <c r="C4209" s="11"/>
      <c r="D4209" s="11"/>
      <c r="E4209" s="38"/>
      <c r="F4209" s="11"/>
      <c r="G4209" s="40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11"/>
      <c r="AG4209" s="11"/>
      <c r="AH4209" s="11"/>
      <c r="AI4209" s="11"/>
      <c r="AJ4209" s="11"/>
      <c r="AK4209" s="11"/>
      <c r="AL4209" s="11"/>
      <c r="AM4209" s="11"/>
      <c r="AN4209" s="11"/>
      <c r="AO4209" s="11"/>
      <c r="AP4209" s="11"/>
      <c r="AQ4209" s="26"/>
      <c r="AR4209" s="26"/>
      <c r="AS4209" s="26"/>
      <c r="AT4209" s="26"/>
      <c r="AU4209" s="26"/>
      <c r="AV4209" s="26"/>
      <c r="AW4209" s="11"/>
      <c r="AX4209" s="11"/>
      <c r="AY4209" s="11"/>
      <c r="AZ4209" s="11"/>
      <c r="BA4209" s="11"/>
      <c r="BB4209" s="11"/>
      <c r="BC4209" s="11"/>
    </row>
    <row r="4210" spans="1:55" x14ac:dyDescent="0.3">
      <c r="A4210" s="11"/>
      <c r="B4210" s="11"/>
      <c r="C4210" s="11"/>
      <c r="D4210" s="11"/>
      <c r="E4210" s="38"/>
      <c r="F4210" s="11"/>
      <c r="G4210" s="40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11"/>
      <c r="AG4210" s="11"/>
      <c r="AH4210" s="11"/>
      <c r="AI4210" s="11"/>
      <c r="AJ4210" s="11"/>
      <c r="AK4210" s="11"/>
      <c r="AL4210" s="11"/>
      <c r="AM4210" s="11"/>
      <c r="AN4210" s="11"/>
      <c r="AO4210" s="11"/>
      <c r="AP4210" s="11"/>
      <c r="AQ4210" s="26"/>
      <c r="AR4210" s="26"/>
      <c r="AS4210" s="26"/>
      <c r="AT4210" s="26"/>
      <c r="AU4210" s="26"/>
      <c r="AV4210" s="26"/>
      <c r="AW4210" s="11"/>
      <c r="AX4210" s="11"/>
      <c r="AY4210" s="11"/>
      <c r="AZ4210" s="11"/>
      <c r="BA4210" s="11"/>
      <c r="BB4210" s="11"/>
      <c r="BC4210" s="11"/>
    </row>
    <row r="4211" spans="1:55" x14ac:dyDescent="0.3">
      <c r="A4211" s="11"/>
      <c r="B4211" s="11"/>
      <c r="C4211" s="11"/>
      <c r="D4211" s="11"/>
      <c r="E4211" s="38"/>
      <c r="F4211" s="11"/>
      <c r="G4211" s="40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11"/>
      <c r="AG4211" s="11"/>
      <c r="AH4211" s="11"/>
      <c r="AI4211" s="11"/>
      <c r="AJ4211" s="11"/>
      <c r="AK4211" s="11"/>
      <c r="AL4211" s="11"/>
      <c r="AM4211" s="11"/>
      <c r="AN4211" s="11"/>
      <c r="AO4211" s="11"/>
      <c r="AP4211" s="11"/>
      <c r="AQ4211" s="26"/>
      <c r="AR4211" s="26"/>
      <c r="AS4211" s="26"/>
      <c r="AT4211" s="26"/>
      <c r="AU4211" s="26"/>
      <c r="AV4211" s="26"/>
      <c r="AW4211" s="11"/>
      <c r="AX4211" s="11"/>
      <c r="AY4211" s="11"/>
      <c r="AZ4211" s="11"/>
      <c r="BA4211" s="11"/>
      <c r="BB4211" s="11"/>
      <c r="BC4211" s="11"/>
    </row>
    <row r="4212" spans="1:55" x14ac:dyDescent="0.3">
      <c r="A4212" s="11"/>
      <c r="B4212" s="11"/>
      <c r="C4212" s="11"/>
      <c r="D4212" s="11"/>
      <c r="E4212" s="38"/>
      <c r="F4212" s="11"/>
      <c r="G4212" s="40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11"/>
      <c r="AG4212" s="11"/>
      <c r="AH4212" s="11"/>
      <c r="AI4212" s="11"/>
      <c r="AJ4212" s="11"/>
      <c r="AK4212" s="11"/>
      <c r="AL4212" s="11"/>
      <c r="AM4212" s="11"/>
      <c r="AN4212" s="11"/>
      <c r="AO4212" s="11"/>
      <c r="AP4212" s="11"/>
      <c r="AQ4212" s="26"/>
      <c r="AR4212" s="26"/>
      <c r="AS4212" s="26"/>
      <c r="AT4212" s="26"/>
      <c r="AU4212" s="26"/>
      <c r="AV4212" s="26"/>
      <c r="AW4212" s="11"/>
      <c r="AX4212" s="11"/>
      <c r="AY4212" s="11"/>
      <c r="AZ4212" s="11"/>
      <c r="BA4212" s="11"/>
      <c r="BB4212" s="11"/>
      <c r="BC4212" s="11"/>
    </row>
    <row r="4213" spans="1:55" x14ac:dyDescent="0.3">
      <c r="A4213" s="11"/>
      <c r="B4213" s="11"/>
      <c r="C4213" s="11"/>
      <c r="D4213" s="11"/>
      <c r="E4213" s="38"/>
      <c r="F4213" s="11"/>
      <c r="G4213" s="40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11"/>
      <c r="AG4213" s="11"/>
      <c r="AH4213" s="11"/>
      <c r="AI4213" s="11"/>
      <c r="AJ4213" s="11"/>
      <c r="AK4213" s="11"/>
      <c r="AL4213" s="11"/>
      <c r="AM4213" s="11"/>
      <c r="AN4213" s="11"/>
      <c r="AO4213" s="11"/>
      <c r="AP4213" s="11"/>
      <c r="AQ4213" s="26"/>
      <c r="AR4213" s="26"/>
      <c r="AS4213" s="26"/>
      <c r="AT4213" s="26"/>
      <c r="AU4213" s="26"/>
      <c r="AV4213" s="26"/>
      <c r="AW4213" s="11"/>
      <c r="AX4213" s="11"/>
      <c r="AY4213" s="11"/>
      <c r="AZ4213" s="11"/>
      <c r="BA4213" s="11"/>
      <c r="BB4213" s="11"/>
      <c r="BC4213" s="11"/>
    </row>
    <row r="4214" spans="1:55" x14ac:dyDescent="0.3">
      <c r="A4214" s="11"/>
      <c r="B4214" s="11"/>
      <c r="C4214" s="11"/>
      <c r="D4214" s="11"/>
      <c r="E4214" s="38"/>
      <c r="F4214" s="11"/>
      <c r="G4214" s="40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11"/>
      <c r="AG4214" s="11"/>
      <c r="AH4214" s="11"/>
      <c r="AI4214" s="11"/>
      <c r="AJ4214" s="11"/>
      <c r="AK4214" s="11"/>
      <c r="AL4214" s="11"/>
      <c r="AM4214" s="11"/>
      <c r="AN4214" s="11"/>
      <c r="AO4214" s="11"/>
      <c r="AP4214" s="11"/>
      <c r="AQ4214" s="26"/>
      <c r="AR4214" s="26"/>
      <c r="AS4214" s="26"/>
      <c r="AT4214" s="26"/>
      <c r="AU4214" s="26"/>
      <c r="AV4214" s="26"/>
      <c r="AW4214" s="11"/>
      <c r="AX4214" s="11"/>
      <c r="AY4214" s="11"/>
      <c r="AZ4214" s="11"/>
      <c r="BA4214" s="11"/>
      <c r="BB4214" s="11"/>
      <c r="BC4214" s="11"/>
    </row>
    <row r="4215" spans="1:55" x14ac:dyDescent="0.3">
      <c r="A4215" s="11"/>
      <c r="B4215" s="11"/>
      <c r="C4215" s="11"/>
      <c r="D4215" s="11"/>
      <c r="E4215" s="38"/>
      <c r="F4215" s="11"/>
      <c r="G4215" s="40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11"/>
      <c r="AG4215" s="11"/>
      <c r="AH4215" s="11"/>
      <c r="AI4215" s="11"/>
      <c r="AJ4215" s="11"/>
      <c r="AK4215" s="11"/>
      <c r="AL4215" s="11"/>
      <c r="AM4215" s="11"/>
      <c r="AN4215" s="11"/>
      <c r="AO4215" s="11"/>
      <c r="AP4215" s="11"/>
      <c r="AQ4215" s="26"/>
      <c r="AR4215" s="26"/>
      <c r="AS4215" s="26"/>
      <c r="AT4215" s="26"/>
      <c r="AU4215" s="26"/>
      <c r="AV4215" s="26"/>
      <c r="AW4215" s="11"/>
      <c r="AX4215" s="11"/>
      <c r="AY4215" s="11"/>
      <c r="AZ4215" s="11"/>
      <c r="BA4215" s="11"/>
      <c r="BB4215" s="11"/>
      <c r="BC4215" s="11"/>
    </row>
    <row r="4216" spans="1:55" x14ac:dyDescent="0.3">
      <c r="A4216" s="11"/>
      <c r="B4216" s="11"/>
      <c r="C4216" s="11"/>
      <c r="D4216" s="11"/>
      <c r="E4216" s="38"/>
      <c r="F4216" s="11"/>
      <c r="G4216" s="40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11"/>
      <c r="AG4216" s="11"/>
      <c r="AH4216" s="11"/>
      <c r="AI4216" s="11"/>
      <c r="AJ4216" s="11"/>
      <c r="AK4216" s="11"/>
      <c r="AL4216" s="11"/>
      <c r="AM4216" s="11"/>
      <c r="AN4216" s="11"/>
      <c r="AO4216" s="11"/>
      <c r="AP4216" s="11"/>
      <c r="AQ4216" s="26"/>
      <c r="AR4216" s="26"/>
      <c r="AS4216" s="26"/>
      <c r="AT4216" s="26"/>
      <c r="AU4216" s="26"/>
      <c r="AV4216" s="26"/>
      <c r="AW4216" s="11"/>
      <c r="AX4216" s="11"/>
      <c r="AY4216" s="11"/>
      <c r="AZ4216" s="11"/>
      <c r="BA4216" s="11"/>
      <c r="BB4216" s="11"/>
      <c r="BC4216" s="11"/>
    </row>
    <row r="4217" spans="1:55" x14ac:dyDescent="0.3">
      <c r="A4217" s="11"/>
      <c r="B4217" s="11"/>
      <c r="C4217" s="11"/>
      <c r="D4217" s="11"/>
      <c r="E4217" s="38"/>
      <c r="F4217" s="11"/>
      <c r="G4217" s="40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11"/>
      <c r="AG4217" s="11"/>
      <c r="AH4217" s="11"/>
      <c r="AI4217" s="11"/>
      <c r="AJ4217" s="11"/>
      <c r="AK4217" s="11"/>
      <c r="AL4217" s="11"/>
      <c r="AM4217" s="11"/>
      <c r="AN4217" s="11"/>
      <c r="AO4217" s="11"/>
      <c r="AP4217" s="11"/>
      <c r="AQ4217" s="26"/>
      <c r="AR4217" s="26"/>
      <c r="AS4217" s="26"/>
      <c r="AT4217" s="26"/>
      <c r="AU4217" s="26"/>
      <c r="AV4217" s="26"/>
      <c r="AW4217" s="11"/>
      <c r="AX4217" s="11"/>
      <c r="AY4217" s="11"/>
      <c r="AZ4217" s="11"/>
      <c r="BA4217" s="11"/>
      <c r="BB4217" s="11"/>
      <c r="BC4217" s="11"/>
    </row>
    <row r="4218" spans="1:55" x14ac:dyDescent="0.3">
      <c r="A4218" s="11"/>
      <c r="B4218" s="11"/>
      <c r="C4218" s="11"/>
      <c r="D4218" s="11"/>
      <c r="E4218" s="38"/>
      <c r="F4218" s="11"/>
      <c r="G4218" s="40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11"/>
      <c r="AG4218" s="11"/>
      <c r="AH4218" s="11"/>
      <c r="AI4218" s="11"/>
      <c r="AJ4218" s="11"/>
      <c r="AK4218" s="11"/>
      <c r="AL4218" s="11"/>
      <c r="AM4218" s="11"/>
      <c r="AN4218" s="11"/>
      <c r="AO4218" s="11"/>
      <c r="AP4218" s="11"/>
      <c r="AQ4218" s="26"/>
      <c r="AR4218" s="26"/>
      <c r="AS4218" s="26"/>
      <c r="AT4218" s="26"/>
      <c r="AU4218" s="26"/>
      <c r="AV4218" s="26"/>
      <c r="AW4218" s="11"/>
      <c r="AX4218" s="11"/>
      <c r="AY4218" s="11"/>
      <c r="AZ4218" s="11"/>
      <c r="BA4218" s="11"/>
      <c r="BB4218" s="11"/>
      <c r="BC4218" s="11"/>
    </row>
    <row r="4219" spans="1:55" x14ac:dyDescent="0.3">
      <c r="A4219" s="11"/>
      <c r="B4219" s="11"/>
      <c r="C4219" s="11"/>
      <c r="D4219" s="11"/>
      <c r="E4219" s="38"/>
      <c r="F4219" s="11"/>
      <c r="G4219" s="40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11"/>
      <c r="AG4219" s="11"/>
      <c r="AH4219" s="11"/>
      <c r="AI4219" s="11"/>
      <c r="AJ4219" s="11"/>
      <c r="AK4219" s="11"/>
      <c r="AL4219" s="11"/>
      <c r="AM4219" s="11"/>
      <c r="AN4219" s="11"/>
      <c r="AO4219" s="11"/>
      <c r="AP4219" s="11"/>
      <c r="AQ4219" s="26"/>
      <c r="AR4219" s="26"/>
      <c r="AS4219" s="26"/>
      <c r="AT4219" s="26"/>
      <c r="AU4219" s="26"/>
      <c r="AV4219" s="26"/>
      <c r="AW4219" s="11"/>
      <c r="AX4219" s="11"/>
      <c r="AY4219" s="11"/>
      <c r="AZ4219" s="11"/>
      <c r="BA4219" s="11"/>
      <c r="BB4219" s="11"/>
      <c r="BC4219" s="11"/>
    </row>
    <row r="4220" spans="1:55" x14ac:dyDescent="0.3">
      <c r="A4220" s="11"/>
      <c r="B4220" s="11"/>
      <c r="C4220" s="11"/>
      <c r="D4220" s="11"/>
      <c r="E4220" s="38"/>
      <c r="F4220" s="11"/>
      <c r="G4220" s="40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11"/>
      <c r="AG4220" s="11"/>
      <c r="AH4220" s="11"/>
      <c r="AI4220" s="11"/>
      <c r="AJ4220" s="11"/>
      <c r="AK4220" s="11"/>
      <c r="AL4220" s="11"/>
      <c r="AM4220" s="11"/>
      <c r="AN4220" s="11"/>
      <c r="AO4220" s="11"/>
      <c r="AP4220" s="11"/>
      <c r="AQ4220" s="26"/>
      <c r="AR4220" s="26"/>
      <c r="AS4220" s="26"/>
      <c r="AT4220" s="26"/>
      <c r="AU4220" s="26"/>
      <c r="AV4220" s="26"/>
      <c r="AW4220" s="11"/>
      <c r="AX4220" s="11"/>
      <c r="AY4220" s="11"/>
      <c r="AZ4220" s="11"/>
      <c r="BA4220" s="11"/>
      <c r="BB4220" s="11"/>
      <c r="BC4220" s="11"/>
    </row>
    <row r="4221" spans="1:55" x14ac:dyDescent="0.3">
      <c r="A4221" s="11"/>
      <c r="B4221" s="11"/>
      <c r="C4221" s="11"/>
      <c r="D4221" s="11"/>
      <c r="E4221" s="38"/>
      <c r="F4221" s="11"/>
      <c r="G4221" s="40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11"/>
      <c r="AG4221" s="11"/>
      <c r="AH4221" s="11"/>
      <c r="AI4221" s="11"/>
      <c r="AJ4221" s="11"/>
      <c r="AK4221" s="11"/>
      <c r="AL4221" s="11"/>
      <c r="AM4221" s="11"/>
      <c r="AN4221" s="11"/>
      <c r="AO4221" s="11"/>
      <c r="AP4221" s="11"/>
      <c r="AQ4221" s="26"/>
      <c r="AR4221" s="26"/>
      <c r="AS4221" s="26"/>
      <c r="AT4221" s="26"/>
      <c r="AU4221" s="26"/>
      <c r="AV4221" s="26"/>
      <c r="AW4221" s="11"/>
      <c r="AX4221" s="11"/>
      <c r="AY4221" s="11"/>
      <c r="AZ4221" s="11"/>
      <c r="BA4221" s="11"/>
      <c r="BB4221" s="11"/>
      <c r="BC4221" s="11"/>
    </row>
    <row r="4222" spans="1:55" x14ac:dyDescent="0.3">
      <c r="A4222" s="11"/>
      <c r="B4222" s="11"/>
      <c r="C4222" s="11"/>
      <c r="D4222" s="11"/>
      <c r="E4222" s="38"/>
      <c r="F4222" s="11"/>
      <c r="G4222" s="40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11"/>
      <c r="AG4222" s="11"/>
      <c r="AH4222" s="11"/>
      <c r="AI4222" s="11"/>
      <c r="AJ4222" s="11"/>
      <c r="AK4222" s="11"/>
      <c r="AL4222" s="11"/>
      <c r="AM4222" s="11"/>
      <c r="AN4222" s="11"/>
      <c r="AO4222" s="11"/>
      <c r="AP4222" s="11"/>
      <c r="AQ4222" s="26"/>
      <c r="AR4222" s="26"/>
      <c r="AS4222" s="26"/>
      <c r="AT4222" s="26"/>
      <c r="AU4222" s="26"/>
      <c r="AV4222" s="26"/>
      <c r="AW4222" s="11"/>
      <c r="AX4222" s="11"/>
      <c r="AY4222" s="11"/>
      <c r="AZ4222" s="11"/>
      <c r="BA4222" s="11"/>
      <c r="BB4222" s="11"/>
      <c r="BC4222" s="11"/>
    </row>
    <row r="4223" spans="1:55" x14ac:dyDescent="0.3">
      <c r="A4223" s="11"/>
      <c r="B4223" s="11"/>
      <c r="C4223" s="11"/>
      <c r="D4223" s="11"/>
      <c r="E4223" s="38"/>
      <c r="F4223" s="11"/>
      <c r="G4223" s="40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11"/>
      <c r="AG4223" s="11"/>
      <c r="AH4223" s="11"/>
      <c r="AI4223" s="11"/>
      <c r="AJ4223" s="11"/>
      <c r="AK4223" s="11"/>
      <c r="AL4223" s="11"/>
      <c r="AM4223" s="11"/>
      <c r="AN4223" s="11"/>
      <c r="AO4223" s="11"/>
      <c r="AP4223" s="11"/>
      <c r="AQ4223" s="26"/>
      <c r="AR4223" s="26"/>
      <c r="AS4223" s="26"/>
      <c r="AT4223" s="26"/>
      <c r="AU4223" s="26"/>
      <c r="AV4223" s="26"/>
      <c r="AW4223" s="11"/>
      <c r="AX4223" s="11"/>
      <c r="AY4223" s="11"/>
      <c r="AZ4223" s="11"/>
      <c r="BA4223" s="11"/>
      <c r="BB4223" s="11"/>
      <c r="BC4223" s="11"/>
    </row>
    <row r="4224" spans="1:55" x14ac:dyDescent="0.3">
      <c r="A4224" s="11"/>
      <c r="B4224" s="11"/>
      <c r="C4224" s="11"/>
      <c r="D4224" s="11"/>
      <c r="E4224" s="38"/>
      <c r="F4224" s="11"/>
      <c r="G4224" s="40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11"/>
      <c r="AG4224" s="11"/>
      <c r="AH4224" s="11"/>
      <c r="AI4224" s="11"/>
      <c r="AJ4224" s="11"/>
      <c r="AK4224" s="11"/>
      <c r="AL4224" s="11"/>
      <c r="AM4224" s="11"/>
      <c r="AN4224" s="11"/>
      <c r="AO4224" s="11"/>
      <c r="AP4224" s="11"/>
      <c r="AQ4224" s="26"/>
      <c r="AR4224" s="26"/>
      <c r="AS4224" s="26"/>
      <c r="AT4224" s="26"/>
      <c r="AU4224" s="26"/>
      <c r="AV4224" s="26"/>
      <c r="AW4224" s="11"/>
      <c r="AX4224" s="11"/>
      <c r="AY4224" s="11"/>
      <c r="AZ4224" s="11"/>
      <c r="BA4224" s="11"/>
      <c r="BB4224" s="11"/>
      <c r="BC4224" s="11"/>
    </row>
    <row r="4225" spans="1:55" x14ac:dyDescent="0.3">
      <c r="A4225" s="11"/>
      <c r="B4225" s="11"/>
      <c r="C4225" s="11"/>
      <c r="D4225" s="11"/>
      <c r="E4225" s="38"/>
      <c r="F4225" s="11"/>
      <c r="G4225" s="40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11"/>
      <c r="AG4225" s="11"/>
      <c r="AH4225" s="11"/>
      <c r="AI4225" s="11"/>
      <c r="AJ4225" s="11"/>
      <c r="AK4225" s="11"/>
      <c r="AL4225" s="11"/>
      <c r="AM4225" s="11"/>
      <c r="AN4225" s="11"/>
      <c r="AO4225" s="11"/>
      <c r="AP4225" s="11"/>
      <c r="AQ4225" s="26"/>
      <c r="AR4225" s="26"/>
      <c r="AS4225" s="26"/>
      <c r="AT4225" s="26"/>
      <c r="AU4225" s="26"/>
      <c r="AV4225" s="26"/>
      <c r="AW4225" s="11"/>
      <c r="AX4225" s="11"/>
      <c r="AY4225" s="11"/>
      <c r="AZ4225" s="11"/>
      <c r="BA4225" s="11"/>
      <c r="BB4225" s="11"/>
      <c r="BC4225" s="11"/>
    </row>
    <row r="4226" spans="1:55" x14ac:dyDescent="0.3">
      <c r="A4226" s="11"/>
      <c r="B4226" s="11"/>
      <c r="C4226" s="11"/>
      <c r="D4226" s="11"/>
      <c r="E4226" s="38"/>
      <c r="F4226" s="11"/>
      <c r="G4226" s="40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11"/>
      <c r="AG4226" s="11"/>
      <c r="AH4226" s="11"/>
      <c r="AI4226" s="11"/>
      <c r="AJ4226" s="11"/>
      <c r="AK4226" s="11"/>
      <c r="AL4226" s="11"/>
      <c r="AM4226" s="11"/>
      <c r="AN4226" s="11"/>
      <c r="AO4226" s="11"/>
      <c r="AP4226" s="11"/>
      <c r="AQ4226" s="26"/>
      <c r="AR4226" s="26"/>
      <c r="AS4226" s="26"/>
      <c r="AT4226" s="26"/>
      <c r="AU4226" s="26"/>
      <c r="AV4226" s="26"/>
      <c r="AW4226" s="11"/>
      <c r="AX4226" s="11"/>
      <c r="AY4226" s="11"/>
      <c r="AZ4226" s="11"/>
      <c r="BA4226" s="11"/>
      <c r="BB4226" s="11"/>
      <c r="BC4226" s="11"/>
    </row>
    <row r="4227" spans="1:55" x14ac:dyDescent="0.3">
      <c r="A4227" s="11"/>
      <c r="B4227" s="11"/>
      <c r="C4227" s="11"/>
      <c r="D4227" s="11"/>
      <c r="E4227" s="38"/>
      <c r="F4227" s="11"/>
      <c r="G4227" s="40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11"/>
      <c r="AG4227" s="11"/>
      <c r="AH4227" s="11"/>
      <c r="AI4227" s="11"/>
      <c r="AJ4227" s="11"/>
      <c r="AK4227" s="11"/>
      <c r="AL4227" s="11"/>
      <c r="AM4227" s="11"/>
      <c r="AN4227" s="11"/>
      <c r="AO4227" s="11"/>
      <c r="AP4227" s="11"/>
      <c r="AQ4227" s="26"/>
      <c r="AR4227" s="26"/>
      <c r="AS4227" s="26"/>
      <c r="AT4227" s="26"/>
      <c r="AU4227" s="26"/>
      <c r="AV4227" s="26"/>
      <c r="AW4227" s="11"/>
      <c r="AX4227" s="11"/>
      <c r="AY4227" s="11"/>
      <c r="AZ4227" s="11"/>
      <c r="BA4227" s="11"/>
      <c r="BB4227" s="11"/>
      <c r="BC4227" s="11"/>
    </row>
    <row r="4228" spans="1:55" x14ac:dyDescent="0.3">
      <c r="A4228" s="11"/>
      <c r="B4228" s="11"/>
      <c r="C4228" s="11"/>
      <c r="D4228" s="11"/>
      <c r="E4228" s="38"/>
      <c r="F4228" s="11"/>
      <c r="G4228" s="40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11"/>
      <c r="AG4228" s="11"/>
      <c r="AH4228" s="11"/>
      <c r="AI4228" s="11"/>
      <c r="AJ4228" s="11"/>
      <c r="AK4228" s="11"/>
      <c r="AL4228" s="11"/>
      <c r="AM4228" s="11"/>
      <c r="AN4228" s="11"/>
      <c r="AO4228" s="11"/>
      <c r="AP4228" s="11"/>
      <c r="AQ4228" s="26"/>
      <c r="AR4228" s="26"/>
      <c r="AS4228" s="26"/>
      <c r="AT4228" s="26"/>
      <c r="AU4228" s="26"/>
      <c r="AV4228" s="26"/>
      <c r="AW4228" s="11"/>
      <c r="AX4228" s="11"/>
      <c r="AY4228" s="11"/>
      <c r="AZ4228" s="11"/>
      <c r="BA4228" s="11"/>
      <c r="BB4228" s="11"/>
      <c r="BC4228" s="11"/>
    </row>
    <row r="4229" spans="1:55" x14ac:dyDescent="0.3">
      <c r="A4229" s="11"/>
      <c r="B4229" s="11"/>
      <c r="C4229" s="11"/>
      <c r="D4229" s="11"/>
      <c r="E4229" s="38"/>
      <c r="F4229" s="11"/>
      <c r="G4229" s="40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11"/>
      <c r="AG4229" s="11"/>
      <c r="AH4229" s="11"/>
      <c r="AI4229" s="11"/>
      <c r="AJ4229" s="11"/>
      <c r="AK4229" s="11"/>
      <c r="AL4229" s="11"/>
      <c r="AM4229" s="11"/>
      <c r="AN4229" s="11"/>
      <c r="AO4229" s="11"/>
      <c r="AP4229" s="11"/>
      <c r="AQ4229" s="26"/>
      <c r="AR4229" s="26"/>
      <c r="AS4229" s="26"/>
      <c r="AT4229" s="26"/>
      <c r="AU4229" s="26"/>
      <c r="AV4229" s="26"/>
      <c r="AW4229" s="11"/>
      <c r="AX4229" s="11"/>
      <c r="AY4229" s="11"/>
      <c r="AZ4229" s="11"/>
      <c r="BA4229" s="11"/>
      <c r="BB4229" s="11"/>
      <c r="BC4229" s="11"/>
    </row>
    <row r="4230" spans="1:55" x14ac:dyDescent="0.3">
      <c r="A4230" s="11"/>
      <c r="B4230" s="11"/>
      <c r="C4230" s="11"/>
      <c r="D4230" s="11"/>
      <c r="E4230" s="38"/>
      <c r="F4230" s="11"/>
      <c r="G4230" s="40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11"/>
      <c r="AG4230" s="11"/>
      <c r="AH4230" s="11"/>
      <c r="AI4230" s="11"/>
      <c r="AJ4230" s="11"/>
      <c r="AK4230" s="11"/>
      <c r="AL4230" s="11"/>
      <c r="AM4230" s="11"/>
      <c r="AN4230" s="11"/>
      <c r="AO4230" s="11"/>
      <c r="AP4230" s="11"/>
      <c r="AQ4230" s="26"/>
      <c r="AR4230" s="26"/>
      <c r="AS4230" s="26"/>
      <c r="AT4230" s="26"/>
      <c r="AU4230" s="26"/>
      <c r="AV4230" s="26"/>
      <c r="AW4230" s="11"/>
      <c r="AX4230" s="11"/>
      <c r="AY4230" s="11"/>
      <c r="AZ4230" s="11"/>
      <c r="BA4230" s="11"/>
      <c r="BB4230" s="11"/>
      <c r="BC4230" s="11"/>
    </row>
    <row r="4231" spans="1:55" x14ac:dyDescent="0.3">
      <c r="A4231" s="11"/>
      <c r="B4231" s="11"/>
      <c r="C4231" s="11"/>
      <c r="D4231" s="11"/>
      <c r="E4231" s="38"/>
      <c r="F4231" s="11"/>
      <c r="G4231" s="40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11"/>
      <c r="AG4231" s="11"/>
      <c r="AH4231" s="11"/>
      <c r="AI4231" s="11"/>
      <c r="AJ4231" s="11"/>
      <c r="AK4231" s="11"/>
      <c r="AL4231" s="11"/>
      <c r="AM4231" s="11"/>
      <c r="AN4231" s="11"/>
      <c r="AO4231" s="11"/>
      <c r="AP4231" s="11"/>
      <c r="AQ4231" s="26"/>
      <c r="AR4231" s="26"/>
      <c r="AS4231" s="26"/>
      <c r="AT4231" s="26"/>
      <c r="AU4231" s="26"/>
      <c r="AV4231" s="26"/>
      <c r="AW4231" s="11"/>
      <c r="AX4231" s="11"/>
      <c r="AY4231" s="11"/>
      <c r="AZ4231" s="11"/>
      <c r="BA4231" s="11"/>
      <c r="BB4231" s="11"/>
      <c r="BC4231" s="11"/>
    </row>
    <row r="4232" spans="1:55" x14ac:dyDescent="0.3">
      <c r="A4232" s="11"/>
      <c r="B4232" s="11"/>
      <c r="C4232" s="11"/>
      <c r="D4232" s="11"/>
      <c r="E4232" s="38"/>
      <c r="F4232" s="11"/>
      <c r="G4232" s="40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11"/>
      <c r="AG4232" s="11"/>
      <c r="AH4232" s="11"/>
      <c r="AI4232" s="11"/>
      <c r="AJ4232" s="11"/>
      <c r="AK4232" s="11"/>
      <c r="AL4232" s="11"/>
      <c r="AM4232" s="11"/>
      <c r="AN4232" s="11"/>
      <c r="AO4232" s="11"/>
      <c r="AP4232" s="11"/>
      <c r="AQ4232" s="26"/>
      <c r="AR4232" s="26"/>
      <c r="AS4232" s="26"/>
      <c r="AT4232" s="26"/>
      <c r="AU4232" s="26"/>
      <c r="AV4232" s="26"/>
      <c r="AW4232" s="11"/>
      <c r="AX4232" s="11"/>
      <c r="AY4232" s="11"/>
      <c r="AZ4232" s="11"/>
      <c r="BA4232" s="11"/>
      <c r="BB4232" s="11"/>
      <c r="BC4232" s="11"/>
    </row>
    <row r="4233" spans="1:55" x14ac:dyDescent="0.3">
      <c r="A4233" s="11"/>
      <c r="B4233" s="11"/>
      <c r="C4233" s="11"/>
      <c r="D4233" s="11"/>
      <c r="E4233" s="38"/>
      <c r="F4233" s="11"/>
      <c r="G4233" s="40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11"/>
      <c r="AG4233" s="11"/>
      <c r="AH4233" s="11"/>
      <c r="AI4233" s="11"/>
      <c r="AJ4233" s="11"/>
      <c r="AK4233" s="11"/>
      <c r="AL4233" s="11"/>
      <c r="AM4233" s="11"/>
      <c r="AN4233" s="11"/>
      <c r="AO4233" s="11"/>
      <c r="AP4233" s="11"/>
      <c r="AQ4233" s="26"/>
      <c r="AR4233" s="26"/>
      <c r="AS4233" s="26"/>
      <c r="AT4233" s="26"/>
      <c r="AU4233" s="26"/>
      <c r="AV4233" s="26"/>
      <c r="AW4233" s="11"/>
      <c r="AX4233" s="11"/>
      <c r="AY4233" s="11"/>
      <c r="AZ4233" s="11"/>
      <c r="BA4233" s="11"/>
      <c r="BB4233" s="11"/>
      <c r="BC4233" s="11"/>
    </row>
    <row r="4234" spans="1:55" x14ac:dyDescent="0.3">
      <c r="A4234" s="11"/>
      <c r="B4234" s="11"/>
      <c r="C4234" s="11"/>
      <c r="D4234" s="11"/>
      <c r="E4234" s="38"/>
      <c r="F4234" s="11"/>
      <c r="G4234" s="40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11"/>
      <c r="AG4234" s="11"/>
      <c r="AH4234" s="11"/>
      <c r="AI4234" s="11"/>
      <c r="AJ4234" s="11"/>
      <c r="AK4234" s="11"/>
      <c r="AL4234" s="11"/>
      <c r="AM4234" s="11"/>
      <c r="AN4234" s="11"/>
      <c r="AO4234" s="11"/>
      <c r="AP4234" s="11"/>
      <c r="AQ4234" s="26"/>
      <c r="AR4234" s="26"/>
      <c r="AS4234" s="26"/>
      <c r="AT4234" s="26"/>
      <c r="AU4234" s="26"/>
      <c r="AV4234" s="26"/>
      <c r="AW4234" s="11"/>
      <c r="AX4234" s="11"/>
      <c r="AY4234" s="11"/>
      <c r="AZ4234" s="11"/>
      <c r="BA4234" s="11"/>
      <c r="BB4234" s="11"/>
      <c r="BC4234" s="11"/>
    </row>
    <row r="4235" spans="1:55" x14ac:dyDescent="0.3">
      <c r="A4235" s="11"/>
      <c r="B4235" s="11"/>
      <c r="C4235" s="11"/>
      <c r="D4235" s="11"/>
      <c r="E4235" s="38"/>
      <c r="F4235" s="11"/>
      <c r="G4235" s="40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11"/>
      <c r="AG4235" s="11"/>
      <c r="AH4235" s="11"/>
      <c r="AI4235" s="11"/>
      <c r="AJ4235" s="11"/>
      <c r="AK4235" s="11"/>
      <c r="AL4235" s="11"/>
      <c r="AM4235" s="11"/>
      <c r="AN4235" s="11"/>
      <c r="AO4235" s="11"/>
      <c r="AP4235" s="11"/>
      <c r="AQ4235" s="26"/>
      <c r="AR4235" s="26"/>
      <c r="AS4235" s="26"/>
      <c r="AT4235" s="26"/>
      <c r="AU4235" s="26"/>
      <c r="AV4235" s="26"/>
      <c r="AW4235" s="11"/>
      <c r="AX4235" s="11"/>
      <c r="AY4235" s="11"/>
      <c r="AZ4235" s="11"/>
      <c r="BA4235" s="11"/>
      <c r="BB4235" s="11"/>
      <c r="BC4235" s="11"/>
    </row>
    <row r="4236" spans="1:55" x14ac:dyDescent="0.3">
      <c r="A4236" s="11"/>
      <c r="B4236" s="11"/>
      <c r="C4236" s="11"/>
      <c r="D4236" s="11"/>
      <c r="E4236" s="38"/>
      <c r="F4236" s="11"/>
      <c r="G4236" s="40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11"/>
      <c r="AG4236" s="11"/>
      <c r="AH4236" s="11"/>
      <c r="AI4236" s="11"/>
      <c r="AJ4236" s="11"/>
      <c r="AK4236" s="11"/>
      <c r="AL4236" s="11"/>
      <c r="AM4236" s="11"/>
      <c r="AN4236" s="11"/>
      <c r="AO4236" s="11"/>
      <c r="AP4236" s="11"/>
      <c r="AQ4236" s="26"/>
      <c r="AR4236" s="26"/>
      <c r="AS4236" s="26"/>
      <c r="AT4236" s="26"/>
      <c r="AU4236" s="26"/>
      <c r="AV4236" s="26"/>
      <c r="AW4236" s="11"/>
      <c r="AX4236" s="11"/>
      <c r="AY4236" s="11"/>
      <c r="AZ4236" s="11"/>
      <c r="BA4236" s="11"/>
      <c r="BB4236" s="11"/>
      <c r="BC4236" s="11"/>
    </row>
    <row r="4237" spans="1:55" x14ac:dyDescent="0.3">
      <c r="A4237" s="11"/>
      <c r="B4237" s="11"/>
      <c r="C4237" s="11"/>
      <c r="D4237" s="11"/>
      <c r="E4237" s="38"/>
      <c r="F4237" s="11"/>
      <c r="G4237" s="40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11"/>
      <c r="AG4237" s="11"/>
      <c r="AH4237" s="11"/>
      <c r="AI4237" s="11"/>
      <c r="AJ4237" s="11"/>
      <c r="AK4237" s="11"/>
      <c r="AL4237" s="11"/>
      <c r="AM4237" s="11"/>
      <c r="AN4237" s="11"/>
      <c r="AO4237" s="11"/>
      <c r="AP4237" s="11"/>
      <c r="AQ4237" s="26"/>
      <c r="AR4237" s="26"/>
      <c r="AS4237" s="26"/>
      <c r="AT4237" s="26"/>
      <c r="AU4237" s="26"/>
      <c r="AV4237" s="26"/>
      <c r="AW4237" s="11"/>
      <c r="AX4237" s="11"/>
      <c r="AY4237" s="11"/>
      <c r="AZ4237" s="11"/>
      <c r="BA4237" s="11"/>
      <c r="BB4237" s="11"/>
      <c r="BC4237" s="11"/>
    </row>
    <row r="4238" spans="1:55" x14ac:dyDescent="0.3">
      <c r="A4238" s="11"/>
      <c r="B4238" s="11"/>
      <c r="C4238" s="11"/>
      <c r="D4238" s="11"/>
      <c r="E4238" s="38"/>
      <c r="F4238" s="11"/>
      <c r="G4238" s="40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11"/>
      <c r="AG4238" s="11"/>
      <c r="AH4238" s="11"/>
      <c r="AI4238" s="11"/>
      <c r="AJ4238" s="11"/>
      <c r="AK4238" s="11"/>
      <c r="AL4238" s="11"/>
      <c r="AM4238" s="11"/>
      <c r="AN4238" s="11"/>
      <c r="AO4238" s="11"/>
      <c r="AP4238" s="11"/>
      <c r="AQ4238" s="26"/>
      <c r="AR4238" s="26"/>
      <c r="AS4238" s="26"/>
      <c r="AT4238" s="26"/>
      <c r="AU4238" s="26"/>
      <c r="AV4238" s="26"/>
      <c r="AW4238" s="11"/>
      <c r="AX4238" s="11"/>
      <c r="AY4238" s="11"/>
      <c r="AZ4238" s="11"/>
      <c r="BA4238" s="11"/>
      <c r="BB4238" s="11"/>
      <c r="BC4238" s="11"/>
    </row>
    <row r="4239" spans="1:55" x14ac:dyDescent="0.3">
      <c r="A4239" s="11"/>
      <c r="B4239" s="11"/>
      <c r="C4239" s="11"/>
      <c r="D4239" s="11"/>
      <c r="E4239" s="38"/>
      <c r="F4239" s="11"/>
      <c r="G4239" s="40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11"/>
      <c r="AG4239" s="11"/>
      <c r="AH4239" s="11"/>
      <c r="AI4239" s="11"/>
      <c r="AJ4239" s="11"/>
      <c r="AK4239" s="11"/>
      <c r="AL4239" s="11"/>
      <c r="AM4239" s="11"/>
      <c r="AN4239" s="11"/>
      <c r="AO4239" s="11"/>
      <c r="AP4239" s="11"/>
      <c r="AQ4239" s="26"/>
      <c r="AR4239" s="26"/>
      <c r="AS4239" s="26"/>
      <c r="AT4239" s="26"/>
      <c r="AU4239" s="26"/>
      <c r="AV4239" s="26"/>
      <c r="AW4239" s="11"/>
      <c r="AX4239" s="11"/>
      <c r="AY4239" s="11"/>
      <c r="AZ4239" s="11"/>
      <c r="BA4239" s="11"/>
      <c r="BB4239" s="11"/>
      <c r="BC4239" s="11"/>
    </row>
    <row r="4240" spans="1:55" x14ac:dyDescent="0.3">
      <c r="A4240" s="11"/>
      <c r="B4240" s="11"/>
      <c r="C4240" s="11"/>
      <c r="D4240" s="11"/>
      <c r="E4240" s="38"/>
      <c r="F4240" s="11"/>
      <c r="G4240" s="40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11"/>
      <c r="AG4240" s="11"/>
      <c r="AH4240" s="11"/>
      <c r="AI4240" s="11"/>
      <c r="AJ4240" s="11"/>
      <c r="AK4240" s="11"/>
      <c r="AL4240" s="11"/>
      <c r="AM4240" s="11"/>
      <c r="AN4240" s="11"/>
      <c r="AO4240" s="11"/>
      <c r="AP4240" s="11"/>
      <c r="AQ4240" s="26"/>
      <c r="AR4240" s="26"/>
      <c r="AS4240" s="26"/>
      <c r="AT4240" s="26"/>
      <c r="AU4240" s="26"/>
      <c r="AV4240" s="26"/>
      <c r="AW4240" s="11"/>
      <c r="AX4240" s="11"/>
      <c r="AY4240" s="11"/>
      <c r="AZ4240" s="11"/>
      <c r="BA4240" s="11"/>
      <c r="BB4240" s="11"/>
      <c r="BC4240" s="11"/>
    </row>
    <row r="4241" spans="1:55" x14ac:dyDescent="0.3">
      <c r="A4241" s="11"/>
      <c r="B4241" s="11"/>
      <c r="C4241" s="11"/>
      <c r="D4241" s="11"/>
      <c r="E4241" s="38"/>
      <c r="F4241" s="11"/>
      <c r="G4241" s="40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11"/>
      <c r="AG4241" s="11"/>
      <c r="AH4241" s="11"/>
      <c r="AI4241" s="11"/>
      <c r="AJ4241" s="11"/>
      <c r="AK4241" s="11"/>
      <c r="AL4241" s="11"/>
      <c r="AM4241" s="11"/>
      <c r="AN4241" s="11"/>
      <c r="AO4241" s="11"/>
      <c r="AP4241" s="11"/>
      <c r="AQ4241" s="26"/>
      <c r="AR4241" s="26"/>
      <c r="AS4241" s="26"/>
      <c r="AT4241" s="26"/>
      <c r="AU4241" s="26"/>
      <c r="AV4241" s="26"/>
      <c r="AW4241" s="11"/>
      <c r="AX4241" s="11"/>
      <c r="AY4241" s="11"/>
      <c r="AZ4241" s="11"/>
      <c r="BA4241" s="11"/>
      <c r="BB4241" s="11"/>
      <c r="BC4241" s="11"/>
    </row>
    <row r="4242" spans="1:55" x14ac:dyDescent="0.3">
      <c r="A4242" s="11"/>
      <c r="B4242" s="11"/>
      <c r="C4242" s="11"/>
      <c r="D4242" s="11"/>
      <c r="E4242" s="38"/>
      <c r="F4242" s="11"/>
      <c r="G4242" s="40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11"/>
      <c r="AG4242" s="11"/>
      <c r="AH4242" s="11"/>
      <c r="AI4242" s="11"/>
      <c r="AJ4242" s="11"/>
      <c r="AK4242" s="11"/>
      <c r="AL4242" s="11"/>
      <c r="AM4242" s="11"/>
      <c r="AN4242" s="11"/>
      <c r="AO4242" s="11"/>
      <c r="AP4242" s="11"/>
      <c r="AQ4242" s="26"/>
      <c r="AR4242" s="26"/>
      <c r="AS4242" s="26"/>
      <c r="AT4242" s="26"/>
      <c r="AU4242" s="26"/>
      <c r="AV4242" s="26"/>
      <c r="AW4242" s="11"/>
      <c r="AX4242" s="11"/>
      <c r="AY4242" s="11"/>
      <c r="AZ4242" s="11"/>
      <c r="BA4242" s="11"/>
      <c r="BB4242" s="11"/>
      <c r="BC4242" s="11"/>
    </row>
    <row r="4243" spans="1:55" x14ac:dyDescent="0.3">
      <c r="A4243" s="11"/>
      <c r="B4243" s="11"/>
      <c r="C4243" s="11"/>
      <c r="D4243" s="11"/>
      <c r="E4243" s="38"/>
      <c r="F4243" s="11"/>
      <c r="G4243" s="40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11"/>
      <c r="AG4243" s="11"/>
      <c r="AH4243" s="11"/>
      <c r="AI4243" s="11"/>
      <c r="AJ4243" s="11"/>
      <c r="AK4243" s="11"/>
      <c r="AL4243" s="11"/>
      <c r="AM4243" s="11"/>
      <c r="AN4243" s="11"/>
      <c r="AO4243" s="11"/>
      <c r="AP4243" s="11"/>
      <c r="AQ4243" s="26"/>
      <c r="AR4243" s="26"/>
      <c r="AS4243" s="26"/>
      <c r="AT4243" s="26"/>
      <c r="AU4243" s="26"/>
      <c r="AV4243" s="26"/>
      <c r="AW4243" s="11"/>
      <c r="AX4243" s="11"/>
      <c r="AY4243" s="11"/>
      <c r="AZ4243" s="11"/>
      <c r="BA4243" s="11"/>
      <c r="BB4243" s="11"/>
      <c r="BC4243" s="11"/>
    </row>
    <row r="4244" spans="1:55" x14ac:dyDescent="0.3">
      <c r="A4244" s="11"/>
      <c r="B4244" s="11"/>
      <c r="C4244" s="11"/>
      <c r="D4244" s="11"/>
      <c r="E4244" s="38"/>
      <c r="F4244" s="11"/>
      <c r="G4244" s="40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11"/>
      <c r="AG4244" s="11"/>
      <c r="AH4244" s="11"/>
      <c r="AI4244" s="11"/>
      <c r="AJ4244" s="11"/>
      <c r="AK4244" s="11"/>
      <c r="AL4244" s="11"/>
      <c r="AM4244" s="11"/>
      <c r="AN4244" s="11"/>
      <c r="AO4244" s="11"/>
      <c r="AP4244" s="11"/>
      <c r="AQ4244" s="26"/>
      <c r="AR4244" s="26"/>
      <c r="AS4244" s="26"/>
      <c r="AT4244" s="26"/>
      <c r="AU4244" s="26"/>
      <c r="AV4244" s="26"/>
      <c r="AW4244" s="11"/>
      <c r="AX4244" s="11"/>
      <c r="AY4244" s="11"/>
      <c r="AZ4244" s="11"/>
      <c r="BA4244" s="11"/>
      <c r="BB4244" s="11"/>
      <c r="BC4244" s="11"/>
    </row>
    <row r="4245" spans="1:55" x14ac:dyDescent="0.3">
      <c r="A4245" s="11"/>
      <c r="B4245" s="11"/>
      <c r="C4245" s="11"/>
      <c r="D4245" s="11"/>
      <c r="E4245" s="38"/>
      <c r="F4245" s="11"/>
      <c r="G4245" s="40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11"/>
      <c r="AG4245" s="11"/>
      <c r="AH4245" s="11"/>
      <c r="AI4245" s="11"/>
      <c r="AJ4245" s="11"/>
      <c r="AK4245" s="11"/>
      <c r="AL4245" s="11"/>
      <c r="AM4245" s="11"/>
      <c r="AN4245" s="11"/>
      <c r="AO4245" s="11"/>
      <c r="AP4245" s="11"/>
      <c r="AQ4245" s="26"/>
      <c r="AR4245" s="26"/>
      <c r="AS4245" s="26"/>
      <c r="AT4245" s="26"/>
      <c r="AU4245" s="26"/>
      <c r="AV4245" s="26"/>
      <c r="AW4245" s="11"/>
      <c r="AX4245" s="11"/>
      <c r="AY4245" s="11"/>
      <c r="AZ4245" s="11"/>
      <c r="BA4245" s="11"/>
      <c r="BB4245" s="11"/>
      <c r="BC4245" s="11"/>
    </row>
    <row r="4246" spans="1:55" x14ac:dyDescent="0.3">
      <c r="A4246" s="11"/>
      <c r="B4246" s="11"/>
      <c r="C4246" s="11"/>
      <c r="D4246" s="11"/>
      <c r="E4246" s="38"/>
      <c r="F4246" s="11"/>
      <c r="G4246" s="40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11"/>
      <c r="AG4246" s="11"/>
      <c r="AH4246" s="11"/>
      <c r="AI4246" s="11"/>
      <c r="AJ4246" s="11"/>
      <c r="AK4246" s="11"/>
      <c r="AL4246" s="11"/>
      <c r="AM4246" s="11"/>
      <c r="AN4246" s="11"/>
      <c r="AO4246" s="11"/>
      <c r="AP4246" s="11"/>
      <c r="AQ4246" s="26"/>
      <c r="AR4246" s="26"/>
      <c r="AS4246" s="26"/>
      <c r="AT4246" s="26"/>
      <c r="AU4246" s="26"/>
      <c r="AV4246" s="26"/>
      <c r="AW4246" s="11"/>
      <c r="AX4246" s="11"/>
      <c r="AY4246" s="11"/>
      <c r="AZ4246" s="11"/>
      <c r="BA4246" s="11"/>
      <c r="BB4246" s="11"/>
      <c r="BC4246" s="11"/>
    </row>
    <row r="4247" spans="1:55" x14ac:dyDescent="0.3">
      <c r="A4247" s="11"/>
      <c r="B4247" s="11"/>
      <c r="C4247" s="11"/>
      <c r="D4247" s="11"/>
      <c r="E4247" s="38"/>
      <c r="F4247" s="11"/>
      <c r="G4247" s="40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11"/>
      <c r="AG4247" s="11"/>
      <c r="AH4247" s="11"/>
      <c r="AI4247" s="11"/>
      <c r="AJ4247" s="11"/>
      <c r="AK4247" s="11"/>
      <c r="AL4247" s="11"/>
      <c r="AM4247" s="11"/>
      <c r="AN4247" s="11"/>
      <c r="AO4247" s="11"/>
      <c r="AP4247" s="11"/>
      <c r="AQ4247" s="26"/>
      <c r="AR4247" s="26"/>
      <c r="AS4247" s="26"/>
      <c r="AT4247" s="26"/>
      <c r="AU4247" s="26"/>
      <c r="AV4247" s="26"/>
      <c r="AW4247" s="11"/>
      <c r="AX4247" s="11"/>
      <c r="AY4247" s="11"/>
      <c r="AZ4247" s="11"/>
      <c r="BA4247" s="11"/>
      <c r="BB4247" s="11"/>
      <c r="BC4247" s="11"/>
    </row>
    <row r="4248" spans="1:55" x14ac:dyDescent="0.3">
      <c r="A4248" s="11"/>
      <c r="B4248" s="11"/>
      <c r="C4248" s="11"/>
      <c r="D4248" s="11"/>
      <c r="E4248" s="38"/>
      <c r="F4248" s="11"/>
      <c r="G4248" s="40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11"/>
      <c r="AG4248" s="11"/>
      <c r="AH4248" s="11"/>
      <c r="AI4248" s="11"/>
      <c r="AJ4248" s="11"/>
      <c r="AK4248" s="11"/>
      <c r="AL4248" s="11"/>
      <c r="AM4248" s="11"/>
      <c r="AN4248" s="11"/>
      <c r="AO4248" s="11"/>
      <c r="AP4248" s="11"/>
      <c r="AQ4248" s="26"/>
      <c r="AR4248" s="26"/>
      <c r="AS4248" s="26"/>
      <c r="AT4248" s="26"/>
      <c r="AU4248" s="26"/>
      <c r="AV4248" s="26"/>
      <c r="AW4248" s="11"/>
      <c r="AX4248" s="11"/>
      <c r="AY4248" s="11"/>
      <c r="AZ4248" s="11"/>
      <c r="BA4248" s="11"/>
      <c r="BB4248" s="11"/>
      <c r="BC4248" s="11"/>
    </row>
    <row r="4249" spans="1:55" x14ac:dyDescent="0.3">
      <c r="A4249" s="11"/>
      <c r="B4249" s="11"/>
      <c r="C4249" s="11"/>
      <c r="D4249" s="11"/>
      <c r="E4249" s="38"/>
      <c r="F4249" s="11"/>
      <c r="G4249" s="40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11"/>
      <c r="AG4249" s="11"/>
      <c r="AH4249" s="11"/>
      <c r="AI4249" s="11"/>
      <c r="AJ4249" s="11"/>
      <c r="AK4249" s="11"/>
      <c r="AL4249" s="11"/>
      <c r="AM4249" s="11"/>
      <c r="AN4249" s="11"/>
      <c r="AO4249" s="11"/>
      <c r="AP4249" s="11"/>
      <c r="AQ4249" s="26"/>
      <c r="AR4249" s="26"/>
      <c r="AS4249" s="26"/>
      <c r="AT4249" s="26"/>
      <c r="AU4249" s="26"/>
      <c r="AV4249" s="26"/>
      <c r="AW4249" s="11"/>
      <c r="AX4249" s="11"/>
      <c r="AY4249" s="11"/>
      <c r="AZ4249" s="11"/>
      <c r="BA4249" s="11"/>
      <c r="BB4249" s="11"/>
      <c r="BC4249" s="11"/>
    </row>
    <row r="4250" spans="1:55" x14ac:dyDescent="0.3">
      <c r="A4250" s="11"/>
      <c r="B4250" s="11"/>
      <c r="C4250" s="11"/>
      <c r="D4250" s="11"/>
      <c r="E4250" s="38"/>
      <c r="F4250" s="11"/>
      <c r="G4250" s="40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11"/>
      <c r="AG4250" s="11"/>
      <c r="AH4250" s="11"/>
      <c r="AI4250" s="11"/>
      <c r="AJ4250" s="11"/>
      <c r="AK4250" s="11"/>
      <c r="AL4250" s="11"/>
      <c r="AM4250" s="11"/>
      <c r="AN4250" s="11"/>
      <c r="AO4250" s="11"/>
      <c r="AP4250" s="11"/>
      <c r="AQ4250" s="26"/>
      <c r="AR4250" s="26"/>
      <c r="AS4250" s="26"/>
      <c r="AT4250" s="26"/>
      <c r="AU4250" s="26"/>
      <c r="AV4250" s="26"/>
      <c r="AW4250" s="11"/>
      <c r="AX4250" s="11"/>
      <c r="AY4250" s="11"/>
      <c r="AZ4250" s="11"/>
      <c r="BA4250" s="11"/>
      <c r="BB4250" s="11"/>
      <c r="BC4250" s="11"/>
    </row>
    <row r="4251" spans="1:55" x14ac:dyDescent="0.3">
      <c r="A4251" s="11"/>
      <c r="B4251" s="11"/>
      <c r="C4251" s="11"/>
      <c r="D4251" s="11"/>
      <c r="E4251" s="38"/>
      <c r="F4251" s="11"/>
      <c r="G4251" s="40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11"/>
      <c r="AG4251" s="11"/>
      <c r="AH4251" s="11"/>
      <c r="AI4251" s="11"/>
      <c r="AJ4251" s="11"/>
      <c r="AK4251" s="11"/>
      <c r="AL4251" s="11"/>
      <c r="AM4251" s="11"/>
      <c r="AN4251" s="11"/>
      <c r="AO4251" s="11"/>
      <c r="AP4251" s="11"/>
      <c r="AQ4251" s="26"/>
      <c r="AR4251" s="26"/>
      <c r="AS4251" s="26"/>
      <c r="AT4251" s="26"/>
      <c r="AU4251" s="26"/>
      <c r="AV4251" s="26"/>
      <c r="AW4251" s="11"/>
      <c r="AX4251" s="11"/>
      <c r="AY4251" s="11"/>
      <c r="AZ4251" s="11"/>
      <c r="BA4251" s="11"/>
      <c r="BB4251" s="11"/>
      <c r="BC4251" s="11"/>
    </row>
    <row r="4252" spans="1:55" x14ac:dyDescent="0.3">
      <c r="A4252" s="11"/>
      <c r="B4252" s="11"/>
      <c r="C4252" s="11"/>
      <c r="D4252" s="11"/>
      <c r="E4252" s="38"/>
      <c r="F4252" s="11"/>
      <c r="G4252" s="40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11"/>
      <c r="AG4252" s="11"/>
      <c r="AH4252" s="11"/>
      <c r="AI4252" s="11"/>
      <c r="AJ4252" s="11"/>
      <c r="AK4252" s="11"/>
      <c r="AL4252" s="11"/>
      <c r="AM4252" s="11"/>
      <c r="AN4252" s="11"/>
      <c r="AO4252" s="11"/>
      <c r="AP4252" s="11"/>
      <c r="AQ4252" s="26"/>
      <c r="AR4252" s="26"/>
      <c r="AS4252" s="26"/>
      <c r="AT4252" s="26"/>
      <c r="AU4252" s="26"/>
      <c r="AV4252" s="26"/>
      <c r="AW4252" s="11"/>
      <c r="AX4252" s="11"/>
      <c r="AY4252" s="11"/>
      <c r="AZ4252" s="11"/>
      <c r="BA4252" s="11"/>
      <c r="BB4252" s="11"/>
      <c r="BC4252" s="11"/>
    </row>
    <row r="4253" spans="1:55" x14ac:dyDescent="0.3">
      <c r="A4253" s="11"/>
      <c r="B4253" s="11"/>
      <c r="C4253" s="11"/>
      <c r="D4253" s="11"/>
      <c r="E4253" s="38"/>
      <c r="F4253" s="11"/>
      <c r="G4253" s="40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11"/>
      <c r="AG4253" s="11"/>
      <c r="AH4253" s="11"/>
      <c r="AI4253" s="11"/>
      <c r="AJ4253" s="11"/>
      <c r="AK4253" s="11"/>
      <c r="AL4253" s="11"/>
      <c r="AM4253" s="11"/>
      <c r="AN4253" s="11"/>
      <c r="AO4253" s="11"/>
      <c r="AP4253" s="11"/>
      <c r="AQ4253" s="26"/>
      <c r="AR4253" s="26"/>
      <c r="AS4253" s="26"/>
      <c r="AT4253" s="26"/>
      <c r="AU4253" s="26"/>
      <c r="AV4253" s="26"/>
      <c r="AW4253" s="11"/>
      <c r="AX4253" s="11"/>
      <c r="AY4253" s="11"/>
      <c r="AZ4253" s="11"/>
      <c r="BA4253" s="11"/>
      <c r="BB4253" s="11"/>
      <c r="BC4253" s="11"/>
    </row>
    <row r="4254" spans="1:55" x14ac:dyDescent="0.3">
      <c r="A4254" s="11"/>
      <c r="B4254" s="11"/>
      <c r="C4254" s="11"/>
      <c r="D4254" s="11"/>
      <c r="E4254" s="38"/>
      <c r="F4254" s="11"/>
      <c r="G4254" s="40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11"/>
      <c r="AG4254" s="11"/>
      <c r="AH4254" s="11"/>
      <c r="AI4254" s="11"/>
      <c r="AJ4254" s="11"/>
      <c r="AK4254" s="11"/>
      <c r="AL4254" s="11"/>
      <c r="AM4254" s="11"/>
      <c r="AN4254" s="11"/>
      <c r="AO4254" s="11"/>
      <c r="AP4254" s="11"/>
      <c r="AQ4254" s="26"/>
      <c r="AR4254" s="26"/>
      <c r="AS4254" s="26"/>
      <c r="AT4254" s="26"/>
      <c r="AU4254" s="26"/>
      <c r="AV4254" s="26"/>
      <c r="AW4254" s="11"/>
      <c r="AX4254" s="11"/>
      <c r="AY4254" s="11"/>
      <c r="AZ4254" s="11"/>
      <c r="BA4254" s="11"/>
      <c r="BB4254" s="11"/>
      <c r="BC4254" s="11"/>
    </row>
    <row r="4255" spans="1:55" x14ac:dyDescent="0.3">
      <c r="A4255" s="11"/>
      <c r="B4255" s="11"/>
      <c r="C4255" s="11"/>
      <c r="D4255" s="11"/>
      <c r="E4255" s="38"/>
      <c r="F4255" s="11"/>
      <c r="G4255" s="40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11"/>
      <c r="AG4255" s="11"/>
      <c r="AH4255" s="11"/>
      <c r="AI4255" s="11"/>
      <c r="AJ4255" s="11"/>
      <c r="AK4255" s="11"/>
      <c r="AL4255" s="11"/>
      <c r="AM4255" s="11"/>
      <c r="AN4255" s="11"/>
      <c r="AO4255" s="11"/>
      <c r="AP4255" s="11"/>
      <c r="AQ4255" s="26"/>
      <c r="AR4255" s="26"/>
      <c r="AS4255" s="26"/>
      <c r="AT4255" s="26"/>
      <c r="AU4255" s="26"/>
      <c r="AV4255" s="26"/>
      <c r="AW4255" s="11"/>
      <c r="AX4255" s="11"/>
      <c r="AY4255" s="11"/>
      <c r="AZ4255" s="11"/>
      <c r="BA4255" s="11"/>
      <c r="BB4255" s="11"/>
      <c r="BC4255" s="11"/>
    </row>
    <row r="4256" spans="1:55" x14ac:dyDescent="0.3">
      <c r="A4256" s="11"/>
      <c r="B4256" s="11"/>
      <c r="C4256" s="11"/>
      <c r="D4256" s="11"/>
      <c r="E4256" s="38"/>
      <c r="F4256" s="11"/>
      <c r="G4256" s="40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11"/>
      <c r="AG4256" s="11"/>
      <c r="AH4256" s="11"/>
      <c r="AI4256" s="11"/>
      <c r="AJ4256" s="11"/>
      <c r="AK4256" s="11"/>
      <c r="AL4256" s="11"/>
      <c r="AM4256" s="11"/>
      <c r="AN4256" s="11"/>
      <c r="AO4256" s="11"/>
      <c r="AP4256" s="11"/>
      <c r="AQ4256" s="26"/>
      <c r="AR4256" s="26"/>
      <c r="AS4256" s="26"/>
      <c r="AT4256" s="26"/>
      <c r="AU4256" s="26"/>
      <c r="AV4256" s="26"/>
      <c r="AW4256" s="11"/>
      <c r="AX4256" s="11"/>
      <c r="AY4256" s="11"/>
      <c r="AZ4256" s="11"/>
      <c r="BA4256" s="11"/>
      <c r="BB4256" s="11"/>
      <c r="BC4256" s="11"/>
    </row>
    <row r="4257" spans="1:55" x14ac:dyDescent="0.3">
      <c r="A4257" s="11"/>
      <c r="B4257" s="11"/>
      <c r="C4257" s="11"/>
      <c r="D4257" s="11"/>
      <c r="E4257" s="38"/>
      <c r="F4257" s="11"/>
      <c r="G4257" s="40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11"/>
      <c r="AG4257" s="11"/>
      <c r="AH4257" s="11"/>
      <c r="AI4257" s="11"/>
      <c r="AJ4257" s="11"/>
      <c r="AK4257" s="11"/>
      <c r="AL4257" s="11"/>
      <c r="AM4257" s="11"/>
      <c r="AN4257" s="11"/>
      <c r="AO4257" s="11"/>
      <c r="AP4257" s="11"/>
      <c r="AQ4257" s="26"/>
      <c r="AR4257" s="26"/>
      <c r="AS4257" s="26"/>
      <c r="AT4257" s="26"/>
      <c r="AU4257" s="26"/>
      <c r="AV4257" s="26"/>
      <c r="AW4257" s="11"/>
      <c r="AX4257" s="11"/>
      <c r="AY4257" s="11"/>
      <c r="AZ4257" s="11"/>
      <c r="BA4257" s="11"/>
      <c r="BB4257" s="11"/>
      <c r="BC4257" s="11"/>
    </row>
    <row r="4258" spans="1:55" x14ac:dyDescent="0.3">
      <c r="A4258" s="11"/>
      <c r="B4258" s="11"/>
      <c r="C4258" s="11"/>
      <c r="D4258" s="11"/>
      <c r="E4258" s="38"/>
      <c r="F4258" s="11"/>
      <c r="G4258" s="40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11"/>
      <c r="AG4258" s="11"/>
      <c r="AH4258" s="11"/>
      <c r="AI4258" s="11"/>
      <c r="AJ4258" s="11"/>
      <c r="AK4258" s="11"/>
      <c r="AL4258" s="11"/>
      <c r="AM4258" s="11"/>
      <c r="AN4258" s="11"/>
      <c r="AO4258" s="11"/>
      <c r="AP4258" s="11"/>
      <c r="AQ4258" s="26"/>
      <c r="AR4258" s="26"/>
      <c r="AS4258" s="26"/>
      <c r="AT4258" s="26"/>
      <c r="AU4258" s="26"/>
      <c r="AV4258" s="26"/>
      <c r="AW4258" s="11"/>
      <c r="AX4258" s="11"/>
      <c r="AY4258" s="11"/>
      <c r="AZ4258" s="11"/>
      <c r="BA4258" s="11"/>
      <c r="BB4258" s="11"/>
      <c r="BC4258" s="11"/>
    </row>
    <row r="4259" spans="1:55" x14ac:dyDescent="0.3">
      <c r="A4259" s="11"/>
      <c r="B4259" s="11"/>
      <c r="C4259" s="11"/>
      <c r="D4259" s="11"/>
      <c r="E4259" s="38"/>
      <c r="F4259" s="11"/>
      <c r="G4259" s="40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11"/>
      <c r="AG4259" s="11"/>
      <c r="AH4259" s="11"/>
      <c r="AI4259" s="11"/>
      <c r="AJ4259" s="11"/>
      <c r="AK4259" s="11"/>
      <c r="AL4259" s="11"/>
      <c r="AM4259" s="11"/>
      <c r="AN4259" s="11"/>
      <c r="AO4259" s="11"/>
      <c r="AP4259" s="11"/>
      <c r="AQ4259" s="26"/>
      <c r="AR4259" s="26"/>
      <c r="AS4259" s="26"/>
      <c r="AT4259" s="26"/>
      <c r="AU4259" s="26"/>
      <c r="AV4259" s="26"/>
      <c r="AW4259" s="11"/>
      <c r="AX4259" s="11"/>
      <c r="AY4259" s="11"/>
      <c r="AZ4259" s="11"/>
      <c r="BA4259" s="11"/>
      <c r="BB4259" s="11"/>
      <c r="BC4259" s="11"/>
    </row>
    <row r="4260" spans="1:55" x14ac:dyDescent="0.3">
      <c r="A4260" s="11"/>
      <c r="B4260" s="11"/>
      <c r="C4260" s="11"/>
      <c r="D4260" s="11"/>
      <c r="E4260" s="38"/>
      <c r="F4260" s="11"/>
      <c r="G4260" s="40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11"/>
      <c r="AG4260" s="11"/>
      <c r="AH4260" s="11"/>
      <c r="AI4260" s="11"/>
      <c r="AJ4260" s="11"/>
      <c r="AK4260" s="11"/>
      <c r="AL4260" s="11"/>
      <c r="AM4260" s="11"/>
      <c r="AN4260" s="11"/>
      <c r="AO4260" s="11"/>
      <c r="AP4260" s="11"/>
      <c r="AQ4260" s="26"/>
      <c r="AR4260" s="26"/>
      <c r="AS4260" s="26"/>
      <c r="AT4260" s="26"/>
      <c r="AU4260" s="26"/>
      <c r="AV4260" s="26"/>
      <c r="AW4260" s="11"/>
      <c r="AX4260" s="11"/>
      <c r="AY4260" s="11"/>
      <c r="AZ4260" s="11"/>
      <c r="BA4260" s="11"/>
      <c r="BB4260" s="11"/>
      <c r="BC4260" s="11"/>
    </row>
    <row r="4261" spans="1:55" x14ac:dyDescent="0.3">
      <c r="A4261" s="11"/>
      <c r="B4261" s="11"/>
      <c r="C4261" s="11"/>
      <c r="D4261" s="11"/>
      <c r="E4261" s="38"/>
      <c r="F4261" s="11"/>
      <c r="G4261" s="40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11"/>
      <c r="AG4261" s="11"/>
      <c r="AH4261" s="11"/>
      <c r="AI4261" s="11"/>
      <c r="AJ4261" s="11"/>
      <c r="AK4261" s="11"/>
      <c r="AL4261" s="11"/>
      <c r="AM4261" s="11"/>
      <c r="AN4261" s="11"/>
      <c r="AO4261" s="11"/>
      <c r="AP4261" s="11"/>
      <c r="AQ4261" s="26"/>
      <c r="AR4261" s="26"/>
      <c r="AS4261" s="26"/>
      <c r="AT4261" s="26"/>
      <c r="AU4261" s="26"/>
      <c r="AV4261" s="26"/>
      <c r="AW4261" s="11"/>
      <c r="AX4261" s="11"/>
      <c r="AY4261" s="11"/>
      <c r="AZ4261" s="11"/>
      <c r="BA4261" s="11"/>
      <c r="BB4261" s="11"/>
      <c r="BC4261" s="11"/>
    </row>
    <row r="4262" spans="1:55" x14ac:dyDescent="0.3">
      <c r="A4262" s="11"/>
      <c r="B4262" s="11"/>
      <c r="C4262" s="11"/>
      <c r="D4262" s="11"/>
      <c r="E4262" s="38"/>
      <c r="F4262" s="11"/>
      <c r="G4262" s="40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11"/>
      <c r="AG4262" s="11"/>
      <c r="AH4262" s="11"/>
      <c r="AI4262" s="11"/>
      <c r="AJ4262" s="11"/>
      <c r="AK4262" s="11"/>
      <c r="AL4262" s="11"/>
      <c r="AM4262" s="11"/>
      <c r="AN4262" s="11"/>
      <c r="AO4262" s="11"/>
      <c r="AP4262" s="11"/>
      <c r="AQ4262" s="26"/>
      <c r="AR4262" s="26"/>
      <c r="AS4262" s="26"/>
      <c r="AT4262" s="26"/>
      <c r="AU4262" s="26"/>
      <c r="AV4262" s="26"/>
      <c r="AW4262" s="11"/>
      <c r="AX4262" s="11"/>
      <c r="AY4262" s="11"/>
      <c r="AZ4262" s="11"/>
      <c r="BA4262" s="11"/>
      <c r="BB4262" s="11"/>
      <c r="BC4262" s="11"/>
    </row>
    <row r="4263" spans="1:55" x14ac:dyDescent="0.3">
      <c r="A4263" s="11"/>
      <c r="B4263" s="11"/>
      <c r="C4263" s="11"/>
      <c r="D4263" s="11"/>
      <c r="E4263" s="38"/>
      <c r="F4263" s="11"/>
      <c r="G4263" s="40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11"/>
      <c r="AG4263" s="11"/>
      <c r="AH4263" s="11"/>
      <c r="AI4263" s="11"/>
      <c r="AJ4263" s="11"/>
      <c r="AK4263" s="11"/>
      <c r="AL4263" s="11"/>
      <c r="AM4263" s="11"/>
      <c r="AN4263" s="11"/>
      <c r="AO4263" s="11"/>
      <c r="AP4263" s="11"/>
      <c r="AQ4263" s="26"/>
      <c r="AR4263" s="26"/>
      <c r="AS4263" s="26"/>
      <c r="AT4263" s="26"/>
      <c r="AU4263" s="26"/>
      <c r="AV4263" s="26"/>
      <c r="AW4263" s="11"/>
      <c r="AX4263" s="11"/>
      <c r="AY4263" s="11"/>
      <c r="AZ4263" s="11"/>
      <c r="BA4263" s="11"/>
      <c r="BB4263" s="11"/>
      <c r="BC4263" s="11"/>
    </row>
    <row r="4264" spans="1:55" x14ac:dyDescent="0.3">
      <c r="A4264" s="11"/>
      <c r="B4264" s="11"/>
      <c r="C4264" s="11"/>
      <c r="D4264" s="11"/>
      <c r="E4264" s="38"/>
      <c r="F4264" s="11"/>
      <c r="G4264" s="40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11"/>
      <c r="AG4264" s="11"/>
      <c r="AH4264" s="11"/>
      <c r="AI4264" s="11"/>
      <c r="AJ4264" s="11"/>
      <c r="AK4264" s="11"/>
      <c r="AL4264" s="11"/>
      <c r="AM4264" s="11"/>
      <c r="AN4264" s="11"/>
      <c r="AO4264" s="11"/>
      <c r="AP4264" s="11"/>
      <c r="AQ4264" s="26"/>
      <c r="AR4264" s="26"/>
      <c r="AS4264" s="26"/>
      <c r="AT4264" s="26"/>
      <c r="AU4264" s="26"/>
      <c r="AV4264" s="26"/>
      <c r="AW4264" s="11"/>
      <c r="AX4264" s="11"/>
      <c r="AY4264" s="11"/>
      <c r="AZ4264" s="11"/>
      <c r="BA4264" s="11"/>
      <c r="BB4264" s="11"/>
      <c r="BC4264" s="11"/>
    </row>
    <row r="4265" spans="1:55" x14ac:dyDescent="0.3">
      <c r="A4265" s="11"/>
      <c r="B4265" s="11"/>
      <c r="C4265" s="11"/>
      <c r="D4265" s="11"/>
      <c r="E4265" s="38"/>
      <c r="F4265" s="11"/>
      <c r="G4265" s="40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11"/>
      <c r="AG4265" s="11"/>
      <c r="AH4265" s="11"/>
      <c r="AI4265" s="11"/>
      <c r="AJ4265" s="11"/>
      <c r="AK4265" s="11"/>
      <c r="AL4265" s="11"/>
      <c r="AM4265" s="11"/>
      <c r="AN4265" s="11"/>
      <c r="AO4265" s="11"/>
      <c r="AP4265" s="11"/>
      <c r="AQ4265" s="26"/>
      <c r="AR4265" s="26"/>
      <c r="AS4265" s="26"/>
      <c r="AT4265" s="26"/>
      <c r="AU4265" s="26"/>
      <c r="AV4265" s="26"/>
      <c r="AW4265" s="11"/>
      <c r="AX4265" s="11"/>
      <c r="AY4265" s="11"/>
      <c r="AZ4265" s="11"/>
      <c r="BA4265" s="11"/>
      <c r="BB4265" s="11"/>
      <c r="BC4265" s="11"/>
    </row>
    <row r="4266" spans="1:55" x14ac:dyDescent="0.3">
      <c r="A4266" s="11"/>
      <c r="B4266" s="11"/>
      <c r="C4266" s="11"/>
      <c r="D4266" s="11"/>
      <c r="E4266" s="38"/>
      <c r="F4266" s="11"/>
      <c r="G4266" s="40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11"/>
      <c r="AG4266" s="11"/>
      <c r="AH4266" s="11"/>
      <c r="AI4266" s="11"/>
      <c r="AJ4266" s="11"/>
      <c r="AK4266" s="11"/>
      <c r="AL4266" s="11"/>
      <c r="AM4266" s="11"/>
      <c r="AN4266" s="11"/>
      <c r="AO4266" s="11"/>
      <c r="AP4266" s="11"/>
      <c r="AQ4266" s="26"/>
      <c r="AR4266" s="26"/>
      <c r="AS4266" s="26"/>
      <c r="AT4266" s="26"/>
      <c r="AU4266" s="26"/>
      <c r="AV4266" s="26"/>
      <c r="AW4266" s="11"/>
      <c r="AX4266" s="11"/>
      <c r="AY4266" s="11"/>
      <c r="AZ4266" s="11"/>
      <c r="BA4266" s="11"/>
      <c r="BB4266" s="11"/>
      <c r="BC4266" s="11"/>
    </row>
    <row r="4267" spans="1:55" x14ac:dyDescent="0.3">
      <c r="A4267" s="11"/>
      <c r="B4267" s="11"/>
      <c r="C4267" s="11"/>
      <c r="D4267" s="11"/>
      <c r="E4267" s="38"/>
      <c r="F4267" s="11"/>
      <c r="G4267" s="40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11"/>
      <c r="AG4267" s="11"/>
      <c r="AH4267" s="11"/>
      <c r="AI4267" s="11"/>
      <c r="AJ4267" s="11"/>
      <c r="AK4267" s="11"/>
      <c r="AL4267" s="11"/>
      <c r="AM4267" s="11"/>
      <c r="AN4267" s="11"/>
      <c r="AO4267" s="11"/>
      <c r="AP4267" s="11"/>
      <c r="AQ4267" s="26"/>
      <c r="AR4267" s="26"/>
      <c r="AS4267" s="26"/>
      <c r="AT4267" s="26"/>
      <c r="AU4267" s="26"/>
      <c r="AV4267" s="26"/>
      <c r="AW4267" s="11"/>
      <c r="AX4267" s="11"/>
      <c r="AY4267" s="11"/>
      <c r="AZ4267" s="11"/>
      <c r="BA4267" s="11"/>
      <c r="BB4267" s="11"/>
      <c r="BC4267" s="11"/>
    </row>
    <row r="4268" spans="1:55" x14ac:dyDescent="0.3">
      <c r="A4268" s="11"/>
      <c r="B4268" s="11"/>
      <c r="C4268" s="11"/>
      <c r="D4268" s="11"/>
      <c r="E4268" s="38"/>
      <c r="F4268" s="11"/>
      <c r="G4268" s="40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11"/>
      <c r="AG4268" s="11"/>
      <c r="AH4268" s="11"/>
      <c r="AI4268" s="11"/>
      <c r="AJ4268" s="11"/>
      <c r="AK4268" s="11"/>
      <c r="AL4268" s="11"/>
      <c r="AM4268" s="11"/>
      <c r="AN4268" s="11"/>
      <c r="AO4268" s="11"/>
      <c r="AP4268" s="11"/>
      <c r="AQ4268" s="26"/>
      <c r="AR4268" s="26"/>
      <c r="AS4268" s="26"/>
      <c r="AT4268" s="26"/>
      <c r="AU4268" s="26"/>
      <c r="AV4268" s="26"/>
      <c r="AW4268" s="11"/>
      <c r="AX4268" s="11"/>
      <c r="AY4268" s="11"/>
      <c r="AZ4268" s="11"/>
      <c r="BA4268" s="11"/>
      <c r="BB4268" s="11"/>
      <c r="BC4268" s="11"/>
    </row>
    <row r="4269" spans="1:55" x14ac:dyDescent="0.3">
      <c r="A4269" s="11"/>
      <c r="B4269" s="11"/>
      <c r="C4269" s="11"/>
      <c r="D4269" s="11"/>
      <c r="E4269" s="38"/>
      <c r="F4269" s="11"/>
      <c r="G4269" s="40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11"/>
      <c r="AG4269" s="11"/>
      <c r="AH4269" s="11"/>
      <c r="AI4269" s="11"/>
      <c r="AJ4269" s="11"/>
      <c r="AK4269" s="11"/>
      <c r="AL4269" s="11"/>
      <c r="AM4269" s="11"/>
      <c r="AN4269" s="11"/>
      <c r="AO4269" s="11"/>
      <c r="AP4269" s="11"/>
      <c r="AQ4269" s="26"/>
      <c r="AR4269" s="26"/>
      <c r="AS4269" s="26"/>
      <c r="AT4269" s="26"/>
      <c r="AU4269" s="26"/>
      <c r="AV4269" s="26"/>
      <c r="AW4269" s="11"/>
      <c r="AX4269" s="11"/>
      <c r="AY4269" s="11"/>
      <c r="AZ4269" s="11"/>
      <c r="BA4269" s="11"/>
      <c r="BB4269" s="11"/>
      <c r="BC4269" s="11"/>
    </row>
    <row r="4270" spans="1:55" x14ac:dyDescent="0.3">
      <c r="A4270" s="11"/>
      <c r="B4270" s="11"/>
      <c r="C4270" s="11"/>
      <c r="D4270" s="11"/>
      <c r="E4270" s="38"/>
      <c r="F4270" s="11"/>
      <c r="G4270" s="40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11"/>
      <c r="AG4270" s="11"/>
      <c r="AH4270" s="11"/>
      <c r="AI4270" s="11"/>
      <c r="AJ4270" s="11"/>
      <c r="AK4270" s="11"/>
      <c r="AL4270" s="11"/>
      <c r="AM4270" s="11"/>
      <c r="AN4270" s="11"/>
      <c r="AO4270" s="11"/>
      <c r="AP4270" s="11"/>
      <c r="AQ4270" s="26"/>
      <c r="AR4270" s="26"/>
      <c r="AS4270" s="26"/>
      <c r="AT4270" s="26"/>
      <c r="AU4270" s="26"/>
      <c r="AV4270" s="26"/>
      <c r="AW4270" s="11"/>
      <c r="AX4270" s="11"/>
      <c r="AY4270" s="11"/>
      <c r="AZ4270" s="11"/>
      <c r="BA4270" s="11"/>
      <c r="BB4270" s="11"/>
      <c r="BC4270" s="11"/>
    </row>
    <row r="4271" spans="1:55" x14ac:dyDescent="0.3">
      <c r="A4271" s="11"/>
      <c r="B4271" s="11"/>
      <c r="C4271" s="11"/>
      <c r="D4271" s="11"/>
      <c r="E4271" s="38"/>
      <c r="F4271" s="11"/>
      <c r="G4271" s="40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11"/>
      <c r="AG4271" s="11"/>
      <c r="AH4271" s="11"/>
      <c r="AI4271" s="11"/>
      <c r="AJ4271" s="11"/>
      <c r="AK4271" s="11"/>
      <c r="AL4271" s="11"/>
      <c r="AM4271" s="11"/>
      <c r="AN4271" s="11"/>
      <c r="AO4271" s="11"/>
      <c r="AP4271" s="11"/>
      <c r="AQ4271" s="26"/>
      <c r="AR4271" s="26"/>
      <c r="AS4271" s="26"/>
      <c r="AT4271" s="26"/>
      <c r="AU4271" s="26"/>
      <c r="AV4271" s="26"/>
      <c r="AW4271" s="11"/>
      <c r="AX4271" s="11"/>
      <c r="AY4271" s="11"/>
      <c r="AZ4271" s="11"/>
      <c r="BA4271" s="11"/>
      <c r="BB4271" s="11"/>
      <c r="BC4271" s="11"/>
    </row>
    <row r="4272" spans="1:55" x14ac:dyDescent="0.3">
      <c r="A4272" s="11"/>
      <c r="B4272" s="11"/>
      <c r="C4272" s="11"/>
      <c r="D4272" s="11"/>
      <c r="E4272" s="38"/>
      <c r="F4272" s="11"/>
      <c r="G4272" s="40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11"/>
      <c r="AG4272" s="11"/>
      <c r="AH4272" s="11"/>
      <c r="AI4272" s="11"/>
      <c r="AJ4272" s="11"/>
      <c r="AK4272" s="11"/>
      <c r="AL4272" s="11"/>
      <c r="AM4272" s="11"/>
      <c r="AN4272" s="11"/>
      <c r="AO4272" s="11"/>
      <c r="AP4272" s="11"/>
      <c r="AQ4272" s="26"/>
      <c r="AR4272" s="26"/>
      <c r="AS4272" s="26"/>
      <c r="AT4272" s="26"/>
      <c r="AU4272" s="26"/>
      <c r="AV4272" s="26"/>
      <c r="AW4272" s="11"/>
      <c r="AX4272" s="11"/>
      <c r="AY4272" s="11"/>
      <c r="AZ4272" s="11"/>
      <c r="BA4272" s="11"/>
      <c r="BB4272" s="11"/>
      <c r="BC4272" s="11"/>
    </row>
    <row r="4273" spans="1:55" x14ac:dyDescent="0.3">
      <c r="A4273" s="11"/>
      <c r="B4273" s="11"/>
      <c r="C4273" s="11"/>
      <c r="D4273" s="11"/>
      <c r="E4273" s="38"/>
      <c r="F4273" s="11"/>
      <c r="G4273" s="40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11"/>
      <c r="AG4273" s="11"/>
      <c r="AH4273" s="11"/>
      <c r="AI4273" s="11"/>
      <c r="AJ4273" s="11"/>
      <c r="AK4273" s="11"/>
      <c r="AL4273" s="11"/>
      <c r="AM4273" s="11"/>
      <c r="AN4273" s="11"/>
      <c r="AO4273" s="11"/>
      <c r="AP4273" s="11"/>
      <c r="AQ4273" s="26"/>
      <c r="AR4273" s="26"/>
      <c r="AS4273" s="26"/>
      <c r="AT4273" s="26"/>
      <c r="AU4273" s="26"/>
      <c r="AV4273" s="26"/>
      <c r="AW4273" s="11"/>
      <c r="AX4273" s="11"/>
      <c r="AY4273" s="11"/>
      <c r="AZ4273" s="11"/>
      <c r="BA4273" s="11"/>
      <c r="BB4273" s="11"/>
      <c r="BC4273" s="11"/>
    </row>
    <row r="4274" spans="1:55" x14ac:dyDescent="0.3">
      <c r="A4274" s="11"/>
      <c r="B4274" s="11"/>
      <c r="C4274" s="11"/>
      <c r="D4274" s="11"/>
      <c r="E4274" s="38"/>
      <c r="F4274" s="11"/>
      <c r="G4274" s="40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11"/>
      <c r="AG4274" s="11"/>
      <c r="AH4274" s="11"/>
      <c r="AI4274" s="11"/>
      <c r="AJ4274" s="11"/>
      <c r="AK4274" s="11"/>
      <c r="AL4274" s="11"/>
      <c r="AM4274" s="11"/>
      <c r="AN4274" s="11"/>
      <c r="AO4274" s="11"/>
      <c r="AP4274" s="11"/>
      <c r="AQ4274" s="26"/>
      <c r="AR4274" s="26"/>
      <c r="AS4274" s="26"/>
      <c r="AT4274" s="26"/>
      <c r="AU4274" s="26"/>
      <c r="AV4274" s="26"/>
      <c r="AW4274" s="11"/>
      <c r="AX4274" s="11"/>
      <c r="AY4274" s="11"/>
      <c r="AZ4274" s="11"/>
      <c r="BA4274" s="11"/>
      <c r="BB4274" s="11"/>
      <c r="BC4274" s="11"/>
    </row>
    <row r="4275" spans="1:55" x14ac:dyDescent="0.3">
      <c r="A4275" s="11"/>
      <c r="B4275" s="11"/>
      <c r="C4275" s="11"/>
      <c r="D4275" s="11"/>
      <c r="E4275" s="38"/>
      <c r="F4275" s="11"/>
      <c r="G4275" s="40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11"/>
      <c r="AG4275" s="11"/>
      <c r="AH4275" s="11"/>
      <c r="AI4275" s="11"/>
      <c r="AJ4275" s="11"/>
      <c r="AK4275" s="11"/>
      <c r="AL4275" s="11"/>
      <c r="AM4275" s="11"/>
      <c r="AN4275" s="11"/>
      <c r="AO4275" s="11"/>
      <c r="AP4275" s="11"/>
      <c r="AQ4275" s="26"/>
      <c r="AR4275" s="26"/>
      <c r="AS4275" s="26"/>
      <c r="AT4275" s="26"/>
      <c r="AU4275" s="26"/>
      <c r="AV4275" s="26"/>
      <c r="AW4275" s="11"/>
      <c r="AX4275" s="11"/>
      <c r="AY4275" s="11"/>
      <c r="AZ4275" s="11"/>
      <c r="BA4275" s="11"/>
      <c r="BB4275" s="11"/>
      <c r="BC4275" s="11"/>
    </row>
    <row r="4276" spans="1:55" x14ac:dyDescent="0.3">
      <c r="A4276" s="11"/>
      <c r="B4276" s="11"/>
      <c r="C4276" s="11"/>
      <c r="D4276" s="11"/>
      <c r="E4276" s="38"/>
      <c r="F4276" s="11"/>
      <c r="G4276" s="40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11"/>
      <c r="AG4276" s="11"/>
      <c r="AH4276" s="11"/>
      <c r="AI4276" s="11"/>
      <c r="AJ4276" s="11"/>
      <c r="AK4276" s="11"/>
      <c r="AL4276" s="11"/>
      <c r="AM4276" s="11"/>
      <c r="AN4276" s="11"/>
      <c r="AO4276" s="11"/>
      <c r="AP4276" s="11"/>
      <c r="AQ4276" s="26"/>
      <c r="AR4276" s="26"/>
      <c r="AS4276" s="26"/>
      <c r="AT4276" s="26"/>
      <c r="AU4276" s="26"/>
      <c r="AV4276" s="26"/>
      <c r="AW4276" s="11"/>
      <c r="AX4276" s="11"/>
      <c r="AY4276" s="11"/>
      <c r="AZ4276" s="11"/>
      <c r="BA4276" s="11"/>
      <c r="BB4276" s="11"/>
      <c r="BC4276" s="11"/>
    </row>
    <row r="4277" spans="1:55" x14ac:dyDescent="0.3">
      <c r="A4277" s="11"/>
      <c r="B4277" s="11"/>
      <c r="C4277" s="11"/>
      <c r="D4277" s="11"/>
      <c r="E4277" s="38"/>
      <c r="F4277" s="11"/>
      <c r="G4277" s="40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11"/>
      <c r="AG4277" s="11"/>
      <c r="AH4277" s="11"/>
      <c r="AI4277" s="11"/>
      <c r="AJ4277" s="11"/>
      <c r="AK4277" s="11"/>
      <c r="AL4277" s="11"/>
      <c r="AM4277" s="11"/>
      <c r="AN4277" s="11"/>
      <c r="AO4277" s="11"/>
      <c r="AP4277" s="11"/>
      <c r="AQ4277" s="26"/>
      <c r="AR4277" s="26"/>
      <c r="AS4277" s="26"/>
      <c r="AT4277" s="26"/>
      <c r="AU4277" s="26"/>
      <c r="AV4277" s="26"/>
      <c r="AW4277" s="11"/>
      <c r="AX4277" s="11"/>
      <c r="AY4277" s="11"/>
      <c r="AZ4277" s="11"/>
      <c r="BA4277" s="11"/>
      <c r="BB4277" s="11"/>
      <c r="BC4277" s="11"/>
    </row>
    <row r="4278" spans="1:55" x14ac:dyDescent="0.3">
      <c r="A4278" s="11"/>
      <c r="B4278" s="11"/>
      <c r="C4278" s="11"/>
      <c r="D4278" s="11"/>
      <c r="E4278" s="38"/>
      <c r="F4278" s="11"/>
      <c r="G4278" s="40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11"/>
      <c r="AG4278" s="11"/>
      <c r="AH4278" s="11"/>
      <c r="AI4278" s="11"/>
      <c r="AJ4278" s="11"/>
      <c r="AK4278" s="11"/>
      <c r="AL4278" s="11"/>
      <c r="AM4278" s="11"/>
      <c r="AN4278" s="11"/>
      <c r="AO4278" s="11"/>
      <c r="AP4278" s="11"/>
      <c r="AQ4278" s="26"/>
      <c r="AR4278" s="26"/>
      <c r="AS4278" s="26"/>
      <c r="AT4278" s="26"/>
      <c r="AU4278" s="26"/>
      <c r="AV4278" s="26"/>
      <c r="AW4278" s="11"/>
      <c r="AX4278" s="11"/>
      <c r="AY4278" s="11"/>
      <c r="AZ4278" s="11"/>
      <c r="BA4278" s="11"/>
      <c r="BB4278" s="11"/>
      <c r="BC4278" s="11"/>
    </row>
    <row r="4279" spans="1:55" x14ac:dyDescent="0.3">
      <c r="A4279" s="11"/>
      <c r="B4279" s="11"/>
      <c r="C4279" s="11"/>
      <c r="D4279" s="11"/>
      <c r="E4279" s="38"/>
      <c r="F4279" s="11"/>
      <c r="G4279" s="40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11"/>
      <c r="AG4279" s="11"/>
      <c r="AH4279" s="11"/>
      <c r="AI4279" s="11"/>
      <c r="AJ4279" s="11"/>
      <c r="AK4279" s="11"/>
      <c r="AL4279" s="11"/>
      <c r="AM4279" s="11"/>
      <c r="AN4279" s="11"/>
      <c r="AO4279" s="11"/>
      <c r="AP4279" s="11"/>
      <c r="AQ4279" s="26"/>
      <c r="AR4279" s="26"/>
      <c r="AS4279" s="26"/>
      <c r="AT4279" s="26"/>
      <c r="AU4279" s="26"/>
      <c r="AV4279" s="26"/>
      <c r="AW4279" s="11"/>
      <c r="AX4279" s="11"/>
      <c r="AY4279" s="11"/>
      <c r="AZ4279" s="11"/>
      <c r="BA4279" s="11"/>
      <c r="BB4279" s="11"/>
      <c r="BC4279" s="11"/>
    </row>
    <row r="4280" spans="1:55" x14ac:dyDescent="0.3">
      <c r="A4280" s="11"/>
      <c r="B4280" s="11"/>
      <c r="C4280" s="11"/>
      <c r="D4280" s="11"/>
      <c r="E4280" s="38"/>
      <c r="F4280" s="11"/>
      <c r="G4280" s="40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11"/>
      <c r="AG4280" s="11"/>
      <c r="AH4280" s="11"/>
      <c r="AI4280" s="11"/>
      <c r="AJ4280" s="11"/>
      <c r="AK4280" s="11"/>
      <c r="AL4280" s="11"/>
      <c r="AM4280" s="11"/>
      <c r="AN4280" s="11"/>
      <c r="AO4280" s="11"/>
      <c r="AP4280" s="11"/>
      <c r="AQ4280" s="26"/>
      <c r="AR4280" s="26"/>
      <c r="AS4280" s="26"/>
      <c r="AT4280" s="26"/>
      <c r="AU4280" s="26"/>
      <c r="AV4280" s="26"/>
      <c r="AW4280" s="11"/>
      <c r="AX4280" s="11"/>
      <c r="AY4280" s="11"/>
      <c r="AZ4280" s="11"/>
      <c r="BA4280" s="11"/>
      <c r="BB4280" s="11"/>
      <c r="BC4280" s="11"/>
    </row>
    <row r="4281" spans="1:55" x14ac:dyDescent="0.3">
      <c r="A4281" s="11"/>
      <c r="B4281" s="11"/>
      <c r="C4281" s="11"/>
      <c r="D4281" s="11"/>
      <c r="E4281" s="38"/>
      <c r="F4281" s="11"/>
      <c r="G4281" s="40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11"/>
      <c r="AG4281" s="11"/>
      <c r="AH4281" s="11"/>
      <c r="AI4281" s="11"/>
      <c r="AJ4281" s="11"/>
      <c r="AK4281" s="11"/>
      <c r="AL4281" s="11"/>
      <c r="AM4281" s="11"/>
      <c r="AN4281" s="11"/>
      <c r="AO4281" s="11"/>
      <c r="AP4281" s="11"/>
      <c r="AQ4281" s="26"/>
      <c r="AR4281" s="26"/>
      <c r="AS4281" s="26"/>
      <c r="AT4281" s="26"/>
      <c r="AU4281" s="26"/>
      <c r="AV4281" s="26"/>
      <c r="AW4281" s="11"/>
      <c r="AX4281" s="11"/>
      <c r="AY4281" s="11"/>
      <c r="AZ4281" s="11"/>
      <c r="BA4281" s="11"/>
      <c r="BB4281" s="11"/>
      <c r="BC4281" s="11"/>
    </row>
    <row r="4282" spans="1:55" x14ac:dyDescent="0.3">
      <c r="A4282" s="11"/>
      <c r="B4282" s="11"/>
      <c r="C4282" s="11"/>
      <c r="D4282" s="11"/>
      <c r="E4282" s="38"/>
      <c r="F4282" s="11"/>
      <c r="G4282" s="40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11"/>
      <c r="AG4282" s="11"/>
      <c r="AH4282" s="11"/>
      <c r="AI4282" s="11"/>
      <c r="AJ4282" s="11"/>
      <c r="AK4282" s="11"/>
      <c r="AL4282" s="11"/>
      <c r="AM4282" s="11"/>
      <c r="AN4282" s="11"/>
      <c r="AO4282" s="11"/>
      <c r="AP4282" s="11"/>
      <c r="AQ4282" s="26"/>
      <c r="AR4282" s="26"/>
      <c r="AS4282" s="26"/>
      <c r="AT4282" s="26"/>
      <c r="AU4282" s="26"/>
      <c r="AV4282" s="26"/>
      <c r="AW4282" s="11"/>
      <c r="AX4282" s="11"/>
      <c r="AY4282" s="11"/>
      <c r="AZ4282" s="11"/>
      <c r="BA4282" s="11"/>
      <c r="BB4282" s="11"/>
      <c r="BC4282" s="11"/>
    </row>
    <row r="4283" spans="1:55" x14ac:dyDescent="0.3">
      <c r="A4283" s="11"/>
      <c r="B4283" s="11"/>
      <c r="C4283" s="11"/>
      <c r="D4283" s="11"/>
      <c r="E4283" s="38"/>
      <c r="F4283" s="11"/>
      <c r="G4283" s="40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11"/>
      <c r="AG4283" s="11"/>
      <c r="AH4283" s="11"/>
      <c r="AI4283" s="11"/>
      <c r="AJ4283" s="11"/>
      <c r="AK4283" s="11"/>
      <c r="AL4283" s="11"/>
      <c r="AM4283" s="11"/>
      <c r="AN4283" s="11"/>
      <c r="AO4283" s="11"/>
      <c r="AP4283" s="11"/>
      <c r="AQ4283" s="26"/>
      <c r="AR4283" s="26"/>
      <c r="AS4283" s="26"/>
      <c r="AT4283" s="26"/>
      <c r="AU4283" s="26"/>
      <c r="AV4283" s="26"/>
      <c r="AW4283" s="11"/>
      <c r="AX4283" s="11"/>
      <c r="AY4283" s="11"/>
      <c r="AZ4283" s="11"/>
      <c r="BA4283" s="11"/>
      <c r="BB4283" s="11"/>
      <c r="BC4283" s="11"/>
    </row>
    <row r="4284" spans="1:55" x14ac:dyDescent="0.3">
      <c r="A4284" s="11"/>
      <c r="B4284" s="11"/>
      <c r="C4284" s="11"/>
      <c r="D4284" s="11"/>
      <c r="E4284" s="38"/>
      <c r="F4284" s="11"/>
      <c r="G4284" s="40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11"/>
      <c r="AG4284" s="11"/>
      <c r="AH4284" s="11"/>
      <c r="AI4284" s="11"/>
      <c r="AJ4284" s="11"/>
      <c r="AK4284" s="11"/>
      <c r="AL4284" s="11"/>
      <c r="AM4284" s="11"/>
      <c r="AN4284" s="11"/>
      <c r="AO4284" s="11"/>
      <c r="AP4284" s="11"/>
      <c r="AQ4284" s="26"/>
      <c r="AR4284" s="26"/>
      <c r="AS4284" s="26"/>
      <c r="AT4284" s="26"/>
      <c r="AU4284" s="26"/>
      <c r="AV4284" s="26"/>
      <c r="AW4284" s="11"/>
      <c r="AX4284" s="11"/>
      <c r="AY4284" s="11"/>
      <c r="AZ4284" s="11"/>
      <c r="BA4284" s="11"/>
      <c r="BB4284" s="11"/>
      <c r="BC4284" s="11"/>
    </row>
    <row r="4285" spans="1:55" x14ac:dyDescent="0.3">
      <c r="A4285" s="11"/>
      <c r="B4285" s="11"/>
      <c r="C4285" s="11"/>
      <c r="D4285" s="11"/>
      <c r="E4285" s="38"/>
      <c r="F4285" s="11"/>
      <c r="G4285" s="40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11"/>
      <c r="AG4285" s="11"/>
      <c r="AH4285" s="11"/>
      <c r="AI4285" s="11"/>
      <c r="AJ4285" s="11"/>
      <c r="AK4285" s="11"/>
      <c r="AL4285" s="11"/>
      <c r="AM4285" s="11"/>
      <c r="AN4285" s="11"/>
      <c r="AO4285" s="11"/>
      <c r="AP4285" s="11"/>
      <c r="AQ4285" s="26"/>
      <c r="AR4285" s="26"/>
      <c r="AS4285" s="26"/>
      <c r="AT4285" s="26"/>
      <c r="AU4285" s="26"/>
      <c r="AV4285" s="26"/>
      <c r="AW4285" s="11"/>
      <c r="AX4285" s="11"/>
      <c r="AY4285" s="11"/>
      <c r="AZ4285" s="11"/>
      <c r="BA4285" s="11"/>
      <c r="BB4285" s="11"/>
      <c r="BC4285" s="11"/>
    </row>
    <row r="4286" spans="1:55" x14ac:dyDescent="0.3">
      <c r="A4286" s="11"/>
      <c r="B4286" s="11"/>
      <c r="C4286" s="11"/>
      <c r="D4286" s="11"/>
      <c r="E4286" s="38"/>
      <c r="F4286" s="11"/>
      <c r="G4286" s="40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11"/>
      <c r="AG4286" s="11"/>
      <c r="AH4286" s="11"/>
      <c r="AI4286" s="11"/>
      <c r="AJ4286" s="11"/>
      <c r="AK4286" s="11"/>
      <c r="AL4286" s="11"/>
      <c r="AM4286" s="11"/>
      <c r="AN4286" s="11"/>
      <c r="AO4286" s="11"/>
      <c r="AP4286" s="11"/>
      <c r="AQ4286" s="26"/>
      <c r="AR4286" s="26"/>
      <c r="AS4286" s="26"/>
      <c r="AT4286" s="26"/>
      <c r="AU4286" s="26"/>
      <c r="AV4286" s="26"/>
      <c r="AW4286" s="11"/>
      <c r="AX4286" s="11"/>
      <c r="AY4286" s="11"/>
      <c r="AZ4286" s="11"/>
      <c r="BA4286" s="11"/>
      <c r="BB4286" s="11"/>
      <c r="BC4286" s="11"/>
    </row>
    <row r="4287" spans="1:55" x14ac:dyDescent="0.3">
      <c r="A4287" s="11"/>
      <c r="B4287" s="11"/>
      <c r="C4287" s="11"/>
      <c r="D4287" s="11"/>
      <c r="E4287" s="38"/>
      <c r="F4287" s="11"/>
      <c r="G4287" s="40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11"/>
      <c r="AG4287" s="11"/>
      <c r="AH4287" s="11"/>
      <c r="AI4287" s="11"/>
      <c r="AJ4287" s="11"/>
      <c r="AK4287" s="11"/>
      <c r="AL4287" s="11"/>
      <c r="AM4287" s="11"/>
      <c r="AN4287" s="11"/>
      <c r="AO4287" s="11"/>
      <c r="AP4287" s="11"/>
      <c r="AQ4287" s="26"/>
      <c r="AR4287" s="26"/>
      <c r="AS4287" s="26"/>
      <c r="AT4287" s="26"/>
      <c r="AU4287" s="26"/>
      <c r="AV4287" s="26"/>
      <c r="AW4287" s="11"/>
      <c r="AX4287" s="11"/>
      <c r="AY4287" s="11"/>
      <c r="AZ4287" s="11"/>
      <c r="BA4287" s="11"/>
      <c r="BB4287" s="11"/>
      <c r="BC4287" s="11"/>
    </row>
    <row r="4288" spans="1:55" x14ac:dyDescent="0.3">
      <c r="A4288" s="11"/>
      <c r="B4288" s="11"/>
      <c r="C4288" s="11"/>
      <c r="D4288" s="11"/>
      <c r="E4288" s="38"/>
      <c r="F4288" s="11"/>
      <c r="G4288" s="40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11"/>
      <c r="AG4288" s="11"/>
      <c r="AH4288" s="11"/>
      <c r="AI4288" s="11"/>
      <c r="AJ4288" s="11"/>
      <c r="AK4288" s="11"/>
      <c r="AL4288" s="11"/>
      <c r="AM4288" s="11"/>
      <c r="AN4288" s="11"/>
      <c r="AO4288" s="11"/>
      <c r="AP4288" s="11"/>
      <c r="AQ4288" s="26"/>
      <c r="AR4288" s="26"/>
      <c r="AS4288" s="26"/>
      <c r="AT4288" s="26"/>
      <c r="AU4288" s="26"/>
      <c r="AV4288" s="26"/>
      <c r="AW4288" s="11"/>
      <c r="AX4288" s="11"/>
      <c r="AY4288" s="11"/>
      <c r="AZ4288" s="11"/>
      <c r="BA4288" s="11"/>
      <c r="BB4288" s="11"/>
      <c r="BC4288" s="11"/>
    </row>
    <row r="4289" spans="1:55" x14ac:dyDescent="0.3">
      <c r="A4289" s="11"/>
      <c r="B4289" s="11"/>
      <c r="C4289" s="11"/>
      <c r="D4289" s="11"/>
      <c r="E4289" s="38"/>
      <c r="F4289" s="11"/>
      <c r="G4289" s="40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11"/>
      <c r="AG4289" s="11"/>
      <c r="AH4289" s="11"/>
      <c r="AI4289" s="11"/>
      <c r="AJ4289" s="11"/>
      <c r="AK4289" s="11"/>
      <c r="AL4289" s="11"/>
      <c r="AM4289" s="11"/>
      <c r="AN4289" s="11"/>
      <c r="AO4289" s="11"/>
      <c r="AP4289" s="11"/>
      <c r="AQ4289" s="26"/>
      <c r="AR4289" s="26"/>
      <c r="AS4289" s="26"/>
      <c r="AT4289" s="26"/>
      <c r="AU4289" s="26"/>
      <c r="AV4289" s="26"/>
      <c r="AW4289" s="11"/>
      <c r="AX4289" s="11"/>
      <c r="AY4289" s="11"/>
      <c r="AZ4289" s="11"/>
      <c r="BA4289" s="11"/>
      <c r="BB4289" s="11"/>
      <c r="BC4289" s="11"/>
    </row>
    <row r="4290" spans="1:55" x14ac:dyDescent="0.3">
      <c r="A4290" s="11"/>
      <c r="B4290" s="11"/>
      <c r="C4290" s="11"/>
      <c r="D4290" s="11"/>
      <c r="E4290" s="38"/>
      <c r="F4290" s="11"/>
      <c r="G4290" s="40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11"/>
      <c r="AG4290" s="11"/>
      <c r="AH4290" s="11"/>
      <c r="AI4290" s="11"/>
      <c r="AJ4290" s="11"/>
      <c r="AK4290" s="11"/>
      <c r="AL4290" s="11"/>
      <c r="AM4290" s="11"/>
      <c r="AN4290" s="11"/>
      <c r="AO4290" s="11"/>
      <c r="AP4290" s="11"/>
      <c r="AQ4290" s="26"/>
      <c r="AR4290" s="26"/>
      <c r="AS4290" s="26"/>
      <c r="AT4290" s="26"/>
      <c r="AU4290" s="26"/>
      <c r="AV4290" s="26"/>
      <c r="AW4290" s="11"/>
      <c r="AX4290" s="11"/>
      <c r="AY4290" s="11"/>
      <c r="AZ4290" s="11"/>
      <c r="BA4290" s="11"/>
      <c r="BB4290" s="11"/>
      <c r="BC4290" s="11"/>
    </row>
    <row r="4291" spans="1:55" x14ac:dyDescent="0.3">
      <c r="A4291" s="11"/>
      <c r="B4291" s="11"/>
      <c r="C4291" s="11"/>
      <c r="D4291" s="11"/>
      <c r="E4291" s="38"/>
      <c r="F4291" s="11"/>
      <c r="G4291" s="40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11"/>
      <c r="AG4291" s="11"/>
      <c r="AH4291" s="11"/>
      <c r="AI4291" s="11"/>
      <c r="AJ4291" s="11"/>
      <c r="AK4291" s="11"/>
      <c r="AL4291" s="11"/>
      <c r="AM4291" s="11"/>
      <c r="AN4291" s="11"/>
      <c r="AO4291" s="11"/>
      <c r="AP4291" s="11"/>
      <c r="AQ4291" s="26"/>
      <c r="AR4291" s="26"/>
      <c r="AS4291" s="26"/>
      <c r="AT4291" s="26"/>
      <c r="AU4291" s="26"/>
      <c r="AV4291" s="26"/>
      <c r="AW4291" s="11"/>
      <c r="AX4291" s="11"/>
      <c r="AY4291" s="11"/>
      <c r="AZ4291" s="11"/>
      <c r="BA4291" s="11"/>
      <c r="BB4291" s="11"/>
      <c r="BC4291" s="11"/>
    </row>
    <row r="4292" spans="1:55" x14ac:dyDescent="0.3">
      <c r="A4292" s="11"/>
      <c r="B4292" s="11"/>
      <c r="C4292" s="11"/>
      <c r="D4292" s="11"/>
      <c r="E4292" s="38"/>
      <c r="F4292" s="11"/>
      <c r="G4292" s="40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11"/>
      <c r="AG4292" s="11"/>
      <c r="AH4292" s="11"/>
      <c r="AI4292" s="11"/>
      <c r="AJ4292" s="11"/>
      <c r="AK4292" s="11"/>
      <c r="AL4292" s="11"/>
      <c r="AM4292" s="11"/>
      <c r="AN4292" s="11"/>
      <c r="AO4292" s="11"/>
      <c r="AP4292" s="11"/>
      <c r="AQ4292" s="26"/>
      <c r="AR4292" s="26"/>
      <c r="AS4292" s="26"/>
      <c r="AT4292" s="26"/>
      <c r="AU4292" s="26"/>
      <c r="AV4292" s="26"/>
      <c r="AW4292" s="11"/>
      <c r="AX4292" s="11"/>
      <c r="AY4292" s="11"/>
      <c r="AZ4292" s="11"/>
      <c r="BA4292" s="11"/>
      <c r="BB4292" s="11"/>
      <c r="BC4292" s="11"/>
    </row>
    <row r="4293" spans="1:55" x14ac:dyDescent="0.3">
      <c r="A4293" s="11"/>
      <c r="B4293" s="11"/>
      <c r="C4293" s="11"/>
      <c r="D4293" s="11"/>
      <c r="E4293" s="38"/>
      <c r="F4293" s="11"/>
      <c r="G4293" s="40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11"/>
      <c r="AG4293" s="11"/>
      <c r="AH4293" s="11"/>
      <c r="AI4293" s="11"/>
      <c r="AJ4293" s="11"/>
      <c r="AK4293" s="11"/>
      <c r="AL4293" s="11"/>
      <c r="AM4293" s="11"/>
      <c r="AN4293" s="11"/>
      <c r="AO4293" s="11"/>
      <c r="AP4293" s="11"/>
      <c r="AQ4293" s="26"/>
      <c r="AR4293" s="26"/>
      <c r="AS4293" s="26"/>
      <c r="AT4293" s="26"/>
      <c r="AU4293" s="26"/>
      <c r="AV4293" s="26"/>
      <c r="AW4293" s="11"/>
      <c r="AX4293" s="11"/>
      <c r="AY4293" s="11"/>
      <c r="AZ4293" s="11"/>
      <c r="BA4293" s="11"/>
      <c r="BB4293" s="11"/>
      <c r="BC4293" s="11"/>
    </row>
    <row r="4294" spans="1:55" x14ac:dyDescent="0.3">
      <c r="A4294" s="11"/>
      <c r="B4294" s="11"/>
      <c r="C4294" s="11"/>
      <c r="D4294" s="11"/>
      <c r="E4294" s="38"/>
      <c r="F4294" s="11"/>
      <c r="G4294" s="40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11"/>
      <c r="AG4294" s="11"/>
      <c r="AH4294" s="11"/>
      <c r="AI4294" s="11"/>
      <c r="AJ4294" s="11"/>
      <c r="AK4294" s="11"/>
      <c r="AL4294" s="11"/>
      <c r="AM4294" s="11"/>
      <c r="AN4294" s="11"/>
      <c r="AO4294" s="11"/>
      <c r="AP4294" s="11"/>
      <c r="AQ4294" s="26"/>
      <c r="AR4294" s="26"/>
      <c r="AS4294" s="26"/>
      <c r="AT4294" s="26"/>
      <c r="AU4294" s="26"/>
      <c r="AV4294" s="26"/>
      <c r="AW4294" s="11"/>
      <c r="AX4294" s="11"/>
      <c r="AY4294" s="11"/>
      <c r="AZ4294" s="11"/>
      <c r="BA4294" s="11"/>
      <c r="BB4294" s="11"/>
      <c r="BC4294" s="11"/>
    </row>
    <row r="4295" spans="1:55" x14ac:dyDescent="0.3">
      <c r="A4295" s="11"/>
      <c r="B4295" s="11"/>
      <c r="C4295" s="11"/>
      <c r="D4295" s="11"/>
      <c r="E4295" s="38"/>
      <c r="F4295" s="11"/>
      <c r="G4295" s="40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11"/>
      <c r="AG4295" s="11"/>
      <c r="AH4295" s="11"/>
      <c r="AI4295" s="11"/>
      <c r="AJ4295" s="11"/>
      <c r="AK4295" s="11"/>
      <c r="AL4295" s="11"/>
      <c r="AM4295" s="11"/>
      <c r="AN4295" s="11"/>
      <c r="AO4295" s="11"/>
      <c r="AP4295" s="11"/>
      <c r="AQ4295" s="26"/>
      <c r="AR4295" s="26"/>
      <c r="AS4295" s="26"/>
      <c r="AT4295" s="26"/>
      <c r="AU4295" s="26"/>
      <c r="AV4295" s="26"/>
      <c r="AW4295" s="11"/>
      <c r="AX4295" s="11"/>
      <c r="AY4295" s="11"/>
      <c r="AZ4295" s="11"/>
      <c r="BA4295" s="11"/>
      <c r="BB4295" s="11"/>
      <c r="BC4295" s="11"/>
    </row>
    <row r="4296" spans="1:55" x14ac:dyDescent="0.3">
      <c r="A4296" s="11"/>
      <c r="B4296" s="11"/>
      <c r="C4296" s="11"/>
      <c r="D4296" s="11"/>
      <c r="E4296" s="38"/>
      <c r="F4296" s="11"/>
      <c r="G4296" s="40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11"/>
      <c r="AG4296" s="11"/>
      <c r="AH4296" s="11"/>
      <c r="AI4296" s="11"/>
      <c r="AJ4296" s="11"/>
      <c r="AK4296" s="11"/>
      <c r="AL4296" s="11"/>
      <c r="AM4296" s="11"/>
      <c r="AN4296" s="11"/>
      <c r="AO4296" s="11"/>
      <c r="AP4296" s="11"/>
      <c r="AQ4296" s="26"/>
      <c r="AR4296" s="26"/>
      <c r="AS4296" s="26"/>
      <c r="AT4296" s="26"/>
      <c r="AU4296" s="26"/>
      <c r="AV4296" s="26"/>
      <c r="AW4296" s="11"/>
      <c r="AX4296" s="11"/>
      <c r="AY4296" s="11"/>
      <c r="AZ4296" s="11"/>
      <c r="BA4296" s="11"/>
      <c r="BB4296" s="11"/>
      <c r="BC4296" s="11"/>
    </row>
    <row r="4297" spans="1:55" x14ac:dyDescent="0.3">
      <c r="A4297" s="11"/>
      <c r="B4297" s="11"/>
      <c r="C4297" s="11"/>
      <c r="D4297" s="11"/>
      <c r="E4297" s="38"/>
      <c r="F4297" s="11"/>
      <c r="G4297" s="40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11"/>
      <c r="AG4297" s="11"/>
      <c r="AH4297" s="11"/>
      <c r="AI4297" s="11"/>
      <c r="AJ4297" s="11"/>
      <c r="AK4297" s="11"/>
      <c r="AL4297" s="11"/>
      <c r="AM4297" s="11"/>
      <c r="AN4297" s="11"/>
      <c r="AO4297" s="11"/>
      <c r="AP4297" s="11"/>
      <c r="AQ4297" s="26"/>
      <c r="AR4297" s="26"/>
      <c r="AS4297" s="26"/>
      <c r="AT4297" s="26"/>
      <c r="AU4297" s="26"/>
      <c r="AV4297" s="26"/>
      <c r="AW4297" s="11"/>
      <c r="AX4297" s="11"/>
      <c r="AY4297" s="11"/>
      <c r="AZ4297" s="11"/>
      <c r="BA4297" s="11"/>
      <c r="BB4297" s="11"/>
      <c r="BC4297" s="11"/>
    </row>
    <row r="4298" spans="1:55" x14ac:dyDescent="0.3">
      <c r="A4298" s="11"/>
      <c r="B4298" s="11"/>
      <c r="C4298" s="11"/>
      <c r="D4298" s="11"/>
      <c r="E4298" s="38"/>
      <c r="F4298" s="11"/>
      <c r="G4298" s="40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11"/>
      <c r="AG4298" s="11"/>
      <c r="AH4298" s="11"/>
      <c r="AI4298" s="11"/>
      <c r="AJ4298" s="11"/>
      <c r="AK4298" s="11"/>
      <c r="AL4298" s="11"/>
      <c r="AM4298" s="11"/>
      <c r="AN4298" s="11"/>
      <c r="AO4298" s="11"/>
      <c r="AP4298" s="11"/>
      <c r="AQ4298" s="26"/>
      <c r="AR4298" s="26"/>
      <c r="AS4298" s="26"/>
      <c r="AT4298" s="26"/>
      <c r="AU4298" s="26"/>
      <c r="AV4298" s="26"/>
      <c r="AW4298" s="11"/>
      <c r="AX4298" s="11"/>
      <c r="AY4298" s="11"/>
      <c r="AZ4298" s="11"/>
      <c r="BA4298" s="11"/>
      <c r="BB4298" s="11"/>
      <c r="BC4298" s="11"/>
    </row>
    <row r="4299" spans="1:55" x14ac:dyDescent="0.3">
      <c r="A4299" s="11"/>
      <c r="B4299" s="11"/>
      <c r="C4299" s="11"/>
      <c r="D4299" s="11"/>
      <c r="E4299" s="38"/>
      <c r="F4299" s="11"/>
      <c r="G4299" s="40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11"/>
      <c r="AG4299" s="11"/>
      <c r="AH4299" s="11"/>
      <c r="AI4299" s="11"/>
      <c r="AJ4299" s="11"/>
      <c r="AK4299" s="11"/>
      <c r="AL4299" s="11"/>
      <c r="AM4299" s="11"/>
      <c r="AN4299" s="11"/>
      <c r="AO4299" s="11"/>
      <c r="AP4299" s="11"/>
      <c r="AQ4299" s="26"/>
      <c r="AR4299" s="26"/>
      <c r="AS4299" s="26"/>
      <c r="AT4299" s="26"/>
      <c r="AU4299" s="26"/>
      <c r="AV4299" s="26"/>
      <c r="AW4299" s="11"/>
      <c r="AX4299" s="11"/>
      <c r="AY4299" s="11"/>
      <c r="AZ4299" s="11"/>
      <c r="BA4299" s="11"/>
      <c r="BB4299" s="11"/>
      <c r="BC4299" s="11"/>
    </row>
    <row r="4300" spans="1:55" x14ac:dyDescent="0.3">
      <c r="A4300" s="11"/>
      <c r="B4300" s="11"/>
      <c r="C4300" s="11"/>
      <c r="D4300" s="11"/>
      <c r="E4300" s="38"/>
      <c r="F4300" s="11"/>
      <c r="G4300" s="40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11"/>
      <c r="AG4300" s="11"/>
      <c r="AH4300" s="11"/>
      <c r="AI4300" s="11"/>
      <c r="AJ4300" s="11"/>
      <c r="AK4300" s="11"/>
      <c r="AL4300" s="11"/>
      <c r="AM4300" s="11"/>
      <c r="AN4300" s="11"/>
      <c r="AO4300" s="11"/>
      <c r="AP4300" s="11"/>
      <c r="AQ4300" s="26"/>
      <c r="AR4300" s="26"/>
      <c r="AS4300" s="26"/>
      <c r="AT4300" s="26"/>
      <c r="AU4300" s="26"/>
      <c r="AV4300" s="26"/>
      <c r="AW4300" s="11"/>
      <c r="AX4300" s="11"/>
      <c r="AY4300" s="11"/>
      <c r="AZ4300" s="11"/>
      <c r="BA4300" s="11"/>
      <c r="BB4300" s="11"/>
      <c r="BC4300" s="11"/>
    </row>
    <row r="4301" spans="1:55" x14ac:dyDescent="0.3">
      <c r="A4301" s="11"/>
      <c r="B4301" s="11"/>
      <c r="C4301" s="11"/>
      <c r="D4301" s="11"/>
      <c r="E4301" s="38"/>
      <c r="F4301" s="11"/>
      <c r="G4301" s="40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11"/>
      <c r="AG4301" s="11"/>
      <c r="AH4301" s="11"/>
      <c r="AI4301" s="11"/>
      <c r="AJ4301" s="11"/>
      <c r="AK4301" s="11"/>
      <c r="AL4301" s="11"/>
      <c r="AM4301" s="11"/>
      <c r="AN4301" s="11"/>
      <c r="AO4301" s="11"/>
      <c r="AP4301" s="11"/>
      <c r="AQ4301" s="26"/>
      <c r="AR4301" s="26"/>
      <c r="AS4301" s="26"/>
      <c r="AT4301" s="26"/>
      <c r="AU4301" s="26"/>
      <c r="AV4301" s="26"/>
      <c r="AW4301" s="11"/>
      <c r="AX4301" s="11"/>
      <c r="AY4301" s="11"/>
      <c r="AZ4301" s="11"/>
      <c r="BA4301" s="11"/>
      <c r="BB4301" s="11"/>
      <c r="BC4301" s="11"/>
    </row>
    <row r="4302" spans="1:55" x14ac:dyDescent="0.3">
      <c r="A4302" s="11"/>
      <c r="B4302" s="11"/>
      <c r="C4302" s="11"/>
      <c r="D4302" s="11"/>
      <c r="E4302" s="38"/>
      <c r="F4302" s="11"/>
      <c r="G4302" s="40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11"/>
      <c r="AG4302" s="11"/>
      <c r="AH4302" s="11"/>
      <c r="AI4302" s="11"/>
      <c r="AJ4302" s="11"/>
      <c r="AK4302" s="11"/>
      <c r="AL4302" s="11"/>
      <c r="AM4302" s="11"/>
      <c r="AN4302" s="11"/>
      <c r="AO4302" s="11"/>
      <c r="AP4302" s="11"/>
      <c r="AQ4302" s="26"/>
      <c r="AR4302" s="26"/>
      <c r="AS4302" s="26"/>
      <c r="AT4302" s="26"/>
      <c r="AU4302" s="26"/>
      <c r="AV4302" s="26"/>
      <c r="AW4302" s="11"/>
      <c r="AX4302" s="11"/>
      <c r="AY4302" s="11"/>
      <c r="AZ4302" s="11"/>
      <c r="BA4302" s="11"/>
      <c r="BB4302" s="11"/>
      <c r="BC4302" s="11"/>
    </row>
    <row r="4303" spans="1:55" x14ac:dyDescent="0.3">
      <c r="A4303" s="11"/>
      <c r="B4303" s="11"/>
      <c r="C4303" s="11"/>
      <c r="D4303" s="11"/>
      <c r="E4303" s="38"/>
      <c r="F4303" s="11"/>
      <c r="G4303" s="40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11"/>
      <c r="AG4303" s="11"/>
      <c r="AH4303" s="11"/>
      <c r="AI4303" s="11"/>
      <c r="AJ4303" s="11"/>
      <c r="AK4303" s="11"/>
      <c r="AL4303" s="11"/>
      <c r="AM4303" s="11"/>
      <c r="AN4303" s="11"/>
      <c r="AO4303" s="11"/>
      <c r="AP4303" s="11"/>
      <c r="AQ4303" s="26"/>
      <c r="AR4303" s="26"/>
      <c r="AS4303" s="26"/>
      <c r="AT4303" s="26"/>
      <c r="AU4303" s="26"/>
      <c r="AV4303" s="26"/>
      <c r="AW4303" s="11"/>
      <c r="AX4303" s="11"/>
      <c r="AY4303" s="11"/>
      <c r="AZ4303" s="11"/>
      <c r="BA4303" s="11"/>
      <c r="BB4303" s="11"/>
      <c r="BC4303" s="11"/>
    </row>
    <row r="4304" spans="1:55" x14ac:dyDescent="0.3">
      <c r="A4304" s="11"/>
      <c r="B4304" s="11"/>
      <c r="C4304" s="11"/>
      <c r="D4304" s="11"/>
      <c r="E4304" s="38"/>
      <c r="F4304" s="11"/>
      <c r="G4304" s="40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11"/>
      <c r="AG4304" s="11"/>
      <c r="AH4304" s="11"/>
      <c r="AI4304" s="11"/>
      <c r="AJ4304" s="11"/>
      <c r="AK4304" s="11"/>
      <c r="AL4304" s="11"/>
      <c r="AM4304" s="11"/>
      <c r="AN4304" s="11"/>
      <c r="AO4304" s="11"/>
      <c r="AP4304" s="11"/>
      <c r="AQ4304" s="26"/>
      <c r="AR4304" s="26"/>
      <c r="AS4304" s="26"/>
      <c r="AT4304" s="26"/>
      <c r="AU4304" s="26"/>
      <c r="AV4304" s="26"/>
      <c r="AW4304" s="11"/>
      <c r="AX4304" s="11"/>
      <c r="AY4304" s="11"/>
      <c r="AZ4304" s="11"/>
      <c r="BA4304" s="11"/>
      <c r="BB4304" s="11"/>
      <c r="BC4304" s="11"/>
    </row>
    <row r="4305" spans="1:55" x14ac:dyDescent="0.3">
      <c r="A4305" s="11"/>
      <c r="B4305" s="11"/>
      <c r="C4305" s="11"/>
      <c r="D4305" s="11"/>
      <c r="E4305" s="38"/>
      <c r="F4305" s="11"/>
      <c r="G4305" s="40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11"/>
      <c r="AG4305" s="11"/>
      <c r="AH4305" s="11"/>
      <c r="AI4305" s="11"/>
      <c r="AJ4305" s="11"/>
      <c r="AK4305" s="11"/>
      <c r="AL4305" s="11"/>
      <c r="AM4305" s="11"/>
      <c r="AN4305" s="11"/>
      <c r="AO4305" s="11"/>
      <c r="AP4305" s="11"/>
      <c r="AQ4305" s="26"/>
      <c r="AR4305" s="26"/>
      <c r="AS4305" s="26"/>
      <c r="AT4305" s="26"/>
      <c r="AU4305" s="26"/>
      <c r="AV4305" s="26"/>
      <c r="AW4305" s="11"/>
      <c r="AX4305" s="11"/>
      <c r="AY4305" s="11"/>
      <c r="AZ4305" s="11"/>
      <c r="BA4305" s="11"/>
      <c r="BB4305" s="11"/>
      <c r="BC4305" s="11"/>
    </row>
    <row r="4306" spans="1:55" x14ac:dyDescent="0.3">
      <c r="A4306" s="11"/>
      <c r="B4306" s="11"/>
      <c r="C4306" s="11"/>
      <c r="D4306" s="11"/>
      <c r="E4306" s="38"/>
      <c r="F4306" s="11"/>
      <c r="G4306" s="40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11"/>
      <c r="AG4306" s="11"/>
      <c r="AH4306" s="11"/>
      <c r="AI4306" s="11"/>
      <c r="AJ4306" s="11"/>
      <c r="AK4306" s="11"/>
      <c r="AL4306" s="11"/>
      <c r="AM4306" s="11"/>
      <c r="AN4306" s="11"/>
      <c r="AO4306" s="11"/>
      <c r="AP4306" s="11"/>
      <c r="AQ4306" s="26"/>
      <c r="AR4306" s="26"/>
      <c r="AS4306" s="26"/>
      <c r="AT4306" s="26"/>
      <c r="AU4306" s="26"/>
      <c r="AV4306" s="26"/>
      <c r="AW4306" s="11"/>
      <c r="AX4306" s="11"/>
      <c r="AY4306" s="11"/>
      <c r="AZ4306" s="11"/>
      <c r="BA4306" s="11"/>
      <c r="BB4306" s="11"/>
      <c r="BC4306" s="11"/>
    </row>
    <row r="4307" spans="1:55" x14ac:dyDescent="0.3">
      <c r="A4307" s="11"/>
      <c r="B4307" s="11"/>
      <c r="C4307" s="11"/>
      <c r="D4307" s="11"/>
      <c r="E4307" s="38"/>
      <c r="F4307" s="11"/>
      <c r="G4307" s="40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11"/>
      <c r="AG4307" s="11"/>
      <c r="AH4307" s="11"/>
      <c r="AI4307" s="11"/>
      <c r="AJ4307" s="11"/>
      <c r="AK4307" s="11"/>
      <c r="AL4307" s="11"/>
      <c r="AM4307" s="11"/>
      <c r="AN4307" s="11"/>
      <c r="AO4307" s="11"/>
      <c r="AP4307" s="11"/>
      <c r="AQ4307" s="26"/>
      <c r="AR4307" s="26"/>
      <c r="AS4307" s="26"/>
      <c r="AT4307" s="26"/>
      <c r="AU4307" s="26"/>
      <c r="AV4307" s="26"/>
      <c r="AW4307" s="11"/>
      <c r="AX4307" s="11"/>
      <c r="AY4307" s="11"/>
      <c r="AZ4307" s="11"/>
      <c r="BA4307" s="11"/>
      <c r="BB4307" s="11"/>
      <c r="BC4307" s="11"/>
    </row>
    <row r="4308" spans="1:55" x14ac:dyDescent="0.3">
      <c r="A4308" s="11"/>
      <c r="B4308" s="11"/>
      <c r="C4308" s="11"/>
      <c r="D4308" s="11"/>
      <c r="E4308" s="38"/>
      <c r="F4308" s="11"/>
      <c r="G4308" s="40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11"/>
      <c r="AG4308" s="11"/>
      <c r="AH4308" s="11"/>
      <c r="AI4308" s="11"/>
      <c r="AJ4308" s="11"/>
      <c r="AK4308" s="11"/>
      <c r="AL4308" s="11"/>
      <c r="AM4308" s="11"/>
      <c r="AN4308" s="11"/>
      <c r="AO4308" s="11"/>
      <c r="AP4308" s="11"/>
      <c r="AQ4308" s="26"/>
      <c r="AR4308" s="26"/>
      <c r="AS4308" s="26"/>
      <c r="AT4308" s="26"/>
      <c r="AU4308" s="26"/>
      <c r="AV4308" s="26"/>
      <c r="AW4308" s="11"/>
      <c r="AX4308" s="11"/>
      <c r="AY4308" s="11"/>
      <c r="AZ4308" s="11"/>
      <c r="BA4308" s="11"/>
      <c r="BB4308" s="11"/>
      <c r="BC4308" s="11"/>
    </row>
    <row r="4309" spans="1:55" x14ac:dyDescent="0.3">
      <c r="A4309" s="11"/>
      <c r="B4309" s="11"/>
      <c r="C4309" s="11"/>
      <c r="D4309" s="11"/>
      <c r="E4309" s="38"/>
      <c r="F4309" s="11"/>
      <c r="G4309" s="40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11"/>
      <c r="AG4309" s="11"/>
      <c r="AH4309" s="11"/>
      <c r="AI4309" s="11"/>
      <c r="AJ4309" s="11"/>
      <c r="AK4309" s="11"/>
      <c r="AL4309" s="11"/>
      <c r="AM4309" s="11"/>
      <c r="AN4309" s="11"/>
      <c r="AO4309" s="11"/>
      <c r="AP4309" s="11"/>
      <c r="AQ4309" s="26"/>
      <c r="AR4309" s="26"/>
      <c r="AS4309" s="26"/>
      <c r="AT4309" s="26"/>
      <c r="AU4309" s="26"/>
      <c r="AV4309" s="26"/>
      <c r="AW4309" s="11"/>
      <c r="AX4309" s="11"/>
      <c r="AY4309" s="11"/>
      <c r="AZ4309" s="11"/>
      <c r="BA4309" s="11"/>
      <c r="BB4309" s="11"/>
      <c r="BC4309" s="11"/>
    </row>
    <row r="4310" spans="1:55" x14ac:dyDescent="0.3">
      <c r="A4310" s="11"/>
      <c r="B4310" s="11"/>
      <c r="C4310" s="11"/>
      <c r="D4310" s="11"/>
      <c r="E4310" s="38"/>
      <c r="F4310" s="11"/>
      <c r="G4310" s="40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11"/>
      <c r="AG4310" s="11"/>
      <c r="AH4310" s="11"/>
      <c r="AI4310" s="11"/>
      <c r="AJ4310" s="11"/>
      <c r="AK4310" s="11"/>
      <c r="AL4310" s="11"/>
      <c r="AM4310" s="11"/>
      <c r="AN4310" s="11"/>
      <c r="AO4310" s="11"/>
      <c r="AP4310" s="11"/>
      <c r="AQ4310" s="26"/>
      <c r="AR4310" s="26"/>
      <c r="AS4310" s="26"/>
      <c r="AT4310" s="26"/>
      <c r="AU4310" s="26"/>
      <c r="AV4310" s="26"/>
      <c r="AW4310" s="11"/>
      <c r="AX4310" s="11"/>
      <c r="AY4310" s="11"/>
      <c r="AZ4310" s="11"/>
      <c r="BA4310" s="11"/>
      <c r="BB4310" s="11"/>
      <c r="BC4310" s="11"/>
    </row>
    <row r="4311" spans="1:55" x14ac:dyDescent="0.3">
      <c r="A4311" s="11"/>
      <c r="B4311" s="11"/>
      <c r="C4311" s="11"/>
      <c r="D4311" s="11"/>
      <c r="E4311" s="38"/>
      <c r="F4311" s="11"/>
      <c r="G4311" s="40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11"/>
      <c r="AG4311" s="11"/>
      <c r="AH4311" s="11"/>
      <c r="AI4311" s="11"/>
      <c r="AJ4311" s="11"/>
      <c r="AK4311" s="11"/>
      <c r="AL4311" s="11"/>
      <c r="AM4311" s="11"/>
      <c r="AN4311" s="11"/>
      <c r="AO4311" s="11"/>
      <c r="AP4311" s="11"/>
      <c r="AQ4311" s="26"/>
      <c r="AR4311" s="26"/>
      <c r="AS4311" s="26"/>
      <c r="AT4311" s="26"/>
      <c r="AU4311" s="26"/>
      <c r="AV4311" s="26"/>
      <c r="AW4311" s="11"/>
      <c r="AX4311" s="11"/>
      <c r="AY4311" s="11"/>
      <c r="AZ4311" s="11"/>
      <c r="BA4311" s="11"/>
      <c r="BB4311" s="11"/>
      <c r="BC4311" s="11"/>
    </row>
    <row r="4312" spans="1:55" x14ac:dyDescent="0.3">
      <c r="A4312" s="11"/>
      <c r="B4312" s="11"/>
      <c r="C4312" s="11"/>
      <c r="D4312" s="11"/>
      <c r="E4312" s="38"/>
      <c r="F4312" s="11"/>
      <c r="G4312" s="40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11"/>
      <c r="AG4312" s="11"/>
      <c r="AH4312" s="11"/>
      <c r="AI4312" s="11"/>
      <c r="AJ4312" s="11"/>
      <c r="AK4312" s="11"/>
      <c r="AL4312" s="11"/>
      <c r="AM4312" s="11"/>
      <c r="AN4312" s="11"/>
      <c r="AO4312" s="11"/>
      <c r="AP4312" s="11"/>
      <c r="AQ4312" s="26"/>
      <c r="AR4312" s="26"/>
      <c r="AS4312" s="26"/>
      <c r="AT4312" s="26"/>
      <c r="AU4312" s="26"/>
      <c r="AV4312" s="26"/>
      <c r="AW4312" s="11"/>
      <c r="AX4312" s="11"/>
      <c r="AY4312" s="11"/>
      <c r="AZ4312" s="11"/>
      <c r="BA4312" s="11"/>
      <c r="BB4312" s="11"/>
      <c r="BC4312" s="11"/>
    </row>
    <row r="4313" spans="1:55" x14ac:dyDescent="0.3">
      <c r="A4313" s="11"/>
      <c r="B4313" s="11"/>
      <c r="C4313" s="11"/>
      <c r="D4313" s="11"/>
      <c r="E4313" s="38"/>
      <c r="F4313" s="11"/>
      <c r="G4313" s="40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11"/>
      <c r="AG4313" s="11"/>
      <c r="AH4313" s="11"/>
      <c r="AI4313" s="11"/>
      <c r="AJ4313" s="11"/>
      <c r="AK4313" s="11"/>
      <c r="AL4313" s="11"/>
      <c r="AM4313" s="11"/>
      <c r="AN4313" s="11"/>
      <c r="AO4313" s="11"/>
      <c r="AP4313" s="11"/>
      <c r="AQ4313" s="26"/>
      <c r="AR4313" s="26"/>
      <c r="AS4313" s="26"/>
      <c r="AT4313" s="26"/>
      <c r="AU4313" s="26"/>
      <c r="AV4313" s="26"/>
      <c r="AW4313" s="11"/>
      <c r="AX4313" s="11"/>
      <c r="AY4313" s="11"/>
      <c r="AZ4313" s="11"/>
      <c r="BA4313" s="11"/>
      <c r="BB4313" s="11"/>
      <c r="BC4313" s="11"/>
    </row>
    <row r="4314" spans="1:55" x14ac:dyDescent="0.3">
      <c r="A4314" s="11"/>
      <c r="B4314" s="11"/>
      <c r="C4314" s="11"/>
      <c r="D4314" s="11"/>
      <c r="E4314" s="38"/>
      <c r="F4314" s="11"/>
      <c r="G4314" s="40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11"/>
      <c r="AG4314" s="11"/>
      <c r="AH4314" s="11"/>
      <c r="AI4314" s="11"/>
      <c r="AJ4314" s="11"/>
      <c r="AK4314" s="11"/>
      <c r="AL4314" s="11"/>
      <c r="AM4314" s="11"/>
      <c r="AN4314" s="11"/>
      <c r="AO4314" s="11"/>
      <c r="AP4314" s="11"/>
      <c r="AQ4314" s="26"/>
      <c r="AR4314" s="26"/>
      <c r="AS4314" s="26"/>
      <c r="AT4314" s="26"/>
      <c r="AU4314" s="26"/>
      <c r="AV4314" s="26"/>
      <c r="AW4314" s="11"/>
      <c r="AX4314" s="11"/>
      <c r="AY4314" s="11"/>
      <c r="AZ4314" s="11"/>
      <c r="BA4314" s="11"/>
      <c r="BB4314" s="11"/>
      <c r="BC4314" s="11"/>
    </row>
    <row r="4315" spans="1:55" x14ac:dyDescent="0.3">
      <c r="A4315" s="11"/>
      <c r="B4315" s="11"/>
      <c r="C4315" s="11"/>
      <c r="D4315" s="11"/>
      <c r="E4315" s="38"/>
      <c r="F4315" s="11"/>
      <c r="G4315" s="40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11"/>
      <c r="AG4315" s="11"/>
      <c r="AH4315" s="11"/>
      <c r="AI4315" s="11"/>
      <c r="AJ4315" s="11"/>
      <c r="AK4315" s="11"/>
      <c r="AL4315" s="11"/>
      <c r="AM4315" s="11"/>
      <c r="AN4315" s="11"/>
      <c r="AO4315" s="11"/>
      <c r="AP4315" s="11"/>
      <c r="AQ4315" s="26"/>
      <c r="AR4315" s="26"/>
      <c r="AS4315" s="26"/>
      <c r="AT4315" s="26"/>
      <c r="AU4315" s="26"/>
      <c r="AV4315" s="26"/>
      <c r="AW4315" s="11"/>
      <c r="AX4315" s="11"/>
      <c r="AY4315" s="11"/>
      <c r="AZ4315" s="11"/>
      <c r="BA4315" s="11"/>
      <c r="BB4315" s="11"/>
      <c r="BC4315" s="11"/>
    </row>
    <row r="4316" spans="1:55" x14ac:dyDescent="0.3">
      <c r="A4316" s="11"/>
      <c r="B4316" s="11"/>
      <c r="C4316" s="11"/>
      <c r="D4316" s="11"/>
      <c r="E4316" s="38"/>
      <c r="F4316" s="11"/>
      <c r="G4316" s="40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11"/>
      <c r="AG4316" s="11"/>
      <c r="AH4316" s="11"/>
      <c r="AI4316" s="11"/>
      <c r="AJ4316" s="11"/>
      <c r="AK4316" s="11"/>
      <c r="AL4316" s="11"/>
      <c r="AM4316" s="11"/>
      <c r="AN4316" s="11"/>
      <c r="AO4316" s="11"/>
      <c r="AP4316" s="11"/>
      <c r="AQ4316" s="26"/>
      <c r="AR4316" s="26"/>
      <c r="AS4316" s="26"/>
      <c r="AT4316" s="26"/>
      <c r="AU4316" s="26"/>
      <c r="AV4316" s="26"/>
      <c r="AW4316" s="11"/>
      <c r="AX4316" s="11"/>
      <c r="AY4316" s="11"/>
      <c r="AZ4316" s="11"/>
      <c r="BA4316" s="11"/>
      <c r="BB4316" s="11"/>
      <c r="BC4316" s="11"/>
    </row>
    <row r="4317" spans="1:55" x14ac:dyDescent="0.3">
      <c r="A4317" s="11"/>
      <c r="B4317" s="11"/>
      <c r="C4317" s="11"/>
      <c r="D4317" s="11"/>
      <c r="E4317" s="38"/>
      <c r="F4317" s="11"/>
      <c r="G4317" s="40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11"/>
      <c r="AG4317" s="11"/>
      <c r="AH4317" s="11"/>
      <c r="AI4317" s="11"/>
      <c r="AJ4317" s="11"/>
      <c r="AK4317" s="11"/>
      <c r="AL4317" s="11"/>
      <c r="AM4317" s="11"/>
      <c r="AN4317" s="11"/>
      <c r="AO4317" s="11"/>
      <c r="AP4317" s="11"/>
      <c r="AQ4317" s="26"/>
      <c r="AR4317" s="26"/>
      <c r="AS4317" s="26"/>
      <c r="AT4317" s="26"/>
      <c r="AU4317" s="26"/>
      <c r="AV4317" s="26"/>
      <c r="AW4317" s="11"/>
      <c r="AX4317" s="11"/>
      <c r="AY4317" s="11"/>
      <c r="AZ4317" s="11"/>
      <c r="BA4317" s="11"/>
      <c r="BB4317" s="11"/>
      <c r="BC4317" s="11"/>
    </row>
    <row r="4318" spans="1:55" x14ac:dyDescent="0.3">
      <c r="A4318" s="11"/>
      <c r="B4318" s="11"/>
      <c r="C4318" s="11"/>
      <c r="D4318" s="11"/>
      <c r="E4318" s="38"/>
      <c r="F4318" s="11"/>
      <c r="G4318" s="40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11"/>
      <c r="AG4318" s="11"/>
      <c r="AH4318" s="11"/>
      <c r="AI4318" s="11"/>
      <c r="AJ4318" s="11"/>
      <c r="AK4318" s="11"/>
      <c r="AL4318" s="11"/>
      <c r="AM4318" s="11"/>
      <c r="AN4318" s="11"/>
      <c r="AO4318" s="11"/>
      <c r="AP4318" s="11"/>
      <c r="AQ4318" s="26"/>
      <c r="AR4318" s="26"/>
      <c r="AS4318" s="26"/>
      <c r="AT4318" s="26"/>
      <c r="AU4318" s="26"/>
      <c r="AV4318" s="26"/>
      <c r="AW4318" s="11"/>
      <c r="AX4318" s="11"/>
      <c r="AY4318" s="11"/>
      <c r="AZ4318" s="11"/>
      <c r="BA4318" s="11"/>
      <c r="BB4318" s="11"/>
      <c r="BC4318" s="11"/>
    </row>
    <row r="4319" spans="1:55" x14ac:dyDescent="0.3">
      <c r="A4319" s="11"/>
      <c r="B4319" s="11"/>
      <c r="C4319" s="11"/>
      <c r="D4319" s="11"/>
      <c r="E4319" s="38"/>
      <c r="F4319" s="11"/>
      <c r="G4319" s="40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11"/>
      <c r="AG4319" s="11"/>
      <c r="AH4319" s="11"/>
      <c r="AI4319" s="11"/>
      <c r="AJ4319" s="11"/>
      <c r="AK4319" s="11"/>
      <c r="AL4319" s="11"/>
      <c r="AM4319" s="11"/>
      <c r="AN4319" s="11"/>
      <c r="AO4319" s="11"/>
      <c r="AP4319" s="11"/>
      <c r="AQ4319" s="26"/>
      <c r="AR4319" s="26"/>
      <c r="AS4319" s="26"/>
      <c r="AT4319" s="26"/>
      <c r="AU4319" s="26"/>
      <c r="AV4319" s="26"/>
      <c r="AW4319" s="11"/>
      <c r="AX4319" s="11"/>
      <c r="AY4319" s="11"/>
      <c r="AZ4319" s="11"/>
      <c r="BA4319" s="11"/>
      <c r="BB4319" s="11"/>
      <c r="BC4319" s="11"/>
    </row>
    <row r="4320" spans="1:55" x14ac:dyDescent="0.3">
      <c r="A4320" s="11"/>
      <c r="B4320" s="11"/>
      <c r="C4320" s="11"/>
      <c r="D4320" s="11"/>
      <c r="E4320" s="38"/>
      <c r="F4320" s="11"/>
      <c r="G4320" s="40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11"/>
      <c r="AG4320" s="11"/>
      <c r="AH4320" s="11"/>
      <c r="AI4320" s="11"/>
      <c r="AJ4320" s="11"/>
      <c r="AK4320" s="11"/>
      <c r="AL4320" s="11"/>
      <c r="AM4320" s="11"/>
      <c r="AN4320" s="11"/>
      <c r="AO4320" s="11"/>
      <c r="AP4320" s="11"/>
      <c r="AQ4320" s="26"/>
      <c r="AR4320" s="26"/>
      <c r="AS4320" s="26"/>
      <c r="AT4320" s="26"/>
      <c r="AU4320" s="26"/>
      <c r="AV4320" s="26"/>
      <c r="AW4320" s="11"/>
      <c r="AX4320" s="11"/>
      <c r="AY4320" s="11"/>
      <c r="AZ4320" s="11"/>
      <c r="BA4320" s="11"/>
      <c r="BB4320" s="11"/>
      <c r="BC4320" s="11"/>
    </row>
    <row r="4321" spans="1:55" x14ac:dyDescent="0.3">
      <c r="A4321" s="11"/>
      <c r="B4321" s="11"/>
      <c r="C4321" s="11"/>
      <c r="D4321" s="11"/>
      <c r="E4321" s="38"/>
      <c r="F4321" s="11"/>
      <c r="G4321" s="40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11"/>
      <c r="AG4321" s="11"/>
      <c r="AH4321" s="11"/>
      <c r="AI4321" s="11"/>
      <c r="AJ4321" s="11"/>
      <c r="AK4321" s="11"/>
      <c r="AL4321" s="11"/>
      <c r="AM4321" s="11"/>
      <c r="AN4321" s="11"/>
      <c r="AO4321" s="11"/>
      <c r="AP4321" s="11"/>
      <c r="AQ4321" s="26"/>
      <c r="AR4321" s="26"/>
      <c r="AS4321" s="26"/>
      <c r="AT4321" s="26"/>
      <c r="AU4321" s="26"/>
      <c r="AV4321" s="26"/>
      <c r="AW4321" s="11"/>
      <c r="AX4321" s="11"/>
      <c r="AY4321" s="11"/>
      <c r="AZ4321" s="11"/>
      <c r="BA4321" s="11"/>
      <c r="BB4321" s="11"/>
      <c r="BC4321" s="11"/>
    </row>
    <row r="4322" spans="1:55" x14ac:dyDescent="0.3">
      <c r="A4322" s="11"/>
      <c r="B4322" s="11"/>
      <c r="C4322" s="11"/>
      <c r="D4322" s="11"/>
      <c r="E4322" s="38"/>
      <c r="F4322" s="11"/>
      <c r="G4322" s="40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11"/>
      <c r="AG4322" s="11"/>
      <c r="AH4322" s="11"/>
      <c r="AI4322" s="11"/>
      <c r="AJ4322" s="11"/>
      <c r="AK4322" s="11"/>
      <c r="AL4322" s="11"/>
      <c r="AM4322" s="11"/>
      <c r="AN4322" s="11"/>
      <c r="AO4322" s="11"/>
      <c r="AP4322" s="11"/>
      <c r="AQ4322" s="26"/>
      <c r="AR4322" s="26"/>
      <c r="AS4322" s="26"/>
      <c r="AT4322" s="26"/>
      <c r="AU4322" s="26"/>
      <c r="AV4322" s="26"/>
      <c r="AW4322" s="11"/>
      <c r="AX4322" s="11"/>
      <c r="AY4322" s="11"/>
      <c r="AZ4322" s="11"/>
      <c r="BA4322" s="11"/>
      <c r="BB4322" s="11"/>
      <c r="BC4322" s="11"/>
    </row>
    <row r="4323" spans="1:55" x14ac:dyDescent="0.3">
      <c r="A4323" s="11"/>
      <c r="B4323" s="11"/>
      <c r="C4323" s="11"/>
      <c r="D4323" s="11"/>
      <c r="E4323" s="38"/>
      <c r="F4323" s="11"/>
      <c r="G4323" s="40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11"/>
      <c r="AG4323" s="11"/>
      <c r="AH4323" s="11"/>
      <c r="AI4323" s="11"/>
      <c r="AJ4323" s="11"/>
      <c r="AK4323" s="11"/>
      <c r="AL4323" s="11"/>
      <c r="AM4323" s="11"/>
      <c r="AN4323" s="11"/>
      <c r="AO4323" s="11"/>
      <c r="AP4323" s="11"/>
      <c r="AQ4323" s="26"/>
      <c r="AR4323" s="26"/>
      <c r="AS4323" s="26"/>
      <c r="AT4323" s="26"/>
      <c r="AU4323" s="26"/>
      <c r="AV4323" s="26"/>
      <c r="AW4323" s="11"/>
      <c r="AX4323" s="11"/>
      <c r="AY4323" s="11"/>
      <c r="AZ4323" s="11"/>
      <c r="BA4323" s="11"/>
      <c r="BB4323" s="11"/>
      <c r="BC4323" s="11"/>
    </row>
    <row r="4324" spans="1:55" x14ac:dyDescent="0.3">
      <c r="A4324" s="11"/>
      <c r="B4324" s="11"/>
      <c r="C4324" s="11"/>
      <c r="D4324" s="11"/>
      <c r="E4324" s="38"/>
      <c r="F4324" s="11"/>
      <c r="G4324" s="40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11"/>
      <c r="AG4324" s="11"/>
      <c r="AH4324" s="11"/>
      <c r="AI4324" s="11"/>
      <c r="AJ4324" s="11"/>
      <c r="AK4324" s="11"/>
      <c r="AL4324" s="11"/>
      <c r="AM4324" s="11"/>
      <c r="AN4324" s="11"/>
      <c r="AO4324" s="11"/>
      <c r="AP4324" s="11"/>
      <c r="AQ4324" s="26"/>
      <c r="AR4324" s="26"/>
      <c r="AS4324" s="26"/>
      <c r="AT4324" s="26"/>
      <c r="AU4324" s="26"/>
      <c r="AV4324" s="26"/>
      <c r="AW4324" s="11"/>
      <c r="AX4324" s="11"/>
      <c r="AY4324" s="11"/>
      <c r="AZ4324" s="11"/>
      <c r="BA4324" s="11"/>
      <c r="BB4324" s="11"/>
      <c r="BC4324" s="11"/>
    </row>
    <row r="4325" spans="1:55" x14ac:dyDescent="0.3">
      <c r="A4325" s="11"/>
      <c r="B4325" s="11"/>
      <c r="C4325" s="11"/>
      <c r="D4325" s="11"/>
      <c r="E4325" s="38"/>
      <c r="F4325" s="11"/>
      <c r="G4325" s="40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11"/>
      <c r="AG4325" s="11"/>
      <c r="AH4325" s="11"/>
      <c r="AI4325" s="11"/>
      <c r="AJ4325" s="11"/>
      <c r="AK4325" s="11"/>
      <c r="AL4325" s="11"/>
      <c r="AM4325" s="11"/>
      <c r="AN4325" s="11"/>
      <c r="AO4325" s="11"/>
      <c r="AP4325" s="11"/>
      <c r="AQ4325" s="26"/>
      <c r="AR4325" s="26"/>
      <c r="AS4325" s="26"/>
      <c r="AT4325" s="26"/>
      <c r="AU4325" s="26"/>
      <c r="AV4325" s="26"/>
      <c r="AW4325" s="11"/>
      <c r="AX4325" s="11"/>
      <c r="AY4325" s="11"/>
      <c r="AZ4325" s="11"/>
      <c r="BA4325" s="11"/>
      <c r="BB4325" s="11"/>
      <c r="BC4325" s="11"/>
    </row>
    <row r="4326" spans="1:55" x14ac:dyDescent="0.3">
      <c r="A4326" s="11"/>
      <c r="B4326" s="11"/>
      <c r="C4326" s="11"/>
      <c r="D4326" s="11"/>
      <c r="E4326" s="38"/>
      <c r="F4326" s="11"/>
      <c r="G4326" s="40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11"/>
      <c r="AG4326" s="11"/>
      <c r="AH4326" s="11"/>
      <c r="AI4326" s="11"/>
      <c r="AJ4326" s="11"/>
      <c r="AK4326" s="11"/>
      <c r="AL4326" s="11"/>
      <c r="AM4326" s="11"/>
      <c r="AN4326" s="11"/>
      <c r="AO4326" s="11"/>
      <c r="AP4326" s="11"/>
      <c r="AQ4326" s="26"/>
      <c r="AR4326" s="26"/>
      <c r="AS4326" s="26"/>
      <c r="AT4326" s="26"/>
      <c r="AU4326" s="26"/>
      <c r="AV4326" s="26"/>
      <c r="AW4326" s="11"/>
      <c r="AX4326" s="11"/>
      <c r="AY4326" s="11"/>
      <c r="AZ4326" s="11"/>
      <c r="BA4326" s="11"/>
      <c r="BB4326" s="11"/>
      <c r="BC4326" s="11"/>
    </row>
    <row r="4327" spans="1:55" x14ac:dyDescent="0.3">
      <c r="A4327" s="11"/>
      <c r="B4327" s="11"/>
      <c r="C4327" s="11"/>
      <c r="D4327" s="11"/>
      <c r="E4327" s="38"/>
      <c r="F4327" s="11"/>
      <c r="G4327" s="40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11"/>
      <c r="AG4327" s="11"/>
      <c r="AH4327" s="11"/>
      <c r="AI4327" s="11"/>
      <c r="AJ4327" s="11"/>
      <c r="AK4327" s="11"/>
      <c r="AL4327" s="11"/>
      <c r="AM4327" s="11"/>
      <c r="AN4327" s="11"/>
      <c r="AO4327" s="11"/>
      <c r="AP4327" s="11"/>
      <c r="AQ4327" s="26"/>
      <c r="AR4327" s="26"/>
      <c r="AS4327" s="26"/>
      <c r="AT4327" s="26"/>
      <c r="AU4327" s="26"/>
      <c r="AV4327" s="26"/>
      <c r="AW4327" s="11"/>
      <c r="AX4327" s="11"/>
      <c r="AY4327" s="11"/>
      <c r="AZ4327" s="11"/>
      <c r="BA4327" s="11"/>
      <c r="BB4327" s="11"/>
      <c r="BC4327" s="11"/>
    </row>
    <row r="4328" spans="1:55" x14ac:dyDescent="0.3">
      <c r="A4328" s="11"/>
      <c r="B4328" s="11"/>
      <c r="C4328" s="11"/>
      <c r="D4328" s="11"/>
      <c r="E4328" s="38"/>
      <c r="F4328" s="11"/>
      <c r="G4328" s="40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11"/>
      <c r="AG4328" s="11"/>
      <c r="AH4328" s="11"/>
      <c r="AI4328" s="11"/>
      <c r="AJ4328" s="11"/>
      <c r="AK4328" s="11"/>
      <c r="AL4328" s="11"/>
      <c r="AM4328" s="11"/>
      <c r="AN4328" s="11"/>
      <c r="AO4328" s="11"/>
      <c r="AP4328" s="11"/>
      <c r="AQ4328" s="26"/>
      <c r="AR4328" s="26"/>
      <c r="AS4328" s="26"/>
      <c r="AT4328" s="26"/>
      <c r="AU4328" s="26"/>
      <c r="AV4328" s="26"/>
      <c r="AW4328" s="11"/>
      <c r="AX4328" s="11"/>
      <c r="AY4328" s="11"/>
      <c r="AZ4328" s="11"/>
      <c r="BA4328" s="11"/>
      <c r="BB4328" s="11"/>
      <c r="BC4328" s="11"/>
    </row>
    <row r="4329" spans="1:55" x14ac:dyDescent="0.3">
      <c r="A4329" s="11"/>
      <c r="B4329" s="11"/>
      <c r="C4329" s="11"/>
      <c r="D4329" s="11"/>
      <c r="E4329" s="38"/>
      <c r="F4329" s="11"/>
      <c r="G4329" s="40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11"/>
      <c r="AG4329" s="11"/>
      <c r="AH4329" s="11"/>
      <c r="AI4329" s="11"/>
      <c r="AJ4329" s="11"/>
      <c r="AK4329" s="11"/>
      <c r="AL4329" s="11"/>
      <c r="AM4329" s="11"/>
      <c r="AN4329" s="11"/>
      <c r="AO4329" s="11"/>
      <c r="AP4329" s="11"/>
      <c r="AQ4329" s="26"/>
      <c r="AR4329" s="26"/>
      <c r="AS4329" s="26"/>
      <c r="AT4329" s="26"/>
      <c r="AU4329" s="26"/>
      <c r="AV4329" s="26"/>
      <c r="AW4329" s="11"/>
      <c r="AX4329" s="11"/>
      <c r="AY4329" s="11"/>
      <c r="AZ4329" s="11"/>
      <c r="BA4329" s="11"/>
      <c r="BB4329" s="11"/>
      <c r="BC4329" s="11"/>
    </row>
    <row r="4330" spans="1:55" x14ac:dyDescent="0.3">
      <c r="A4330" s="11"/>
      <c r="B4330" s="11"/>
      <c r="C4330" s="11"/>
      <c r="D4330" s="11"/>
      <c r="E4330" s="38"/>
      <c r="F4330" s="11"/>
      <c r="G4330" s="40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11"/>
      <c r="AG4330" s="11"/>
      <c r="AH4330" s="11"/>
      <c r="AI4330" s="11"/>
      <c r="AJ4330" s="11"/>
      <c r="AK4330" s="11"/>
      <c r="AL4330" s="11"/>
      <c r="AM4330" s="11"/>
      <c r="AN4330" s="11"/>
      <c r="AO4330" s="11"/>
      <c r="AP4330" s="11"/>
      <c r="AQ4330" s="26"/>
      <c r="AR4330" s="26"/>
      <c r="AS4330" s="26"/>
      <c r="AT4330" s="26"/>
      <c r="AU4330" s="26"/>
      <c r="AV4330" s="26"/>
      <c r="AW4330" s="11"/>
      <c r="AX4330" s="11"/>
      <c r="AY4330" s="11"/>
      <c r="AZ4330" s="11"/>
      <c r="BA4330" s="11"/>
      <c r="BB4330" s="11"/>
      <c r="BC4330" s="11"/>
    </row>
    <row r="4331" spans="1:55" x14ac:dyDescent="0.3">
      <c r="A4331" s="11"/>
      <c r="B4331" s="11"/>
      <c r="C4331" s="11"/>
      <c r="D4331" s="11"/>
      <c r="E4331" s="38"/>
      <c r="F4331" s="11"/>
      <c r="G4331" s="40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11"/>
      <c r="AG4331" s="11"/>
      <c r="AH4331" s="11"/>
      <c r="AI4331" s="11"/>
      <c r="AJ4331" s="11"/>
      <c r="AK4331" s="11"/>
      <c r="AL4331" s="11"/>
      <c r="AM4331" s="11"/>
      <c r="AN4331" s="11"/>
      <c r="AO4331" s="11"/>
      <c r="AP4331" s="11"/>
      <c r="AQ4331" s="26"/>
      <c r="AR4331" s="26"/>
      <c r="AS4331" s="26"/>
      <c r="AT4331" s="26"/>
      <c r="AU4331" s="26"/>
      <c r="AV4331" s="26"/>
      <c r="AW4331" s="11"/>
      <c r="AX4331" s="11"/>
      <c r="AY4331" s="11"/>
      <c r="AZ4331" s="11"/>
      <c r="BA4331" s="11"/>
      <c r="BB4331" s="11"/>
      <c r="BC4331" s="11"/>
    </row>
    <row r="4332" spans="1:55" x14ac:dyDescent="0.3">
      <c r="A4332" s="11"/>
      <c r="B4332" s="11"/>
      <c r="C4332" s="11"/>
      <c r="D4332" s="11"/>
      <c r="E4332" s="38"/>
      <c r="F4332" s="11"/>
      <c r="G4332" s="40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11"/>
      <c r="AG4332" s="11"/>
      <c r="AH4332" s="11"/>
      <c r="AI4332" s="11"/>
      <c r="AJ4332" s="11"/>
      <c r="AK4332" s="11"/>
      <c r="AL4332" s="11"/>
      <c r="AM4332" s="11"/>
      <c r="AN4332" s="11"/>
      <c r="AO4332" s="11"/>
      <c r="AP4332" s="11"/>
      <c r="AQ4332" s="26"/>
      <c r="AR4332" s="26"/>
      <c r="AS4332" s="26"/>
      <c r="AT4332" s="26"/>
      <c r="AU4332" s="26"/>
      <c r="AV4332" s="26"/>
      <c r="AW4332" s="11"/>
      <c r="AX4332" s="11"/>
      <c r="AY4332" s="11"/>
      <c r="AZ4332" s="11"/>
      <c r="BA4332" s="11"/>
      <c r="BB4332" s="11"/>
      <c r="BC4332" s="11"/>
    </row>
    <row r="4333" spans="1:55" x14ac:dyDescent="0.3">
      <c r="A4333" s="11"/>
      <c r="B4333" s="11"/>
      <c r="C4333" s="11"/>
      <c r="D4333" s="11"/>
      <c r="E4333" s="38"/>
      <c r="F4333" s="11"/>
      <c r="G4333" s="40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11"/>
      <c r="AG4333" s="11"/>
      <c r="AH4333" s="11"/>
      <c r="AI4333" s="11"/>
      <c r="AJ4333" s="11"/>
      <c r="AK4333" s="11"/>
      <c r="AL4333" s="11"/>
      <c r="AM4333" s="11"/>
      <c r="AN4333" s="11"/>
      <c r="AO4333" s="11"/>
      <c r="AP4333" s="11"/>
      <c r="AQ4333" s="26"/>
      <c r="AR4333" s="26"/>
      <c r="AS4333" s="26"/>
      <c r="AT4333" s="26"/>
      <c r="AU4333" s="26"/>
      <c r="AV4333" s="26"/>
      <c r="AW4333" s="11"/>
      <c r="AX4333" s="11"/>
      <c r="AY4333" s="11"/>
      <c r="AZ4333" s="11"/>
      <c r="BA4333" s="11"/>
      <c r="BB4333" s="11"/>
      <c r="BC4333" s="11"/>
    </row>
    <row r="4334" spans="1:55" x14ac:dyDescent="0.3">
      <c r="A4334" s="11"/>
      <c r="B4334" s="11"/>
      <c r="C4334" s="11"/>
      <c r="D4334" s="11"/>
      <c r="E4334" s="38"/>
      <c r="F4334" s="11"/>
      <c r="G4334" s="40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11"/>
      <c r="AG4334" s="11"/>
      <c r="AH4334" s="11"/>
      <c r="AI4334" s="11"/>
      <c r="AJ4334" s="11"/>
      <c r="AK4334" s="11"/>
      <c r="AL4334" s="11"/>
      <c r="AM4334" s="11"/>
      <c r="AN4334" s="11"/>
      <c r="AO4334" s="11"/>
      <c r="AP4334" s="11"/>
      <c r="AQ4334" s="26"/>
      <c r="AR4334" s="26"/>
      <c r="AS4334" s="26"/>
      <c r="AT4334" s="26"/>
      <c r="AU4334" s="26"/>
      <c r="AV4334" s="26"/>
      <c r="AW4334" s="11"/>
      <c r="AX4334" s="11"/>
      <c r="AY4334" s="11"/>
      <c r="AZ4334" s="11"/>
      <c r="BA4334" s="11"/>
      <c r="BB4334" s="11"/>
      <c r="BC4334" s="11"/>
    </row>
    <row r="4335" spans="1:55" x14ac:dyDescent="0.3">
      <c r="A4335" s="11"/>
      <c r="B4335" s="11"/>
      <c r="C4335" s="11"/>
      <c r="D4335" s="11"/>
      <c r="E4335" s="38"/>
      <c r="F4335" s="11"/>
      <c r="G4335" s="40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11"/>
      <c r="AG4335" s="11"/>
      <c r="AH4335" s="11"/>
      <c r="AI4335" s="11"/>
      <c r="AJ4335" s="11"/>
      <c r="AK4335" s="11"/>
      <c r="AL4335" s="11"/>
      <c r="AM4335" s="11"/>
      <c r="AN4335" s="11"/>
      <c r="AO4335" s="11"/>
      <c r="AP4335" s="11"/>
      <c r="AQ4335" s="26"/>
      <c r="AR4335" s="26"/>
      <c r="AS4335" s="26"/>
      <c r="AT4335" s="26"/>
      <c r="AU4335" s="26"/>
      <c r="AV4335" s="26"/>
      <c r="AW4335" s="11"/>
      <c r="AX4335" s="11"/>
      <c r="AY4335" s="11"/>
      <c r="AZ4335" s="11"/>
      <c r="BA4335" s="11"/>
      <c r="BB4335" s="11"/>
      <c r="BC4335" s="11"/>
    </row>
    <row r="4336" spans="1:55" x14ac:dyDescent="0.3">
      <c r="A4336" s="11"/>
      <c r="B4336" s="11"/>
      <c r="C4336" s="11"/>
      <c r="D4336" s="11"/>
      <c r="E4336" s="38"/>
      <c r="F4336" s="11"/>
      <c r="G4336" s="40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11"/>
      <c r="AG4336" s="11"/>
      <c r="AH4336" s="11"/>
      <c r="AI4336" s="11"/>
      <c r="AJ4336" s="11"/>
      <c r="AK4336" s="11"/>
      <c r="AL4336" s="11"/>
      <c r="AM4336" s="11"/>
      <c r="AN4336" s="11"/>
      <c r="AO4336" s="11"/>
      <c r="AP4336" s="11"/>
      <c r="AQ4336" s="26"/>
      <c r="AR4336" s="26"/>
      <c r="AS4336" s="26"/>
      <c r="AT4336" s="26"/>
      <c r="AU4336" s="26"/>
      <c r="AV4336" s="26"/>
      <c r="AW4336" s="11"/>
      <c r="AX4336" s="11"/>
      <c r="AY4336" s="11"/>
      <c r="AZ4336" s="11"/>
      <c r="BA4336" s="11"/>
      <c r="BB4336" s="11"/>
      <c r="BC4336" s="11"/>
    </row>
    <row r="4337" spans="1:55" x14ac:dyDescent="0.3">
      <c r="A4337" s="11"/>
      <c r="B4337" s="11"/>
      <c r="C4337" s="11"/>
      <c r="D4337" s="11"/>
      <c r="E4337" s="38"/>
      <c r="F4337" s="11"/>
      <c r="G4337" s="40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11"/>
      <c r="AG4337" s="11"/>
      <c r="AH4337" s="11"/>
      <c r="AI4337" s="11"/>
      <c r="AJ4337" s="11"/>
      <c r="AK4337" s="11"/>
      <c r="AL4337" s="11"/>
      <c r="AM4337" s="11"/>
      <c r="AN4337" s="11"/>
      <c r="AO4337" s="11"/>
      <c r="AP4337" s="11"/>
      <c r="AQ4337" s="26"/>
      <c r="AR4337" s="26"/>
      <c r="AS4337" s="26"/>
      <c r="AT4337" s="26"/>
      <c r="AU4337" s="26"/>
      <c r="AV4337" s="26"/>
      <c r="AW4337" s="11"/>
      <c r="AX4337" s="11"/>
      <c r="AY4337" s="11"/>
      <c r="AZ4337" s="11"/>
      <c r="BA4337" s="11"/>
      <c r="BB4337" s="11"/>
      <c r="BC4337" s="11"/>
    </row>
    <row r="4338" spans="1:55" x14ac:dyDescent="0.3">
      <c r="A4338" s="11"/>
      <c r="B4338" s="11"/>
      <c r="C4338" s="11"/>
      <c r="D4338" s="11"/>
      <c r="E4338" s="38"/>
      <c r="F4338" s="11"/>
      <c r="G4338" s="40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11"/>
      <c r="AG4338" s="11"/>
      <c r="AH4338" s="11"/>
      <c r="AI4338" s="11"/>
      <c r="AJ4338" s="11"/>
      <c r="AK4338" s="11"/>
      <c r="AL4338" s="11"/>
      <c r="AM4338" s="11"/>
      <c r="AN4338" s="11"/>
      <c r="AO4338" s="11"/>
      <c r="AP4338" s="11"/>
      <c r="AQ4338" s="26"/>
      <c r="AR4338" s="26"/>
      <c r="AS4338" s="26"/>
      <c r="AT4338" s="26"/>
      <c r="AU4338" s="26"/>
      <c r="AV4338" s="26"/>
      <c r="AW4338" s="11"/>
      <c r="AX4338" s="11"/>
      <c r="AY4338" s="11"/>
      <c r="AZ4338" s="11"/>
      <c r="BA4338" s="11"/>
      <c r="BB4338" s="11"/>
      <c r="BC4338" s="11"/>
    </row>
    <row r="4339" spans="1:55" x14ac:dyDescent="0.3">
      <c r="A4339" s="11"/>
      <c r="B4339" s="11"/>
      <c r="C4339" s="11"/>
      <c r="D4339" s="11"/>
      <c r="E4339" s="38"/>
      <c r="F4339" s="11"/>
      <c r="G4339" s="40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11"/>
      <c r="AG4339" s="11"/>
      <c r="AH4339" s="11"/>
      <c r="AI4339" s="11"/>
      <c r="AJ4339" s="11"/>
      <c r="AK4339" s="11"/>
      <c r="AL4339" s="11"/>
      <c r="AM4339" s="11"/>
      <c r="AN4339" s="11"/>
      <c r="AO4339" s="11"/>
      <c r="AP4339" s="11"/>
      <c r="AQ4339" s="26"/>
      <c r="AR4339" s="26"/>
      <c r="AS4339" s="26"/>
      <c r="AT4339" s="26"/>
      <c r="AU4339" s="26"/>
      <c r="AV4339" s="26"/>
      <c r="AW4339" s="11"/>
      <c r="AX4339" s="11"/>
      <c r="AY4339" s="11"/>
      <c r="AZ4339" s="11"/>
      <c r="BA4339" s="11"/>
      <c r="BB4339" s="11"/>
      <c r="BC4339" s="11"/>
    </row>
    <row r="4340" spans="1:55" x14ac:dyDescent="0.3">
      <c r="A4340" s="11"/>
      <c r="B4340" s="11"/>
      <c r="C4340" s="11"/>
      <c r="D4340" s="11"/>
      <c r="E4340" s="38"/>
      <c r="F4340" s="11"/>
      <c r="G4340" s="40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11"/>
      <c r="AG4340" s="11"/>
      <c r="AH4340" s="11"/>
      <c r="AI4340" s="11"/>
      <c r="AJ4340" s="11"/>
      <c r="AK4340" s="11"/>
      <c r="AL4340" s="11"/>
      <c r="AM4340" s="11"/>
      <c r="AN4340" s="11"/>
      <c r="AO4340" s="11"/>
      <c r="AP4340" s="11"/>
      <c r="AQ4340" s="26"/>
      <c r="AR4340" s="26"/>
      <c r="AS4340" s="26"/>
      <c r="AT4340" s="26"/>
      <c r="AU4340" s="26"/>
      <c r="AV4340" s="26"/>
      <c r="AW4340" s="11"/>
      <c r="AX4340" s="11"/>
      <c r="AY4340" s="11"/>
      <c r="AZ4340" s="11"/>
      <c r="BA4340" s="11"/>
      <c r="BB4340" s="11"/>
      <c r="BC4340" s="11"/>
    </row>
    <row r="4341" spans="1:55" x14ac:dyDescent="0.3">
      <c r="A4341" s="11"/>
      <c r="B4341" s="11"/>
      <c r="C4341" s="11"/>
      <c r="D4341" s="11"/>
      <c r="E4341" s="38"/>
      <c r="F4341" s="11"/>
      <c r="G4341" s="40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11"/>
      <c r="AG4341" s="11"/>
      <c r="AH4341" s="11"/>
      <c r="AI4341" s="11"/>
      <c r="AJ4341" s="11"/>
      <c r="AK4341" s="11"/>
      <c r="AL4341" s="11"/>
      <c r="AM4341" s="11"/>
      <c r="AN4341" s="11"/>
      <c r="AO4341" s="11"/>
      <c r="AP4341" s="11"/>
      <c r="AQ4341" s="26"/>
      <c r="AR4341" s="26"/>
      <c r="AS4341" s="26"/>
      <c r="AT4341" s="26"/>
      <c r="AU4341" s="26"/>
      <c r="AV4341" s="26"/>
      <c r="AW4341" s="11"/>
      <c r="AX4341" s="11"/>
      <c r="AY4341" s="11"/>
      <c r="AZ4341" s="11"/>
      <c r="BA4341" s="11"/>
      <c r="BB4341" s="11"/>
      <c r="BC4341" s="11"/>
    </row>
    <row r="4342" spans="1:55" x14ac:dyDescent="0.3">
      <c r="A4342" s="11"/>
      <c r="B4342" s="11"/>
      <c r="C4342" s="11"/>
      <c r="D4342" s="11"/>
      <c r="E4342" s="38"/>
      <c r="F4342" s="11"/>
      <c r="G4342" s="40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11"/>
      <c r="AG4342" s="11"/>
      <c r="AH4342" s="11"/>
      <c r="AI4342" s="11"/>
      <c r="AJ4342" s="11"/>
      <c r="AK4342" s="11"/>
      <c r="AL4342" s="11"/>
      <c r="AM4342" s="11"/>
      <c r="AN4342" s="11"/>
      <c r="AO4342" s="11"/>
      <c r="AP4342" s="11"/>
      <c r="AQ4342" s="26"/>
      <c r="AR4342" s="26"/>
      <c r="AS4342" s="26"/>
      <c r="AT4342" s="26"/>
      <c r="AU4342" s="26"/>
      <c r="AV4342" s="26"/>
      <c r="AW4342" s="11"/>
      <c r="AX4342" s="11"/>
      <c r="AY4342" s="11"/>
      <c r="AZ4342" s="11"/>
      <c r="BA4342" s="11"/>
      <c r="BB4342" s="11"/>
      <c r="BC4342" s="11"/>
    </row>
    <row r="4343" spans="1:55" x14ac:dyDescent="0.3">
      <c r="A4343" s="11"/>
      <c r="B4343" s="11"/>
      <c r="C4343" s="11"/>
      <c r="D4343" s="11"/>
      <c r="E4343" s="38"/>
      <c r="F4343" s="11"/>
      <c r="G4343" s="40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11"/>
      <c r="AG4343" s="11"/>
      <c r="AH4343" s="11"/>
      <c r="AI4343" s="11"/>
      <c r="AJ4343" s="11"/>
      <c r="AK4343" s="11"/>
      <c r="AL4343" s="11"/>
      <c r="AM4343" s="11"/>
      <c r="AN4343" s="11"/>
      <c r="AO4343" s="11"/>
      <c r="AP4343" s="11"/>
      <c r="AQ4343" s="26"/>
      <c r="AR4343" s="26"/>
      <c r="AS4343" s="26"/>
      <c r="AT4343" s="26"/>
      <c r="AU4343" s="26"/>
      <c r="AV4343" s="26"/>
      <c r="AW4343" s="11"/>
      <c r="AX4343" s="11"/>
      <c r="AY4343" s="11"/>
      <c r="AZ4343" s="11"/>
      <c r="BA4343" s="11"/>
      <c r="BB4343" s="11"/>
      <c r="BC4343" s="11"/>
    </row>
    <row r="4344" spans="1:55" x14ac:dyDescent="0.3">
      <c r="A4344" s="11"/>
      <c r="B4344" s="11"/>
      <c r="C4344" s="11"/>
      <c r="D4344" s="11"/>
      <c r="E4344" s="38"/>
      <c r="F4344" s="11"/>
      <c r="G4344" s="40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11"/>
      <c r="AG4344" s="11"/>
      <c r="AH4344" s="11"/>
      <c r="AI4344" s="11"/>
      <c r="AJ4344" s="11"/>
      <c r="AK4344" s="11"/>
      <c r="AL4344" s="11"/>
      <c r="AM4344" s="11"/>
      <c r="AN4344" s="11"/>
      <c r="AO4344" s="11"/>
      <c r="AP4344" s="11"/>
      <c r="AQ4344" s="26"/>
      <c r="AR4344" s="26"/>
      <c r="AS4344" s="26"/>
      <c r="AT4344" s="26"/>
      <c r="AU4344" s="26"/>
      <c r="AV4344" s="26"/>
      <c r="AW4344" s="11"/>
      <c r="AX4344" s="11"/>
      <c r="AY4344" s="11"/>
      <c r="AZ4344" s="11"/>
      <c r="BA4344" s="11"/>
      <c r="BB4344" s="11"/>
      <c r="BC4344" s="11"/>
    </row>
    <row r="4345" spans="1:55" x14ac:dyDescent="0.3">
      <c r="A4345" s="11"/>
      <c r="B4345" s="11"/>
      <c r="C4345" s="11"/>
      <c r="D4345" s="11"/>
      <c r="E4345" s="38"/>
      <c r="F4345" s="11"/>
      <c r="G4345" s="40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11"/>
      <c r="AG4345" s="11"/>
      <c r="AH4345" s="11"/>
      <c r="AI4345" s="11"/>
      <c r="AJ4345" s="11"/>
      <c r="AK4345" s="11"/>
      <c r="AL4345" s="11"/>
      <c r="AM4345" s="11"/>
      <c r="AN4345" s="11"/>
      <c r="AO4345" s="11"/>
      <c r="AP4345" s="11"/>
      <c r="AQ4345" s="26"/>
      <c r="AR4345" s="26"/>
      <c r="AS4345" s="26"/>
      <c r="AT4345" s="26"/>
      <c r="AU4345" s="26"/>
      <c r="AV4345" s="26"/>
      <c r="AW4345" s="11"/>
      <c r="AX4345" s="11"/>
      <c r="AY4345" s="11"/>
      <c r="AZ4345" s="11"/>
      <c r="BA4345" s="11"/>
      <c r="BB4345" s="11"/>
      <c r="BC4345" s="11"/>
    </row>
    <row r="4346" spans="1:55" x14ac:dyDescent="0.3">
      <c r="A4346" s="11"/>
      <c r="B4346" s="11"/>
      <c r="C4346" s="11"/>
      <c r="D4346" s="11"/>
      <c r="E4346" s="38"/>
      <c r="F4346" s="11"/>
      <c r="G4346" s="40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11"/>
      <c r="AG4346" s="11"/>
      <c r="AH4346" s="11"/>
      <c r="AI4346" s="11"/>
      <c r="AJ4346" s="11"/>
      <c r="AK4346" s="11"/>
      <c r="AL4346" s="11"/>
      <c r="AM4346" s="11"/>
      <c r="AN4346" s="11"/>
      <c r="AO4346" s="11"/>
      <c r="AP4346" s="11"/>
      <c r="AQ4346" s="26"/>
      <c r="AR4346" s="26"/>
      <c r="AS4346" s="26"/>
      <c r="AT4346" s="26"/>
      <c r="AU4346" s="26"/>
      <c r="AV4346" s="26"/>
      <c r="AW4346" s="11"/>
      <c r="AX4346" s="11"/>
      <c r="AY4346" s="11"/>
      <c r="AZ4346" s="11"/>
      <c r="BA4346" s="11"/>
      <c r="BB4346" s="11"/>
      <c r="BC4346" s="11"/>
    </row>
    <row r="4347" spans="1:55" x14ac:dyDescent="0.3">
      <c r="A4347" s="11"/>
      <c r="B4347" s="11"/>
      <c r="C4347" s="11"/>
      <c r="D4347" s="11"/>
      <c r="E4347" s="38"/>
      <c r="F4347" s="11"/>
      <c r="G4347" s="40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11"/>
      <c r="AG4347" s="11"/>
      <c r="AH4347" s="11"/>
      <c r="AI4347" s="11"/>
      <c r="AJ4347" s="11"/>
      <c r="AK4347" s="11"/>
      <c r="AL4347" s="11"/>
      <c r="AM4347" s="11"/>
      <c r="AN4347" s="11"/>
      <c r="AO4347" s="11"/>
      <c r="AP4347" s="11"/>
      <c r="AQ4347" s="26"/>
      <c r="AR4347" s="26"/>
      <c r="AS4347" s="26"/>
      <c r="AT4347" s="26"/>
      <c r="AU4347" s="26"/>
      <c r="AV4347" s="26"/>
      <c r="AW4347" s="11"/>
      <c r="AX4347" s="11"/>
      <c r="AY4347" s="11"/>
      <c r="AZ4347" s="11"/>
      <c r="BA4347" s="11"/>
      <c r="BB4347" s="11"/>
      <c r="BC4347" s="11"/>
    </row>
    <row r="4348" spans="1:55" x14ac:dyDescent="0.3">
      <c r="A4348" s="11"/>
      <c r="B4348" s="11"/>
      <c r="C4348" s="11"/>
      <c r="D4348" s="11"/>
      <c r="E4348" s="38"/>
      <c r="F4348" s="11"/>
      <c r="G4348" s="40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11"/>
      <c r="AG4348" s="11"/>
      <c r="AH4348" s="11"/>
      <c r="AI4348" s="11"/>
      <c r="AJ4348" s="11"/>
      <c r="AK4348" s="11"/>
      <c r="AL4348" s="11"/>
      <c r="AM4348" s="11"/>
      <c r="AN4348" s="11"/>
      <c r="AO4348" s="11"/>
      <c r="AP4348" s="11"/>
      <c r="AQ4348" s="26"/>
      <c r="AR4348" s="26"/>
      <c r="AS4348" s="26"/>
      <c r="AT4348" s="26"/>
      <c r="AU4348" s="26"/>
      <c r="AV4348" s="26"/>
      <c r="AW4348" s="11"/>
      <c r="AX4348" s="11"/>
      <c r="AY4348" s="11"/>
      <c r="AZ4348" s="11"/>
      <c r="BA4348" s="11"/>
      <c r="BB4348" s="11"/>
      <c r="BC4348" s="11"/>
    </row>
    <row r="4349" spans="1:55" x14ac:dyDescent="0.3">
      <c r="A4349" s="11"/>
      <c r="B4349" s="11"/>
      <c r="C4349" s="11"/>
      <c r="D4349" s="11"/>
      <c r="E4349" s="38"/>
      <c r="F4349" s="11"/>
      <c r="G4349" s="40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11"/>
      <c r="AG4349" s="11"/>
      <c r="AH4349" s="11"/>
      <c r="AI4349" s="11"/>
      <c r="AJ4349" s="11"/>
      <c r="AK4349" s="11"/>
      <c r="AL4349" s="11"/>
      <c r="AM4349" s="11"/>
      <c r="AN4349" s="11"/>
      <c r="AO4349" s="11"/>
      <c r="AP4349" s="11"/>
      <c r="AQ4349" s="26"/>
      <c r="AR4349" s="26"/>
      <c r="AS4349" s="26"/>
      <c r="AT4349" s="26"/>
      <c r="AU4349" s="26"/>
      <c r="AV4349" s="26"/>
      <c r="AW4349" s="11"/>
      <c r="AX4349" s="11"/>
      <c r="AY4349" s="11"/>
      <c r="AZ4349" s="11"/>
      <c r="BA4349" s="11"/>
      <c r="BB4349" s="11"/>
      <c r="BC4349" s="11"/>
    </row>
    <row r="4350" spans="1:55" x14ac:dyDescent="0.3">
      <c r="A4350" s="11"/>
      <c r="B4350" s="11"/>
      <c r="C4350" s="11"/>
      <c r="D4350" s="11"/>
      <c r="E4350" s="38"/>
      <c r="F4350" s="11"/>
      <c r="G4350" s="40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11"/>
      <c r="AG4350" s="11"/>
      <c r="AH4350" s="11"/>
      <c r="AI4350" s="11"/>
      <c r="AJ4350" s="11"/>
      <c r="AK4350" s="11"/>
      <c r="AL4350" s="11"/>
      <c r="AM4350" s="11"/>
      <c r="AN4350" s="11"/>
      <c r="AO4350" s="11"/>
      <c r="AP4350" s="11"/>
      <c r="AQ4350" s="26"/>
      <c r="AR4350" s="26"/>
      <c r="AS4350" s="26"/>
      <c r="AT4350" s="26"/>
      <c r="AU4350" s="26"/>
      <c r="AV4350" s="26"/>
      <c r="AW4350" s="11"/>
      <c r="AX4350" s="11"/>
      <c r="AY4350" s="11"/>
      <c r="AZ4350" s="11"/>
      <c r="BA4350" s="11"/>
      <c r="BB4350" s="11"/>
      <c r="BC4350" s="11"/>
    </row>
    <row r="4351" spans="1:55" x14ac:dyDescent="0.3">
      <c r="A4351" s="11"/>
      <c r="B4351" s="11"/>
      <c r="C4351" s="11"/>
      <c r="D4351" s="11"/>
      <c r="E4351" s="38"/>
      <c r="F4351" s="11"/>
      <c r="G4351" s="40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11"/>
      <c r="AG4351" s="11"/>
      <c r="AH4351" s="11"/>
      <c r="AI4351" s="11"/>
      <c r="AJ4351" s="11"/>
      <c r="AK4351" s="11"/>
      <c r="AL4351" s="11"/>
      <c r="AM4351" s="11"/>
      <c r="AN4351" s="11"/>
      <c r="AO4351" s="11"/>
      <c r="AP4351" s="11"/>
      <c r="AQ4351" s="26"/>
      <c r="AR4351" s="26"/>
      <c r="AS4351" s="26"/>
      <c r="AT4351" s="26"/>
      <c r="AU4351" s="26"/>
      <c r="AV4351" s="26"/>
      <c r="AW4351" s="11"/>
      <c r="AX4351" s="11"/>
      <c r="AY4351" s="11"/>
      <c r="AZ4351" s="11"/>
      <c r="BA4351" s="11"/>
      <c r="BB4351" s="11"/>
      <c r="BC4351" s="11"/>
    </row>
    <row r="4352" spans="1:55" x14ac:dyDescent="0.3">
      <c r="A4352" s="11"/>
      <c r="B4352" s="11"/>
      <c r="C4352" s="11"/>
      <c r="D4352" s="11"/>
      <c r="E4352" s="38"/>
      <c r="F4352" s="11"/>
      <c r="G4352" s="40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11"/>
      <c r="AG4352" s="11"/>
      <c r="AH4352" s="11"/>
      <c r="AI4352" s="11"/>
      <c r="AJ4352" s="11"/>
      <c r="AK4352" s="11"/>
      <c r="AL4352" s="11"/>
      <c r="AM4352" s="11"/>
      <c r="AN4352" s="11"/>
      <c r="AO4352" s="11"/>
      <c r="AP4352" s="11"/>
      <c r="AQ4352" s="26"/>
      <c r="AR4352" s="26"/>
      <c r="AS4352" s="26"/>
      <c r="AT4352" s="26"/>
      <c r="AU4352" s="26"/>
      <c r="AV4352" s="26"/>
      <c r="AW4352" s="11"/>
      <c r="AX4352" s="11"/>
      <c r="AY4352" s="11"/>
      <c r="AZ4352" s="11"/>
      <c r="BA4352" s="11"/>
      <c r="BB4352" s="11"/>
      <c r="BC4352" s="11"/>
    </row>
    <row r="4353" spans="1:55" x14ac:dyDescent="0.3">
      <c r="A4353" s="11"/>
      <c r="B4353" s="11"/>
      <c r="C4353" s="11"/>
      <c r="D4353" s="11"/>
      <c r="E4353" s="38"/>
      <c r="F4353" s="11"/>
      <c r="G4353" s="40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11"/>
      <c r="AG4353" s="11"/>
      <c r="AH4353" s="11"/>
      <c r="AI4353" s="11"/>
      <c r="AJ4353" s="11"/>
      <c r="AK4353" s="11"/>
      <c r="AL4353" s="11"/>
      <c r="AM4353" s="11"/>
      <c r="AN4353" s="11"/>
      <c r="AO4353" s="11"/>
      <c r="AP4353" s="11"/>
      <c r="AQ4353" s="26"/>
      <c r="AR4353" s="26"/>
      <c r="AS4353" s="26"/>
      <c r="AT4353" s="26"/>
      <c r="AU4353" s="26"/>
      <c r="AV4353" s="26"/>
      <c r="AW4353" s="11"/>
      <c r="AX4353" s="11"/>
      <c r="AY4353" s="11"/>
      <c r="AZ4353" s="11"/>
      <c r="BA4353" s="11"/>
      <c r="BB4353" s="11"/>
      <c r="BC4353" s="11"/>
    </row>
    <row r="4354" spans="1:55" x14ac:dyDescent="0.3">
      <c r="A4354" s="11"/>
      <c r="B4354" s="11"/>
      <c r="C4354" s="11"/>
      <c r="D4354" s="11"/>
      <c r="E4354" s="38"/>
      <c r="F4354" s="11"/>
      <c r="G4354" s="40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11"/>
      <c r="AG4354" s="11"/>
      <c r="AH4354" s="11"/>
      <c r="AI4354" s="11"/>
      <c r="AJ4354" s="11"/>
      <c r="AK4354" s="11"/>
      <c r="AL4354" s="11"/>
      <c r="AM4354" s="11"/>
      <c r="AN4354" s="11"/>
      <c r="AO4354" s="11"/>
      <c r="AP4354" s="11"/>
      <c r="AQ4354" s="26"/>
      <c r="AR4354" s="26"/>
      <c r="AS4354" s="26"/>
      <c r="AT4354" s="26"/>
      <c r="AU4354" s="26"/>
      <c r="AV4354" s="26"/>
      <c r="AW4354" s="11"/>
      <c r="AX4354" s="11"/>
      <c r="AY4354" s="11"/>
      <c r="AZ4354" s="11"/>
      <c r="BA4354" s="11"/>
      <c r="BB4354" s="11"/>
      <c r="BC4354" s="11"/>
    </row>
    <row r="4355" spans="1:55" x14ac:dyDescent="0.3">
      <c r="A4355" s="11"/>
      <c r="B4355" s="11"/>
      <c r="C4355" s="11"/>
      <c r="D4355" s="11"/>
      <c r="E4355" s="38"/>
      <c r="F4355" s="11"/>
      <c r="G4355" s="40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11"/>
      <c r="AG4355" s="11"/>
      <c r="AH4355" s="11"/>
      <c r="AI4355" s="11"/>
      <c r="AJ4355" s="11"/>
      <c r="AK4355" s="11"/>
      <c r="AL4355" s="11"/>
      <c r="AM4355" s="11"/>
      <c r="AN4355" s="11"/>
      <c r="AO4355" s="11"/>
      <c r="AP4355" s="11"/>
      <c r="AQ4355" s="26"/>
      <c r="AR4355" s="26"/>
      <c r="AS4355" s="26"/>
      <c r="AT4355" s="26"/>
      <c r="AU4355" s="26"/>
      <c r="AV4355" s="26"/>
      <c r="AW4355" s="11"/>
      <c r="AX4355" s="11"/>
      <c r="AY4355" s="11"/>
      <c r="AZ4355" s="11"/>
      <c r="BA4355" s="11"/>
      <c r="BB4355" s="11"/>
      <c r="BC4355" s="11"/>
    </row>
    <row r="4356" spans="1:55" x14ac:dyDescent="0.3">
      <c r="A4356" s="11"/>
      <c r="B4356" s="11"/>
      <c r="C4356" s="11"/>
      <c r="D4356" s="11"/>
      <c r="E4356" s="38"/>
      <c r="F4356" s="11"/>
      <c r="G4356" s="40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11"/>
      <c r="AG4356" s="11"/>
      <c r="AH4356" s="11"/>
      <c r="AI4356" s="11"/>
      <c r="AJ4356" s="11"/>
      <c r="AK4356" s="11"/>
      <c r="AL4356" s="11"/>
      <c r="AM4356" s="11"/>
      <c r="AN4356" s="11"/>
      <c r="AO4356" s="11"/>
      <c r="AP4356" s="11"/>
      <c r="AQ4356" s="26"/>
      <c r="AR4356" s="26"/>
      <c r="AS4356" s="26"/>
      <c r="AT4356" s="26"/>
      <c r="AU4356" s="26"/>
      <c r="AV4356" s="26"/>
      <c r="AW4356" s="11"/>
      <c r="AX4356" s="11"/>
      <c r="AY4356" s="11"/>
      <c r="AZ4356" s="11"/>
      <c r="BA4356" s="11"/>
      <c r="BB4356" s="11"/>
      <c r="BC4356" s="11"/>
    </row>
    <row r="4357" spans="1:55" x14ac:dyDescent="0.3">
      <c r="A4357" s="11"/>
      <c r="B4357" s="11"/>
      <c r="C4357" s="11"/>
      <c r="D4357" s="11"/>
      <c r="E4357" s="38"/>
      <c r="F4357" s="11"/>
      <c r="G4357" s="40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11"/>
      <c r="AG4357" s="11"/>
      <c r="AH4357" s="11"/>
      <c r="AI4357" s="11"/>
      <c r="AJ4357" s="11"/>
      <c r="AK4357" s="11"/>
      <c r="AL4357" s="11"/>
      <c r="AM4357" s="11"/>
      <c r="AN4357" s="11"/>
      <c r="AO4357" s="11"/>
      <c r="AP4357" s="11"/>
      <c r="AQ4357" s="26"/>
      <c r="AR4357" s="26"/>
      <c r="AS4357" s="26"/>
      <c r="AT4357" s="26"/>
      <c r="AU4357" s="26"/>
      <c r="AV4357" s="26"/>
      <c r="AW4357" s="11"/>
      <c r="AX4357" s="11"/>
      <c r="AY4357" s="11"/>
      <c r="AZ4357" s="11"/>
      <c r="BA4357" s="11"/>
      <c r="BB4357" s="11"/>
      <c r="BC4357" s="11"/>
    </row>
    <row r="4358" spans="1:55" x14ac:dyDescent="0.3">
      <c r="A4358" s="11"/>
      <c r="B4358" s="11"/>
      <c r="C4358" s="11"/>
      <c r="D4358" s="11"/>
      <c r="E4358" s="38"/>
      <c r="F4358" s="11"/>
      <c r="G4358" s="40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11"/>
      <c r="AG4358" s="11"/>
      <c r="AH4358" s="11"/>
      <c r="AI4358" s="11"/>
      <c r="AJ4358" s="11"/>
      <c r="AK4358" s="11"/>
      <c r="AL4358" s="11"/>
      <c r="AM4358" s="11"/>
      <c r="AN4358" s="11"/>
      <c r="AO4358" s="11"/>
      <c r="AP4358" s="11"/>
      <c r="AQ4358" s="26"/>
      <c r="AR4358" s="26"/>
      <c r="AS4358" s="26"/>
      <c r="AT4358" s="26"/>
      <c r="AU4358" s="26"/>
      <c r="AV4358" s="26"/>
      <c r="AW4358" s="11"/>
      <c r="AX4358" s="11"/>
      <c r="AY4358" s="11"/>
      <c r="AZ4358" s="11"/>
      <c r="BA4358" s="11"/>
      <c r="BB4358" s="11"/>
      <c r="BC4358" s="11"/>
    </row>
    <row r="4359" spans="1:55" x14ac:dyDescent="0.3">
      <c r="A4359" s="11"/>
      <c r="B4359" s="11"/>
      <c r="C4359" s="11"/>
      <c r="D4359" s="11"/>
      <c r="E4359" s="38"/>
      <c r="F4359" s="11"/>
      <c r="G4359" s="40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11"/>
      <c r="AG4359" s="11"/>
      <c r="AH4359" s="11"/>
      <c r="AI4359" s="11"/>
      <c r="AJ4359" s="11"/>
      <c r="AK4359" s="11"/>
      <c r="AL4359" s="11"/>
      <c r="AM4359" s="11"/>
      <c r="AN4359" s="11"/>
      <c r="AO4359" s="11"/>
      <c r="AP4359" s="11"/>
      <c r="AQ4359" s="26"/>
      <c r="AR4359" s="26"/>
      <c r="AS4359" s="26"/>
      <c r="AT4359" s="26"/>
      <c r="AU4359" s="26"/>
      <c r="AV4359" s="26"/>
      <c r="AW4359" s="11"/>
      <c r="AX4359" s="11"/>
      <c r="AY4359" s="11"/>
      <c r="AZ4359" s="11"/>
      <c r="BA4359" s="11"/>
      <c r="BB4359" s="11"/>
      <c r="BC4359" s="11"/>
    </row>
    <row r="4360" spans="1:55" x14ac:dyDescent="0.3">
      <c r="A4360" s="11"/>
      <c r="B4360" s="11"/>
      <c r="C4360" s="11"/>
      <c r="D4360" s="11"/>
      <c r="E4360" s="38"/>
      <c r="F4360" s="11"/>
      <c r="G4360" s="40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11"/>
      <c r="AG4360" s="11"/>
      <c r="AH4360" s="11"/>
      <c r="AI4360" s="11"/>
      <c r="AJ4360" s="11"/>
      <c r="AK4360" s="11"/>
      <c r="AL4360" s="11"/>
      <c r="AM4360" s="11"/>
      <c r="AN4360" s="11"/>
      <c r="AO4360" s="11"/>
      <c r="AP4360" s="11"/>
      <c r="AQ4360" s="26"/>
      <c r="AR4360" s="26"/>
      <c r="AS4360" s="26"/>
      <c r="AT4360" s="26"/>
      <c r="AU4360" s="26"/>
      <c r="AV4360" s="26"/>
      <c r="AW4360" s="11"/>
      <c r="AX4360" s="11"/>
      <c r="AY4360" s="11"/>
      <c r="AZ4360" s="11"/>
      <c r="BA4360" s="11"/>
      <c r="BB4360" s="11"/>
      <c r="BC4360" s="11"/>
    </row>
    <row r="4361" spans="1:55" x14ac:dyDescent="0.3">
      <c r="A4361" s="11"/>
      <c r="B4361" s="11"/>
      <c r="C4361" s="11"/>
      <c r="D4361" s="11"/>
      <c r="E4361" s="38"/>
      <c r="F4361" s="11"/>
      <c r="G4361" s="40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11"/>
      <c r="AG4361" s="11"/>
      <c r="AH4361" s="11"/>
      <c r="AI4361" s="11"/>
      <c r="AJ4361" s="11"/>
      <c r="AK4361" s="11"/>
      <c r="AL4361" s="11"/>
      <c r="AM4361" s="11"/>
      <c r="AN4361" s="11"/>
      <c r="AO4361" s="11"/>
      <c r="AP4361" s="11"/>
      <c r="AQ4361" s="26"/>
      <c r="AR4361" s="26"/>
      <c r="AS4361" s="26"/>
      <c r="AT4361" s="26"/>
      <c r="AU4361" s="26"/>
      <c r="AV4361" s="26"/>
      <c r="AW4361" s="11"/>
      <c r="AX4361" s="11"/>
      <c r="AY4361" s="11"/>
      <c r="AZ4361" s="11"/>
      <c r="BA4361" s="11"/>
      <c r="BB4361" s="11"/>
      <c r="BC4361" s="11"/>
    </row>
    <row r="4362" spans="1:55" x14ac:dyDescent="0.3">
      <c r="A4362" s="11"/>
      <c r="B4362" s="11"/>
      <c r="C4362" s="11"/>
      <c r="D4362" s="11"/>
      <c r="E4362" s="38"/>
      <c r="F4362" s="11"/>
      <c r="G4362" s="40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11"/>
      <c r="AG4362" s="11"/>
      <c r="AH4362" s="11"/>
      <c r="AI4362" s="11"/>
      <c r="AJ4362" s="11"/>
      <c r="AK4362" s="11"/>
      <c r="AL4362" s="11"/>
      <c r="AM4362" s="11"/>
      <c r="AN4362" s="11"/>
      <c r="AO4362" s="11"/>
      <c r="AP4362" s="11"/>
      <c r="AQ4362" s="26"/>
      <c r="AR4362" s="26"/>
      <c r="AS4362" s="26"/>
      <c r="AT4362" s="26"/>
      <c r="AU4362" s="26"/>
      <c r="AV4362" s="26"/>
      <c r="AW4362" s="11"/>
      <c r="AX4362" s="11"/>
      <c r="AY4362" s="11"/>
      <c r="AZ4362" s="11"/>
      <c r="BA4362" s="11"/>
      <c r="BB4362" s="11"/>
      <c r="BC4362" s="11"/>
    </row>
    <row r="4363" spans="1:55" x14ac:dyDescent="0.3">
      <c r="A4363" s="11"/>
      <c r="B4363" s="11"/>
      <c r="C4363" s="11"/>
      <c r="D4363" s="11"/>
      <c r="E4363" s="38"/>
      <c r="F4363" s="11"/>
      <c r="G4363" s="40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11"/>
      <c r="AG4363" s="11"/>
      <c r="AH4363" s="11"/>
      <c r="AI4363" s="11"/>
      <c r="AJ4363" s="11"/>
      <c r="AK4363" s="11"/>
      <c r="AL4363" s="11"/>
      <c r="AM4363" s="11"/>
      <c r="AN4363" s="11"/>
      <c r="AO4363" s="11"/>
      <c r="AP4363" s="11"/>
      <c r="AQ4363" s="26"/>
      <c r="AR4363" s="26"/>
      <c r="AS4363" s="26"/>
      <c r="AT4363" s="26"/>
      <c r="AU4363" s="26"/>
      <c r="AV4363" s="26"/>
      <c r="AW4363" s="11"/>
      <c r="AX4363" s="11"/>
      <c r="AY4363" s="11"/>
      <c r="AZ4363" s="11"/>
      <c r="BA4363" s="11"/>
      <c r="BB4363" s="11"/>
      <c r="BC4363" s="11"/>
    </row>
    <row r="4364" spans="1:55" x14ac:dyDescent="0.3">
      <c r="A4364" s="11"/>
      <c r="B4364" s="11"/>
      <c r="C4364" s="11"/>
      <c r="D4364" s="11"/>
      <c r="E4364" s="38"/>
      <c r="F4364" s="11"/>
      <c r="G4364" s="40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11"/>
      <c r="AG4364" s="11"/>
      <c r="AH4364" s="11"/>
      <c r="AI4364" s="11"/>
      <c r="AJ4364" s="11"/>
      <c r="AK4364" s="11"/>
      <c r="AL4364" s="11"/>
      <c r="AM4364" s="11"/>
      <c r="AN4364" s="11"/>
      <c r="AO4364" s="11"/>
      <c r="AP4364" s="11"/>
      <c r="AQ4364" s="26"/>
      <c r="AR4364" s="26"/>
      <c r="AS4364" s="26"/>
      <c r="AT4364" s="26"/>
      <c r="AU4364" s="26"/>
      <c r="AV4364" s="26"/>
      <c r="AW4364" s="11"/>
      <c r="AX4364" s="11"/>
      <c r="AY4364" s="11"/>
      <c r="AZ4364" s="11"/>
      <c r="BA4364" s="11"/>
      <c r="BB4364" s="11"/>
      <c r="BC4364" s="11"/>
    </row>
    <row r="4365" spans="1:55" x14ac:dyDescent="0.3">
      <c r="A4365" s="11"/>
      <c r="B4365" s="11"/>
      <c r="C4365" s="11"/>
      <c r="D4365" s="11"/>
      <c r="E4365" s="38"/>
      <c r="F4365" s="11"/>
      <c r="G4365" s="40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11"/>
      <c r="AG4365" s="11"/>
      <c r="AH4365" s="11"/>
      <c r="AI4365" s="11"/>
      <c r="AJ4365" s="11"/>
      <c r="AK4365" s="11"/>
      <c r="AL4365" s="11"/>
      <c r="AM4365" s="11"/>
      <c r="AN4365" s="11"/>
      <c r="AO4365" s="11"/>
      <c r="AP4365" s="11"/>
      <c r="AQ4365" s="26"/>
      <c r="AR4365" s="26"/>
      <c r="AS4365" s="26"/>
      <c r="AT4365" s="26"/>
      <c r="AU4365" s="26"/>
      <c r="AV4365" s="26"/>
      <c r="AW4365" s="11"/>
      <c r="AX4365" s="11"/>
      <c r="AY4365" s="11"/>
      <c r="AZ4365" s="11"/>
      <c r="BA4365" s="11"/>
      <c r="BB4365" s="11"/>
      <c r="BC4365" s="11"/>
    </row>
    <row r="4366" spans="1:55" x14ac:dyDescent="0.3">
      <c r="A4366" s="11"/>
      <c r="B4366" s="11"/>
      <c r="C4366" s="11"/>
      <c r="D4366" s="11"/>
      <c r="E4366" s="38"/>
      <c r="F4366" s="11"/>
      <c r="G4366" s="40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11"/>
      <c r="AG4366" s="11"/>
      <c r="AH4366" s="11"/>
      <c r="AI4366" s="11"/>
      <c r="AJ4366" s="11"/>
      <c r="AK4366" s="11"/>
      <c r="AL4366" s="11"/>
      <c r="AM4366" s="11"/>
      <c r="AN4366" s="11"/>
      <c r="AO4366" s="11"/>
      <c r="AP4366" s="11"/>
      <c r="AQ4366" s="26"/>
      <c r="AR4366" s="26"/>
      <c r="AS4366" s="26"/>
      <c r="AT4366" s="26"/>
      <c r="AU4366" s="26"/>
      <c r="AV4366" s="26"/>
      <c r="AW4366" s="11"/>
      <c r="AX4366" s="11"/>
      <c r="AY4366" s="11"/>
      <c r="AZ4366" s="11"/>
      <c r="BA4366" s="11"/>
      <c r="BB4366" s="11"/>
      <c r="BC4366" s="11"/>
    </row>
    <row r="4367" spans="1:55" x14ac:dyDescent="0.3">
      <c r="A4367" s="11"/>
      <c r="B4367" s="11"/>
      <c r="C4367" s="11"/>
      <c r="D4367" s="11"/>
      <c r="E4367" s="38"/>
      <c r="F4367" s="11"/>
      <c r="G4367" s="40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11"/>
      <c r="AG4367" s="11"/>
      <c r="AH4367" s="11"/>
      <c r="AI4367" s="11"/>
      <c r="AJ4367" s="11"/>
      <c r="AK4367" s="11"/>
      <c r="AL4367" s="11"/>
      <c r="AM4367" s="11"/>
      <c r="AN4367" s="11"/>
      <c r="AO4367" s="11"/>
      <c r="AP4367" s="11"/>
      <c r="AQ4367" s="26"/>
      <c r="AR4367" s="26"/>
      <c r="AS4367" s="26"/>
      <c r="AT4367" s="26"/>
      <c r="AU4367" s="26"/>
      <c r="AV4367" s="26"/>
      <c r="AW4367" s="11"/>
      <c r="AX4367" s="11"/>
      <c r="AY4367" s="11"/>
      <c r="AZ4367" s="11"/>
      <c r="BA4367" s="11"/>
      <c r="BB4367" s="11"/>
      <c r="BC4367" s="11"/>
    </row>
    <row r="4368" spans="1:55" x14ac:dyDescent="0.3">
      <c r="A4368" s="11"/>
      <c r="B4368" s="11"/>
      <c r="C4368" s="11"/>
      <c r="D4368" s="11"/>
      <c r="E4368" s="38"/>
      <c r="F4368" s="11"/>
      <c r="G4368" s="40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11"/>
      <c r="AG4368" s="11"/>
      <c r="AH4368" s="11"/>
      <c r="AI4368" s="11"/>
      <c r="AJ4368" s="11"/>
      <c r="AK4368" s="11"/>
      <c r="AL4368" s="11"/>
      <c r="AM4368" s="11"/>
      <c r="AN4368" s="11"/>
      <c r="AO4368" s="11"/>
      <c r="AP4368" s="11"/>
      <c r="AQ4368" s="26"/>
      <c r="AR4368" s="26"/>
      <c r="AS4368" s="26"/>
      <c r="AT4368" s="26"/>
      <c r="AU4368" s="26"/>
      <c r="AV4368" s="26"/>
      <c r="AW4368" s="11"/>
      <c r="AX4368" s="11"/>
      <c r="AY4368" s="11"/>
      <c r="AZ4368" s="11"/>
      <c r="BA4368" s="11"/>
      <c r="BB4368" s="11"/>
      <c r="BC4368" s="11"/>
    </row>
    <row r="4369" spans="1:55" x14ac:dyDescent="0.3">
      <c r="A4369" s="11"/>
      <c r="B4369" s="11"/>
      <c r="C4369" s="11"/>
      <c r="D4369" s="11"/>
      <c r="E4369" s="38"/>
      <c r="F4369" s="11"/>
      <c r="G4369" s="40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11"/>
      <c r="AG4369" s="11"/>
      <c r="AH4369" s="11"/>
      <c r="AI4369" s="11"/>
      <c r="AJ4369" s="11"/>
      <c r="AK4369" s="11"/>
      <c r="AL4369" s="11"/>
      <c r="AM4369" s="11"/>
      <c r="AN4369" s="11"/>
      <c r="AO4369" s="11"/>
      <c r="AP4369" s="11"/>
      <c r="AQ4369" s="26"/>
      <c r="AR4369" s="26"/>
      <c r="AS4369" s="26"/>
      <c r="AT4369" s="26"/>
      <c r="AU4369" s="26"/>
      <c r="AV4369" s="26"/>
      <c r="AW4369" s="11"/>
      <c r="AX4369" s="11"/>
      <c r="AY4369" s="11"/>
      <c r="AZ4369" s="11"/>
      <c r="BA4369" s="11"/>
      <c r="BB4369" s="11"/>
      <c r="BC4369" s="11"/>
    </row>
    <row r="4370" spans="1:55" x14ac:dyDescent="0.3">
      <c r="A4370" s="11"/>
      <c r="B4370" s="11"/>
      <c r="C4370" s="11"/>
      <c r="D4370" s="11"/>
      <c r="E4370" s="38"/>
      <c r="F4370" s="11"/>
      <c r="G4370" s="40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11"/>
      <c r="AG4370" s="11"/>
      <c r="AH4370" s="11"/>
      <c r="AI4370" s="11"/>
      <c r="AJ4370" s="11"/>
      <c r="AK4370" s="11"/>
      <c r="AL4370" s="11"/>
      <c r="AM4370" s="11"/>
      <c r="AN4370" s="11"/>
      <c r="AO4370" s="11"/>
      <c r="AP4370" s="11"/>
      <c r="AQ4370" s="26"/>
      <c r="AR4370" s="26"/>
      <c r="AS4370" s="26"/>
      <c r="AT4370" s="26"/>
      <c r="AU4370" s="26"/>
      <c r="AV4370" s="26"/>
      <c r="AW4370" s="11"/>
      <c r="AX4370" s="11"/>
      <c r="AY4370" s="11"/>
      <c r="AZ4370" s="11"/>
      <c r="BA4370" s="11"/>
      <c r="BB4370" s="11"/>
      <c r="BC4370" s="11"/>
    </row>
    <row r="4371" spans="1:55" x14ac:dyDescent="0.3">
      <c r="A4371" s="11"/>
      <c r="B4371" s="11"/>
      <c r="C4371" s="11"/>
      <c r="D4371" s="11"/>
      <c r="E4371" s="38"/>
      <c r="F4371" s="11"/>
      <c r="G4371" s="40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11"/>
      <c r="AG4371" s="11"/>
      <c r="AH4371" s="11"/>
      <c r="AI4371" s="11"/>
      <c r="AJ4371" s="11"/>
      <c r="AK4371" s="11"/>
      <c r="AL4371" s="11"/>
      <c r="AM4371" s="11"/>
      <c r="AN4371" s="11"/>
      <c r="AO4371" s="11"/>
      <c r="AP4371" s="11"/>
      <c r="AQ4371" s="26"/>
      <c r="AR4371" s="26"/>
      <c r="AS4371" s="26"/>
      <c r="AT4371" s="26"/>
      <c r="AU4371" s="26"/>
      <c r="AV4371" s="26"/>
      <c r="AW4371" s="11"/>
      <c r="AX4371" s="11"/>
      <c r="AY4371" s="11"/>
      <c r="AZ4371" s="11"/>
      <c r="BA4371" s="11"/>
      <c r="BB4371" s="11"/>
      <c r="BC4371" s="11"/>
    </row>
    <row r="4372" spans="1:55" x14ac:dyDescent="0.3">
      <c r="A4372" s="11"/>
      <c r="B4372" s="11"/>
      <c r="C4372" s="11"/>
      <c r="D4372" s="11"/>
      <c r="E4372" s="38"/>
      <c r="F4372" s="11"/>
      <c r="G4372" s="40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11"/>
      <c r="AG4372" s="11"/>
      <c r="AH4372" s="11"/>
      <c r="AI4372" s="11"/>
      <c r="AJ4372" s="11"/>
      <c r="AK4372" s="11"/>
      <c r="AL4372" s="11"/>
      <c r="AM4372" s="11"/>
      <c r="AN4372" s="11"/>
      <c r="AO4372" s="11"/>
      <c r="AP4372" s="11"/>
      <c r="AQ4372" s="26"/>
      <c r="AR4372" s="26"/>
      <c r="AS4372" s="26"/>
      <c r="AT4372" s="26"/>
      <c r="AU4372" s="26"/>
      <c r="AV4372" s="26"/>
      <c r="AW4372" s="11"/>
      <c r="AX4372" s="11"/>
      <c r="AY4372" s="11"/>
      <c r="AZ4372" s="11"/>
      <c r="BA4372" s="11"/>
      <c r="BB4372" s="11"/>
      <c r="BC4372" s="11"/>
    </row>
    <row r="4373" spans="1:55" x14ac:dyDescent="0.3">
      <c r="A4373" s="11"/>
      <c r="B4373" s="11"/>
      <c r="C4373" s="11"/>
      <c r="D4373" s="11"/>
      <c r="E4373" s="38"/>
      <c r="F4373" s="11"/>
      <c r="G4373" s="40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11"/>
      <c r="AG4373" s="11"/>
      <c r="AH4373" s="11"/>
      <c r="AI4373" s="11"/>
      <c r="AJ4373" s="11"/>
      <c r="AK4373" s="11"/>
      <c r="AL4373" s="11"/>
      <c r="AM4373" s="11"/>
      <c r="AN4373" s="11"/>
      <c r="AO4373" s="11"/>
      <c r="AP4373" s="11"/>
      <c r="AQ4373" s="26"/>
      <c r="AR4373" s="26"/>
      <c r="AS4373" s="26"/>
      <c r="AT4373" s="26"/>
      <c r="AU4373" s="26"/>
      <c r="AV4373" s="26"/>
      <c r="AW4373" s="11"/>
      <c r="AX4373" s="11"/>
      <c r="AY4373" s="11"/>
      <c r="AZ4373" s="11"/>
      <c r="BA4373" s="11"/>
      <c r="BB4373" s="11"/>
      <c r="BC4373" s="11"/>
    </row>
    <row r="4374" spans="1:55" x14ac:dyDescent="0.3">
      <c r="A4374" s="11"/>
      <c r="B4374" s="11"/>
      <c r="C4374" s="11"/>
      <c r="D4374" s="11"/>
      <c r="E4374" s="38"/>
      <c r="F4374" s="11"/>
      <c r="G4374" s="40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11"/>
      <c r="AG4374" s="11"/>
      <c r="AH4374" s="11"/>
      <c r="AI4374" s="11"/>
      <c r="AJ4374" s="11"/>
      <c r="AK4374" s="11"/>
      <c r="AL4374" s="11"/>
      <c r="AM4374" s="11"/>
      <c r="AN4374" s="11"/>
      <c r="AO4374" s="11"/>
      <c r="AP4374" s="11"/>
      <c r="AQ4374" s="26"/>
      <c r="AR4374" s="26"/>
      <c r="AS4374" s="26"/>
      <c r="AT4374" s="26"/>
      <c r="AU4374" s="26"/>
      <c r="AV4374" s="26"/>
      <c r="AW4374" s="11"/>
      <c r="AX4374" s="11"/>
      <c r="AY4374" s="11"/>
      <c r="AZ4374" s="11"/>
      <c r="BA4374" s="11"/>
      <c r="BB4374" s="11"/>
      <c r="BC4374" s="11"/>
    </row>
    <row r="4375" spans="1:55" x14ac:dyDescent="0.3">
      <c r="A4375" s="11"/>
      <c r="B4375" s="11"/>
      <c r="C4375" s="11"/>
      <c r="D4375" s="11"/>
      <c r="E4375" s="38"/>
      <c r="F4375" s="11"/>
      <c r="G4375" s="40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11"/>
      <c r="AG4375" s="11"/>
      <c r="AH4375" s="11"/>
      <c r="AI4375" s="11"/>
      <c r="AJ4375" s="11"/>
      <c r="AK4375" s="11"/>
      <c r="AL4375" s="11"/>
      <c r="AM4375" s="11"/>
      <c r="AN4375" s="11"/>
      <c r="AO4375" s="11"/>
      <c r="AP4375" s="11"/>
      <c r="AQ4375" s="26"/>
      <c r="AR4375" s="26"/>
      <c r="AS4375" s="26"/>
      <c r="AT4375" s="26"/>
      <c r="AU4375" s="26"/>
      <c r="AV4375" s="26"/>
      <c r="AW4375" s="11"/>
      <c r="AX4375" s="11"/>
      <c r="AY4375" s="11"/>
      <c r="AZ4375" s="11"/>
      <c r="BA4375" s="11"/>
      <c r="BB4375" s="11"/>
      <c r="BC4375" s="11"/>
    </row>
    <row r="4376" spans="1:55" x14ac:dyDescent="0.3">
      <c r="A4376" s="11"/>
      <c r="B4376" s="11"/>
      <c r="C4376" s="11"/>
      <c r="D4376" s="11"/>
      <c r="E4376" s="38"/>
      <c r="F4376" s="11"/>
      <c r="G4376" s="40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11"/>
      <c r="AG4376" s="11"/>
      <c r="AH4376" s="11"/>
      <c r="AI4376" s="11"/>
      <c r="AJ4376" s="11"/>
      <c r="AK4376" s="11"/>
      <c r="AL4376" s="11"/>
      <c r="AM4376" s="11"/>
      <c r="AN4376" s="11"/>
      <c r="AO4376" s="11"/>
      <c r="AP4376" s="11"/>
      <c r="AQ4376" s="26"/>
      <c r="AR4376" s="26"/>
      <c r="AS4376" s="26"/>
      <c r="AT4376" s="26"/>
      <c r="AU4376" s="26"/>
      <c r="AV4376" s="26"/>
      <c r="AW4376" s="11"/>
      <c r="AX4376" s="11"/>
      <c r="AY4376" s="11"/>
      <c r="AZ4376" s="11"/>
      <c r="BA4376" s="11"/>
      <c r="BB4376" s="11"/>
      <c r="BC4376" s="11"/>
    </row>
    <row r="4377" spans="1:55" x14ac:dyDescent="0.3">
      <c r="A4377" s="11"/>
      <c r="B4377" s="11"/>
      <c r="C4377" s="11"/>
      <c r="D4377" s="11"/>
      <c r="E4377" s="38"/>
      <c r="F4377" s="11"/>
      <c r="G4377" s="40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11"/>
      <c r="AG4377" s="11"/>
      <c r="AH4377" s="11"/>
      <c r="AI4377" s="11"/>
      <c r="AJ4377" s="11"/>
      <c r="AK4377" s="11"/>
      <c r="AL4377" s="11"/>
      <c r="AM4377" s="11"/>
      <c r="AN4377" s="11"/>
      <c r="AO4377" s="11"/>
      <c r="AP4377" s="11"/>
      <c r="AQ4377" s="26"/>
      <c r="AR4377" s="26"/>
      <c r="AS4377" s="26"/>
      <c r="AT4377" s="26"/>
      <c r="AU4377" s="26"/>
      <c r="AV4377" s="26"/>
      <c r="AW4377" s="11"/>
      <c r="AX4377" s="11"/>
      <c r="AY4377" s="11"/>
      <c r="AZ4377" s="11"/>
      <c r="BA4377" s="11"/>
      <c r="BB4377" s="11"/>
      <c r="BC4377" s="11"/>
    </row>
    <row r="4378" spans="1:55" x14ac:dyDescent="0.3">
      <c r="A4378" s="11"/>
      <c r="B4378" s="11"/>
      <c r="C4378" s="11"/>
      <c r="D4378" s="11"/>
      <c r="E4378" s="38"/>
      <c r="F4378" s="11"/>
      <c r="G4378" s="40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11"/>
      <c r="AG4378" s="11"/>
      <c r="AH4378" s="11"/>
      <c r="AI4378" s="11"/>
      <c r="AJ4378" s="11"/>
      <c r="AK4378" s="11"/>
      <c r="AL4378" s="11"/>
      <c r="AM4378" s="11"/>
      <c r="AN4378" s="11"/>
      <c r="AO4378" s="11"/>
      <c r="AP4378" s="11"/>
      <c r="AQ4378" s="26"/>
      <c r="AR4378" s="26"/>
      <c r="AS4378" s="26"/>
      <c r="AT4378" s="26"/>
      <c r="AU4378" s="26"/>
      <c r="AV4378" s="26"/>
      <c r="AW4378" s="11"/>
      <c r="AX4378" s="11"/>
      <c r="AY4378" s="11"/>
      <c r="AZ4378" s="11"/>
      <c r="BA4378" s="11"/>
      <c r="BB4378" s="11"/>
      <c r="BC4378" s="11"/>
    </row>
    <row r="4379" spans="1:55" x14ac:dyDescent="0.3">
      <c r="A4379" s="11"/>
      <c r="B4379" s="11"/>
      <c r="C4379" s="11"/>
      <c r="D4379" s="11"/>
      <c r="E4379" s="38"/>
      <c r="F4379" s="11"/>
      <c r="G4379" s="40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11"/>
      <c r="AG4379" s="11"/>
      <c r="AH4379" s="11"/>
      <c r="AI4379" s="11"/>
      <c r="AJ4379" s="11"/>
      <c r="AK4379" s="11"/>
      <c r="AL4379" s="11"/>
      <c r="AM4379" s="11"/>
      <c r="AN4379" s="11"/>
      <c r="AO4379" s="11"/>
      <c r="AP4379" s="11"/>
      <c r="AQ4379" s="26"/>
      <c r="AR4379" s="26"/>
      <c r="AS4379" s="26"/>
      <c r="AT4379" s="26"/>
      <c r="AU4379" s="26"/>
      <c r="AV4379" s="26"/>
      <c r="AW4379" s="11"/>
      <c r="AX4379" s="11"/>
      <c r="AY4379" s="11"/>
      <c r="AZ4379" s="11"/>
      <c r="BA4379" s="11"/>
      <c r="BB4379" s="11"/>
      <c r="BC4379" s="11"/>
    </row>
    <row r="4380" spans="1:55" x14ac:dyDescent="0.3">
      <c r="A4380" s="11"/>
      <c r="B4380" s="11"/>
      <c r="C4380" s="11"/>
      <c r="D4380" s="11"/>
      <c r="E4380" s="38"/>
      <c r="F4380" s="11"/>
      <c r="G4380" s="40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11"/>
      <c r="AG4380" s="11"/>
      <c r="AH4380" s="11"/>
      <c r="AI4380" s="11"/>
      <c r="AJ4380" s="11"/>
      <c r="AK4380" s="11"/>
      <c r="AL4380" s="11"/>
      <c r="AM4380" s="11"/>
      <c r="AN4380" s="11"/>
      <c r="AO4380" s="11"/>
      <c r="AP4380" s="11"/>
      <c r="AQ4380" s="26"/>
      <c r="AR4380" s="26"/>
      <c r="AS4380" s="26"/>
      <c r="AT4380" s="26"/>
      <c r="AU4380" s="26"/>
      <c r="AV4380" s="26"/>
      <c r="AW4380" s="11"/>
      <c r="AX4380" s="11"/>
      <c r="AY4380" s="11"/>
      <c r="AZ4380" s="11"/>
      <c r="BA4380" s="11"/>
      <c r="BB4380" s="11"/>
      <c r="BC4380" s="11"/>
    </row>
    <row r="4381" spans="1:55" x14ac:dyDescent="0.3">
      <c r="A4381" s="11"/>
      <c r="B4381" s="11"/>
      <c r="C4381" s="11"/>
      <c r="D4381" s="11"/>
      <c r="E4381" s="38"/>
      <c r="F4381" s="11"/>
      <c r="G4381" s="40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11"/>
      <c r="AG4381" s="11"/>
      <c r="AH4381" s="11"/>
      <c r="AI4381" s="11"/>
      <c r="AJ4381" s="11"/>
      <c r="AK4381" s="11"/>
      <c r="AL4381" s="11"/>
      <c r="AM4381" s="11"/>
      <c r="AN4381" s="11"/>
      <c r="AO4381" s="11"/>
      <c r="AP4381" s="11"/>
      <c r="AQ4381" s="26"/>
      <c r="AR4381" s="26"/>
      <c r="AS4381" s="26"/>
      <c r="AT4381" s="26"/>
      <c r="AU4381" s="26"/>
      <c r="AV4381" s="26"/>
      <c r="AW4381" s="11"/>
      <c r="AX4381" s="11"/>
      <c r="AY4381" s="11"/>
      <c r="AZ4381" s="11"/>
      <c r="BA4381" s="11"/>
      <c r="BB4381" s="11"/>
      <c r="BC4381" s="11"/>
    </row>
    <row r="4382" spans="1:55" x14ac:dyDescent="0.3">
      <c r="A4382" s="11"/>
      <c r="B4382" s="11"/>
      <c r="C4382" s="11"/>
      <c r="D4382" s="11"/>
      <c r="E4382" s="38"/>
      <c r="F4382" s="11"/>
      <c r="G4382" s="40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11"/>
      <c r="AG4382" s="11"/>
      <c r="AH4382" s="11"/>
      <c r="AI4382" s="11"/>
      <c r="AJ4382" s="11"/>
      <c r="AK4382" s="11"/>
      <c r="AL4382" s="11"/>
      <c r="AM4382" s="11"/>
      <c r="AN4382" s="11"/>
      <c r="AO4382" s="11"/>
      <c r="AP4382" s="11"/>
      <c r="AQ4382" s="26"/>
      <c r="AR4382" s="26"/>
      <c r="AS4382" s="26"/>
      <c r="AT4382" s="26"/>
      <c r="AU4382" s="26"/>
      <c r="AV4382" s="26"/>
      <c r="AW4382" s="11"/>
      <c r="AX4382" s="11"/>
      <c r="AY4382" s="11"/>
      <c r="AZ4382" s="11"/>
      <c r="BA4382" s="11"/>
      <c r="BB4382" s="11"/>
      <c r="BC4382" s="11"/>
    </row>
    <row r="4383" spans="1:55" x14ac:dyDescent="0.3">
      <c r="A4383" s="11"/>
      <c r="B4383" s="11"/>
      <c r="C4383" s="11"/>
      <c r="D4383" s="11"/>
      <c r="E4383" s="38"/>
      <c r="F4383" s="11"/>
      <c r="G4383" s="40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11"/>
      <c r="AG4383" s="11"/>
      <c r="AH4383" s="11"/>
      <c r="AI4383" s="11"/>
      <c r="AJ4383" s="11"/>
      <c r="AK4383" s="11"/>
      <c r="AL4383" s="11"/>
      <c r="AM4383" s="11"/>
      <c r="AN4383" s="11"/>
      <c r="AO4383" s="11"/>
      <c r="AP4383" s="11"/>
      <c r="AQ4383" s="26"/>
      <c r="AR4383" s="26"/>
      <c r="AS4383" s="26"/>
      <c r="AT4383" s="26"/>
      <c r="AU4383" s="26"/>
      <c r="AV4383" s="26"/>
      <c r="AW4383" s="11"/>
      <c r="AX4383" s="11"/>
      <c r="AY4383" s="11"/>
      <c r="AZ4383" s="11"/>
      <c r="BA4383" s="11"/>
      <c r="BB4383" s="11"/>
      <c r="BC4383" s="11"/>
    </row>
    <row r="4384" spans="1:55" x14ac:dyDescent="0.3">
      <c r="A4384" s="11"/>
      <c r="B4384" s="11"/>
      <c r="C4384" s="11"/>
      <c r="D4384" s="11"/>
      <c r="E4384" s="38"/>
      <c r="F4384" s="11"/>
      <c r="G4384" s="40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11"/>
      <c r="AG4384" s="11"/>
      <c r="AH4384" s="11"/>
      <c r="AI4384" s="11"/>
      <c r="AJ4384" s="11"/>
      <c r="AK4384" s="11"/>
      <c r="AL4384" s="11"/>
      <c r="AM4384" s="11"/>
      <c r="AN4384" s="11"/>
      <c r="AO4384" s="11"/>
      <c r="AP4384" s="11"/>
      <c r="AQ4384" s="26"/>
      <c r="AR4384" s="26"/>
      <c r="AS4384" s="26"/>
      <c r="AT4384" s="26"/>
      <c r="AU4384" s="26"/>
      <c r="AV4384" s="26"/>
      <c r="AW4384" s="11"/>
      <c r="AX4384" s="11"/>
      <c r="AY4384" s="11"/>
      <c r="AZ4384" s="11"/>
      <c r="BA4384" s="11"/>
      <c r="BB4384" s="11"/>
      <c r="BC4384" s="11"/>
    </row>
    <row r="4385" spans="1:55" x14ac:dyDescent="0.3">
      <c r="A4385" s="11"/>
      <c r="B4385" s="11"/>
      <c r="C4385" s="11"/>
      <c r="D4385" s="11"/>
      <c r="E4385" s="38"/>
      <c r="F4385" s="11"/>
      <c r="G4385" s="40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11"/>
      <c r="AG4385" s="11"/>
      <c r="AH4385" s="11"/>
      <c r="AI4385" s="11"/>
      <c r="AJ4385" s="11"/>
      <c r="AK4385" s="11"/>
      <c r="AL4385" s="11"/>
      <c r="AM4385" s="11"/>
      <c r="AN4385" s="11"/>
      <c r="AO4385" s="11"/>
      <c r="AP4385" s="11"/>
      <c r="AQ4385" s="26"/>
      <c r="AR4385" s="26"/>
      <c r="AS4385" s="26"/>
      <c r="AT4385" s="26"/>
      <c r="AU4385" s="26"/>
      <c r="AV4385" s="26"/>
      <c r="AW4385" s="11"/>
      <c r="AX4385" s="11"/>
      <c r="AY4385" s="11"/>
      <c r="AZ4385" s="11"/>
      <c r="BA4385" s="11"/>
      <c r="BB4385" s="11"/>
      <c r="BC4385" s="11"/>
    </row>
    <row r="4386" spans="1:55" x14ac:dyDescent="0.3">
      <c r="A4386" s="11"/>
      <c r="B4386" s="11"/>
      <c r="C4386" s="11"/>
      <c r="D4386" s="11"/>
      <c r="E4386" s="38"/>
      <c r="F4386" s="11"/>
      <c r="G4386" s="40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11"/>
      <c r="AG4386" s="11"/>
      <c r="AH4386" s="11"/>
      <c r="AI4386" s="11"/>
      <c r="AJ4386" s="11"/>
      <c r="AK4386" s="11"/>
      <c r="AL4386" s="11"/>
      <c r="AM4386" s="11"/>
      <c r="AN4386" s="11"/>
      <c r="AO4386" s="11"/>
      <c r="AP4386" s="11"/>
      <c r="AQ4386" s="26"/>
      <c r="AR4386" s="26"/>
      <c r="AS4386" s="26"/>
      <c r="AT4386" s="26"/>
      <c r="AU4386" s="26"/>
      <c r="AV4386" s="26"/>
      <c r="AW4386" s="11"/>
      <c r="AX4386" s="11"/>
      <c r="AY4386" s="11"/>
      <c r="AZ4386" s="11"/>
      <c r="BA4386" s="11"/>
      <c r="BB4386" s="11"/>
      <c r="BC4386" s="11"/>
    </row>
    <row r="4387" spans="1:55" x14ac:dyDescent="0.3">
      <c r="A4387" s="11"/>
      <c r="B4387" s="11"/>
      <c r="C4387" s="11"/>
      <c r="D4387" s="11"/>
      <c r="E4387" s="38"/>
      <c r="F4387" s="11"/>
      <c r="G4387" s="40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11"/>
      <c r="AG4387" s="11"/>
      <c r="AH4387" s="11"/>
      <c r="AI4387" s="11"/>
      <c r="AJ4387" s="11"/>
      <c r="AK4387" s="11"/>
      <c r="AL4387" s="11"/>
      <c r="AM4387" s="11"/>
      <c r="AN4387" s="11"/>
      <c r="AO4387" s="11"/>
      <c r="AP4387" s="11"/>
      <c r="AQ4387" s="26"/>
      <c r="AR4387" s="26"/>
      <c r="AS4387" s="26"/>
      <c r="AT4387" s="26"/>
      <c r="AU4387" s="26"/>
      <c r="AV4387" s="26"/>
      <c r="AW4387" s="11"/>
      <c r="AX4387" s="11"/>
      <c r="AY4387" s="11"/>
      <c r="AZ4387" s="11"/>
      <c r="BA4387" s="11"/>
      <c r="BB4387" s="11"/>
      <c r="BC4387" s="11"/>
    </row>
    <row r="4388" spans="1:55" x14ac:dyDescent="0.3">
      <c r="A4388" s="11"/>
      <c r="B4388" s="11"/>
      <c r="C4388" s="11"/>
      <c r="D4388" s="11"/>
      <c r="E4388" s="38"/>
      <c r="F4388" s="11"/>
      <c r="G4388" s="40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11"/>
      <c r="AG4388" s="11"/>
      <c r="AH4388" s="11"/>
      <c r="AI4388" s="11"/>
      <c r="AJ4388" s="11"/>
      <c r="AK4388" s="11"/>
      <c r="AL4388" s="11"/>
      <c r="AM4388" s="11"/>
      <c r="AN4388" s="11"/>
      <c r="AO4388" s="11"/>
      <c r="AP4388" s="11"/>
      <c r="AQ4388" s="26"/>
      <c r="AR4388" s="26"/>
      <c r="AS4388" s="26"/>
      <c r="AT4388" s="26"/>
      <c r="AU4388" s="26"/>
      <c r="AV4388" s="26"/>
      <c r="AW4388" s="11"/>
      <c r="AX4388" s="11"/>
      <c r="AY4388" s="11"/>
      <c r="AZ4388" s="11"/>
      <c r="BA4388" s="11"/>
      <c r="BB4388" s="11"/>
      <c r="BC4388" s="11"/>
    </row>
    <row r="4389" spans="1:55" x14ac:dyDescent="0.3">
      <c r="A4389" s="11"/>
      <c r="B4389" s="11"/>
      <c r="C4389" s="11"/>
      <c r="D4389" s="11"/>
      <c r="E4389" s="38"/>
      <c r="F4389" s="11"/>
      <c r="G4389" s="40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11"/>
      <c r="AG4389" s="11"/>
      <c r="AH4389" s="11"/>
      <c r="AI4389" s="11"/>
      <c r="AJ4389" s="11"/>
      <c r="AK4389" s="11"/>
      <c r="AL4389" s="11"/>
      <c r="AM4389" s="11"/>
      <c r="AN4389" s="11"/>
      <c r="AO4389" s="11"/>
      <c r="AP4389" s="11"/>
      <c r="AQ4389" s="26"/>
      <c r="AR4389" s="26"/>
      <c r="AS4389" s="26"/>
      <c r="AT4389" s="26"/>
      <c r="AU4389" s="26"/>
      <c r="AV4389" s="26"/>
      <c r="AW4389" s="11"/>
      <c r="AX4389" s="11"/>
      <c r="AY4389" s="11"/>
      <c r="AZ4389" s="11"/>
      <c r="BA4389" s="11"/>
      <c r="BB4389" s="11"/>
      <c r="BC4389" s="11"/>
    </row>
    <row r="4390" spans="1:55" x14ac:dyDescent="0.3">
      <c r="A4390" s="11"/>
      <c r="B4390" s="11"/>
      <c r="C4390" s="11"/>
      <c r="D4390" s="11"/>
      <c r="E4390" s="38"/>
      <c r="F4390" s="11"/>
      <c r="G4390" s="40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11"/>
      <c r="AG4390" s="11"/>
      <c r="AH4390" s="11"/>
      <c r="AI4390" s="11"/>
      <c r="AJ4390" s="11"/>
      <c r="AK4390" s="11"/>
      <c r="AL4390" s="11"/>
      <c r="AM4390" s="11"/>
      <c r="AN4390" s="11"/>
      <c r="AO4390" s="11"/>
      <c r="AP4390" s="11"/>
      <c r="AQ4390" s="26"/>
      <c r="AR4390" s="26"/>
      <c r="AS4390" s="26"/>
      <c r="AT4390" s="26"/>
      <c r="AU4390" s="26"/>
      <c r="AV4390" s="26"/>
      <c r="AW4390" s="11"/>
      <c r="AX4390" s="11"/>
      <c r="AY4390" s="11"/>
      <c r="AZ4390" s="11"/>
      <c r="BA4390" s="11"/>
      <c r="BB4390" s="11"/>
      <c r="BC4390" s="11"/>
    </row>
    <row r="4391" spans="1:55" x14ac:dyDescent="0.3">
      <c r="A4391" s="11"/>
      <c r="B4391" s="11"/>
      <c r="C4391" s="11"/>
      <c r="D4391" s="11"/>
      <c r="E4391" s="38"/>
      <c r="F4391" s="11"/>
      <c r="G4391" s="40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11"/>
      <c r="AG4391" s="11"/>
      <c r="AH4391" s="11"/>
      <c r="AI4391" s="11"/>
      <c r="AJ4391" s="11"/>
      <c r="AK4391" s="11"/>
      <c r="AL4391" s="11"/>
      <c r="AM4391" s="11"/>
      <c r="AN4391" s="11"/>
      <c r="AO4391" s="11"/>
      <c r="AP4391" s="11"/>
      <c r="AQ4391" s="26"/>
      <c r="AR4391" s="26"/>
      <c r="AS4391" s="26"/>
      <c r="AT4391" s="26"/>
      <c r="AU4391" s="26"/>
      <c r="AV4391" s="26"/>
      <c r="AW4391" s="11"/>
      <c r="AX4391" s="11"/>
      <c r="AY4391" s="11"/>
      <c r="AZ4391" s="11"/>
      <c r="BA4391" s="11"/>
      <c r="BB4391" s="11"/>
      <c r="BC4391" s="11"/>
    </row>
    <row r="4392" spans="1:55" x14ac:dyDescent="0.3">
      <c r="A4392" s="11"/>
      <c r="B4392" s="11"/>
      <c r="C4392" s="11"/>
      <c r="D4392" s="11"/>
      <c r="E4392" s="38"/>
      <c r="F4392" s="11"/>
      <c r="G4392" s="40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11"/>
      <c r="AG4392" s="11"/>
      <c r="AH4392" s="11"/>
      <c r="AI4392" s="11"/>
      <c r="AJ4392" s="11"/>
      <c r="AK4392" s="11"/>
      <c r="AL4392" s="11"/>
      <c r="AM4392" s="11"/>
      <c r="AN4392" s="11"/>
      <c r="AO4392" s="11"/>
      <c r="AP4392" s="11"/>
      <c r="AQ4392" s="26"/>
      <c r="AR4392" s="26"/>
      <c r="AS4392" s="26"/>
      <c r="AT4392" s="26"/>
      <c r="AU4392" s="26"/>
      <c r="AV4392" s="26"/>
      <c r="AW4392" s="11"/>
      <c r="AX4392" s="11"/>
      <c r="AY4392" s="11"/>
      <c r="AZ4392" s="11"/>
      <c r="BA4392" s="11"/>
      <c r="BB4392" s="11"/>
      <c r="BC4392" s="11"/>
    </row>
    <row r="4393" spans="1:55" x14ac:dyDescent="0.3">
      <c r="A4393" s="11"/>
      <c r="B4393" s="11"/>
      <c r="C4393" s="11"/>
      <c r="D4393" s="11"/>
      <c r="E4393" s="38"/>
      <c r="F4393" s="11"/>
      <c r="G4393" s="40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11"/>
      <c r="AG4393" s="11"/>
      <c r="AH4393" s="11"/>
      <c r="AI4393" s="11"/>
      <c r="AJ4393" s="11"/>
      <c r="AK4393" s="11"/>
      <c r="AL4393" s="11"/>
      <c r="AM4393" s="11"/>
      <c r="AN4393" s="11"/>
      <c r="AO4393" s="11"/>
      <c r="AP4393" s="11"/>
      <c r="AQ4393" s="26"/>
      <c r="AR4393" s="26"/>
      <c r="AS4393" s="26"/>
      <c r="AT4393" s="26"/>
      <c r="AU4393" s="26"/>
      <c r="AV4393" s="26"/>
      <c r="AW4393" s="11"/>
      <c r="AX4393" s="11"/>
      <c r="AY4393" s="11"/>
      <c r="AZ4393" s="11"/>
      <c r="BA4393" s="11"/>
      <c r="BB4393" s="11"/>
      <c r="BC4393" s="11"/>
    </row>
    <row r="4394" spans="1:55" x14ac:dyDescent="0.3">
      <c r="A4394" s="11"/>
      <c r="B4394" s="11"/>
      <c r="C4394" s="11"/>
      <c r="D4394" s="11"/>
      <c r="E4394" s="38"/>
      <c r="F4394" s="11"/>
      <c r="G4394" s="40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11"/>
      <c r="AG4394" s="11"/>
      <c r="AH4394" s="11"/>
      <c r="AI4394" s="11"/>
      <c r="AJ4394" s="11"/>
      <c r="AK4394" s="11"/>
      <c r="AL4394" s="11"/>
      <c r="AM4394" s="11"/>
      <c r="AN4394" s="11"/>
      <c r="AO4394" s="11"/>
      <c r="AP4394" s="11"/>
      <c r="AQ4394" s="26"/>
      <c r="AR4394" s="26"/>
      <c r="AS4394" s="26"/>
      <c r="AT4394" s="26"/>
      <c r="AU4394" s="26"/>
      <c r="AV4394" s="26"/>
      <c r="AW4394" s="11"/>
      <c r="AX4394" s="11"/>
      <c r="AY4394" s="11"/>
      <c r="AZ4394" s="11"/>
      <c r="BA4394" s="11"/>
      <c r="BB4394" s="11"/>
      <c r="BC4394" s="11"/>
    </row>
    <row r="4395" spans="1:55" x14ac:dyDescent="0.3">
      <c r="A4395" s="11"/>
      <c r="B4395" s="11"/>
      <c r="C4395" s="11"/>
      <c r="D4395" s="11"/>
      <c r="E4395" s="38"/>
      <c r="F4395" s="11"/>
      <c r="G4395" s="40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11"/>
      <c r="AG4395" s="11"/>
      <c r="AH4395" s="11"/>
      <c r="AI4395" s="11"/>
      <c r="AJ4395" s="11"/>
      <c r="AK4395" s="11"/>
      <c r="AL4395" s="11"/>
      <c r="AM4395" s="11"/>
      <c r="AN4395" s="11"/>
      <c r="AO4395" s="11"/>
      <c r="AP4395" s="11"/>
      <c r="AQ4395" s="26"/>
      <c r="AR4395" s="26"/>
      <c r="AS4395" s="26"/>
      <c r="AT4395" s="26"/>
      <c r="AU4395" s="26"/>
      <c r="AV4395" s="26"/>
      <c r="AW4395" s="11"/>
      <c r="AX4395" s="11"/>
      <c r="AY4395" s="11"/>
      <c r="AZ4395" s="11"/>
      <c r="BA4395" s="11"/>
      <c r="BB4395" s="11"/>
      <c r="BC4395" s="11"/>
    </row>
    <row r="4396" spans="1:55" x14ac:dyDescent="0.3">
      <c r="A4396" s="11"/>
      <c r="B4396" s="11"/>
      <c r="C4396" s="11"/>
      <c r="D4396" s="11"/>
      <c r="E4396" s="38"/>
      <c r="F4396" s="11"/>
      <c r="G4396" s="40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11"/>
      <c r="AG4396" s="11"/>
      <c r="AH4396" s="11"/>
      <c r="AI4396" s="11"/>
      <c r="AJ4396" s="11"/>
      <c r="AK4396" s="11"/>
      <c r="AL4396" s="11"/>
      <c r="AM4396" s="11"/>
      <c r="AN4396" s="11"/>
      <c r="AO4396" s="11"/>
      <c r="AP4396" s="11"/>
      <c r="AQ4396" s="26"/>
      <c r="AR4396" s="26"/>
      <c r="AS4396" s="26"/>
      <c r="AT4396" s="26"/>
      <c r="AU4396" s="26"/>
      <c r="AV4396" s="26"/>
      <c r="AW4396" s="11"/>
      <c r="AX4396" s="11"/>
      <c r="AY4396" s="11"/>
      <c r="AZ4396" s="11"/>
      <c r="BA4396" s="11"/>
      <c r="BB4396" s="11"/>
      <c r="BC4396" s="11"/>
    </row>
    <row r="4397" spans="1:55" x14ac:dyDescent="0.3">
      <c r="A4397" s="11"/>
      <c r="B4397" s="11"/>
      <c r="C4397" s="11"/>
      <c r="D4397" s="11"/>
      <c r="E4397" s="38"/>
      <c r="F4397" s="11"/>
      <c r="G4397" s="40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11"/>
      <c r="AG4397" s="11"/>
      <c r="AH4397" s="11"/>
      <c r="AI4397" s="11"/>
      <c r="AJ4397" s="11"/>
      <c r="AK4397" s="11"/>
      <c r="AL4397" s="11"/>
      <c r="AM4397" s="11"/>
      <c r="AN4397" s="11"/>
      <c r="AO4397" s="11"/>
      <c r="AP4397" s="11"/>
      <c r="AQ4397" s="26"/>
      <c r="AR4397" s="26"/>
      <c r="AS4397" s="26"/>
      <c r="AT4397" s="26"/>
      <c r="AU4397" s="26"/>
      <c r="AV4397" s="26"/>
      <c r="AW4397" s="11"/>
      <c r="AX4397" s="11"/>
      <c r="AY4397" s="11"/>
      <c r="AZ4397" s="11"/>
      <c r="BA4397" s="11"/>
      <c r="BB4397" s="11"/>
      <c r="BC4397" s="11"/>
    </row>
    <row r="4398" spans="1:55" x14ac:dyDescent="0.3">
      <c r="A4398" s="11"/>
      <c r="B4398" s="11"/>
      <c r="C4398" s="11"/>
      <c r="D4398" s="11"/>
      <c r="E4398" s="38"/>
      <c r="F4398" s="11"/>
      <c r="G4398" s="40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11"/>
      <c r="AG4398" s="11"/>
      <c r="AH4398" s="11"/>
      <c r="AI4398" s="11"/>
      <c r="AJ4398" s="11"/>
      <c r="AK4398" s="11"/>
      <c r="AL4398" s="11"/>
      <c r="AM4398" s="11"/>
      <c r="AN4398" s="11"/>
      <c r="AO4398" s="11"/>
      <c r="AP4398" s="11"/>
      <c r="AQ4398" s="26"/>
      <c r="AR4398" s="26"/>
      <c r="AS4398" s="26"/>
      <c r="AT4398" s="26"/>
      <c r="AU4398" s="26"/>
      <c r="AV4398" s="26"/>
      <c r="AW4398" s="11"/>
      <c r="AX4398" s="11"/>
      <c r="AY4398" s="11"/>
      <c r="AZ4398" s="11"/>
      <c r="BA4398" s="11"/>
      <c r="BB4398" s="11"/>
      <c r="BC4398" s="11"/>
    </row>
    <row r="4399" spans="1:55" x14ac:dyDescent="0.3">
      <c r="A4399" s="11"/>
      <c r="B4399" s="11"/>
      <c r="C4399" s="11"/>
      <c r="D4399" s="11"/>
      <c r="E4399" s="38"/>
      <c r="F4399" s="11"/>
      <c r="G4399" s="40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11"/>
      <c r="AG4399" s="11"/>
      <c r="AH4399" s="11"/>
      <c r="AI4399" s="11"/>
      <c r="AJ4399" s="11"/>
      <c r="AK4399" s="11"/>
      <c r="AL4399" s="11"/>
      <c r="AM4399" s="11"/>
      <c r="AN4399" s="11"/>
      <c r="AO4399" s="11"/>
      <c r="AP4399" s="11"/>
      <c r="AQ4399" s="26"/>
      <c r="AR4399" s="26"/>
      <c r="AS4399" s="26"/>
      <c r="AT4399" s="26"/>
      <c r="AU4399" s="26"/>
      <c r="AV4399" s="26"/>
      <c r="AW4399" s="11"/>
      <c r="AX4399" s="11"/>
      <c r="AY4399" s="11"/>
      <c r="AZ4399" s="11"/>
      <c r="BA4399" s="11"/>
      <c r="BB4399" s="11"/>
      <c r="BC4399" s="11"/>
    </row>
    <row r="4400" spans="1:55" x14ac:dyDescent="0.3">
      <c r="A4400" s="11"/>
      <c r="B4400" s="11"/>
      <c r="C4400" s="11"/>
      <c r="D4400" s="11"/>
      <c r="E4400" s="38"/>
      <c r="F4400" s="11"/>
      <c r="G4400" s="40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11"/>
      <c r="AG4400" s="11"/>
      <c r="AH4400" s="11"/>
      <c r="AI4400" s="11"/>
      <c r="AJ4400" s="11"/>
      <c r="AK4400" s="11"/>
      <c r="AL4400" s="11"/>
      <c r="AM4400" s="11"/>
      <c r="AN4400" s="11"/>
      <c r="AO4400" s="11"/>
      <c r="AP4400" s="11"/>
      <c r="AQ4400" s="26"/>
      <c r="AR4400" s="26"/>
      <c r="AS4400" s="26"/>
      <c r="AT4400" s="26"/>
      <c r="AU4400" s="26"/>
      <c r="AV4400" s="26"/>
      <c r="AW4400" s="11"/>
      <c r="AX4400" s="11"/>
      <c r="AY4400" s="11"/>
      <c r="AZ4400" s="11"/>
      <c r="BA4400" s="11"/>
      <c r="BB4400" s="11"/>
      <c r="BC4400" s="11"/>
    </row>
    <row r="4401" spans="1:55" x14ac:dyDescent="0.3">
      <c r="A4401" s="11"/>
      <c r="B4401" s="11"/>
      <c r="C4401" s="11"/>
      <c r="D4401" s="11"/>
      <c r="E4401" s="38"/>
      <c r="F4401" s="11"/>
      <c r="G4401" s="40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11"/>
      <c r="AG4401" s="11"/>
      <c r="AH4401" s="11"/>
      <c r="AI4401" s="11"/>
      <c r="AJ4401" s="11"/>
      <c r="AK4401" s="11"/>
      <c r="AL4401" s="11"/>
      <c r="AM4401" s="11"/>
      <c r="AN4401" s="11"/>
      <c r="AO4401" s="11"/>
      <c r="AP4401" s="11"/>
      <c r="AQ4401" s="26"/>
      <c r="AR4401" s="26"/>
      <c r="AS4401" s="26"/>
      <c r="AT4401" s="26"/>
      <c r="AU4401" s="26"/>
      <c r="AV4401" s="26"/>
      <c r="AW4401" s="11"/>
      <c r="AX4401" s="11"/>
      <c r="AY4401" s="11"/>
      <c r="AZ4401" s="11"/>
      <c r="BA4401" s="11"/>
      <c r="BB4401" s="11"/>
      <c r="BC4401" s="11"/>
    </row>
    <row r="4402" spans="1:55" x14ac:dyDescent="0.3">
      <c r="A4402" s="11"/>
      <c r="B4402" s="11"/>
      <c r="C4402" s="11"/>
      <c r="D4402" s="11"/>
      <c r="E4402" s="38"/>
      <c r="F4402" s="11"/>
      <c r="G4402" s="40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11"/>
      <c r="AG4402" s="11"/>
      <c r="AH4402" s="11"/>
      <c r="AI4402" s="11"/>
      <c r="AJ4402" s="11"/>
      <c r="AK4402" s="11"/>
      <c r="AL4402" s="11"/>
      <c r="AM4402" s="11"/>
      <c r="AN4402" s="11"/>
      <c r="AO4402" s="11"/>
      <c r="AP4402" s="11"/>
      <c r="AQ4402" s="26"/>
      <c r="AR4402" s="26"/>
      <c r="AS4402" s="26"/>
      <c r="AT4402" s="26"/>
      <c r="AU4402" s="26"/>
      <c r="AV4402" s="26"/>
      <c r="AW4402" s="11"/>
      <c r="AX4402" s="11"/>
      <c r="AY4402" s="11"/>
      <c r="AZ4402" s="11"/>
      <c r="BA4402" s="11"/>
      <c r="BB4402" s="11"/>
      <c r="BC4402" s="11"/>
    </row>
    <row r="4403" spans="1:55" x14ac:dyDescent="0.3">
      <c r="A4403" s="11"/>
      <c r="B4403" s="11"/>
      <c r="C4403" s="11"/>
      <c r="D4403" s="11"/>
      <c r="E4403" s="38"/>
      <c r="F4403" s="11"/>
      <c r="G4403" s="40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11"/>
      <c r="AG4403" s="11"/>
      <c r="AH4403" s="11"/>
      <c r="AI4403" s="11"/>
      <c r="AJ4403" s="11"/>
      <c r="AK4403" s="11"/>
      <c r="AL4403" s="11"/>
      <c r="AM4403" s="11"/>
      <c r="AN4403" s="11"/>
      <c r="AO4403" s="11"/>
      <c r="AP4403" s="11"/>
      <c r="AQ4403" s="26"/>
      <c r="AR4403" s="26"/>
      <c r="AS4403" s="26"/>
      <c r="AT4403" s="26"/>
      <c r="AU4403" s="26"/>
      <c r="AV4403" s="26"/>
      <c r="AW4403" s="11"/>
      <c r="AX4403" s="11"/>
      <c r="AY4403" s="11"/>
      <c r="AZ4403" s="11"/>
      <c r="BA4403" s="11"/>
      <c r="BB4403" s="11"/>
      <c r="BC4403" s="11"/>
    </row>
    <row r="4404" spans="1:55" x14ac:dyDescent="0.3">
      <c r="A4404" s="11"/>
      <c r="B4404" s="11"/>
      <c r="C4404" s="11"/>
      <c r="D4404" s="11"/>
      <c r="E4404" s="38"/>
      <c r="F4404" s="11"/>
      <c r="G4404" s="40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11"/>
      <c r="AG4404" s="11"/>
      <c r="AH4404" s="11"/>
      <c r="AI4404" s="11"/>
      <c r="AJ4404" s="11"/>
      <c r="AK4404" s="11"/>
      <c r="AL4404" s="11"/>
      <c r="AM4404" s="11"/>
      <c r="AN4404" s="11"/>
      <c r="AO4404" s="11"/>
      <c r="AP4404" s="11"/>
      <c r="AQ4404" s="26"/>
      <c r="AR4404" s="26"/>
      <c r="AS4404" s="26"/>
      <c r="AT4404" s="26"/>
      <c r="AU4404" s="26"/>
      <c r="AV4404" s="26"/>
      <c r="AW4404" s="11"/>
      <c r="AX4404" s="11"/>
      <c r="AY4404" s="11"/>
      <c r="AZ4404" s="11"/>
      <c r="BA4404" s="11"/>
      <c r="BB4404" s="11"/>
      <c r="BC4404" s="11"/>
    </row>
    <row r="4405" spans="1:55" x14ac:dyDescent="0.3">
      <c r="A4405" s="11"/>
      <c r="B4405" s="11"/>
      <c r="C4405" s="11"/>
      <c r="D4405" s="11"/>
      <c r="E4405" s="38"/>
      <c r="F4405" s="11"/>
      <c r="G4405" s="40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11"/>
      <c r="AG4405" s="11"/>
      <c r="AH4405" s="11"/>
      <c r="AI4405" s="11"/>
      <c r="AJ4405" s="11"/>
      <c r="AK4405" s="11"/>
      <c r="AL4405" s="11"/>
      <c r="AM4405" s="11"/>
      <c r="AN4405" s="11"/>
      <c r="AO4405" s="11"/>
      <c r="AP4405" s="11"/>
      <c r="AQ4405" s="26"/>
      <c r="AR4405" s="26"/>
      <c r="AS4405" s="26"/>
      <c r="AT4405" s="26"/>
      <c r="AU4405" s="26"/>
      <c r="AV4405" s="26"/>
      <c r="AW4405" s="11"/>
      <c r="AX4405" s="11"/>
      <c r="AY4405" s="11"/>
      <c r="AZ4405" s="11"/>
      <c r="BA4405" s="11"/>
      <c r="BB4405" s="11"/>
      <c r="BC4405" s="11"/>
    </row>
    <row r="4406" spans="1:55" x14ac:dyDescent="0.3">
      <c r="A4406" s="11"/>
      <c r="B4406" s="11"/>
      <c r="C4406" s="11"/>
      <c r="D4406" s="11"/>
      <c r="E4406" s="38"/>
      <c r="F4406" s="11"/>
      <c r="G4406" s="40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11"/>
      <c r="AG4406" s="11"/>
      <c r="AH4406" s="11"/>
      <c r="AI4406" s="11"/>
      <c r="AJ4406" s="11"/>
      <c r="AK4406" s="11"/>
      <c r="AL4406" s="11"/>
      <c r="AM4406" s="11"/>
      <c r="AN4406" s="11"/>
      <c r="AO4406" s="11"/>
      <c r="AP4406" s="11"/>
      <c r="AQ4406" s="26"/>
      <c r="AR4406" s="26"/>
      <c r="AS4406" s="26"/>
      <c r="AT4406" s="26"/>
      <c r="AU4406" s="26"/>
      <c r="AV4406" s="26"/>
      <c r="AW4406" s="11"/>
      <c r="AX4406" s="11"/>
      <c r="AY4406" s="11"/>
      <c r="AZ4406" s="11"/>
      <c r="BA4406" s="11"/>
      <c r="BB4406" s="11"/>
      <c r="BC4406" s="11"/>
    </row>
    <row r="4407" spans="1:55" x14ac:dyDescent="0.3">
      <c r="A4407" s="11"/>
      <c r="B4407" s="11"/>
      <c r="C4407" s="11"/>
      <c r="D4407" s="11"/>
      <c r="E4407" s="38"/>
      <c r="F4407" s="11"/>
      <c r="G4407" s="40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11"/>
      <c r="AG4407" s="11"/>
      <c r="AH4407" s="11"/>
      <c r="AI4407" s="11"/>
      <c r="AJ4407" s="11"/>
      <c r="AK4407" s="11"/>
      <c r="AL4407" s="11"/>
      <c r="AM4407" s="11"/>
      <c r="AN4407" s="11"/>
      <c r="AO4407" s="11"/>
      <c r="AP4407" s="11"/>
      <c r="AQ4407" s="26"/>
      <c r="AR4407" s="26"/>
      <c r="AS4407" s="26"/>
      <c r="AT4407" s="26"/>
      <c r="AU4407" s="26"/>
      <c r="AV4407" s="26"/>
      <c r="AW4407" s="11"/>
      <c r="AX4407" s="11"/>
      <c r="AY4407" s="11"/>
      <c r="AZ4407" s="11"/>
      <c r="BA4407" s="11"/>
      <c r="BB4407" s="11"/>
      <c r="BC4407" s="11"/>
    </row>
    <row r="4408" spans="1:55" x14ac:dyDescent="0.3">
      <c r="A4408" s="11"/>
      <c r="B4408" s="11"/>
      <c r="C4408" s="11"/>
      <c r="D4408" s="11"/>
      <c r="E4408" s="38"/>
      <c r="F4408" s="11"/>
      <c r="G4408" s="40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11"/>
      <c r="AG4408" s="11"/>
      <c r="AH4408" s="11"/>
      <c r="AI4408" s="11"/>
      <c r="AJ4408" s="11"/>
      <c r="AK4408" s="11"/>
      <c r="AL4408" s="11"/>
      <c r="AM4408" s="11"/>
      <c r="AN4408" s="11"/>
      <c r="AO4408" s="11"/>
      <c r="AP4408" s="11"/>
      <c r="AQ4408" s="26"/>
      <c r="AR4408" s="26"/>
      <c r="AS4408" s="26"/>
      <c r="AT4408" s="26"/>
      <c r="AU4408" s="26"/>
      <c r="AV4408" s="26"/>
      <c r="AW4408" s="11"/>
      <c r="AX4408" s="11"/>
      <c r="AY4408" s="11"/>
      <c r="AZ4408" s="11"/>
      <c r="BA4408" s="11"/>
      <c r="BB4408" s="11"/>
      <c r="BC4408" s="11"/>
    </row>
    <row r="4409" spans="1:55" x14ac:dyDescent="0.3">
      <c r="A4409" s="11"/>
      <c r="B4409" s="11"/>
      <c r="C4409" s="11"/>
      <c r="D4409" s="11"/>
      <c r="E4409" s="38"/>
      <c r="F4409" s="11"/>
      <c r="G4409" s="40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11"/>
      <c r="AG4409" s="11"/>
      <c r="AH4409" s="11"/>
      <c r="AI4409" s="11"/>
      <c r="AJ4409" s="11"/>
      <c r="AK4409" s="11"/>
      <c r="AL4409" s="11"/>
      <c r="AM4409" s="11"/>
      <c r="AN4409" s="11"/>
      <c r="AO4409" s="11"/>
      <c r="AP4409" s="11"/>
      <c r="AQ4409" s="26"/>
      <c r="AR4409" s="26"/>
      <c r="AS4409" s="26"/>
      <c r="AT4409" s="26"/>
      <c r="AU4409" s="26"/>
      <c r="AV4409" s="26"/>
      <c r="AW4409" s="11"/>
      <c r="AX4409" s="11"/>
      <c r="AY4409" s="11"/>
      <c r="AZ4409" s="11"/>
      <c r="BA4409" s="11"/>
      <c r="BB4409" s="11"/>
      <c r="BC4409" s="11"/>
    </row>
    <row r="4410" spans="1:55" x14ac:dyDescent="0.3">
      <c r="A4410" s="11"/>
      <c r="B4410" s="11"/>
      <c r="C4410" s="11"/>
      <c r="D4410" s="11"/>
      <c r="E4410" s="38"/>
      <c r="F4410" s="11"/>
      <c r="G4410" s="40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11"/>
      <c r="AG4410" s="11"/>
      <c r="AH4410" s="11"/>
      <c r="AI4410" s="11"/>
      <c r="AJ4410" s="11"/>
      <c r="AK4410" s="11"/>
      <c r="AL4410" s="11"/>
      <c r="AM4410" s="11"/>
      <c r="AN4410" s="11"/>
      <c r="AO4410" s="11"/>
      <c r="AP4410" s="11"/>
      <c r="AQ4410" s="26"/>
      <c r="AR4410" s="26"/>
      <c r="AS4410" s="26"/>
      <c r="AT4410" s="26"/>
      <c r="AU4410" s="26"/>
      <c r="AV4410" s="26"/>
      <c r="AW4410" s="11"/>
      <c r="AX4410" s="11"/>
      <c r="AY4410" s="11"/>
      <c r="AZ4410" s="11"/>
      <c r="BA4410" s="11"/>
      <c r="BB4410" s="11"/>
      <c r="BC4410" s="11"/>
    </row>
    <row r="4411" spans="1:55" x14ac:dyDescent="0.3">
      <c r="A4411" s="11"/>
      <c r="B4411" s="11"/>
      <c r="C4411" s="11"/>
      <c r="D4411" s="11"/>
      <c r="E4411" s="38"/>
      <c r="F4411" s="11"/>
      <c r="G4411" s="40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11"/>
      <c r="AG4411" s="11"/>
      <c r="AH4411" s="11"/>
      <c r="AI4411" s="11"/>
      <c r="AJ4411" s="11"/>
      <c r="AK4411" s="11"/>
      <c r="AL4411" s="11"/>
      <c r="AM4411" s="11"/>
      <c r="AN4411" s="11"/>
      <c r="AO4411" s="11"/>
      <c r="AP4411" s="11"/>
      <c r="AQ4411" s="26"/>
      <c r="AR4411" s="26"/>
      <c r="AS4411" s="26"/>
      <c r="AT4411" s="26"/>
      <c r="AU4411" s="26"/>
      <c r="AV4411" s="26"/>
      <c r="AW4411" s="11"/>
      <c r="AX4411" s="11"/>
      <c r="AY4411" s="11"/>
      <c r="AZ4411" s="11"/>
      <c r="BA4411" s="11"/>
      <c r="BB4411" s="11"/>
      <c r="BC4411" s="11"/>
    </row>
    <row r="4412" spans="1:55" x14ac:dyDescent="0.3">
      <c r="A4412" s="11"/>
      <c r="B4412" s="11"/>
      <c r="C4412" s="11"/>
      <c r="D4412" s="11"/>
      <c r="E4412" s="38"/>
      <c r="F4412" s="11"/>
      <c r="G4412" s="40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11"/>
      <c r="AG4412" s="11"/>
      <c r="AH4412" s="11"/>
      <c r="AI4412" s="11"/>
      <c r="AJ4412" s="11"/>
      <c r="AK4412" s="11"/>
      <c r="AL4412" s="11"/>
      <c r="AM4412" s="11"/>
      <c r="AN4412" s="11"/>
      <c r="AO4412" s="11"/>
      <c r="AP4412" s="11"/>
      <c r="AQ4412" s="26"/>
      <c r="AR4412" s="26"/>
      <c r="AS4412" s="26"/>
      <c r="AT4412" s="26"/>
      <c r="AU4412" s="26"/>
      <c r="AV4412" s="26"/>
      <c r="AW4412" s="11"/>
      <c r="AX4412" s="11"/>
      <c r="AY4412" s="11"/>
      <c r="AZ4412" s="11"/>
      <c r="BA4412" s="11"/>
      <c r="BB4412" s="11"/>
      <c r="BC4412" s="11"/>
    </row>
    <row r="4413" spans="1:55" x14ac:dyDescent="0.3">
      <c r="A4413" s="11"/>
      <c r="B4413" s="11"/>
      <c r="C4413" s="11"/>
      <c r="D4413" s="11"/>
      <c r="E4413" s="38"/>
      <c r="F4413" s="11"/>
      <c r="G4413" s="40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11"/>
      <c r="AG4413" s="11"/>
      <c r="AH4413" s="11"/>
      <c r="AI4413" s="11"/>
      <c r="AJ4413" s="11"/>
      <c r="AK4413" s="11"/>
      <c r="AL4413" s="11"/>
      <c r="AM4413" s="11"/>
      <c r="AN4413" s="11"/>
      <c r="AO4413" s="11"/>
      <c r="AP4413" s="11"/>
      <c r="AQ4413" s="26"/>
      <c r="AR4413" s="26"/>
      <c r="AS4413" s="26"/>
      <c r="AT4413" s="26"/>
      <c r="AU4413" s="26"/>
      <c r="AV4413" s="26"/>
      <c r="AW4413" s="11"/>
      <c r="AX4413" s="11"/>
      <c r="AY4413" s="11"/>
      <c r="AZ4413" s="11"/>
      <c r="BA4413" s="11"/>
      <c r="BB4413" s="11"/>
      <c r="BC4413" s="11"/>
    </row>
    <row r="4414" spans="1:55" x14ac:dyDescent="0.3">
      <c r="A4414" s="11"/>
      <c r="B4414" s="11"/>
      <c r="C4414" s="11"/>
      <c r="D4414" s="11"/>
      <c r="E4414" s="38"/>
      <c r="F4414" s="11"/>
      <c r="G4414" s="40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11"/>
      <c r="AG4414" s="11"/>
      <c r="AH4414" s="11"/>
      <c r="AI4414" s="11"/>
      <c r="AJ4414" s="11"/>
      <c r="AK4414" s="11"/>
      <c r="AL4414" s="11"/>
      <c r="AM4414" s="11"/>
      <c r="AN4414" s="11"/>
      <c r="AO4414" s="11"/>
      <c r="AP4414" s="11"/>
      <c r="AQ4414" s="26"/>
      <c r="AR4414" s="26"/>
      <c r="AS4414" s="26"/>
      <c r="AT4414" s="26"/>
      <c r="AU4414" s="26"/>
      <c r="AV4414" s="26"/>
      <c r="AW4414" s="11"/>
      <c r="AX4414" s="11"/>
      <c r="AY4414" s="11"/>
      <c r="AZ4414" s="11"/>
      <c r="BA4414" s="11"/>
      <c r="BB4414" s="11"/>
      <c r="BC4414" s="11"/>
    </row>
    <row r="4415" spans="1:55" x14ac:dyDescent="0.3">
      <c r="A4415" s="11"/>
      <c r="B4415" s="11"/>
      <c r="C4415" s="11"/>
      <c r="D4415" s="11"/>
      <c r="E4415" s="38"/>
      <c r="F4415" s="11"/>
      <c r="G4415" s="40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11"/>
      <c r="AG4415" s="11"/>
      <c r="AH4415" s="11"/>
      <c r="AI4415" s="11"/>
      <c r="AJ4415" s="11"/>
      <c r="AK4415" s="11"/>
      <c r="AL4415" s="11"/>
      <c r="AM4415" s="11"/>
      <c r="AN4415" s="11"/>
      <c r="AO4415" s="11"/>
      <c r="AP4415" s="11"/>
      <c r="AQ4415" s="26"/>
      <c r="AR4415" s="26"/>
      <c r="AS4415" s="26"/>
      <c r="AT4415" s="26"/>
      <c r="AU4415" s="26"/>
      <c r="AV4415" s="26"/>
      <c r="AW4415" s="11"/>
      <c r="AX4415" s="11"/>
      <c r="AY4415" s="11"/>
      <c r="AZ4415" s="11"/>
      <c r="BA4415" s="11"/>
      <c r="BB4415" s="11"/>
      <c r="BC4415" s="11"/>
    </row>
    <row r="4416" spans="1:55" x14ac:dyDescent="0.3">
      <c r="A4416" s="11"/>
      <c r="B4416" s="11"/>
      <c r="C4416" s="11"/>
      <c r="D4416" s="11"/>
      <c r="E4416" s="38"/>
      <c r="F4416" s="11"/>
      <c r="G4416" s="40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11"/>
      <c r="AG4416" s="11"/>
      <c r="AH4416" s="11"/>
      <c r="AI4416" s="11"/>
      <c r="AJ4416" s="11"/>
      <c r="AK4416" s="11"/>
      <c r="AL4416" s="11"/>
      <c r="AM4416" s="11"/>
      <c r="AN4416" s="11"/>
      <c r="AO4416" s="11"/>
      <c r="AP4416" s="11"/>
      <c r="AQ4416" s="26"/>
      <c r="AR4416" s="26"/>
      <c r="AS4416" s="26"/>
      <c r="AT4416" s="26"/>
      <c r="AU4416" s="26"/>
      <c r="AV4416" s="26"/>
      <c r="AW4416" s="11"/>
      <c r="AX4416" s="11"/>
      <c r="AY4416" s="11"/>
      <c r="AZ4416" s="11"/>
      <c r="BA4416" s="11"/>
      <c r="BB4416" s="11"/>
      <c r="BC4416" s="11"/>
    </row>
    <row r="4417" spans="1:55" x14ac:dyDescent="0.3">
      <c r="A4417" s="11"/>
      <c r="B4417" s="11"/>
      <c r="C4417" s="11"/>
      <c r="D4417" s="11"/>
      <c r="E4417" s="38"/>
      <c r="F4417" s="11"/>
      <c r="G4417" s="40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11"/>
      <c r="AG4417" s="11"/>
      <c r="AH4417" s="11"/>
      <c r="AI4417" s="11"/>
      <c r="AJ4417" s="11"/>
      <c r="AK4417" s="11"/>
      <c r="AL4417" s="11"/>
      <c r="AM4417" s="11"/>
      <c r="AN4417" s="11"/>
      <c r="AO4417" s="11"/>
      <c r="AP4417" s="11"/>
      <c r="AQ4417" s="26"/>
      <c r="AR4417" s="26"/>
      <c r="AS4417" s="26"/>
      <c r="AT4417" s="26"/>
      <c r="AU4417" s="26"/>
      <c r="AV4417" s="26"/>
      <c r="AW4417" s="11"/>
      <c r="AX4417" s="11"/>
      <c r="AY4417" s="11"/>
      <c r="AZ4417" s="11"/>
      <c r="BA4417" s="11"/>
      <c r="BB4417" s="11"/>
      <c r="BC4417" s="11"/>
    </row>
    <row r="4418" spans="1:55" x14ac:dyDescent="0.3">
      <c r="A4418" s="11"/>
      <c r="B4418" s="11"/>
      <c r="C4418" s="11"/>
      <c r="D4418" s="11"/>
      <c r="E4418" s="38"/>
      <c r="F4418" s="11"/>
      <c r="G4418" s="40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11"/>
      <c r="AG4418" s="11"/>
      <c r="AH4418" s="11"/>
      <c r="AI4418" s="11"/>
      <c r="AJ4418" s="11"/>
      <c r="AK4418" s="11"/>
      <c r="AL4418" s="11"/>
      <c r="AM4418" s="11"/>
      <c r="AN4418" s="11"/>
      <c r="AO4418" s="11"/>
      <c r="AP4418" s="11"/>
      <c r="AQ4418" s="26"/>
      <c r="AR4418" s="26"/>
      <c r="AS4418" s="26"/>
      <c r="AT4418" s="26"/>
      <c r="AU4418" s="26"/>
      <c r="AV4418" s="26"/>
      <c r="AW4418" s="11"/>
      <c r="AX4418" s="11"/>
      <c r="AY4418" s="11"/>
      <c r="AZ4418" s="11"/>
      <c r="BA4418" s="11"/>
      <c r="BB4418" s="11"/>
      <c r="BC4418" s="11"/>
    </row>
    <row r="4419" spans="1:55" x14ac:dyDescent="0.3">
      <c r="A4419" s="11"/>
      <c r="B4419" s="11"/>
      <c r="C4419" s="11"/>
      <c r="D4419" s="11"/>
      <c r="E4419" s="38"/>
      <c r="F4419" s="11"/>
      <c r="G4419" s="40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11"/>
      <c r="AG4419" s="11"/>
      <c r="AH4419" s="11"/>
      <c r="AI4419" s="11"/>
      <c r="AJ4419" s="11"/>
      <c r="AK4419" s="11"/>
      <c r="AL4419" s="11"/>
      <c r="AM4419" s="11"/>
      <c r="AN4419" s="11"/>
      <c r="AO4419" s="11"/>
      <c r="AP4419" s="11"/>
      <c r="AQ4419" s="26"/>
      <c r="AR4419" s="26"/>
      <c r="AS4419" s="26"/>
      <c r="AT4419" s="26"/>
      <c r="AU4419" s="26"/>
      <c r="AV4419" s="26"/>
      <c r="AW4419" s="11"/>
      <c r="AX4419" s="11"/>
      <c r="AY4419" s="11"/>
      <c r="AZ4419" s="11"/>
      <c r="BA4419" s="11"/>
      <c r="BB4419" s="11"/>
      <c r="BC4419" s="11"/>
    </row>
    <row r="4420" spans="1:55" x14ac:dyDescent="0.3">
      <c r="A4420" s="11"/>
      <c r="B4420" s="11"/>
      <c r="C4420" s="11"/>
      <c r="D4420" s="11"/>
      <c r="E4420" s="38"/>
      <c r="F4420" s="11"/>
      <c r="G4420" s="40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11"/>
      <c r="AG4420" s="11"/>
      <c r="AH4420" s="11"/>
      <c r="AI4420" s="11"/>
      <c r="AJ4420" s="11"/>
      <c r="AK4420" s="11"/>
      <c r="AL4420" s="11"/>
      <c r="AM4420" s="11"/>
      <c r="AN4420" s="11"/>
      <c r="AO4420" s="11"/>
      <c r="AP4420" s="11"/>
      <c r="AQ4420" s="26"/>
      <c r="AR4420" s="26"/>
      <c r="AS4420" s="26"/>
      <c r="AT4420" s="26"/>
      <c r="AU4420" s="26"/>
      <c r="AV4420" s="26"/>
      <c r="AW4420" s="11"/>
      <c r="AX4420" s="11"/>
      <c r="AY4420" s="11"/>
      <c r="AZ4420" s="11"/>
      <c r="BA4420" s="11"/>
      <c r="BB4420" s="11"/>
      <c r="BC4420" s="11"/>
    </row>
    <row r="4421" spans="1:55" x14ac:dyDescent="0.3">
      <c r="A4421" s="11"/>
      <c r="B4421" s="11"/>
      <c r="C4421" s="11"/>
      <c r="D4421" s="11"/>
      <c r="E4421" s="38"/>
      <c r="F4421" s="11"/>
      <c r="G4421" s="40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11"/>
      <c r="AG4421" s="11"/>
      <c r="AH4421" s="11"/>
      <c r="AI4421" s="11"/>
      <c r="AJ4421" s="11"/>
      <c r="AK4421" s="11"/>
      <c r="AL4421" s="11"/>
      <c r="AM4421" s="11"/>
      <c r="AN4421" s="11"/>
      <c r="AO4421" s="11"/>
      <c r="AP4421" s="11"/>
      <c r="AQ4421" s="26"/>
      <c r="AR4421" s="26"/>
      <c r="AS4421" s="26"/>
      <c r="AT4421" s="26"/>
      <c r="AU4421" s="26"/>
      <c r="AV4421" s="26"/>
      <c r="AW4421" s="11"/>
      <c r="AX4421" s="11"/>
      <c r="AY4421" s="11"/>
      <c r="AZ4421" s="11"/>
      <c r="BA4421" s="11"/>
      <c r="BB4421" s="11"/>
      <c r="BC4421" s="11"/>
    </row>
    <row r="4422" spans="1:55" x14ac:dyDescent="0.3">
      <c r="A4422" s="11"/>
      <c r="B4422" s="11"/>
      <c r="C4422" s="11"/>
      <c r="D4422" s="11"/>
      <c r="E4422" s="38"/>
      <c r="F4422" s="11"/>
      <c r="G4422" s="40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11"/>
      <c r="AG4422" s="11"/>
      <c r="AH4422" s="11"/>
      <c r="AI4422" s="11"/>
      <c r="AJ4422" s="11"/>
      <c r="AK4422" s="11"/>
      <c r="AL4422" s="11"/>
      <c r="AM4422" s="11"/>
      <c r="AN4422" s="11"/>
      <c r="AO4422" s="11"/>
      <c r="AP4422" s="11"/>
      <c r="AQ4422" s="26"/>
      <c r="AR4422" s="26"/>
      <c r="AS4422" s="26"/>
      <c r="AT4422" s="26"/>
      <c r="AU4422" s="26"/>
      <c r="AV4422" s="26"/>
      <c r="AW4422" s="11"/>
      <c r="AX4422" s="11"/>
      <c r="AY4422" s="11"/>
      <c r="AZ4422" s="11"/>
      <c r="BA4422" s="11"/>
      <c r="BB4422" s="11"/>
      <c r="BC4422" s="11"/>
    </row>
    <row r="4423" spans="1:55" x14ac:dyDescent="0.3">
      <c r="A4423" s="11"/>
      <c r="B4423" s="11"/>
      <c r="C4423" s="11"/>
      <c r="D4423" s="11"/>
      <c r="E4423" s="38"/>
      <c r="F4423" s="11"/>
      <c r="G4423" s="40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11"/>
      <c r="AG4423" s="11"/>
      <c r="AH4423" s="11"/>
      <c r="AI4423" s="11"/>
      <c r="AJ4423" s="11"/>
      <c r="AK4423" s="11"/>
      <c r="AL4423" s="11"/>
      <c r="AM4423" s="11"/>
      <c r="AN4423" s="11"/>
      <c r="AO4423" s="11"/>
      <c r="AP4423" s="11"/>
      <c r="AQ4423" s="26"/>
      <c r="AR4423" s="26"/>
      <c r="AS4423" s="26"/>
      <c r="AT4423" s="26"/>
      <c r="AU4423" s="26"/>
      <c r="AV4423" s="26"/>
      <c r="AW4423" s="11"/>
      <c r="AX4423" s="11"/>
      <c r="AY4423" s="11"/>
      <c r="AZ4423" s="11"/>
      <c r="BA4423" s="11"/>
      <c r="BB4423" s="11"/>
      <c r="BC4423" s="11"/>
    </row>
    <row r="4424" spans="1:55" x14ac:dyDescent="0.3">
      <c r="A4424" s="11"/>
      <c r="B4424" s="11"/>
      <c r="C4424" s="11"/>
      <c r="D4424" s="11"/>
      <c r="E4424" s="38"/>
      <c r="F4424" s="11"/>
      <c r="G4424" s="40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11"/>
      <c r="AG4424" s="11"/>
      <c r="AH4424" s="11"/>
      <c r="AI4424" s="11"/>
      <c r="AJ4424" s="11"/>
      <c r="AK4424" s="11"/>
      <c r="AL4424" s="11"/>
      <c r="AM4424" s="11"/>
      <c r="AN4424" s="11"/>
      <c r="AO4424" s="11"/>
      <c r="AP4424" s="11"/>
      <c r="AQ4424" s="26"/>
      <c r="AR4424" s="26"/>
      <c r="AS4424" s="26"/>
      <c r="AT4424" s="26"/>
      <c r="AU4424" s="26"/>
      <c r="AV4424" s="26"/>
      <c r="AW4424" s="11"/>
      <c r="AX4424" s="11"/>
      <c r="AY4424" s="11"/>
      <c r="AZ4424" s="11"/>
      <c r="BA4424" s="11"/>
      <c r="BB4424" s="11"/>
      <c r="BC4424" s="11"/>
    </row>
    <row r="4425" spans="1:55" x14ac:dyDescent="0.3">
      <c r="A4425" s="11"/>
      <c r="B4425" s="11"/>
      <c r="C4425" s="11"/>
      <c r="D4425" s="11"/>
      <c r="E4425" s="38"/>
      <c r="F4425" s="11"/>
      <c r="G4425" s="40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11"/>
      <c r="AG4425" s="11"/>
      <c r="AH4425" s="11"/>
      <c r="AI4425" s="11"/>
      <c r="AJ4425" s="11"/>
      <c r="AK4425" s="11"/>
      <c r="AL4425" s="11"/>
      <c r="AM4425" s="11"/>
      <c r="AN4425" s="11"/>
      <c r="AO4425" s="11"/>
      <c r="AP4425" s="11"/>
      <c r="AQ4425" s="26"/>
      <c r="AR4425" s="26"/>
      <c r="AS4425" s="26"/>
      <c r="AT4425" s="26"/>
      <c r="AU4425" s="26"/>
      <c r="AV4425" s="26"/>
      <c r="AW4425" s="11"/>
      <c r="AX4425" s="11"/>
      <c r="AY4425" s="11"/>
      <c r="AZ4425" s="11"/>
      <c r="BA4425" s="11"/>
      <c r="BB4425" s="11"/>
      <c r="BC4425" s="11"/>
    </row>
    <row r="4426" spans="1:55" x14ac:dyDescent="0.3">
      <c r="A4426" s="11"/>
      <c r="B4426" s="11"/>
      <c r="C4426" s="11"/>
      <c r="D4426" s="11"/>
      <c r="E4426" s="38"/>
      <c r="F4426" s="11"/>
      <c r="G4426" s="40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11"/>
      <c r="AG4426" s="11"/>
      <c r="AH4426" s="11"/>
      <c r="AI4426" s="11"/>
      <c r="AJ4426" s="11"/>
      <c r="AK4426" s="11"/>
      <c r="AL4426" s="11"/>
      <c r="AM4426" s="11"/>
      <c r="AN4426" s="11"/>
      <c r="AO4426" s="11"/>
      <c r="AP4426" s="11"/>
      <c r="AQ4426" s="26"/>
      <c r="AR4426" s="26"/>
      <c r="AS4426" s="26"/>
      <c r="AT4426" s="26"/>
      <c r="AU4426" s="26"/>
      <c r="AV4426" s="26"/>
      <c r="AW4426" s="11"/>
      <c r="AX4426" s="11"/>
      <c r="AY4426" s="11"/>
      <c r="AZ4426" s="11"/>
      <c r="BA4426" s="11"/>
      <c r="BB4426" s="11"/>
      <c r="BC4426" s="11"/>
    </row>
    <row r="4427" spans="1:55" x14ac:dyDescent="0.3">
      <c r="A4427" s="11"/>
      <c r="B4427" s="11"/>
      <c r="C4427" s="11"/>
      <c r="D4427" s="11"/>
      <c r="E4427" s="38"/>
      <c r="F4427" s="11"/>
      <c r="G4427" s="40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11"/>
      <c r="AG4427" s="11"/>
      <c r="AH4427" s="11"/>
      <c r="AI4427" s="11"/>
      <c r="AJ4427" s="11"/>
      <c r="AK4427" s="11"/>
      <c r="AL4427" s="11"/>
      <c r="AM4427" s="11"/>
      <c r="AN4427" s="11"/>
      <c r="AO4427" s="11"/>
      <c r="AP4427" s="11"/>
      <c r="AQ4427" s="26"/>
      <c r="AR4427" s="26"/>
      <c r="AS4427" s="26"/>
      <c r="AT4427" s="26"/>
      <c r="AU4427" s="26"/>
      <c r="AV4427" s="26"/>
      <c r="AW4427" s="11"/>
      <c r="AX4427" s="11"/>
      <c r="AY4427" s="11"/>
      <c r="AZ4427" s="11"/>
      <c r="BA4427" s="11"/>
      <c r="BB4427" s="11"/>
      <c r="BC4427" s="11"/>
    </row>
    <row r="4428" spans="1:55" x14ac:dyDescent="0.3">
      <c r="A4428" s="11"/>
      <c r="B4428" s="11"/>
      <c r="C4428" s="11"/>
      <c r="D4428" s="11"/>
      <c r="E4428" s="38"/>
      <c r="F4428" s="11"/>
      <c r="G4428" s="40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11"/>
      <c r="AG4428" s="11"/>
      <c r="AH4428" s="11"/>
      <c r="AI4428" s="11"/>
      <c r="AJ4428" s="11"/>
      <c r="AK4428" s="11"/>
      <c r="AL4428" s="11"/>
      <c r="AM4428" s="11"/>
      <c r="AN4428" s="11"/>
      <c r="AO4428" s="11"/>
      <c r="AP4428" s="11"/>
      <c r="AQ4428" s="26"/>
      <c r="AR4428" s="26"/>
      <c r="AS4428" s="26"/>
      <c r="AT4428" s="26"/>
      <c r="AU4428" s="26"/>
      <c r="AV4428" s="26"/>
      <c r="AW4428" s="11"/>
      <c r="AX4428" s="11"/>
      <c r="AY4428" s="11"/>
      <c r="AZ4428" s="11"/>
      <c r="BA4428" s="11"/>
      <c r="BB4428" s="11"/>
      <c r="BC4428" s="11"/>
    </row>
    <row r="4429" spans="1:55" x14ac:dyDescent="0.3">
      <c r="A4429" s="11"/>
      <c r="B4429" s="11"/>
      <c r="C4429" s="11"/>
      <c r="D4429" s="11"/>
      <c r="E4429" s="38"/>
      <c r="F4429" s="11"/>
      <c r="G4429" s="40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11"/>
      <c r="AG4429" s="11"/>
      <c r="AH4429" s="11"/>
      <c r="AI4429" s="11"/>
      <c r="AJ4429" s="11"/>
      <c r="AK4429" s="11"/>
      <c r="AL4429" s="11"/>
      <c r="AM4429" s="11"/>
      <c r="AN4429" s="11"/>
      <c r="AO4429" s="11"/>
      <c r="AP4429" s="11"/>
      <c r="AQ4429" s="26"/>
      <c r="AR4429" s="26"/>
      <c r="AS4429" s="26"/>
      <c r="AT4429" s="26"/>
      <c r="AU4429" s="26"/>
      <c r="AV4429" s="26"/>
      <c r="AW4429" s="11"/>
      <c r="AX4429" s="11"/>
      <c r="AY4429" s="11"/>
      <c r="AZ4429" s="11"/>
      <c r="BA4429" s="11"/>
      <c r="BB4429" s="11"/>
      <c r="BC4429" s="11"/>
    </row>
    <row r="4430" spans="1:55" x14ac:dyDescent="0.3">
      <c r="A4430" s="11"/>
      <c r="B4430" s="11"/>
      <c r="C4430" s="11"/>
      <c r="D4430" s="11"/>
      <c r="E4430" s="38"/>
      <c r="F4430" s="11"/>
      <c r="G4430" s="40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11"/>
      <c r="AG4430" s="11"/>
      <c r="AH4430" s="11"/>
      <c r="AI4430" s="11"/>
      <c r="AJ4430" s="11"/>
      <c r="AK4430" s="11"/>
      <c r="AL4430" s="11"/>
      <c r="AM4430" s="11"/>
      <c r="AN4430" s="11"/>
      <c r="AO4430" s="11"/>
      <c r="AP4430" s="11"/>
      <c r="AQ4430" s="26"/>
      <c r="AR4430" s="26"/>
      <c r="AS4430" s="26"/>
      <c r="AT4430" s="26"/>
      <c r="AU4430" s="26"/>
      <c r="AV4430" s="26"/>
      <c r="AW4430" s="11"/>
      <c r="AX4430" s="11"/>
      <c r="AY4430" s="11"/>
      <c r="AZ4430" s="11"/>
      <c r="BA4430" s="11"/>
      <c r="BB4430" s="11"/>
      <c r="BC4430" s="11"/>
    </row>
    <row r="4431" spans="1:55" x14ac:dyDescent="0.3">
      <c r="A4431" s="11"/>
      <c r="B4431" s="11"/>
      <c r="C4431" s="11"/>
      <c r="D4431" s="11"/>
      <c r="E4431" s="38"/>
      <c r="F4431" s="11"/>
      <c r="G4431" s="40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11"/>
      <c r="AG4431" s="11"/>
      <c r="AH4431" s="11"/>
      <c r="AI4431" s="11"/>
      <c r="AJ4431" s="11"/>
      <c r="AK4431" s="11"/>
      <c r="AL4431" s="11"/>
      <c r="AM4431" s="11"/>
      <c r="AN4431" s="11"/>
      <c r="AO4431" s="11"/>
      <c r="AP4431" s="11"/>
      <c r="AQ4431" s="26"/>
      <c r="AR4431" s="26"/>
      <c r="AS4431" s="26"/>
      <c r="AT4431" s="26"/>
      <c r="AU4431" s="26"/>
      <c r="AV4431" s="26"/>
      <c r="AW4431" s="11"/>
      <c r="AX4431" s="11"/>
      <c r="AY4431" s="11"/>
      <c r="AZ4431" s="11"/>
      <c r="BA4431" s="11"/>
      <c r="BB4431" s="11"/>
      <c r="BC4431" s="11"/>
    </row>
    <row r="4432" spans="1:55" x14ac:dyDescent="0.3">
      <c r="A4432" s="11"/>
      <c r="B4432" s="11"/>
      <c r="C4432" s="11"/>
      <c r="D4432" s="11"/>
      <c r="E4432" s="38"/>
      <c r="F4432" s="11"/>
      <c r="G4432" s="40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11"/>
      <c r="AG4432" s="11"/>
      <c r="AH4432" s="11"/>
      <c r="AI4432" s="11"/>
      <c r="AJ4432" s="11"/>
      <c r="AK4432" s="11"/>
      <c r="AL4432" s="11"/>
      <c r="AM4432" s="11"/>
      <c r="AN4432" s="11"/>
      <c r="AO4432" s="11"/>
      <c r="AP4432" s="11"/>
      <c r="AQ4432" s="26"/>
      <c r="AR4432" s="26"/>
      <c r="AS4432" s="26"/>
      <c r="AT4432" s="26"/>
      <c r="AU4432" s="26"/>
      <c r="AV4432" s="26"/>
      <c r="AW4432" s="11"/>
      <c r="AX4432" s="11"/>
      <c r="AY4432" s="11"/>
      <c r="AZ4432" s="11"/>
      <c r="BA4432" s="11"/>
      <c r="BB4432" s="11"/>
      <c r="BC4432" s="11"/>
    </row>
    <row r="4433" spans="1:55" x14ac:dyDescent="0.3">
      <c r="A4433" s="11"/>
      <c r="B4433" s="11"/>
      <c r="C4433" s="11"/>
      <c r="D4433" s="11"/>
      <c r="E4433" s="38"/>
      <c r="F4433" s="11"/>
      <c r="G4433" s="40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11"/>
      <c r="AG4433" s="11"/>
      <c r="AH4433" s="11"/>
      <c r="AI4433" s="11"/>
      <c r="AJ4433" s="11"/>
      <c r="AK4433" s="11"/>
      <c r="AL4433" s="11"/>
      <c r="AM4433" s="11"/>
      <c r="AN4433" s="11"/>
      <c r="AO4433" s="11"/>
      <c r="AP4433" s="11"/>
      <c r="AQ4433" s="26"/>
      <c r="AR4433" s="26"/>
      <c r="AS4433" s="26"/>
      <c r="AT4433" s="26"/>
      <c r="AU4433" s="26"/>
      <c r="AV4433" s="26"/>
      <c r="AW4433" s="11"/>
      <c r="AX4433" s="11"/>
      <c r="AY4433" s="11"/>
      <c r="AZ4433" s="11"/>
      <c r="BA4433" s="11"/>
      <c r="BB4433" s="11"/>
      <c r="BC4433" s="11"/>
    </row>
    <row r="4434" spans="1:55" x14ac:dyDescent="0.3">
      <c r="A4434" s="11"/>
      <c r="B4434" s="11"/>
      <c r="C4434" s="11"/>
      <c r="D4434" s="11"/>
      <c r="E4434" s="38"/>
      <c r="F4434" s="11"/>
      <c r="G4434" s="40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11"/>
      <c r="AG4434" s="11"/>
      <c r="AH4434" s="11"/>
      <c r="AI4434" s="11"/>
      <c r="AJ4434" s="11"/>
      <c r="AK4434" s="11"/>
      <c r="AL4434" s="11"/>
      <c r="AM4434" s="11"/>
      <c r="AN4434" s="11"/>
      <c r="AO4434" s="11"/>
      <c r="AP4434" s="11"/>
      <c r="AQ4434" s="26"/>
      <c r="AR4434" s="26"/>
      <c r="AS4434" s="26"/>
      <c r="AT4434" s="26"/>
      <c r="AU4434" s="26"/>
      <c r="AV4434" s="26"/>
      <c r="AW4434" s="11"/>
      <c r="AX4434" s="11"/>
      <c r="AY4434" s="11"/>
      <c r="AZ4434" s="11"/>
      <c r="BA4434" s="11"/>
      <c r="BB4434" s="11"/>
      <c r="BC4434" s="11"/>
    </row>
    <row r="4435" spans="1:55" x14ac:dyDescent="0.3">
      <c r="A4435" s="11"/>
      <c r="B4435" s="11"/>
      <c r="C4435" s="11"/>
      <c r="D4435" s="11"/>
      <c r="E4435" s="38"/>
      <c r="F4435" s="11"/>
      <c r="G4435" s="40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11"/>
      <c r="AG4435" s="11"/>
      <c r="AH4435" s="11"/>
      <c r="AI4435" s="11"/>
      <c r="AJ4435" s="11"/>
      <c r="AK4435" s="11"/>
      <c r="AL4435" s="11"/>
      <c r="AM4435" s="11"/>
      <c r="AN4435" s="11"/>
      <c r="AO4435" s="11"/>
      <c r="AP4435" s="11"/>
      <c r="AQ4435" s="26"/>
      <c r="AR4435" s="26"/>
      <c r="AS4435" s="26"/>
      <c r="AT4435" s="26"/>
      <c r="AU4435" s="26"/>
      <c r="AV4435" s="26"/>
      <c r="AW4435" s="11"/>
      <c r="AX4435" s="11"/>
      <c r="AY4435" s="11"/>
      <c r="AZ4435" s="11"/>
      <c r="BA4435" s="11"/>
      <c r="BB4435" s="11"/>
      <c r="BC4435" s="11"/>
    </row>
    <row r="4436" spans="1:55" x14ac:dyDescent="0.3">
      <c r="A4436" s="11"/>
      <c r="B4436" s="11"/>
      <c r="C4436" s="11"/>
      <c r="D4436" s="11"/>
      <c r="E4436" s="38"/>
      <c r="F4436" s="11"/>
      <c r="G4436" s="40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11"/>
      <c r="AG4436" s="11"/>
      <c r="AH4436" s="11"/>
      <c r="AI4436" s="11"/>
      <c r="AJ4436" s="11"/>
      <c r="AK4436" s="11"/>
      <c r="AL4436" s="11"/>
      <c r="AM4436" s="11"/>
      <c r="AN4436" s="11"/>
      <c r="AO4436" s="11"/>
      <c r="AP4436" s="11"/>
      <c r="AQ4436" s="26"/>
      <c r="AR4436" s="26"/>
      <c r="AS4436" s="26"/>
      <c r="AT4436" s="26"/>
      <c r="AU4436" s="26"/>
      <c r="AV4436" s="26"/>
      <c r="AW4436" s="11"/>
      <c r="AX4436" s="11"/>
      <c r="AY4436" s="11"/>
      <c r="AZ4436" s="11"/>
      <c r="BA4436" s="11"/>
      <c r="BB4436" s="11"/>
      <c r="BC4436" s="11"/>
    </row>
    <row r="4437" spans="1:55" x14ac:dyDescent="0.3">
      <c r="A4437" s="11"/>
      <c r="B4437" s="11"/>
      <c r="C4437" s="11"/>
      <c r="D4437" s="11"/>
      <c r="E4437" s="38"/>
      <c r="F4437" s="11"/>
      <c r="G4437" s="40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11"/>
      <c r="AG4437" s="11"/>
      <c r="AH4437" s="11"/>
      <c r="AI4437" s="11"/>
      <c r="AJ4437" s="11"/>
      <c r="AK4437" s="11"/>
      <c r="AL4437" s="11"/>
      <c r="AM4437" s="11"/>
      <c r="AN4437" s="11"/>
      <c r="AO4437" s="11"/>
      <c r="AP4437" s="11"/>
      <c r="AQ4437" s="26"/>
      <c r="AR4437" s="26"/>
      <c r="AS4437" s="26"/>
      <c r="AT4437" s="26"/>
      <c r="AU4437" s="26"/>
      <c r="AV4437" s="26"/>
      <c r="AW4437" s="11"/>
      <c r="AX4437" s="11"/>
      <c r="AY4437" s="11"/>
      <c r="AZ4437" s="11"/>
      <c r="BA4437" s="11"/>
      <c r="BB4437" s="11"/>
      <c r="BC4437" s="11"/>
    </row>
    <row r="4438" spans="1:55" x14ac:dyDescent="0.3">
      <c r="A4438" s="11"/>
      <c r="B4438" s="11"/>
      <c r="C4438" s="11"/>
      <c r="D4438" s="11"/>
      <c r="E4438" s="38"/>
      <c r="F4438" s="11"/>
      <c r="G4438" s="40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11"/>
      <c r="AG4438" s="11"/>
      <c r="AH4438" s="11"/>
      <c r="AI4438" s="11"/>
      <c r="AJ4438" s="11"/>
      <c r="AK4438" s="11"/>
      <c r="AL4438" s="11"/>
      <c r="AM4438" s="11"/>
      <c r="AN4438" s="11"/>
      <c r="AO4438" s="11"/>
      <c r="AP4438" s="11"/>
      <c r="AQ4438" s="26"/>
      <c r="AR4438" s="26"/>
      <c r="AS4438" s="26"/>
      <c r="AT4438" s="26"/>
      <c r="AU4438" s="26"/>
      <c r="AV4438" s="26"/>
      <c r="AW4438" s="11"/>
      <c r="AX4438" s="11"/>
      <c r="AY4438" s="11"/>
      <c r="AZ4438" s="11"/>
      <c r="BA4438" s="11"/>
      <c r="BB4438" s="11"/>
      <c r="BC4438" s="11"/>
    </row>
    <row r="4439" spans="1:55" x14ac:dyDescent="0.3">
      <c r="A4439" s="11"/>
      <c r="B4439" s="11"/>
      <c r="C4439" s="11"/>
      <c r="D4439" s="11"/>
      <c r="E4439" s="38"/>
      <c r="F4439" s="11"/>
      <c r="G4439" s="40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11"/>
      <c r="AG4439" s="11"/>
      <c r="AH4439" s="11"/>
      <c r="AI4439" s="11"/>
      <c r="AJ4439" s="11"/>
      <c r="AK4439" s="11"/>
      <c r="AL4439" s="11"/>
      <c r="AM4439" s="11"/>
      <c r="AN4439" s="11"/>
      <c r="AO4439" s="11"/>
      <c r="AP4439" s="11"/>
      <c r="AQ4439" s="26"/>
      <c r="AR4439" s="26"/>
      <c r="AS4439" s="26"/>
      <c r="AT4439" s="26"/>
      <c r="AU4439" s="26"/>
      <c r="AV4439" s="26"/>
      <c r="AW4439" s="11"/>
      <c r="AX4439" s="11"/>
      <c r="AY4439" s="11"/>
      <c r="AZ4439" s="11"/>
      <c r="BA4439" s="11"/>
      <c r="BB4439" s="11"/>
      <c r="BC4439" s="11"/>
    </row>
    <row r="4440" spans="1:55" x14ac:dyDescent="0.3">
      <c r="A4440" s="11"/>
      <c r="B4440" s="11"/>
      <c r="C4440" s="11"/>
      <c r="D4440" s="11"/>
      <c r="E4440" s="38"/>
      <c r="F4440" s="11"/>
      <c r="G4440" s="40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11"/>
      <c r="AG4440" s="11"/>
      <c r="AH4440" s="11"/>
      <c r="AI4440" s="11"/>
      <c r="AJ4440" s="11"/>
      <c r="AK4440" s="11"/>
      <c r="AL4440" s="11"/>
      <c r="AM4440" s="11"/>
      <c r="AN4440" s="11"/>
      <c r="AO4440" s="11"/>
      <c r="AP4440" s="11"/>
      <c r="AQ4440" s="26"/>
      <c r="AR4440" s="26"/>
      <c r="AS4440" s="26"/>
      <c r="AT4440" s="26"/>
      <c r="AU4440" s="26"/>
      <c r="AV4440" s="26"/>
      <c r="AW4440" s="11"/>
      <c r="AX4440" s="11"/>
      <c r="AY4440" s="11"/>
      <c r="AZ4440" s="11"/>
      <c r="BA4440" s="11"/>
      <c r="BB4440" s="11"/>
      <c r="BC4440" s="11"/>
    </row>
    <row r="4441" spans="1:55" x14ac:dyDescent="0.3">
      <c r="A4441" s="11"/>
      <c r="B4441" s="11"/>
      <c r="C4441" s="11"/>
      <c r="D4441" s="11"/>
      <c r="E4441" s="38"/>
      <c r="F4441" s="11"/>
      <c r="G4441" s="40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11"/>
      <c r="AG4441" s="11"/>
      <c r="AH4441" s="11"/>
      <c r="AI4441" s="11"/>
      <c r="AJ4441" s="11"/>
      <c r="AK4441" s="11"/>
      <c r="AL4441" s="11"/>
      <c r="AM4441" s="11"/>
      <c r="AN4441" s="11"/>
      <c r="AO4441" s="11"/>
      <c r="AP4441" s="11"/>
      <c r="AQ4441" s="26"/>
      <c r="AR4441" s="26"/>
      <c r="AS4441" s="26"/>
      <c r="AT4441" s="26"/>
      <c r="AU4441" s="26"/>
      <c r="AV4441" s="26"/>
      <c r="AW4441" s="11"/>
      <c r="AX4441" s="11"/>
      <c r="AY4441" s="11"/>
      <c r="AZ4441" s="11"/>
      <c r="BA4441" s="11"/>
      <c r="BB4441" s="11"/>
      <c r="BC4441" s="11"/>
    </row>
    <row r="4442" spans="1:55" x14ac:dyDescent="0.3">
      <c r="A4442" s="11"/>
      <c r="B4442" s="11"/>
      <c r="C4442" s="11"/>
      <c r="D4442" s="11"/>
      <c r="E4442" s="38"/>
      <c r="F4442" s="11"/>
      <c r="G4442" s="40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11"/>
      <c r="AG4442" s="11"/>
      <c r="AH4442" s="11"/>
      <c r="AI4442" s="11"/>
      <c r="AJ4442" s="11"/>
      <c r="AK4442" s="11"/>
      <c r="AL4442" s="11"/>
      <c r="AM4442" s="11"/>
      <c r="AN4442" s="11"/>
      <c r="AO4442" s="11"/>
      <c r="AP4442" s="11"/>
      <c r="AQ4442" s="26"/>
      <c r="AR4442" s="26"/>
      <c r="AS4442" s="26"/>
      <c r="AT4442" s="26"/>
      <c r="AU4442" s="26"/>
      <c r="AV4442" s="26"/>
      <c r="AW4442" s="11"/>
      <c r="AX4442" s="11"/>
      <c r="AY4442" s="11"/>
      <c r="AZ4442" s="11"/>
      <c r="BA4442" s="11"/>
      <c r="BB4442" s="11"/>
      <c r="BC4442" s="11"/>
    </row>
    <row r="4443" spans="1:55" x14ac:dyDescent="0.3">
      <c r="A4443" s="11"/>
      <c r="B4443" s="11"/>
      <c r="C4443" s="11"/>
      <c r="D4443" s="11"/>
      <c r="E4443" s="38"/>
      <c r="F4443" s="11"/>
      <c r="G4443" s="40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11"/>
      <c r="AG4443" s="11"/>
      <c r="AH4443" s="11"/>
      <c r="AI4443" s="11"/>
      <c r="AJ4443" s="11"/>
      <c r="AK4443" s="11"/>
      <c r="AL4443" s="11"/>
      <c r="AM4443" s="11"/>
      <c r="AN4443" s="11"/>
      <c r="AO4443" s="11"/>
      <c r="AP4443" s="11"/>
      <c r="AQ4443" s="26"/>
      <c r="AR4443" s="26"/>
      <c r="AS4443" s="26"/>
      <c r="AT4443" s="26"/>
      <c r="AU4443" s="26"/>
      <c r="AV4443" s="26"/>
      <c r="AW4443" s="11"/>
      <c r="AX4443" s="11"/>
      <c r="AY4443" s="11"/>
      <c r="AZ4443" s="11"/>
      <c r="BA4443" s="11"/>
      <c r="BB4443" s="11"/>
      <c r="BC4443" s="11"/>
    </row>
    <row r="4444" spans="1:55" x14ac:dyDescent="0.3">
      <c r="A4444" s="11"/>
      <c r="B4444" s="11"/>
      <c r="C4444" s="11"/>
      <c r="D4444" s="11"/>
      <c r="E4444" s="38"/>
      <c r="F4444" s="11"/>
      <c r="G4444" s="40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11"/>
      <c r="AG4444" s="11"/>
      <c r="AH4444" s="11"/>
      <c r="AI4444" s="11"/>
      <c r="AJ4444" s="11"/>
      <c r="AK4444" s="11"/>
      <c r="AL4444" s="11"/>
      <c r="AM4444" s="11"/>
      <c r="AN4444" s="11"/>
      <c r="AO4444" s="11"/>
      <c r="AP4444" s="11"/>
      <c r="AQ4444" s="26"/>
      <c r="AR4444" s="26"/>
      <c r="AS4444" s="26"/>
      <c r="AT4444" s="26"/>
      <c r="AU4444" s="26"/>
      <c r="AV4444" s="26"/>
      <c r="AW4444" s="11"/>
      <c r="AX4444" s="11"/>
      <c r="AY4444" s="11"/>
      <c r="AZ4444" s="11"/>
      <c r="BA4444" s="11"/>
      <c r="BB4444" s="11"/>
      <c r="BC4444" s="11"/>
    </row>
    <row r="4445" spans="1:55" x14ac:dyDescent="0.3">
      <c r="A4445" s="11"/>
      <c r="B4445" s="11"/>
      <c r="C4445" s="11"/>
      <c r="D4445" s="11"/>
      <c r="E4445" s="38"/>
      <c r="F4445" s="11"/>
      <c r="G4445" s="40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11"/>
      <c r="AG4445" s="11"/>
      <c r="AH4445" s="11"/>
      <c r="AI4445" s="11"/>
      <c r="AJ4445" s="11"/>
      <c r="AK4445" s="11"/>
      <c r="AL4445" s="11"/>
      <c r="AM4445" s="11"/>
      <c r="AN4445" s="11"/>
      <c r="AO4445" s="11"/>
      <c r="AP4445" s="11"/>
      <c r="AQ4445" s="26"/>
      <c r="AR4445" s="26"/>
      <c r="AS4445" s="26"/>
      <c r="AT4445" s="26"/>
      <c r="AU4445" s="26"/>
      <c r="AV4445" s="26"/>
      <c r="AW4445" s="11"/>
      <c r="AX4445" s="11"/>
      <c r="AY4445" s="11"/>
      <c r="AZ4445" s="11"/>
      <c r="BA4445" s="11"/>
      <c r="BB4445" s="11"/>
      <c r="BC4445" s="11"/>
    </row>
    <row r="4446" spans="1:55" x14ac:dyDescent="0.3">
      <c r="A4446" s="11"/>
      <c r="B4446" s="11"/>
      <c r="C4446" s="11"/>
      <c r="D4446" s="11"/>
      <c r="E4446" s="38"/>
      <c r="F4446" s="11"/>
      <c r="G4446" s="40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11"/>
      <c r="AG4446" s="11"/>
      <c r="AH4446" s="11"/>
      <c r="AI4446" s="11"/>
      <c r="AJ4446" s="11"/>
      <c r="AK4446" s="11"/>
      <c r="AL4446" s="11"/>
      <c r="AM4446" s="11"/>
      <c r="AN4446" s="11"/>
      <c r="AO4446" s="11"/>
      <c r="AP4446" s="11"/>
      <c r="AQ4446" s="26"/>
      <c r="AR4446" s="26"/>
      <c r="AS4446" s="26"/>
      <c r="AT4446" s="26"/>
      <c r="AU4446" s="26"/>
      <c r="AV4446" s="26"/>
      <c r="AW4446" s="11"/>
      <c r="AX4446" s="11"/>
      <c r="AY4446" s="11"/>
      <c r="AZ4446" s="11"/>
      <c r="BA4446" s="11"/>
      <c r="BB4446" s="11"/>
      <c r="BC4446" s="11"/>
    </row>
    <row r="4447" spans="1:55" x14ac:dyDescent="0.3">
      <c r="A4447" s="11"/>
      <c r="B4447" s="11"/>
      <c r="C4447" s="11"/>
      <c r="D4447" s="11"/>
      <c r="E4447" s="38"/>
      <c r="F4447" s="11"/>
      <c r="G4447" s="40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11"/>
      <c r="AG4447" s="11"/>
      <c r="AH4447" s="11"/>
      <c r="AI4447" s="11"/>
      <c r="AJ4447" s="11"/>
      <c r="AK4447" s="11"/>
      <c r="AL4447" s="11"/>
      <c r="AM4447" s="11"/>
      <c r="AN4447" s="11"/>
      <c r="AO4447" s="11"/>
      <c r="AP4447" s="11"/>
      <c r="AQ4447" s="26"/>
      <c r="AR4447" s="26"/>
      <c r="AS4447" s="26"/>
      <c r="AT4447" s="26"/>
      <c r="AU4447" s="26"/>
      <c r="AV4447" s="26"/>
      <c r="AW4447" s="11"/>
      <c r="AX4447" s="11"/>
      <c r="AY4447" s="11"/>
      <c r="AZ4447" s="11"/>
      <c r="BA4447" s="11"/>
      <c r="BB4447" s="11"/>
      <c r="BC4447" s="11"/>
    </row>
    <row r="4448" spans="1:55" x14ac:dyDescent="0.3">
      <c r="A4448" s="11"/>
      <c r="B4448" s="11"/>
      <c r="C4448" s="11"/>
      <c r="D4448" s="11"/>
      <c r="E4448" s="38"/>
      <c r="F4448" s="11"/>
      <c r="G4448" s="40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11"/>
      <c r="AG4448" s="11"/>
      <c r="AH4448" s="11"/>
      <c r="AI4448" s="11"/>
      <c r="AJ4448" s="11"/>
      <c r="AK4448" s="11"/>
      <c r="AL4448" s="11"/>
      <c r="AM4448" s="11"/>
      <c r="AN4448" s="11"/>
      <c r="AO4448" s="11"/>
      <c r="AP4448" s="11"/>
      <c r="AQ4448" s="26"/>
      <c r="AR4448" s="26"/>
      <c r="AS4448" s="26"/>
      <c r="AT4448" s="26"/>
      <c r="AU4448" s="26"/>
      <c r="AV4448" s="26"/>
      <c r="AW4448" s="11"/>
      <c r="AX4448" s="11"/>
      <c r="AY4448" s="11"/>
      <c r="AZ4448" s="11"/>
      <c r="BA4448" s="11"/>
      <c r="BB4448" s="11"/>
      <c r="BC4448" s="11"/>
    </row>
    <row r="4449" spans="1:55" x14ac:dyDescent="0.3">
      <c r="A4449" s="11"/>
      <c r="B4449" s="11"/>
      <c r="C4449" s="11"/>
      <c r="D4449" s="11"/>
      <c r="E4449" s="38"/>
      <c r="F4449" s="11"/>
      <c r="G4449" s="40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11"/>
      <c r="AG4449" s="11"/>
      <c r="AH4449" s="11"/>
      <c r="AI4449" s="11"/>
      <c r="AJ4449" s="11"/>
      <c r="AK4449" s="11"/>
      <c r="AL4449" s="11"/>
      <c r="AM4449" s="11"/>
      <c r="AN4449" s="11"/>
      <c r="AO4449" s="11"/>
      <c r="AP4449" s="11"/>
      <c r="AQ4449" s="26"/>
      <c r="AR4449" s="26"/>
      <c r="AS4449" s="26"/>
      <c r="AT4449" s="26"/>
      <c r="AU4449" s="26"/>
      <c r="AV4449" s="26"/>
      <c r="AW4449" s="11"/>
      <c r="AX4449" s="11"/>
      <c r="AY4449" s="11"/>
      <c r="AZ4449" s="11"/>
      <c r="BA4449" s="11"/>
      <c r="BB4449" s="11"/>
      <c r="BC4449" s="11"/>
    </row>
    <row r="4450" spans="1:55" x14ac:dyDescent="0.3">
      <c r="A4450" s="11"/>
      <c r="B4450" s="11"/>
      <c r="C4450" s="11"/>
      <c r="D4450" s="11"/>
      <c r="E4450" s="38"/>
      <c r="F4450" s="11"/>
      <c r="G4450" s="40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11"/>
      <c r="AG4450" s="11"/>
      <c r="AH4450" s="11"/>
      <c r="AI4450" s="11"/>
      <c r="AJ4450" s="11"/>
      <c r="AK4450" s="11"/>
      <c r="AL4450" s="11"/>
      <c r="AM4450" s="11"/>
      <c r="AN4450" s="11"/>
      <c r="AO4450" s="11"/>
      <c r="AP4450" s="11"/>
      <c r="AQ4450" s="26"/>
      <c r="AR4450" s="26"/>
      <c r="AS4450" s="26"/>
      <c r="AT4450" s="26"/>
      <c r="AU4450" s="26"/>
      <c r="AV4450" s="26"/>
      <c r="AW4450" s="11"/>
      <c r="AX4450" s="11"/>
      <c r="AY4450" s="11"/>
      <c r="AZ4450" s="11"/>
      <c r="BA4450" s="11"/>
      <c r="BB4450" s="11"/>
      <c r="BC4450" s="11"/>
    </row>
    <row r="4451" spans="1:55" x14ac:dyDescent="0.3">
      <c r="A4451" s="11"/>
      <c r="B4451" s="11"/>
      <c r="C4451" s="11"/>
      <c r="D4451" s="11"/>
      <c r="E4451" s="38"/>
      <c r="F4451" s="11"/>
      <c r="G4451" s="40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11"/>
      <c r="AG4451" s="11"/>
      <c r="AH4451" s="11"/>
      <c r="AI4451" s="11"/>
      <c r="AJ4451" s="11"/>
      <c r="AK4451" s="11"/>
      <c r="AL4451" s="11"/>
      <c r="AM4451" s="11"/>
      <c r="AN4451" s="11"/>
      <c r="AO4451" s="11"/>
      <c r="AP4451" s="11"/>
      <c r="AQ4451" s="26"/>
      <c r="AR4451" s="26"/>
      <c r="AS4451" s="26"/>
      <c r="AT4451" s="26"/>
      <c r="AU4451" s="26"/>
      <c r="AV4451" s="26"/>
      <c r="AW4451" s="11"/>
      <c r="AX4451" s="11"/>
      <c r="AY4451" s="11"/>
      <c r="AZ4451" s="11"/>
      <c r="BA4451" s="11"/>
      <c r="BB4451" s="11"/>
      <c r="BC4451" s="11"/>
    </row>
    <row r="4452" spans="1:55" x14ac:dyDescent="0.3">
      <c r="A4452" s="11"/>
      <c r="B4452" s="11"/>
      <c r="C4452" s="11"/>
      <c r="D4452" s="11"/>
      <c r="E4452" s="38"/>
      <c r="F4452" s="11"/>
      <c r="G4452" s="40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11"/>
      <c r="AG4452" s="11"/>
      <c r="AH4452" s="11"/>
      <c r="AI4452" s="11"/>
      <c r="AJ4452" s="11"/>
      <c r="AK4452" s="11"/>
      <c r="AL4452" s="11"/>
      <c r="AM4452" s="11"/>
      <c r="AN4452" s="11"/>
      <c r="AO4452" s="11"/>
      <c r="AP4452" s="11"/>
      <c r="AQ4452" s="26"/>
      <c r="AR4452" s="26"/>
      <c r="AS4452" s="26"/>
      <c r="AT4452" s="26"/>
      <c r="AU4452" s="26"/>
      <c r="AV4452" s="26"/>
      <c r="AW4452" s="11"/>
      <c r="AX4452" s="11"/>
      <c r="AY4452" s="11"/>
      <c r="AZ4452" s="11"/>
      <c r="BA4452" s="11"/>
      <c r="BB4452" s="11"/>
      <c r="BC4452" s="11"/>
    </row>
    <row r="4453" spans="1:55" x14ac:dyDescent="0.3">
      <c r="A4453" s="11"/>
      <c r="B4453" s="11"/>
      <c r="C4453" s="11"/>
      <c r="D4453" s="11"/>
      <c r="E4453" s="38"/>
      <c r="F4453" s="11"/>
      <c r="G4453" s="40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11"/>
      <c r="AG4453" s="11"/>
      <c r="AH4453" s="11"/>
      <c r="AI4453" s="11"/>
      <c r="AJ4453" s="11"/>
      <c r="AK4453" s="11"/>
      <c r="AL4453" s="11"/>
      <c r="AM4453" s="11"/>
      <c r="AN4453" s="11"/>
      <c r="AO4453" s="11"/>
      <c r="AP4453" s="11"/>
      <c r="AQ4453" s="26"/>
      <c r="AR4453" s="26"/>
      <c r="AS4453" s="26"/>
      <c r="AT4453" s="26"/>
      <c r="AU4453" s="26"/>
      <c r="AV4453" s="26"/>
      <c r="AW4453" s="11"/>
      <c r="AX4453" s="11"/>
      <c r="AY4453" s="11"/>
      <c r="AZ4453" s="11"/>
      <c r="BA4453" s="11"/>
      <c r="BB4453" s="11"/>
      <c r="BC4453" s="11"/>
    </row>
    <row r="4454" spans="1:55" x14ac:dyDescent="0.3">
      <c r="A4454" s="11"/>
      <c r="B4454" s="11"/>
      <c r="C4454" s="11"/>
      <c r="D4454" s="11"/>
      <c r="E4454" s="38"/>
      <c r="F4454" s="11"/>
      <c r="G4454" s="40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11"/>
      <c r="AG4454" s="11"/>
      <c r="AH4454" s="11"/>
      <c r="AI4454" s="11"/>
      <c r="AJ4454" s="11"/>
      <c r="AK4454" s="11"/>
      <c r="AL4454" s="11"/>
      <c r="AM4454" s="11"/>
      <c r="AN4454" s="11"/>
      <c r="AO4454" s="11"/>
      <c r="AP4454" s="11"/>
      <c r="AQ4454" s="26"/>
      <c r="AR4454" s="26"/>
      <c r="AS4454" s="26"/>
      <c r="AT4454" s="26"/>
      <c r="AU4454" s="26"/>
      <c r="AV4454" s="26"/>
      <c r="AW4454" s="11"/>
      <c r="AX4454" s="11"/>
      <c r="AY4454" s="11"/>
      <c r="AZ4454" s="11"/>
      <c r="BA4454" s="11"/>
      <c r="BB4454" s="11"/>
      <c r="BC4454" s="11"/>
    </row>
    <row r="4455" spans="1:55" x14ac:dyDescent="0.3">
      <c r="A4455" s="11"/>
      <c r="B4455" s="11"/>
      <c r="C4455" s="11"/>
      <c r="D4455" s="11"/>
      <c r="E4455" s="38"/>
      <c r="F4455" s="11"/>
      <c r="G4455" s="40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11"/>
      <c r="AG4455" s="11"/>
      <c r="AH4455" s="11"/>
      <c r="AI4455" s="11"/>
      <c r="AJ4455" s="11"/>
      <c r="AK4455" s="11"/>
      <c r="AL4455" s="11"/>
      <c r="AM4455" s="11"/>
      <c r="AN4455" s="11"/>
      <c r="AO4455" s="11"/>
      <c r="AP4455" s="11"/>
      <c r="AQ4455" s="26"/>
      <c r="AR4455" s="26"/>
      <c r="AS4455" s="26"/>
      <c r="AT4455" s="26"/>
      <c r="AU4455" s="26"/>
      <c r="AV4455" s="26"/>
      <c r="AW4455" s="11"/>
      <c r="AX4455" s="11"/>
      <c r="AY4455" s="11"/>
      <c r="AZ4455" s="11"/>
      <c r="BA4455" s="11"/>
      <c r="BB4455" s="11"/>
      <c r="BC4455" s="11"/>
    </row>
    <row r="4456" spans="1:55" x14ac:dyDescent="0.3">
      <c r="A4456" s="11"/>
      <c r="B4456" s="11"/>
      <c r="C4456" s="11"/>
      <c r="D4456" s="11"/>
      <c r="E4456" s="38"/>
      <c r="F4456" s="11"/>
      <c r="G4456" s="40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11"/>
      <c r="AG4456" s="11"/>
      <c r="AH4456" s="11"/>
      <c r="AI4456" s="11"/>
      <c r="AJ4456" s="11"/>
      <c r="AK4456" s="11"/>
      <c r="AL4456" s="11"/>
      <c r="AM4456" s="11"/>
      <c r="AN4456" s="11"/>
      <c r="AO4456" s="11"/>
      <c r="AP4456" s="11"/>
      <c r="AQ4456" s="26"/>
      <c r="AR4456" s="26"/>
      <c r="AS4456" s="26"/>
      <c r="AT4456" s="26"/>
      <c r="AU4456" s="26"/>
      <c r="AV4456" s="26"/>
      <c r="AW4456" s="11"/>
      <c r="AX4456" s="11"/>
      <c r="AY4456" s="11"/>
      <c r="AZ4456" s="11"/>
      <c r="BA4456" s="11"/>
      <c r="BB4456" s="11"/>
      <c r="BC4456" s="11"/>
    </row>
    <row r="4457" spans="1:55" x14ac:dyDescent="0.3">
      <c r="A4457" s="11"/>
      <c r="B4457" s="11"/>
      <c r="C4457" s="11"/>
      <c r="D4457" s="11"/>
      <c r="E4457" s="38"/>
      <c r="F4457" s="11"/>
      <c r="G4457" s="40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11"/>
      <c r="AG4457" s="11"/>
      <c r="AH4457" s="11"/>
      <c r="AI4457" s="11"/>
      <c r="AJ4457" s="11"/>
      <c r="AK4457" s="11"/>
      <c r="AL4457" s="11"/>
      <c r="AM4457" s="11"/>
      <c r="AN4457" s="11"/>
      <c r="AO4457" s="11"/>
      <c r="AP4457" s="11"/>
      <c r="AQ4457" s="26"/>
      <c r="AR4457" s="26"/>
      <c r="AS4457" s="26"/>
      <c r="AT4457" s="26"/>
      <c r="AU4457" s="26"/>
      <c r="AV4457" s="26"/>
      <c r="AW4457" s="11"/>
      <c r="AX4457" s="11"/>
      <c r="AY4457" s="11"/>
      <c r="AZ4457" s="11"/>
      <c r="BA4457" s="11"/>
      <c r="BB4457" s="11"/>
      <c r="BC4457" s="11"/>
    </row>
    <row r="4458" spans="1:55" x14ac:dyDescent="0.3">
      <c r="A4458" s="11"/>
      <c r="B4458" s="11"/>
      <c r="C4458" s="11"/>
      <c r="D4458" s="11"/>
      <c r="E4458" s="38"/>
      <c r="F4458" s="11"/>
      <c r="G4458" s="40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11"/>
      <c r="AG4458" s="11"/>
      <c r="AH4458" s="11"/>
      <c r="AI4458" s="11"/>
      <c r="AJ4458" s="11"/>
      <c r="AK4458" s="11"/>
      <c r="AL4458" s="11"/>
      <c r="AM4458" s="11"/>
      <c r="AN4458" s="11"/>
      <c r="AO4458" s="11"/>
      <c r="AP4458" s="11"/>
      <c r="AQ4458" s="26"/>
      <c r="AR4458" s="26"/>
      <c r="AS4458" s="26"/>
      <c r="AT4458" s="26"/>
      <c r="AU4458" s="26"/>
      <c r="AV4458" s="26"/>
      <c r="AW4458" s="11"/>
      <c r="AX4458" s="11"/>
      <c r="AY4458" s="11"/>
      <c r="AZ4458" s="11"/>
      <c r="BA4458" s="11"/>
      <c r="BB4458" s="11"/>
      <c r="BC4458" s="11"/>
    </row>
    <row r="4459" spans="1:55" x14ac:dyDescent="0.3">
      <c r="A4459" s="11"/>
      <c r="B4459" s="11"/>
      <c r="C4459" s="11"/>
      <c r="D4459" s="11"/>
      <c r="E4459" s="38"/>
      <c r="F4459" s="11"/>
      <c r="G4459" s="40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11"/>
      <c r="AG4459" s="11"/>
      <c r="AH4459" s="11"/>
      <c r="AI4459" s="11"/>
      <c r="AJ4459" s="11"/>
      <c r="AK4459" s="11"/>
      <c r="AL4459" s="11"/>
      <c r="AM4459" s="11"/>
      <c r="AN4459" s="11"/>
      <c r="AO4459" s="11"/>
      <c r="AP4459" s="11"/>
      <c r="AQ4459" s="26"/>
      <c r="AR4459" s="26"/>
      <c r="AS4459" s="26"/>
      <c r="AT4459" s="26"/>
      <c r="AU4459" s="26"/>
      <c r="AV4459" s="26"/>
      <c r="AW4459" s="11"/>
      <c r="AX4459" s="11"/>
      <c r="AY4459" s="11"/>
      <c r="AZ4459" s="11"/>
      <c r="BA4459" s="11"/>
      <c r="BB4459" s="11"/>
      <c r="BC4459" s="11"/>
    </row>
    <row r="4460" spans="1:55" x14ac:dyDescent="0.3">
      <c r="A4460" s="11"/>
      <c r="B4460" s="11"/>
      <c r="C4460" s="11"/>
      <c r="D4460" s="11"/>
      <c r="E4460" s="38"/>
      <c r="F4460" s="11"/>
      <c r="G4460" s="40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11"/>
      <c r="AG4460" s="11"/>
      <c r="AH4460" s="11"/>
      <c r="AI4460" s="11"/>
      <c r="AJ4460" s="11"/>
      <c r="AK4460" s="11"/>
      <c r="AL4460" s="11"/>
      <c r="AM4460" s="11"/>
      <c r="AN4460" s="11"/>
      <c r="AO4460" s="11"/>
      <c r="AP4460" s="11"/>
      <c r="AQ4460" s="26"/>
      <c r="AR4460" s="26"/>
      <c r="AS4460" s="26"/>
      <c r="AT4460" s="26"/>
      <c r="AU4460" s="26"/>
      <c r="AV4460" s="26"/>
      <c r="AW4460" s="11"/>
      <c r="AX4460" s="11"/>
      <c r="AY4460" s="11"/>
      <c r="AZ4460" s="11"/>
      <c r="BA4460" s="11"/>
      <c r="BB4460" s="11"/>
      <c r="BC4460" s="11"/>
    </row>
    <row r="4461" spans="1:55" x14ac:dyDescent="0.3">
      <c r="A4461" s="11"/>
      <c r="B4461" s="11"/>
      <c r="C4461" s="11"/>
      <c r="D4461" s="11"/>
      <c r="E4461" s="38"/>
      <c r="F4461" s="11"/>
      <c r="G4461" s="40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11"/>
      <c r="AG4461" s="11"/>
      <c r="AH4461" s="11"/>
      <c r="AI4461" s="11"/>
      <c r="AJ4461" s="11"/>
      <c r="AK4461" s="11"/>
      <c r="AL4461" s="11"/>
      <c r="AM4461" s="11"/>
      <c r="AN4461" s="11"/>
      <c r="AO4461" s="11"/>
      <c r="AP4461" s="11"/>
      <c r="AQ4461" s="26"/>
      <c r="AR4461" s="26"/>
      <c r="AS4461" s="26"/>
      <c r="AT4461" s="26"/>
      <c r="AU4461" s="26"/>
      <c r="AV4461" s="26"/>
      <c r="AW4461" s="11"/>
      <c r="AX4461" s="11"/>
      <c r="AY4461" s="11"/>
      <c r="AZ4461" s="11"/>
      <c r="BA4461" s="11"/>
      <c r="BB4461" s="11"/>
      <c r="BC4461" s="11"/>
    </row>
    <row r="4462" spans="1:55" x14ac:dyDescent="0.3">
      <c r="A4462" s="11"/>
      <c r="B4462" s="11"/>
      <c r="C4462" s="11"/>
      <c r="D4462" s="11"/>
      <c r="E4462" s="38"/>
      <c r="F4462" s="11"/>
      <c r="G4462" s="40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11"/>
      <c r="AG4462" s="11"/>
      <c r="AH4462" s="11"/>
      <c r="AI4462" s="11"/>
      <c r="AJ4462" s="11"/>
      <c r="AK4462" s="11"/>
      <c r="AL4462" s="11"/>
      <c r="AM4462" s="11"/>
      <c r="AN4462" s="11"/>
      <c r="AO4462" s="11"/>
      <c r="AP4462" s="11"/>
      <c r="AQ4462" s="26"/>
      <c r="AR4462" s="26"/>
      <c r="AS4462" s="26"/>
      <c r="AT4462" s="26"/>
      <c r="AU4462" s="26"/>
      <c r="AV4462" s="26"/>
      <c r="AW4462" s="11"/>
      <c r="AX4462" s="11"/>
      <c r="AY4462" s="11"/>
      <c r="AZ4462" s="11"/>
      <c r="BA4462" s="11"/>
      <c r="BB4462" s="11"/>
      <c r="BC4462" s="11"/>
    </row>
    <row r="4463" spans="1:55" x14ac:dyDescent="0.3">
      <c r="A4463" s="11"/>
      <c r="B4463" s="11"/>
      <c r="C4463" s="11"/>
      <c r="D4463" s="11"/>
      <c r="E4463" s="38"/>
      <c r="F4463" s="11"/>
      <c r="G4463" s="40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11"/>
      <c r="AG4463" s="11"/>
      <c r="AH4463" s="11"/>
      <c r="AI4463" s="11"/>
      <c r="AJ4463" s="11"/>
      <c r="AK4463" s="11"/>
      <c r="AL4463" s="11"/>
      <c r="AM4463" s="11"/>
      <c r="AN4463" s="11"/>
      <c r="AO4463" s="11"/>
      <c r="AP4463" s="11"/>
      <c r="AQ4463" s="26"/>
      <c r="AR4463" s="26"/>
      <c r="AS4463" s="26"/>
      <c r="AT4463" s="26"/>
      <c r="AU4463" s="26"/>
      <c r="AV4463" s="26"/>
      <c r="AW4463" s="11"/>
      <c r="AX4463" s="11"/>
      <c r="AY4463" s="11"/>
      <c r="AZ4463" s="11"/>
      <c r="BA4463" s="11"/>
      <c r="BB4463" s="11"/>
      <c r="BC4463" s="11"/>
    </row>
    <row r="4464" spans="1:55" x14ac:dyDescent="0.3">
      <c r="A4464" s="11"/>
      <c r="B4464" s="11"/>
      <c r="C4464" s="11"/>
      <c r="D4464" s="11"/>
      <c r="E4464" s="38"/>
      <c r="F4464" s="11"/>
      <c r="G4464" s="40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11"/>
      <c r="AG4464" s="11"/>
      <c r="AH4464" s="11"/>
      <c r="AI4464" s="11"/>
      <c r="AJ4464" s="11"/>
      <c r="AK4464" s="11"/>
      <c r="AL4464" s="11"/>
      <c r="AM4464" s="11"/>
      <c r="AN4464" s="11"/>
      <c r="AO4464" s="11"/>
      <c r="AP4464" s="11"/>
      <c r="AQ4464" s="26"/>
      <c r="AR4464" s="26"/>
      <c r="AS4464" s="26"/>
      <c r="AT4464" s="26"/>
      <c r="AU4464" s="26"/>
      <c r="AV4464" s="26"/>
      <c r="AW4464" s="11"/>
      <c r="AX4464" s="11"/>
      <c r="AY4464" s="11"/>
      <c r="AZ4464" s="11"/>
      <c r="BA4464" s="11"/>
      <c r="BB4464" s="11"/>
      <c r="BC4464" s="11"/>
    </row>
    <row r="4465" spans="1:55" x14ac:dyDescent="0.3">
      <c r="A4465" s="11"/>
      <c r="B4465" s="11"/>
      <c r="C4465" s="11"/>
      <c r="D4465" s="11"/>
      <c r="E4465" s="38"/>
      <c r="F4465" s="11"/>
      <c r="G4465" s="40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11"/>
      <c r="AG4465" s="11"/>
      <c r="AH4465" s="11"/>
      <c r="AI4465" s="11"/>
      <c r="AJ4465" s="11"/>
      <c r="AK4465" s="11"/>
      <c r="AL4465" s="11"/>
      <c r="AM4465" s="11"/>
      <c r="AN4465" s="11"/>
      <c r="AO4465" s="11"/>
      <c r="AP4465" s="11"/>
      <c r="AQ4465" s="26"/>
      <c r="AR4465" s="26"/>
      <c r="AS4465" s="26"/>
      <c r="AT4465" s="26"/>
      <c r="AU4465" s="26"/>
      <c r="AV4465" s="26"/>
      <c r="AW4465" s="11"/>
      <c r="AX4465" s="11"/>
      <c r="AY4465" s="11"/>
      <c r="AZ4465" s="11"/>
      <c r="BA4465" s="11"/>
      <c r="BB4465" s="11"/>
      <c r="BC4465" s="11"/>
    </row>
    <row r="4466" spans="1:55" x14ac:dyDescent="0.3">
      <c r="A4466" s="11"/>
      <c r="B4466" s="11"/>
      <c r="C4466" s="11"/>
      <c r="D4466" s="11"/>
      <c r="E4466" s="38"/>
      <c r="F4466" s="11"/>
      <c r="G4466" s="40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11"/>
      <c r="AG4466" s="11"/>
      <c r="AH4466" s="11"/>
      <c r="AI4466" s="11"/>
      <c r="AJ4466" s="11"/>
      <c r="AK4466" s="11"/>
      <c r="AL4466" s="11"/>
      <c r="AM4466" s="11"/>
      <c r="AN4466" s="11"/>
      <c r="AO4466" s="11"/>
      <c r="AP4466" s="11"/>
      <c r="AQ4466" s="26"/>
      <c r="AR4466" s="26"/>
      <c r="AS4466" s="26"/>
      <c r="AT4466" s="26"/>
      <c r="AU4466" s="26"/>
      <c r="AV4466" s="26"/>
      <c r="AW4466" s="11"/>
      <c r="AX4466" s="11"/>
      <c r="AY4466" s="11"/>
      <c r="AZ4466" s="11"/>
      <c r="BA4466" s="11"/>
      <c r="BB4466" s="11"/>
      <c r="BC4466" s="11"/>
    </row>
    <row r="4467" spans="1:55" x14ac:dyDescent="0.3">
      <c r="A4467" s="11"/>
      <c r="B4467" s="11"/>
      <c r="C4467" s="11"/>
      <c r="D4467" s="11"/>
      <c r="E4467" s="38"/>
      <c r="F4467" s="11"/>
      <c r="G4467" s="40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11"/>
      <c r="AG4467" s="11"/>
      <c r="AH4467" s="11"/>
      <c r="AI4467" s="11"/>
      <c r="AJ4467" s="11"/>
      <c r="AK4467" s="11"/>
      <c r="AL4467" s="11"/>
      <c r="AM4467" s="11"/>
      <c r="AN4467" s="11"/>
      <c r="AO4467" s="11"/>
      <c r="AP4467" s="11"/>
      <c r="AQ4467" s="26"/>
      <c r="AR4467" s="26"/>
      <c r="AS4467" s="26"/>
      <c r="AT4467" s="26"/>
      <c r="AU4467" s="26"/>
      <c r="AV4467" s="26"/>
      <c r="AW4467" s="11"/>
      <c r="AX4467" s="11"/>
      <c r="AY4467" s="11"/>
      <c r="AZ4467" s="11"/>
      <c r="BA4467" s="11"/>
      <c r="BB4467" s="11"/>
      <c r="BC4467" s="11"/>
    </row>
    <row r="4468" spans="1:55" x14ac:dyDescent="0.3">
      <c r="A4468" s="11"/>
      <c r="B4468" s="11"/>
      <c r="C4468" s="11"/>
      <c r="D4468" s="11"/>
      <c r="E4468" s="38"/>
      <c r="F4468" s="11"/>
      <c r="G4468" s="40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11"/>
      <c r="AG4468" s="11"/>
      <c r="AH4468" s="11"/>
      <c r="AI4468" s="11"/>
      <c r="AJ4468" s="11"/>
      <c r="AK4468" s="11"/>
      <c r="AL4468" s="11"/>
      <c r="AM4468" s="11"/>
      <c r="AN4468" s="11"/>
      <c r="AO4468" s="11"/>
      <c r="AP4468" s="11"/>
      <c r="AQ4468" s="26"/>
      <c r="AR4468" s="26"/>
      <c r="AS4468" s="26"/>
      <c r="AT4468" s="26"/>
      <c r="AU4468" s="26"/>
      <c r="AV4468" s="26"/>
      <c r="AW4468" s="11"/>
      <c r="AX4468" s="11"/>
      <c r="AY4468" s="11"/>
      <c r="AZ4468" s="11"/>
      <c r="BA4468" s="11"/>
      <c r="BB4468" s="11"/>
      <c r="BC4468" s="11"/>
    </row>
    <row r="4469" spans="1:55" x14ac:dyDescent="0.3">
      <c r="A4469" s="11"/>
      <c r="B4469" s="11"/>
      <c r="C4469" s="11"/>
      <c r="D4469" s="11"/>
      <c r="E4469" s="38"/>
      <c r="F4469" s="11"/>
      <c r="G4469" s="40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11"/>
      <c r="AG4469" s="11"/>
      <c r="AH4469" s="11"/>
      <c r="AI4469" s="11"/>
      <c r="AJ4469" s="11"/>
      <c r="AK4469" s="11"/>
      <c r="AL4469" s="11"/>
      <c r="AM4469" s="11"/>
      <c r="AN4469" s="11"/>
      <c r="AO4469" s="11"/>
      <c r="AP4469" s="11"/>
      <c r="AQ4469" s="26"/>
      <c r="AR4469" s="26"/>
      <c r="AS4469" s="26"/>
      <c r="AT4469" s="26"/>
      <c r="AU4469" s="26"/>
      <c r="AV4469" s="26"/>
      <c r="AW4469" s="11"/>
      <c r="AX4469" s="11"/>
      <c r="AY4469" s="11"/>
      <c r="AZ4469" s="11"/>
      <c r="BA4469" s="11"/>
      <c r="BB4469" s="11"/>
      <c r="BC4469" s="11"/>
    </row>
    <row r="4470" spans="1:55" x14ac:dyDescent="0.3">
      <c r="A4470" s="11"/>
      <c r="B4470" s="11"/>
      <c r="C4470" s="11"/>
      <c r="D4470" s="11"/>
      <c r="E4470" s="38"/>
      <c r="F4470" s="11"/>
      <c r="G4470" s="40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11"/>
      <c r="AG4470" s="11"/>
      <c r="AH4470" s="11"/>
      <c r="AI4470" s="11"/>
      <c r="AJ4470" s="11"/>
      <c r="AK4470" s="11"/>
      <c r="AL4470" s="11"/>
      <c r="AM4470" s="11"/>
      <c r="AN4470" s="11"/>
      <c r="AO4470" s="11"/>
      <c r="AP4470" s="11"/>
      <c r="AQ4470" s="26"/>
      <c r="AR4470" s="26"/>
      <c r="AS4470" s="26"/>
      <c r="AT4470" s="26"/>
      <c r="AU4470" s="26"/>
      <c r="AV4470" s="26"/>
      <c r="AW4470" s="11"/>
      <c r="AX4470" s="11"/>
      <c r="AY4470" s="11"/>
      <c r="AZ4470" s="11"/>
      <c r="BA4470" s="11"/>
      <c r="BB4470" s="11"/>
      <c r="BC4470" s="11"/>
    </row>
    <row r="4471" spans="1:55" x14ac:dyDescent="0.3">
      <c r="A4471" s="11"/>
      <c r="B4471" s="11"/>
      <c r="C4471" s="11"/>
      <c r="D4471" s="11"/>
      <c r="E4471" s="38"/>
      <c r="F4471" s="11"/>
      <c r="G4471" s="40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11"/>
      <c r="AG4471" s="11"/>
      <c r="AH4471" s="11"/>
      <c r="AI4471" s="11"/>
      <c r="AJ4471" s="11"/>
      <c r="AK4471" s="11"/>
      <c r="AL4471" s="11"/>
      <c r="AM4471" s="11"/>
      <c r="AN4471" s="11"/>
      <c r="AO4471" s="11"/>
      <c r="AP4471" s="11"/>
      <c r="AQ4471" s="26"/>
      <c r="AR4471" s="26"/>
      <c r="AS4471" s="26"/>
      <c r="AT4471" s="26"/>
      <c r="AU4471" s="26"/>
      <c r="AV4471" s="26"/>
      <c r="AW4471" s="11"/>
      <c r="AX4471" s="11"/>
      <c r="AY4471" s="11"/>
      <c r="AZ4471" s="11"/>
      <c r="BA4471" s="11"/>
      <c r="BB4471" s="11"/>
      <c r="BC4471" s="11"/>
    </row>
    <row r="4472" spans="1:55" x14ac:dyDescent="0.3">
      <c r="A4472" s="11"/>
      <c r="B4472" s="11"/>
      <c r="C4472" s="11"/>
      <c r="D4472" s="11"/>
      <c r="E4472" s="38"/>
      <c r="F4472" s="11"/>
      <c r="G4472" s="40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11"/>
      <c r="AG4472" s="11"/>
      <c r="AH4472" s="11"/>
      <c r="AI4472" s="11"/>
      <c r="AJ4472" s="11"/>
      <c r="AK4472" s="11"/>
      <c r="AL4472" s="11"/>
      <c r="AM4472" s="11"/>
      <c r="AN4472" s="11"/>
      <c r="AO4472" s="11"/>
      <c r="AP4472" s="11"/>
      <c r="AQ4472" s="26"/>
      <c r="AR4472" s="26"/>
      <c r="AS4472" s="26"/>
      <c r="AT4472" s="26"/>
      <c r="AU4472" s="26"/>
      <c r="AV4472" s="26"/>
      <c r="AW4472" s="11"/>
      <c r="AX4472" s="11"/>
      <c r="AY4472" s="11"/>
      <c r="AZ4472" s="11"/>
      <c r="BA4472" s="11"/>
      <c r="BB4472" s="11"/>
      <c r="BC4472" s="11"/>
    </row>
    <row r="4473" spans="1:55" x14ac:dyDescent="0.3">
      <c r="A4473" s="11"/>
      <c r="B4473" s="11"/>
      <c r="C4473" s="11"/>
      <c r="D4473" s="11"/>
      <c r="E4473" s="38"/>
      <c r="F4473" s="11"/>
      <c r="G4473" s="40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11"/>
      <c r="AG4473" s="11"/>
      <c r="AH4473" s="11"/>
      <c r="AI4473" s="11"/>
      <c r="AJ4473" s="11"/>
      <c r="AK4473" s="11"/>
      <c r="AL4473" s="11"/>
      <c r="AM4473" s="11"/>
      <c r="AN4473" s="11"/>
      <c r="AO4473" s="11"/>
      <c r="AP4473" s="11"/>
      <c r="AQ4473" s="26"/>
      <c r="AR4473" s="26"/>
      <c r="AS4473" s="26"/>
      <c r="AT4473" s="26"/>
      <c r="AU4473" s="26"/>
      <c r="AV4473" s="26"/>
      <c r="AW4473" s="11"/>
      <c r="AX4473" s="11"/>
      <c r="AY4473" s="11"/>
      <c r="AZ4473" s="11"/>
      <c r="BA4473" s="11"/>
      <c r="BB4473" s="11"/>
      <c r="BC4473" s="11"/>
    </row>
    <row r="4474" spans="1:55" x14ac:dyDescent="0.3">
      <c r="A4474" s="11"/>
      <c r="B4474" s="11"/>
      <c r="C4474" s="11"/>
      <c r="D4474" s="11"/>
      <c r="E4474" s="38"/>
      <c r="F4474" s="11"/>
      <c r="G4474" s="40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11"/>
      <c r="AG4474" s="11"/>
      <c r="AH4474" s="11"/>
      <c r="AI4474" s="11"/>
      <c r="AJ4474" s="11"/>
      <c r="AK4474" s="11"/>
      <c r="AL4474" s="11"/>
      <c r="AM4474" s="11"/>
      <c r="AN4474" s="11"/>
      <c r="AO4474" s="11"/>
      <c r="AP4474" s="11"/>
      <c r="AQ4474" s="26"/>
      <c r="AR4474" s="26"/>
      <c r="AS4474" s="26"/>
      <c r="AT4474" s="26"/>
      <c r="AU4474" s="26"/>
      <c r="AV4474" s="26"/>
      <c r="AW4474" s="11"/>
      <c r="AX4474" s="11"/>
      <c r="AY4474" s="11"/>
      <c r="AZ4474" s="11"/>
      <c r="BA4474" s="11"/>
      <c r="BB4474" s="11"/>
      <c r="BC4474" s="11"/>
    </row>
    <row r="4475" spans="1:55" x14ac:dyDescent="0.3">
      <c r="A4475" s="11"/>
      <c r="B4475" s="11"/>
      <c r="C4475" s="11"/>
      <c r="D4475" s="11"/>
      <c r="E4475" s="38"/>
      <c r="F4475" s="11"/>
      <c r="G4475" s="40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11"/>
      <c r="AG4475" s="11"/>
      <c r="AH4475" s="11"/>
      <c r="AI4475" s="11"/>
      <c r="AJ4475" s="11"/>
      <c r="AK4475" s="11"/>
      <c r="AL4475" s="11"/>
      <c r="AM4475" s="11"/>
      <c r="AN4475" s="11"/>
      <c r="AO4475" s="11"/>
      <c r="AP4475" s="11"/>
      <c r="AQ4475" s="26"/>
      <c r="AR4475" s="26"/>
      <c r="AS4475" s="26"/>
      <c r="AT4475" s="26"/>
      <c r="AU4475" s="26"/>
      <c r="AV4475" s="26"/>
      <c r="AW4475" s="11"/>
      <c r="AX4475" s="11"/>
      <c r="AY4475" s="11"/>
      <c r="AZ4475" s="11"/>
      <c r="BA4475" s="11"/>
      <c r="BB4475" s="11"/>
      <c r="BC4475" s="11"/>
    </row>
    <row r="4476" spans="1:55" x14ac:dyDescent="0.3">
      <c r="A4476" s="11"/>
      <c r="B4476" s="11"/>
      <c r="C4476" s="11"/>
      <c r="D4476" s="11"/>
      <c r="E4476" s="38"/>
      <c r="F4476" s="11"/>
      <c r="G4476" s="40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11"/>
      <c r="AG4476" s="11"/>
      <c r="AH4476" s="11"/>
      <c r="AI4476" s="11"/>
      <c r="AJ4476" s="11"/>
      <c r="AK4476" s="11"/>
      <c r="AL4476" s="11"/>
      <c r="AM4476" s="11"/>
      <c r="AN4476" s="11"/>
      <c r="AO4476" s="11"/>
      <c r="AP4476" s="11"/>
      <c r="AQ4476" s="26"/>
      <c r="AR4476" s="26"/>
      <c r="AS4476" s="26"/>
      <c r="AT4476" s="26"/>
      <c r="AU4476" s="26"/>
      <c r="AV4476" s="26"/>
      <c r="AW4476" s="11"/>
      <c r="AX4476" s="11"/>
      <c r="AY4476" s="11"/>
      <c r="AZ4476" s="11"/>
      <c r="BA4476" s="11"/>
      <c r="BB4476" s="11"/>
      <c r="BC4476" s="11"/>
    </row>
    <row r="4477" spans="1:55" x14ac:dyDescent="0.3">
      <c r="A4477" s="11"/>
      <c r="B4477" s="11"/>
      <c r="C4477" s="11"/>
      <c r="D4477" s="11"/>
      <c r="E4477" s="38"/>
      <c r="F4477" s="11"/>
      <c r="G4477" s="40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11"/>
      <c r="AG4477" s="11"/>
      <c r="AH4477" s="11"/>
      <c r="AI4477" s="11"/>
      <c r="AJ4477" s="11"/>
      <c r="AK4477" s="11"/>
      <c r="AL4477" s="11"/>
      <c r="AM4477" s="11"/>
      <c r="AN4477" s="11"/>
      <c r="AO4477" s="11"/>
      <c r="AP4477" s="11"/>
      <c r="AQ4477" s="26"/>
      <c r="AR4477" s="26"/>
      <c r="AS4477" s="26"/>
      <c r="AT4477" s="26"/>
      <c r="AU4477" s="26"/>
      <c r="AV4477" s="26"/>
      <c r="AW4477" s="11"/>
      <c r="AX4477" s="11"/>
      <c r="AY4477" s="11"/>
      <c r="AZ4477" s="11"/>
      <c r="BA4477" s="11"/>
      <c r="BB4477" s="11"/>
      <c r="BC4477" s="11"/>
    </row>
    <row r="4478" spans="1:55" x14ac:dyDescent="0.3">
      <c r="A4478" s="11"/>
      <c r="B4478" s="11"/>
      <c r="C4478" s="11"/>
      <c r="D4478" s="11"/>
      <c r="E4478" s="38"/>
      <c r="F4478" s="11"/>
      <c r="G4478" s="40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11"/>
      <c r="AG4478" s="11"/>
      <c r="AH4478" s="11"/>
      <c r="AI4478" s="11"/>
      <c r="AJ4478" s="11"/>
      <c r="AK4478" s="11"/>
      <c r="AL4478" s="11"/>
      <c r="AM4478" s="11"/>
      <c r="AN4478" s="11"/>
      <c r="AO4478" s="11"/>
      <c r="AP4478" s="11"/>
      <c r="AQ4478" s="26"/>
      <c r="AR4478" s="26"/>
      <c r="AS4478" s="26"/>
      <c r="AT4478" s="26"/>
      <c r="AU4478" s="26"/>
      <c r="AV4478" s="26"/>
      <c r="AW4478" s="11"/>
      <c r="AX4478" s="11"/>
      <c r="AY4478" s="11"/>
      <c r="AZ4478" s="11"/>
      <c r="BA4478" s="11"/>
      <c r="BB4478" s="11"/>
      <c r="BC4478" s="11"/>
    </row>
    <row r="4479" spans="1:55" x14ac:dyDescent="0.3">
      <c r="A4479" s="11"/>
      <c r="B4479" s="11"/>
      <c r="C4479" s="11"/>
      <c r="D4479" s="11"/>
      <c r="E4479" s="38"/>
      <c r="F4479" s="11"/>
      <c r="G4479" s="40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11"/>
      <c r="AG4479" s="11"/>
      <c r="AH4479" s="11"/>
      <c r="AI4479" s="11"/>
      <c r="AJ4479" s="11"/>
      <c r="AK4479" s="11"/>
      <c r="AL4479" s="11"/>
      <c r="AM4479" s="11"/>
      <c r="AN4479" s="11"/>
      <c r="AO4479" s="11"/>
      <c r="AP4479" s="11"/>
      <c r="AQ4479" s="26"/>
      <c r="AR4479" s="26"/>
      <c r="AS4479" s="26"/>
      <c r="AT4479" s="26"/>
      <c r="AU4479" s="26"/>
      <c r="AV4479" s="26"/>
      <c r="AW4479" s="11"/>
      <c r="AX4479" s="11"/>
      <c r="AY4479" s="11"/>
      <c r="AZ4479" s="11"/>
      <c r="BA4479" s="11"/>
      <c r="BB4479" s="11"/>
      <c r="BC4479" s="11"/>
    </row>
    <row r="4480" spans="1:55" x14ac:dyDescent="0.3">
      <c r="A4480" s="11"/>
      <c r="B4480" s="11"/>
      <c r="C4480" s="11"/>
      <c r="D4480" s="11"/>
      <c r="E4480" s="38"/>
      <c r="F4480" s="11"/>
      <c r="G4480" s="40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11"/>
      <c r="AG4480" s="11"/>
      <c r="AH4480" s="11"/>
      <c r="AI4480" s="11"/>
      <c r="AJ4480" s="11"/>
      <c r="AK4480" s="11"/>
      <c r="AL4480" s="11"/>
      <c r="AM4480" s="11"/>
      <c r="AN4480" s="11"/>
      <c r="AO4480" s="11"/>
      <c r="AP4480" s="11"/>
      <c r="AQ4480" s="26"/>
      <c r="AR4480" s="26"/>
      <c r="AS4480" s="26"/>
      <c r="AT4480" s="26"/>
      <c r="AU4480" s="26"/>
      <c r="AV4480" s="26"/>
      <c r="AW4480" s="11"/>
      <c r="AX4480" s="11"/>
      <c r="AY4480" s="11"/>
      <c r="AZ4480" s="11"/>
      <c r="BA4480" s="11"/>
      <c r="BB4480" s="11"/>
      <c r="BC4480" s="11"/>
    </row>
    <row r="4481" spans="1:55" x14ac:dyDescent="0.3">
      <c r="A4481" s="11"/>
      <c r="B4481" s="11"/>
      <c r="C4481" s="11"/>
      <c r="D4481" s="11"/>
      <c r="E4481" s="38"/>
      <c r="F4481" s="11"/>
      <c r="G4481" s="40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11"/>
      <c r="AG4481" s="11"/>
      <c r="AH4481" s="11"/>
      <c r="AI4481" s="11"/>
      <c r="AJ4481" s="11"/>
      <c r="AK4481" s="11"/>
      <c r="AL4481" s="11"/>
      <c r="AM4481" s="11"/>
      <c r="AN4481" s="11"/>
      <c r="AO4481" s="11"/>
      <c r="AP4481" s="11"/>
      <c r="AQ4481" s="26"/>
      <c r="AR4481" s="26"/>
      <c r="AS4481" s="26"/>
      <c r="AT4481" s="26"/>
      <c r="AU4481" s="26"/>
      <c r="AV4481" s="26"/>
      <c r="AW4481" s="11"/>
      <c r="AX4481" s="11"/>
      <c r="AY4481" s="11"/>
      <c r="AZ4481" s="11"/>
      <c r="BA4481" s="11"/>
      <c r="BB4481" s="11"/>
      <c r="BC4481" s="11"/>
    </row>
    <row r="4482" spans="1:55" x14ac:dyDescent="0.3">
      <c r="A4482" s="11"/>
      <c r="B4482" s="11"/>
      <c r="C4482" s="11"/>
      <c r="D4482" s="11"/>
      <c r="E4482" s="38"/>
      <c r="F4482" s="11"/>
      <c r="G4482" s="40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11"/>
      <c r="AG4482" s="11"/>
      <c r="AH4482" s="11"/>
      <c r="AI4482" s="11"/>
      <c r="AJ4482" s="11"/>
      <c r="AK4482" s="11"/>
      <c r="AL4482" s="11"/>
      <c r="AM4482" s="11"/>
      <c r="AN4482" s="11"/>
      <c r="AO4482" s="11"/>
      <c r="AP4482" s="11"/>
      <c r="AQ4482" s="26"/>
      <c r="AR4482" s="26"/>
      <c r="AS4482" s="26"/>
      <c r="AT4482" s="26"/>
      <c r="AU4482" s="26"/>
      <c r="AV4482" s="26"/>
      <c r="AW4482" s="11"/>
      <c r="AX4482" s="11"/>
      <c r="AY4482" s="11"/>
      <c r="AZ4482" s="11"/>
      <c r="BA4482" s="11"/>
      <c r="BB4482" s="11"/>
      <c r="BC4482" s="11"/>
    </row>
    <row r="4483" spans="1:55" x14ac:dyDescent="0.3">
      <c r="A4483" s="11"/>
      <c r="B4483" s="11"/>
      <c r="C4483" s="11"/>
      <c r="D4483" s="11"/>
      <c r="E4483" s="38"/>
      <c r="F4483" s="11"/>
      <c r="G4483" s="40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11"/>
      <c r="AG4483" s="11"/>
      <c r="AH4483" s="11"/>
      <c r="AI4483" s="11"/>
      <c r="AJ4483" s="11"/>
      <c r="AK4483" s="11"/>
      <c r="AL4483" s="11"/>
      <c r="AM4483" s="11"/>
      <c r="AN4483" s="11"/>
      <c r="AO4483" s="11"/>
      <c r="AP4483" s="11"/>
      <c r="AQ4483" s="26"/>
      <c r="AR4483" s="26"/>
      <c r="AS4483" s="26"/>
      <c r="AT4483" s="26"/>
      <c r="AU4483" s="26"/>
      <c r="AV4483" s="26"/>
      <c r="AW4483" s="11"/>
      <c r="AX4483" s="11"/>
      <c r="AY4483" s="11"/>
      <c r="AZ4483" s="11"/>
      <c r="BA4483" s="11"/>
      <c r="BB4483" s="11"/>
      <c r="BC4483" s="11"/>
    </row>
    <row r="4484" spans="1:55" x14ac:dyDescent="0.3">
      <c r="A4484" s="11"/>
      <c r="B4484" s="11"/>
      <c r="C4484" s="11"/>
      <c r="D4484" s="11"/>
      <c r="E4484" s="38"/>
      <c r="F4484" s="11"/>
      <c r="G4484" s="40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11"/>
      <c r="AG4484" s="11"/>
      <c r="AH4484" s="11"/>
      <c r="AI4484" s="11"/>
      <c r="AJ4484" s="11"/>
      <c r="AK4484" s="11"/>
      <c r="AL4484" s="11"/>
      <c r="AM4484" s="11"/>
      <c r="AN4484" s="11"/>
      <c r="AO4484" s="11"/>
      <c r="AP4484" s="11"/>
      <c r="AQ4484" s="26"/>
      <c r="AR4484" s="26"/>
      <c r="AS4484" s="26"/>
      <c r="AT4484" s="26"/>
      <c r="AU4484" s="26"/>
      <c r="AV4484" s="26"/>
      <c r="AW4484" s="11"/>
      <c r="AX4484" s="11"/>
      <c r="AY4484" s="11"/>
      <c r="AZ4484" s="11"/>
      <c r="BA4484" s="11"/>
      <c r="BB4484" s="11"/>
      <c r="BC4484" s="11"/>
    </row>
    <row r="4485" spans="1:55" x14ac:dyDescent="0.3">
      <c r="A4485" s="11"/>
      <c r="B4485" s="11"/>
      <c r="C4485" s="11"/>
      <c r="D4485" s="11"/>
      <c r="E4485" s="38"/>
      <c r="F4485" s="11"/>
      <c r="G4485" s="40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11"/>
      <c r="AG4485" s="11"/>
      <c r="AH4485" s="11"/>
      <c r="AI4485" s="11"/>
      <c r="AJ4485" s="11"/>
      <c r="AK4485" s="11"/>
      <c r="AL4485" s="11"/>
      <c r="AM4485" s="11"/>
      <c r="AN4485" s="11"/>
      <c r="AO4485" s="11"/>
      <c r="AP4485" s="11"/>
      <c r="AQ4485" s="26"/>
      <c r="AR4485" s="26"/>
      <c r="AS4485" s="26"/>
      <c r="AT4485" s="26"/>
      <c r="AU4485" s="26"/>
      <c r="AV4485" s="26"/>
      <c r="AW4485" s="11"/>
      <c r="AX4485" s="11"/>
      <c r="AY4485" s="11"/>
      <c r="AZ4485" s="11"/>
      <c r="BA4485" s="11"/>
      <c r="BB4485" s="11"/>
      <c r="BC4485" s="11"/>
    </row>
    <row r="4486" spans="1:55" x14ac:dyDescent="0.3">
      <c r="A4486" s="11"/>
      <c r="B4486" s="11"/>
      <c r="C4486" s="11"/>
      <c r="D4486" s="11"/>
      <c r="E4486" s="38"/>
      <c r="F4486" s="11"/>
      <c r="G4486" s="40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11"/>
      <c r="AG4486" s="11"/>
      <c r="AH4486" s="11"/>
      <c r="AI4486" s="11"/>
      <c r="AJ4486" s="11"/>
      <c r="AK4486" s="11"/>
      <c r="AL4486" s="11"/>
      <c r="AM4486" s="11"/>
      <c r="AN4486" s="11"/>
      <c r="AO4486" s="11"/>
      <c r="AP4486" s="11"/>
      <c r="AQ4486" s="26"/>
      <c r="AR4486" s="26"/>
      <c r="AS4486" s="26"/>
      <c r="AT4486" s="26"/>
      <c r="AU4486" s="26"/>
      <c r="AV4486" s="26"/>
      <c r="AW4486" s="11"/>
      <c r="AX4486" s="11"/>
      <c r="AY4486" s="11"/>
      <c r="AZ4486" s="11"/>
      <c r="BA4486" s="11"/>
      <c r="BB4486" s="11"/>
      <c r="BC4486" s="11"/>
    </row>
    <row r="4487" spans="1:55" x14ac:dyDescent="0.3">
      <c r="A4487" s="11"/>
      <c r="B4487" s="11"/>
      <c r="C4487" s="11"/>
      <c r="D4487" s="11"/>
      <c r="E4487" s="38"/>
      <c r="F4487" s="11"/>
      <c r="G4487" s="40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11"/>
      <c r="AG4487" s="11"/>
      <c r="AH4487" s="11"/>
      <c r="AI4487" s="11"/>
      <c r="AJ4487" s="11"/>
      <c r="AK4487" s="11"/>
      <c r="AL4487" s="11"/>
      <c r="AM4487" s="11"/>
      <c r="AN4487" s="11"/>
      <c r="AO4487" s="11"/>
      <c r="AP4487" s="11"/>
      <c r="AQ4487" s="26"/>
      <c r="AR4487" s="26"/>
      <c r="AS4487" s="26"/>
      <c r="AT4487" s="26"/>
      <c r="AU4487" s="26"/>
      <c r="AV4487" s="26"/>
      <c r="AW4487" s="11"/>
      <c r="AX4487" s="11"/>
      <c r="AY4487" s="11"/>
      <c r="AZ4487" s="11"/>
      <c r="BA4487" s="11"/>
      <c r="BB4487" s="11"/>
      <c r="BC4487" s="11"/>
    </row>
    <row r="4488" spans="1:55" x14ac:dyDescent="0.3">
      <c r="A4488" s="11"/>
      <c r="B4488" s="11"/>
      <c r="C4488" s="11"/>
      <c r="D4488" s="11"/>
      <c r="E4488" s="38"/>
      <c r="F4488" s="11"/>
      <c r="G4488" s="40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11"/>
      <c r="AG4488" s="11"/>
      <c r="AH4488" s="11"/>
      <c r="AI4488" s="11"/>
      <c r="AJ4488" s="11"/>
      <c r="AK4488" s="11"/>
      <c r="AL4488" s="11"/>
      <c r="AM4488" s="11"/>
      <c r="AN4488" s="11"/>
      <c r="AO4488" s="11"/>
      <c r="AP4488" s="11"/>
      <c r="AQ4488" s="26"/>
      <c r="AR4488" s="26"/>
      <c r="AS4488" s="26"/>
      <c r="AT4488" s="26"/>
      <c r="AU4488" s="26"/>
      <c r="AV4488" s="26"/>
      <c r="AW4488" s="11"/>
      <c r="AX4488" s="11"/>
      <c r="AY4488" s="11"/>
      <c r="AZ4488" s="11"/>
      <c r="BA4488" s="11"/>
      <c r="BB4488" s="11"/>
      <c r="BC4488" s="11"/>
    </row>
    <row r="4489" spans="1:55" x14ac:dyDescent="0.3">
      <c r="A4489" s="11"/>
      <c r="B4489" s="11"/>
      <c r="C4489" s="11"/>
      <c r="D4489" s="11"/>
      <c r="E4489" s="38"/>
      <c r="F4489" s="11"/>
      <c r="G4489" s="40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11"/>
      <c r="AG4489" s="11"/>
      <c r="AH4489" s="11"/>
      <c r="AI4489" s="11"/>
      <c r="AJ4489" s="11"/>
      <c r="AK4489" s="11"/>
      <c r="AL4489" s="11"/>
      <c r="AM4489" s="11"/>
      <c r="AN4489" s="11"/>
      <c r="AO4489" s="11"/>
      <c r="AP4489" s="11"/>
      <c r="AQ4489" s="26"/>
      <c r="AR4489" s="26"/>
      <c r="AS4489" s="26"/>
      <c r="AT4489" s="26"/>
      <c r="AU4489" s="26"/>
      <c r="AV4489" s="26"/>
      <c r="AW4489" s="11"/>
      <c r="AX4489" s="11"/>
      <c r="AY4489" s="11"/>
      <c r="AZ4489" s="11"/>
      <c r="BA4489" s="11"/>
      <c r="BB4489" s="11"/>
      <c r="BC4489" s="11"/>
    </row>
    <row r="4490" spans="1:55" x14ac:dyDescent="0.3">
      <c r="A4490" s="11"/>
      <c r="B4490" s="11"/>
      <c r="C4490" s="11"/>
      <c r="D4490" s="11"/>
      <c r="E4490" s="38"/>
      <c r="F4490" s="11"/>
      <c r="G4490" s="40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11"/>
      <c r="AG4490" s="11"/>
      <c r="AH4490" s="11"/>
      <c r="AI4490" s="11"/>
      <c r="AJ4490" s="11"/>
      <c r="AK4490" s="11"/>
      <c r="AL4490" s="11"/>
      <c r="AM4490" s="11"/>
      <c r="AN4490" s="11"/>
      <c r="AO4490" s="11"/>
      <c r="AP4490" s="11"/>
      <c r="AQ4490" s="26"/>
      <c r="AR4490" s="26"/>
      <c r="AS4490" s="26"/>
      <c r="AT4490" s="26"/>
      <c r="AU4490" s="26"/>
      <c r="AV4490" s="26"/>
      <c r="AW4490" s="11"/>
      <c r="AX4490" s="11"/>
      <c r="AY4490" s="11"/>
      <c r="AZ4490" s="11"/>
      <c r="BA4490" s="11"/>
      <c r="BB4490" s="11"/>
      <c r="BC4490" s="11"/>
    </row>
    <row r="4491" spans="1:55" x14ac:dyDescent="0.3">
      <c r="A4491" s="11"/>
      <c r="B4491" s="11"/>
      <c r="C4491" s="11"/>
      <c r="D4491" s="11"/>
      <c r="E4491" s="38"/>
      <c r="F4491" s="11"/>
      <c r="G4491" s="40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11"/>
      <c r="AG4491" s="11"/>
      <c r="AH4491" s="11"/>
      <c r="AI4491" s="11"/>
      <c r="AJ4491" s="11"/>
      <c r="AK4491" s="11"/>
      <c r="AL4491" s="11"/>
      <c r="AM4491" s="11"/>
      <c r="AN4491" s="11"/>
      <c r="AO4491" s="11"/>
      <c r="AP4491" s="11"/>
      <c r="AQ4491" s="26"/>
      <c r="AR4491" s="26"/>
      <c r="AS4491" s="26"/>
      <c r="AT4491" s="26"/>
      <c r="AU4491" s="26"/>
      <c r="AV4491" s="26"/>
      <c r="AW4491" s="11"/>
      <c r="AX4491" s="11"/>
      <c r="AY4491" s="11"/>
      <c r="AZ4491" s="11"/>
      <c r="BA4491" s="11"/>
      <c r="BB4491" s="11"/>
      <c r="BC4491" s="11"/>
    </row>
    <row r="4492" spans="1:55" x14ac:dyDescent="0.3">
      <c r="A4492" s="11"/>
      <c r="B4492" s="11"/>
      <c r="C4492" s="11"/>
      <c r="D4492" s="11"/>
      <c r="E4492" s="38"/>
      <c r="F4492" s="11"/>
      <c r="G4492" s="40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11"/>
      <c r="AG4492" s="11"/>
      <c r="AH4492" s="11"/>
      <c r="AI4492" s="11"/>
      <c r="AJ4492" s="11"/>
      <c r="AK4492" s="11"/>
      <c r="AL4492" s="11"/>
      <c r="AM4492" s="11"/>
      <c r="AN4492" s="11"/>
      <c r="AO4492" s="11"/>
      <c r="AP4492" s="11"/>
      <c r="AQ4492" s="26"/>
      <c r="AR4492" s="26"/>
      <c r="AS4492" s="26"/>
      <c r="AT4492" s="26"/>
      <c r="AU4492" s="26"/>
      <c r="AV4492" s="26"/>
      <c r="AW4492" s="11"/>
      <c r="AX4492" s="11"/>
      <c r="AY4492" s="11"/>
      <c r="AZ4492" s="11"/>
      <c r="BA4492" s="11"/>
      <c r="BB4492" s="11"/>
      <c r="BC4492" s="11"/>
    </row>
    <row r="4493" spans="1:55" x14ac:dyDescent="0.3">
      <c r="A4493" s="11"/>
      <c r="B4493" s="11"/>
      <c r="C4493" s="11"/>
      <c r="D4493" s="11"/>
      <c r="E4493" s="38"/>
      <c r="F4493" s="11"/>
      <c r="G4493" s="40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11"/>
      <c r="AG4493" s="11"/>
      <c r="AH4493" s="11"/>
      <c r="AI4493" s="11"/>
      <c r="AJ4493" s="11"/>
      <c r="AK4493" s="11"/>
      <c r="AL4493" s="11"/>
      <c r="AM4493" s="11"/>
      <c r="AN4493" s="11"/>
      <c r="AO4493" s="11"/>
      <c r="AP4493" s="11"/>
      <c r="AQ4493" s="26"/>
      <c r="AR4493" s="26"/>
      <c r="AS4493" s="26"/>
      <c r="AT4493" s="26"/>
      <c r="AU4493" s="26"/>
      <c r="AV4493" s="26"/>
      <c r="AW4493" s="11"/>
      <c r="AX4493" s="11"/>
      <c r="AY4493" s="11"/>
      <c r="AZ4493" s="11"/>
      <c r="BA4493" s="11"/>
      <c r="BB4493" s="11"/>
      <c r="BC4493" s="11"/>
    </row>
    <row r="4494" spans="1:55" x14ac:dyDescent="0.3">
      <c r="A4494" s="11"/>
      <c r="B4494" s="11"/>
      <c r="C4494" s="11"/>
      <c r="D4494" s="11"/>
      <c r="E4494" s="38"/>
      <c r="F4494" s="11"/>
      <c r="G4494" s="40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11"/>
      <c r="AG4494" s="11"/>
      <c r="AH4494" s="11"/>
      <c r="AI4494" s="11"/>
      <c r="AJ4494" s="11"/>
      <c r="AK4494" s="11"/>
      <c r="AL4494" s="11"/>
      <c r="AM4494" s="11"/>
      <c r="AN4494" s="11"/>
      <c r="AO4494" s="11"/>
      <c r="AP4494" s="11"/>
      <c r="AQ4494" s="26"/>
      <c r="AR4494" s="26"/>
      <c r="AS4494" s="26"/>
      <c r="AT4494" s="26"/>
      <c r="AU4494" s="26"/>
      <c r="AV4494" s="26"/>
      <c r="AW4494" s="11"/>
      <c r="AX4494" s="11"/>
      <c r="AY4494" s="11"/>
      <c r="AZ4494" s="11"/>
      <c r="BA4494" s="11"/>
      <c r="BB4494" s="11"/>
      <c r="BC4494" s="11"/>
    </row>
    <row r="4495" spans="1:55" x14ac:dyDescent="0.3">
      <c r="A4495" s="11"/>
      <c r="B4495" s="11"/>
      <c r="C4495" s="11"/>
      <c r="D4495" s="11"/>
      <c r="E4495" s="38"/>
      <c r="F4495" s="11"/>
      <c r="G4495" s="40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11"/>
      <c r="AG4495" s="11"/>
      <c r="AH4495" s="11"/>
      <c r="AI4495" s="11"/>
      <c r="AJ4495" s="11"/>
      <c r="AK4495" s="11"/>
      <c r="AL4495" s="11"/>
      <c r="AM4495" s="11"/>
      <c r="AN4495" s="11"/>
      <c r="AO4495" s="11"/>
      <c r="AP4495" s="11"/>
      <c r="AQ4495" s="26"/>
      <c r="AR4495" s="26"/>
      <c r="AS4495" s="26"/>
      <c r="AT4495" s="26"/>
      <c r="AU4495" s="26"/>
      <c r="AV4495" s="26"/>
      <c r="AW4495" s="11"/>
      <c r="AX4495" s="11"/>
      <c r="AY4495" s="11"/>
      <c r="AZ4495" s="11"/>
      <c r="BA4495" s="11"/>
      <c r="BB4495" s="11"/>
      <c r="BC4495" s="11"/>
    </row>
    <row r="4496" spans="1:55" x14ac:dyDescent="0.3">
      <c r="A4496" s="11"/>
      <c r="B4496" s="11"/>
      <c r="C4496" s="11"/>
      <c r="D4496" s="11"/>
      <c r="E4496" s="38"/>
      <c r="F4496" s="11"/>
      <c r="G4496" s="40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11"/>
      <c r="AG4496" s="11"/>
      <c r="AH4496" s="11"/>
      <c r="AI4496" s="11"/>
      <c r="AJ4496" s="11"/>
      <c r="AK4496" s="11"/>
      <c r="AL4496" s="11"/>
      <c r="AM4496" s="11"/>
      <c r="AN4496" s="11"/>
      <c r="AO4496" s="11"/>
      <c r="AP4496" s="11"/>
      <c r="AQ4496" s="26"/>
      <c r="AR4496" s="26"/>
      <c r="AS4496" s="26"/>
      <c r="AT4496" s="26"/>
      <c r="AU4496" s="26"/>
      <c r="AV4496" s="26"/>
      <c r="AW4496" s="11"/>
      <c r="AX4496" s="11"/>
      <c r="AY4496" s="11"/>
      <c r="AZ4496" s="11"/>
      <c r="BA4496" s="11"/>
      <c r="BB4496" s="11"/>
      <c r="BC4496" s="11"/>
    </row>
    <row r="4497" spans="1:55" x14ac:dyDescent="0.3">
      <c r="A4497" s="11"/>
      <c r="B4497" s="11"/>
      <c r="C4497" s="11"/>
      <c r="D4497" s="11"/>
      <c r="E4497" s="38"/>
      <c r="F4497" s="11"/>
      <c r="G4497" s="40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11"/>
      <c r="AG4497" s="11"/>
      <c r="AH4497" s="11"/>
      <c r="AI4497" s="11"/>
      <c r="AJ4497" s="11"/>
      <c r="AK4497" s="11"/>
      <c r="AL4497" s="11"/>
      <c r="AM4497" s="11"/>
      <c r="AN4497" s="11"/>
      <c r="AO4497" s="11"/>
      <c r="AP4497" s="11"/>
      <c r="AQ4497" s="26"/>
      <c r="AR4497" s="26"/>
      <c r="AS4497" s="26"/>
      <c r="AT4497" s="26"/>
      <c r="AU4497" s="26"/>
      <c r="AV4497" s="26"/>
      <c r="AW4497" s="11"/>
      <c r="AX4497" s="11"/>
      <c r="AY4497" s="11"/>
      <c r="AZ4497" s="11"/>
      <c r="BA4497" s="11"/>
      <c r="BB4497" s="11"/>
      <c r="BC4497" s="11"/>
    </row>
    <row r="4498" spans="1:55" x14ac:dyDescent="0.3">
      <c r="A4498" s="11"/>
      <c r="B4498" s="11"/>
      <c r="C4498" s="11"/>
      <c r="D4498" s="11"/>
      <c r="E4498" s="38"/>
      <c r="F4498" s="11"/>
      <c r="G4498" s="40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11"/>
      <c r="AG4498" s="11"/>
      <c r="AH4498" s="11"/>
      <c r="AI4498" s="11"/>
      <c r="AJ4498" s="11"/>
      <c r="AK4498" s="11"/>
      <c r="AL4498" s="11"/>
      <c r="AM4498" s="11"/>
      <c r="AN4498" s="11"/>
      <c r="AO4498" s="11"/>
      <c r="AP4498" s="11"/>
      <c r="AQ4498" s="26"/>
      <c r="AR4498" s="26"/>
      <c r="AS4498" s="26"/>
      <c r="AT4498" s="26"/>
      <c r="AU4498" s="26"/>
      <c r="AV4498" s="26"/>
      <c r="AW4498" s="11"/>
      <c r="AX4498" s="11"/>
      <c r="AY4498" s="11"/>
      <c r="AZ4498" s="11"/>
      <c r="BA4498" s="11"/>
      <c r="BB4498" s="11"/>
      <c r="BC4498" s="11"/>
    </row>
    <row r="4499" spans="1:55" x14ac:dyDescent="0.3">
      <c r="A4499" s="11"/>
      <c r="B4499" s="11"/>
      <c r="C4499" s="11"/>
      <c r="D4499" s="11"/>
      <c r="E4499" s="38"/>
      <c r="F4499" s="11"/>
      <c r="G4499" s="40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11"/>
      <c r="AG4499" s="11"/>
      <c r="AH4499" s="11"/>
      <c r="AI4499" s="11"/>
      <c r="AJ4499" s="11"/>
      <c r="AK4499" s="11"/>
      <c r="AL4499" s="11"/>
      <c r="AM4499" s="11"/>
      <c r="AN4499" s="11"/>
      <c r="AO4499" s="11"/>
      <c r="AP4499" s="11"/>
      <c r="AQ4499" s="26"/>
      <c r="AR4499" s="26"/>
      <c r="AS4499" s="26"/>
      <c r="AT4499" s="26"/>
      <c r="AU4499" s="26"/>
      <c r="AV4499" s="26"/>
      <c r="AW4499" s="11"/>
      <c r="AX4499" s="11"/>
      <c r="AY4499" s="11"/>
      <c r="AZ4499" s="11"/>
      <c r="BA4499" s="11"/>
      <c r="BB4499" s="11"/>
      <c r="BC4499" s="11"/>
    </row>
    <row r="4500" spans="1:55" x14ac:dyDescent="0.3">
      <c r="A4500" s="11"/>
      <c r="B4500" s="11"/>
      <c r="C4500" s="11"/>
      <c r="D4500" s="11"/>
      <c r="E4500" s="38"/>
      <c r="F4500" s="11"/>
      <c r="G4500" s="40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11"/>
      <c r="AG4500" s="11"/>
      <c r="AH4500" s="11"/>
      <c r="AI4500" s="11"/>
      <c r="AJ4500" s="11"/>
      <c r="AK4500" s="11"/>
      <c r="AL4500" s="11"/>
      <c r="AM4500" s="11"/>
      <c r="AN4500" s="11"/>
      <c r="AO4500" s="11"/>
      <c r="AP4500" s="11"/>
      <c r="AQ4500" s="26"/>
      <c r="AR4500" s="26"/>
      <c r="AS4500" s="26"/>
      <c r="AT4500" s="26"/>
      <c r="AU4500" s="26"/>
      <c r="AV4500" s="26"/>
      <c r="AW4500" s="11"/>
      <c r="AX4500" s="11"/>
      <c r="AY4500" s="11"/>
      <c r="AZ4500" s="11"/>
      <c r="BA4500" s="11"/>
      <c r="BB4500" s="11"/>
      <c r="BC4500" s="11"/>
    </row>
    <row r="4501" spans="1:55" x14ac:dyDescent="0.3">
      <c r="A4501" s="11"/>
      <c r="B4501" s="11"/>
      <c r="C4501" s="11"/>
      <c r="D4501" s="11"/>
      <c r="E4501" s="38"/>
      <c r="F4501" s="11"/>
      <c r="G4501" s="40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11"/>
      <c r="AG4501" s="11"/>
      <c r="AH4501" s="11"/>
      <c r="AI4501" s="11"/>
      <c r="AJ4501" s="11"/>
      <c r="AK4501" s="11"/>
      <c r="AL4501" s="11"/>
      <c r="AM4501" s="11"/>
      <c r="AN4501" s="11"/>
      <c r="AO4501" s="11"/>
      <c r="AP4501" s="11"/>
      <c r="AQ4501" s="26"/>
      <c r="AR4501" s="26"/>
      <c r="AS4501" s="26"/>
      <c r="AT4501" s="26"/>
      <c r="AU4501" s="26"/>
      <c r="AV4501" s="26"/>
      <c r="AW4501" s="11"/>
      <c r="AX4501" s="11"/>
      <c r="AY4501" s="11"/>
      <c r="AZ4501" s="11"/>
      <c r="BA4501" s="11"/>
      <c r="BB4501" s="11"/>
      <c r="BC4501" s="11"/>
    </row>
    <row r="4502" spans="1:55" x14ac:dyDescent="0.3">
      <c r="A4502" s="11"/>
      <c r="B4502" s="11"/>
      <c r="C4502" s="11"/>
      <c r="D4502" s="11"/>
      <c r="E4502" s="38"/>
      <c r="F4502" s="11"/>
      <c r="G4502" s="40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11"/>
      <c r="AG4502" s="11"/>
      <c r="AH4502" s="11"/>
      <c r="AI4502" s="11"/>
      <c r="AJ4502" s="11"/>
      <c r="AK4502" s="11"/>
      <c r="AL4502" s="11"/>
      <c r="AM4502" s="11"/>
      <c r="AN4502" s="11"/>
      <c r="AO4502" s="11"/>
      <c r="AP4502" s="11"/>
      <c r="AQ4502" s="26"/>
      <c r="AR4502" s="26"/>
      <c r="AS4502" s="26"/>
      <c r="AT4502" s="26"/>
      <c r="AU4502" s="26"/>
      <c r="AV4502" s="26"/>
      <c r="AW4502" s="11"/>
      <c r="AX4502" s="11"/>
      <c r="AY4502" s="11"/>
      <c r="AZ4502" s="11"/>
      <c r="BA4502" s="11"/>
      <c r="BB4502" s="11"/>
      <c r="BC4502" s="11"/>
    </row>
    <row r="4503" spans="1:55" x14ac:dyDescent="0.3">
      <c r="A4503" s="11"/>
      <c r="B4503" s="11"/>
      <c r="C4503" s="11"/>
      <c r="D4503" s="11"/>
      <c r="E4503" s="38"/>
      <c r="F4503" s="11"/>
      <c r="G4503" s="40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11"/>
      <c r="AG4503" s="11"/>
      <c r="AH4503" s="11"/>
      <c r="AI4503" s="11"/>
      <c r="AJ4503" s="11"/>
      <c r="AK4503" s="11"/>
      <c r="AL4503" s="11"/>
      <c r="AM4503" s="11"/>
      <c r="AN4503" s="11"/>
      <c r="AO4503" s="11"/>
      <c r="AP4503" s="11"/>
      <c r="AQ4503" s="26"/>
      <c r="AR4503" s="26"/>
      <c r="AS4503" s="26"/>
      <c r="AT4503" s="26"/>
      <c r="AU4503" s="26"/>
      <c r="AV4503" s="26"/>
      <c r="AW4503" s="11"/>
      <c r="AX4503" s="11"/>
      <c r="AY4503" s="11"/>
      <c r="AZ4503" s="11"/>
      <c r="BA4503" s="11"/>
      <c r="BB4503" s="11"/>
      <c r="BC4503" s="11"/>
    </row>
    <row r="4504" spans="1:55" x14ac:dyDescent="0.3">
      <c r="A4504" s="11"/>
      <c r="B4504" s="11"/>
      <c r="C4504" s="11"/>
      <c r="D4504" s="11"/>
      <c r="E4504" s="38"/>
      <c r="F4504" s="11"/>
      <c r="G4504" s="40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11"/>
      <c r="AG4504" s="11"/>
      <c r="AH4504" s="11"/>
      <c r="AI4504" s="11"/>
      <c r="AJ4504" s="11"/>
      <c r="AK4504" s="11"/>
      <c r="AL4504" s="11"/>
      <c r="AM4504" s="11"/>
      <c r="AN4504" s="11"/>
      <c r="AO4504" s="11"/>
      <c r="AP4504" s="11"/>
      <c r="AQ4504" s="26"/>
      <c r="AR4504" s="26"/>
      <c r="AS4504" s="26"/>
      <c r="AT4504" s="26"/>
      <c r="AU4504" s="26"/>
      <c r="AV4504" s="26"/>
      <c r="AW4504" s="11"/>
      <c r="AX4504" s="11"/>
      <c r="AY4504" s="11"/>
      <c r="AZ4504" s="11"/>
      <c r="BA4504" s="11"/>
      <c r="BB4504" s="11"/>
      <c r="BC4504" s="11"/>
    </row>
    <row r="4505" spans="1:55" x14ac:dyDescent="0.3">
      <c r="A4505" s="11"/>
      <c r="B4505" s="11"/>
      <c r="C4505" s="11"/>
      <c r="D4505" s="11"/>
      <c r="E4505" s="38"/>
      <c r="F4505" s="11"/>
      <c r="G4505" s="40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11"/>
      <c r="AG4505" s="11"/>
      <c r="AH4505" s="11"/>
      <c r="AI4505" s="11"/>
      <c r="AJ4505" s="11"/>
      <c r="AK4505" s="11"/>
      <c r="AL4505" s="11"/>
      <c r="AM4505" s="11"/>
      <c r="AN4505" s="11"/>
      <c r="AO4505" s="11"/>
      <c r="AP4505" s="11"/>
      <c r="AQ4505" s="26"/>
      <c r="AR4505" s="26"/>
      <c r="AS4505" s="26"/>
      <c r="AT4505" s="26"/>
      <c r="AU4505" s="26"/>
      <c r="AV4505" s="26"/>
      <c r="AW4505" s="11"/>
      <c r="AX4505" s="11"/>
      <c r="AY4505" s="11"/>
      <c r="AZ4505" s="11"/>
      <c r="BA4505" s="11"/>
      <c r="BB4505" s="11"/>
      <c r="BC4505" s="11"/>
    </row>
    <row r="4506" spans="1:55" x14ac:dyDescent="0.3">
      <c r="A4506" s="11"/>
      <c r="B4506" s="11"/>
      <c r="C4506" s="11"/>
      <c r="D4506" s="11"/>
      <c r="E4506" s="38"/>
      <c r="F4506" s="11"/>
      <c r="G4506" s="40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11"/>
      <c r="AG4506" s="11"/>
      <c r="AH4506" s="11"/>
      <c r="AI4506" s="11"/>
      <c r="AJ4506" s="11"/>
      <c r="AK4506" s="11"/>
      <c r="AL4506" s="11"/>
      <c r="AM4506" s="11"/>
      <c r="AN4506" s="11"/>
      <c r="AO4506" s="11"/>
      <c r="AP4506" s="11"/>
      <c r="AQ4506" s="26"/>
      <c r="AR4506" s="26"/>
      <c r="AS4506" s="26"/>
      <c r="AT4506" s="26"/>
      <c r="AU4506" s="26"/>
      <c r="AV4506" s="26"/>
      <c r="AW4506" s="11"/>
      <c r="AX4506" s="11"/>
      <c r="AY4506" s="11"/>
      <c r="AZ4506" s="11"/>
      <c r="BA4506" s="11"/>
      <c r="BB4506" s="11"/>
      <c r="BC4506" s="11"/>
    </row>
    <row r="4507" spans="1:55" x14ac:dyDescent="0.3">
      <c r="A4507" s="11"/>
      <c r="B4507" s="11"/>
      <c r="C4507" s="11"/>
      <c r="D4507" s="11"/>
      <c r="E4507" s="38"/>
      <c r="F4507" s="11"/>
      <c r="G4507" s="40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11"/>
      <c r="AG4507" s="11"/>
      <c r="AH4507" s="11"/>
      <c r="AI4507" s="11"/>
      <c r="AJ4507" s="11"/>
      <c r="AK4507" s="11"/>
      <c r="AL4507" s="11"/>
      <c r="AM4507" s="11"/>
      <c r="AN4507" s="11"/>
      <c r="AO4507" s="11"/>
      <c r="AP4507" s="11"/>
      <c r="AQ4507" s="26"/>
      <c r="AR4507" s="26"/>
      <c r="AS4507" s="26"/>
      <c r="AT4507" s="26"/>
      <c r="AU4507" s="26"/>
      <c r="AV4507" s="26"/>
      <c r="AW4507" s="11"/>
      <c r="AX4507" s="11"/>
      <c r="AY4507" s="11"/>
      <c r="AZ4507" s="11"/>
      <c r="BA4507" s="11"/>
      <c r="BB4507" s="11"/>
      <c r="BC4507" s="11"/>
    </row>
    <row r="4508" spans="1:55" x14ac:dyDescent="0.3">
      <c r="A4508" s="11"/>
      <c r="B4508" s="11"/>
      <c r="C4508" s="11"/>
      <c r="D4508" s="11"/>
      <c r="E4508" s="38"/>
      <c r="F4508" s="11"/>
      <c r="G4508" s="40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11"/>
      <c r="AG4508" s="11"/>
      <c r="AH4508" s="11"/>
      <c r="AI4508" s="11"/>
      <c r="AJ4508" s="11"/>
      <c r="AK4508" s="11"/>
      <c r="AL4508" s="11"/>
      <c r="AM4508" s="11"/>
      <c r="AN4508" s="11"/>
      <c r="AO4508" s="11"/>
      <c r="AP4508" s="11"/>
      <c r="AQ4508" s="26"/>
      <c r="AR4508" s="26"/>
      <c r="AS4508" s="26"/>
      <c r="AT4508" s="26"/>
      <c r="AU4508" s="26"/>
      <c r="AV4508" s="26"/>
      <c r="AW4508" s="11"/>
      <c r="AX4508" s="11"/>
      <c r="AY4508" s="11"/>
      <c r="AZ4508" s="11"/>
      <c r="BA4508" s="11"/>
      <c r="BB4508" s="11"/>
      <c r="BC4508" s="11"/>
    </row>
    <row r="4509" spans="1:55" x14ac:dyDescent="0.3">
      <c r="A4509" s="11"/>
      <c r="B4509" s="11"/>
      <c r="C4509" s="11"/>
      <c r="D4509" s="11"/>
      <c r="E4509" s="38"/>
      <c r="F4509" s="11"/>
      <c r="G4509" s="40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11"/>
      <c r="AG4509" s="11"/>
      <c r="AH4509" s="11"/>
      <c r="AI4509" s="11"/>
      <c r="AJ4509" s="11"/>
      <c r="AK4509" s="11"/>
      <c r="AL4509" s="11"/>
      <c r="AM4509" s="11"/>
      <c r="AN4509" s="11"/>
      <c r="AO4509" s="11"/>
      <c r="AP4509" s="11"/>
      <c r="AQ4509" s="26"/>
      <c r="AR4509" s="26"/>
      <c r="AS4509" s="26"/>
      <c r="AT4509" s="26"/>
      <c r="AU4509" s="26"/>
      <c r="AV4509" s="26"/>
      <c r="AW4509" s="11"/>
      <c r="AX4509" s="11"/>
      <c r="AY4509" s="11"/>
      <c r="AZ4509" s="11"/>
      <c r="BA4509" s="11"/>
      <c r="BB4509" s="11"/>
      <c r="BC4509" s="11"/>
    </row>
    <row r="4510" spans="1:55" x14ac:dyDescent="0.3">
      <c r="A4510" s="11"/>
      <c r="B4510" s="11"/>
      <c r="C4510" s="11"/>
      <c r="D4510" s="11"/>
      <c r="E4510" s="38"/>
      <c r="F4510" s="11"/>
      <c r="G4510" s="40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11"/>
      <c r="AG4510" s="11"/>
      <c r="AH4510" s="11"/>
      <c r="AI4510" s="11"/>
      <c r="AJ4510" s="11"/>
      <c r="AK4510" s="11"/>
      <c r="AL4510" s="11"/>
      <c r="AM4510" s="11"/>
      <c r="AN4510" s="11"/>
      <c r="AO4510" s="11"/>
      <c r="AP4510" s="11"/>
      <c r="AQ4510" s="26"/>
      <c r="AR4510" s="26"/>
      <c r="AS4510" s="26"/>
      <c r="AT4510" s="26"/>
      <c r="AU4510" s="26"/>
      <c r="AV4510" s="26"/>
      <c r="AW4510" s="11"/>
      <c r="AX4510" s="11"/>
      <c r="AY4510" s="11"/>
      <c r="AZ4510" s="11"/>
      <c r="BA4510" s="11"/>
      <c r="BB4510" s="11"/>
      <c r="BC4510" s="11"/>
    </row>
    <row r="4511" spans="1:55" x14ac:dyDescent="0.3">
      <c r="A4511" s="11"/>
      <c r="B4511" s="11"/>
      <c r="C4511" s="11"/>
      <c r="D4511" s="11"/>
      <c r="E4511" s="38"/>
      <c r="F4511" s="11"/>
      <c r="G4511" s="40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11"/>
      <c r="AG4511" s="11"/>
      <c r="AH4511" s="11"/>
      <c r="AI4511" s="11"/>
      <c r="AJ4511" s="11"/>
      <c r="AK4511" s="11"/>
      <c r="AL4511" s="11"/>
      <c r="AM4511" s="11"/>
      <c r="AN4511" s="11"/>
      <c r="AO4511" s="11"/>
      <c r="AP4511" s="11"/>
      <c r="AQ4511" s="26"/>
      <c r="AR4511" s="26"/>
      <c r="AS4511" s="26"/>
      <c r="AT4511" s="26"/>
      <c r="AU4511" s="26"/>
      <c r="AV4511" s="26"/>
      <c r="AW4511" s="11"/>
      <c r="AX4511" s="11"/>
      <c r="AY4511" s="11"/>
      <c r="AZ4511" s="11"/>
      <c r="BA4511" s="11"/>
      <c r="BB4511" s="11"/>
      <c r="BC4511" s="11"/>
    </row>
    <row r="4512" spans="1:55" x14ac:dyDescent="0.3">
      <c r="A4512" s="11"/>
      <c r="B4512" s="11"/>
      <c r="C4512" s="11"/>
      <c r="D4512" s="11"/>
      <c r="E4512" s="38"/>
      <c r="F4512" s="11"/>
      <c r="G4512" s="40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11"/>
      <c r="AG4512" s="11"/>
      <c r="AH4512" s="11"/>
      <c r="AI4512" s="11"/>
      <c r="AJ4512" s="11"/>
      <c r="AK4512" s="11"/>
      <c r="AL4512" s="11"/>
      <c r="AM4512" s="11"/>
      <c r="AN4512" s="11"/>
      <c r="AO4512" s="11"/>
      <c r="AP4512" s="11"/>
      <c r="AQ4512" s="26"/>
      <c r="AR4512" s="26"/>
      <c r="AS4512" s="26"/>
      <c r="AT4512" s="26"/>
      <c r="AU4512" s="26"/>
      <c r="AV4512" s="26"/>
      <c r="AW4512" s="11"/>
      <c r="AX4512" s="11"/>
      <c r="AY4512" s="11"/>
      <c r="AZ4512" s="11"/>
      <c r="BA4512" s="11"/>
      <c r="BB4512" s="11"/>
      <c r="BC4512" s="11"/>
    </row>
    <row r="4513" spans="1:55" x14ac:dyDescent="0.3">
      <c r="A4513" s="11"/>
      <c r="B4513" s="11"/>
      <c r="C4513" s="11"/>
      <c r="D4513" s="11"/>
      <c r="E4513" s="38"/>
      <c r="F4513" s="11"/>
      <c r="G4513" s="40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11"/>
      <c r="AG4513" s="11"/>
      <c r="AH4513" s="11"/>
      <c r="AI4513" s="11"/>
      <c r="AJ4513" s="11"/>
      <c r="AK4513" s="11"/>
      <c r="AL4513" s="11"/>
      <c r="AM4513" s="11"/>
      <c r="AN4513" s="11"/>
      <c r="AO4513" s="11"/>
      <c r="AP4513" s="11"/>
      <c r="AQ4513" s="26"/>
      <c r="AR4513" s="26"/>
      <c r="AS4513" s="26"/>
      <c r="AT4513" s="26"/>
      <c r="AU4513" s="26"/>
      <c r="AV4513" s="26"/>
      <c r="AW4513" s="11"/>
      <c r="AX4513" s="11"/>
      <c r="AY4513" s="11"/>
      <c r="AZ4513" s="11"/>
      <c r="BA4513" s="11"/>
      <c r="BB4513" s="11"/>
      <c r="BC4513" s="11"/>
    </row>
    <row r="4514" spans="1:55" x14ac:dyDescent="0.3">
      <c r="A4514" s="11"/>
      <c r="B4514" s="11"/>
      <c r="C4514" s="11"/>
      <c r="D4514" s="11"/>
      <c r="E4514" s="38"/>
      <c r="F4514" s="11"/>
      <c r="G4514" s="40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11"/>
      <c r="AG4514" s="11"/>
      <c r="AH4514" s="11"/>
      <c r="AI4514" s="11"/>
      <c r="AJ4514" s="11"/>
      <c r="AK4514" s="11"/>
      <c r="AL4514" s="11"/>
      <c r="AM4514" s="11"/>
      <c r="AN4514" s="11"/>
      <c r="AO4514" s="11"/>
      <c r="AP4514" s="11"/>
      <c r="AQ4514" s="26"/>
      <c r="AR4514" s="26"/>
      <c r="AS4514" s="26"/>
      <c r="AT4514" s="26"/>
      <c r="AU4514" s="26"/>
      <c r="AV4514" s="26"/>
      <c r="AW4514" s="11"/>
      <c r="AX4514" s="11"/>
      <c r="AY4514" s="11"/>
      <c r="AZ4514" s="11"/>
      <c r="BA4514" s="11"/>
      <c r="BB4514" s="11"/>
      <c r="BC4514" s="11"/>
    </row>
    <row r="4515" spans="1:55" x14ac:dyDescent="0.3">
      <c r="A4515" s="11"/>
      <c r="B4515" s="11"/>
      <c r="C4515" s="11"/>
      <c r="D4515" s="11"/>
      <c r="E4515" s="38"/>
      <c r="F4515" s="11"/>
      <c r="G4515" s="40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11"/>
      <c r="AG4515" s="11"/>
      <c r="AH4515" s="11"/>
      <c r="AI4515" s="11"/>
      <c r="AJ4515" s="11"/>
      <c r="AK4515" s="11"/>
      <c r="AL4515" s="11"/>
      <c r="AM4515" s="11"/>
      <c r="AN4515" s="11"/>
      <c r="AO4515" s="11"/>
      <c r="AP4515" s="11"/>
      <c r="AQ4515" s="26"/>
      <c r="AR4515" s="26"/>
      <c r="AS4515" s="26"/>
      <c r="AT4515" s="26"/>
      <c r="AU4515" s="26"/>
      <c r="AV4515" s="26"/>
      <c r="AW4515" s="11"/>
      <c r="AX4515" s="11"/>
      <c r="AY4515" s="11"/>
      <c r="AZ4515" s="11"/>
      <c r="BA4515" s="11"/>
      <c r="BB4515" s="11"/>
      <c r="BC4515" s="11"/>
    </row>
    <row r="4516" spans="1:55" x14ac:dyDescent="0.3">
      <c r="A4516" s="11"/>
      <c r="B4516" s="11"/>
      <c r="C4516" s="11"/>
      <c r="D4516" s="11"/>
      <c r="E4516" s="38"/>
      <c r="F4516" s="11"/>
      <c r="G4516" s="40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11"/>
      <c r="AG4516" s="11"/>
      <c r="AH4516" s="11"/>
      <c r="AI4516" s="11"/>
      <c r="AJ4516" s="11"/>
      <c r="AK4516" s="11"/>
      <c r="AL4516" s="11"/>
      <c r="AM4516" s="11"/>
      <c r="AN4516" s="11"/>
      <c r="AO4516" s="11"/>
      <c r="AP4516" s="11"/>
      <c r="AQ4516" s="26"/>
      <c r="AR4516" s="26"/>
      <c r="AS4516" s="26"/>
      <c r="AT4516" s="26"/>
      <c r="AU4516" s="26"/>
      <c r="AV4516" s="26"/>
      <c r="AW4516" s="11"/>
      <c r="AX4516" s="11"/>
      <c r="AY4516" s="11"/>
      <c r="AZ4516" s="11"/>
      <c r="BA4516" s="11"/>
      <c r="BB4516" s="11"/>
      <c r="BC4516" s="11"/>
    </row>
    <row r="4517" spans="1:55" x14ac:dyDescent="0.3">
      <c r="A4517" s="11"/>
      <c r="B4517" s="11"/>
      <c r="C4517" s="11"/>
      <c r="D4517" s="11"/>
      <c r="E4517" s="38"/>
      <c r="F4517" s="11"/>
      <c r="G4517" s="40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11"/>
      <c r="AG4517" s="11"/>
      <c r="AH4517" s="11"/>
      <c r="AI4517" s="11"/>
      <c r="AJ4517" s="11"/>
      <c r="AK4517" s="11"/>
      <c r="AL4517" s="11"/>
      <c r="AM4517" s="11"/>
      <c r="AN4517" s="11"/>
      <c r="AO4517" s="11"/>
      <c r="AP4517" s="11"/>
      <c r="AQ4517" s="26"/>
      <c r="AR4517" s="26"/>
      <c r="AS4517" s="26"/>
      <c r="AT4517" s="26"/>
      <c r="AU4517" s="26"/>
      <c r="AV4517" s="26"/>
      <c r="AW4517" s="11"/>
      <c r="AX4517" s="11"/>
      <c r="AY4517" s="11"/>
      <c r="AZ4517" s="11"/>
      <c r="BA4517" s="11"/>
      <c r="BB4517" s="11"/>
      <c r="BC4517" s="11"/>
    </row>
    <row r="4518" spans="1:55" x14ac:dyDescent="0.3">
      <c r="A4518" s="11"/>
      <c r="B4518" s="11"/>
      <c r="C4518" s="11"/>
      <c r="D4518" s="11"/>
      <c r="E4518" s="38"/>
      <c r="F4518" s="11"/>
      <c r="G4518" s="40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11"/>
      <c r="AG4518" s="11"/>
      <c r="AH4518" s="11"/>
      <c r="AI4518" s="11"/>
      <c r="AJ4518" s="11"/>
      <c r="AK4518" s="11"/>
      <c r="AL4518" s="11"/>
      <c r="AM4518" s="11"/>
      <c r="AN4518" s="11"/>
      <c r="AO4518" s="11"/>
      <c r="AP4518" s="11"/>
      <c r="AQ4518" s="26"/>
      <c r="AR4518" s="26"/>
      <c r="AS4518" s="26"/>
      <c r="AT4518" s="26"/>
      <c r="AU4518" s="26"/>
      <c r="AV4518" s="26"/>
      <c r="AW4518" s="11"/>
      <c r="AX4518" s="11"/>
      <c r="AY4518" s="11"/>
      <c r="AZ4518" s="11"/>
      <c r="BA4518" s="11"/>
      <c r="BB4518" s="11"/>
      <c r="BC4518" s="11"/>
    </row>
    <row r="4519" spans="1:55" x14ac:dyDescent="0.3">
      <c r="A4519" s="11"/>
      <c r="B4519" s="11"/>
      <c r="C4519" s="11"/>
      <c r="D4519" s="11"/>
      <c r="E4519" s="38"/>
      <c r="F4519" s="11"/>
      <c r="G4519" s="40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11"/>
      <c r="AG4519" s="11"/>
      <c r="AH4519" s="11"/>
      <c r="AI4519" s="11"/>
      <c r="AJ4519" s="11"/>
      <c r="AK4519" s="11"/>
      <c r="AL4519" s="11"/>
      <c r="AM4519" s="11"/>
      <c r="AN4519" s="11"/>
      <c r="AO4519" s="11"/>
      <c r="AP4519" s="11"/>
      <c r="AQ4519" s="26"/>
      <c r="AR4519" s="26"/>
      <c r="AS4519" s="26"/>
      <c r="AT4519" s="26"/>
      <c r="AU4519" s="26"/>
      <c r="AV4519" s="26"/>
      <c r="AW4519" s="11"/>
      <c r="AX4519" s="11"/>
      <c r="AY4519" s="11"/>
      <c r="AZ4519" s="11"/>
      <c r="BA4519" s="11"/>
      <c r="BB4519" s="11"/>
      <c r="BC4519" s="11"/>
    </row>
    <row r="4520" spans="1:55" x14ac:dyDescent="0.3">
      <c r="A4520" s="11"/>
      <c r="B4520" s="11"/>
      <c r="C4520" s="11"/>
      <c r="D4520" s="11"/>
      <c r="E4520" s="38"/>
      <c r="F4520" s="11"/>
      <c r="G4520" s="40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11"/>
      <c r="AG4520" s="11"/>
      <c r="AH4520" s="11"/>
      <c r="AI4520" s="11"/>
      <c r="AJ4520" s="11"/>
      <c r="AK4520" s="11"/>
      <c r="AL4520" s="11"/>
      <c r="AM4520" s="11"/>
      <c r="AN4520" s="11"/>
      <c r="AO4520" s="11"/>
      <c r="AP4520" s="11"/>
      <c r="AQ4520" s="26"/>
      <c r="AR4520" s="26"/>
      <c r="AS4520" s="26"/>
      <c r="AT4520" s="26"/>
      <c r="AU4520" s="26"/>
      <c r="AV4520" s="26"/>
      <c r="AW4520" s="11"/>
      <c r="AX4520" s="11"/>
      <c r="AY4520" s="11"/>
      <c r="AZ4520" s="11"/>
      <c r="BA4520" s="11"/>
      <c r="BB4520" s="11"/>
      <c r="BC4520" s="11"/>
    </row>
    <row r="4521" spans="1:55" x14ac:dyDescent="0.3">
      <c r="A4521" s="11"/>
      <c r="B4521" s="11"/>
      <c r="C4521" s="11"/>
      <c r="D4521" s="11"/>
      <c r="E4521" s="38"/>
      <c r="F4521" s="11"/>
      <c r="G4521" s="40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11"/>
      <c r="AG4521" s="11"/>
      <c r="AH4521" s="11"/>
      <c r="AI4521" s="11"/>
      <c r="AJ4521" s="11"/>
      <c r="AK4521" s="11"/>
      <c r="AL4521" s="11"/>
      <c r="AM4521" s="11"/>
      <c r="AN4521" s="11"/>
      <c r="AO4521" s="11"/>
      <c r="AP4521" s="11"/>
      <c r="AQ4521" s="26"/>
      <c r="AR4521" s="26"/>
      <c r="AS4521" s="26"/>
      <c r="AT4521" s="26"/>
      <c r="AU4521" s="26"/>
      <c r="AV4521" s="26"/>
      <c r="AW4521" s="11"/>
      <c r="AX4521" s="11"/>
      <c r="AY4521" s="11"/>
      <c r="AZ4521" s="11"/>
      <c r="BA4521" s="11"/>
      <c r="BB4521" s="11"/>
      <c r="BC4521" s="11"/>
    </row>
    <row r="4522" spans="1:55" x14ac:dyDescent="0.3">
      <c r="A4522" s="11"/>
      <c r="B4522" s="11"/>
      <c r="C4522" s="11"/>
      <c r="D4522" s="11"/>
      <c r="E4522" s="38"/>
      <c r="F4522" s="11"/>
      <c r="G4522" s="40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11"/>
      <c r="AG4522" s="11"/>
      <c r="AH4522" s="11"/>
      <c r="AI4522" s="11"/>
      <c r="AJ4522" s="11"/>
      <c r="AK4522" s="11"/>
      <c r="AL4522" s="11"/>
      <c r="AM4522" s="11"/>
      <c r="AN4522" s="11"/>
      <c r="AO4522" s="11"/>
      <c r="AP4522" s="11"/>
      <c r="AQ4522" s="26"/>
      <c r="AR4522" s="26"/>
      <c r="AS4522" s="26"/>
      <c r="AT4522" s="26"/>
      <c r="AU4522" s="26"/>
      <c r="AV4522" s="26"/>
      <c r="AW4522" s="11"/>
      <c r="AX4522" s="11"/>
      <c r="AY4522" s="11"/>
      <c r="AZ4522" s="11"/>
      <c r="BA4522" s="11"/>
      <c r="BB4522" s="11"/>
      <c r="BC4522" s="11"/>
    </row>
    <row r="4523" spans="1:55" x14ac:dyDescent="0.3">
      <c r="A4523" s="11"/>
      <c r="B4523" s="11"/>
      <c r="C4523" s="11"/>
      <c r="D4523" s="11"/>
      <c r="E4523" s="38"/>
      <c r="F4523" s="11"/>
      <c r="G4523" s="40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11"/>
      <c r="AG4523" s="11"/>
      <c r="AH4523" s="11"/>
      <c r="AI4523" s="11"/>
      <c r="AJ4523" s="11"/>
      <c r="AK4523" s="11"/>
      <c r="AL4523" s="11"/>
      <c r="AM4523" s="11"/>
      <c r="AN4523" s="11"/>
      <c r="AO4523" s="11"/>
      <c r="AP4523" s="11"/>
      <c r="AQ4523" s="26"/>
      <c r="AR4523" s="26"/>
      <c r="AS4523" s="26"/>
      <c r="AT4523" s="26"/>
      <c r="AU4523" s="26"/>
      <c r="AV4523" s="26"/>
      <c r="AW4523" s="11"/>
      <c r="AX4523" s="11"/>
      <c r="AY4523" s="11"/>
      <c r="AZ4523" s="11"/>
      <c r="BA4523" s="11"/>
      <c r="BB4523" s="11"/>
      <c r="BC4523" s="11"/>
    </row>
    <row r="4524" spans="1:55" x14ac:dyDescent="0.3">
      <c r="A4524" s="11"/>
      <c r="B4524" s="11"/>
      <c r="C4524" s="11"/>
      <c r="D4524" s="11"/>
      <c r="E4524" s="38"/>
      <c r="F4524" s="11"/>
      <c r="G4524" s="40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11"/>
      <c r="AG4524" s="11"/>
      <c r="AH4524" s="11"/>
      <c r="AI4524" s="11"/>
      <c r="AJ4524" s="11"/>
      <c r="AK4524" s="11"/>
      <c r="AL4524" s="11"/>
      <c r="AM4524" s="11"/>
      <c r="AN4524" s="11"/>
      <c r="AO4524" s="11"/>
      <c r="AP4524" s="11"/>
      <c r="AQ4524" s="26"/>
      <c r="AR4524" s="26"/>
      <c r="AS4524" s="26"/>
      <c r="AT4524" s="26"/>
      <c r="AU4524" s="26"/>
      <c r="AV4524" s="26"/>
      <c r="AW4524" s="11"/>
      <c r="AX4524" s="11"/>
      <c r="AY4524" s="11"/>
      <c r="AZ4524" s="11"/>
      <c r="BA4524" s="11"/>
      <c r="BB4524" s="11"/>
      <c r="BC4524" s="11"/>
    </row>
    <row r="4525" spans="1:55" x14ac:dyDescent="0.3">
      <c r="A4525" s="11"/>
      <c r="B4525" s="11"/>
      <c r="C4525" s="11"/>
      <c r="D4525" s="11"/>
      <c r="E4525" s="38"/>
      <c r="F4525" s="11"/>
      <c r="G4525" s="40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11"/>
      <c r="AG4525" s="11"/>
      <c r="AH4525" s="11"/>
      <c r="AI4525" s="11"/>
      <c r="AJ4525" s="11"/>
      <c r="AK4525" s="11"/>
      <c r="AL4525" s="11"/>
      <c r="AM4525" s="11"/>
      <c r="AN4525" s="11"/>
      <c r="AO4525" s="11"/>
      <c r="AP4525" s="11"/>
      <c r="AQ4525" s="26"/>
      <c r="AR4525" s="26"/>
      <c r="AS4525" s="26"/>
      <c r="AT4525" s="26"/>
      <c r="AU4525" s="26"/>
      <c r="AV4525" s="26"/>
      <c r="AW4525" s="11"/>
      <c r="AX4525" s="11"/>
      <c r="AY4525" s="11"/>
      <c r="AZ4525" s="11"/>
      <c r="BA4525" s="11"/>
      <c r="BB4525" s="11"/>
      <c r="BC4525" s="11"/>
    </row>
    <row r="4526" spans="1:55" x14ac:dyDescent="0.3">
      <c r="A4526" s="11"/>
      <c r="B4526" s="11"/>
      <c r="C4526" s="11"/>
      <c r="D4526" s="11"/>
      <c r="E4526" s="38"/>
      <c r="F4526" s="11"/>
      <c r="G4526" s="40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11"/>
      <c r="AG4526" s="11"/>
      <c r="AH4526" s="11"/>
      <c r="AI4526" s="11"/>
      <c r="AJ4526" s="11"/>
      <c r="AK4526" s="11"/>
      <c r="AL4526" s="11"/>
      <c r="AM4526" s="11"/>
      <c r="AN4526" s="11"/>
      <c r="AO4526" s="11"/>
      <c r="AP4526" s="11"/>
      <c r="AQ4526" s="26"/>
      <c r="AR4526" s="26"/>
      <c r="AS4526" s="26"/>
      <c r="AT4526" s="26"/>
      <c r="AU4526" s="26"/>
      <c r="AV4526" s="26"/>
      <c r="AW4526" s="11"/>
      <c r="AX4526" s="11"/>
      <c r="AY4526" s="11"/>
      <c r="AZ4526" s="11"/>
      <c r="BA4526" s="11"/>
      <c r="BB4526" s="11"/>
      <c r="BC4526" s="11"/>
    </row>
    <row r="4527" spans="1:55" x14ac:dyDescent="0.3">
      <c r="A4527" s="11"/>
      <c r="B4527" s="11"/>
      <c r="C4527" s="11"/>
      <c r="D4527" s="11"/>
      <c r="E4527" s="38"/>
      <c r="F4527" s="11"/>
      <c r="G4527" s="40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11"/>
      <c r="AG4527" s="11"/>
      <c r="AH4527" s="11"/>
      <c r="AI4527" s="11"/>
      <c r="AJ4527" s="11"/>
      <c r="AK4527" s="11"/>
      <c r="AL4527" s="11"/>
      <c r="AM4527" s="11"/>
      <c r="AN4527" s="11"/>
      <c r="AO4527" s="11"/>
      <c r="AP4527" s="11"/>
      <c r="AQ4527" s="26"/>
      <c r="AR4527" s="26"/>
      <c r="AS4527" s="26"/>
      <c r="AT4527" s="26"/>
      <c r="AU4527" s="26"/>
      <c r="AV4527" s="26"/>
      <c r="AW4527" s="11"/>
      <c r="AX4527" s="11"/>
      <c r="AY4527" s="11"/>
      <c r="AZ4527" s="11"/>
      <c r="BA4527" s="11"/>
      <c r="BB4527" s="11"/>
      <c r="BC4527" s="11"/>
    </row>
    <row r="4528" spans="1:55" x14ac:dyDescent="0.3">
      <c r="A4528" s="11"/>
      <c r="B4528" s="11"/>
      <c r="C4528" s="11"/>
      <c r="D4528" s="11"/>
      <c r="E4528" s="38"/>
      <c r="F4528" s="11"/>
      <c r="G4528" s="40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11"/>
      <c r="AG4528" s="11"/>
      <c r="AH4528" s="11"/>
      <c r="AI4528" s="11"/>
      <c r="AJ4528" s="11"/>
      <c r="AK4528" s="11"/>
      <c r="AL4528" s="11"/>
      <c r="AM4528" s="11"/>
      <c r="AN4528" s="11"/>
      <c r="AO4528" s="11"/>
      <c r="AP4528" s="11"/>
      <c r="AQ4528" s="26"/>
      <c r="AR4528" s="26"/>
      <c r="AS4528" s="26"/>
      <c r="AT4528" s="26"/>
      <c r="AU4528" s="26"/>
      <c r="AV4528" s="26"/>
      <c r="AW4528" s="11"/>
      <c r="AX4528" s="11"/>
      <c r="AY4528" s="11"/>
      <c r="AZ4528" s="11"/>
      <c r="BA4528" s="11"/>
      <c r="BB4528" s="11"/>
      <c r="BC4528" s="11"/>
    </row>
    <row r="4529" spans="1:55" x14ac:dyDescent="0.3">
      <c r="A4529" s="11"/>
      <c r="B4529" s="11"/>
      <c r="C4529" s="11"/>
      <c r="D4529" s="11"/>
      <c r="E4529" s="38"/>
      <c r="F4529" s="11"/>
      <c r="G4529" s="40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11"/>
      <c r="AG4529" s="11"/>
      <c r="AH4529" s="11"/>
      <c r="AI4529" s="11"/>
      <c r="AJ4529" s="11"/>
      <c r="AK4529" s="11"/>
      <c r="AL4529" s="11"/>
      <c r="AM4529" s="11"/>
      <c r="AN4529" s="11"/>
      <c r="AO4529" s="11"/>
      <c r="AP4529" s="11"/>
      <c r="AQ4529" s="26"/>
      <c r="AR4529" s="26"/>
      <c r="AS4529" s="26"/>
      <c r="AT4529" s="26"/>
      <c r="AU4529" s="26"/>
      <c r="AV4529" s="26"/>
      <c r="AW4529" s="11"/>
      <c r="AX4529" s="11"/>
      <c r="AY4529" s="11"/>
      <c r="AZ4529" s="11"/>
      <c r="BA4529" s="11"/>
      <c r="BB4529" s="11"/>
      <c r="BC4529" s="11"/>
    </row>
    <row r="4530" spans="1:55" x14ac:dyDescent="0.3">
      <c r="A4530" s="11"/>
      <c r="B4530" s="11"/>
      <c r="C4530" s="11"/>
      <c r="D4530" s="11"/>
      <c r="E4530" s="38"/>
      <c r="F4530" s="11"/>
      <c r="G4530" s="40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11"/>
      <c r="AG4530" s="11"/>
      <c r="AH4530" s="11"/>
      <c r="AI4530" s="11"/>
      <c r="AJ4530" s="11"/>
      <c r="AK4530" s="11"/>
      <c r="AL4530" s="11"/>
      <c r="AM4530" s="11"/>
      <c r="AN4530" s="11"/>
      <c r="AO4530" s="11"/>
      <c r="AP4530" s="11"/>
      <c r="AQ4530" s="26"/>
      <c r="AR4530" s="26"/>
      <c r="AS4530" s="26"/>
      <c r="AT4530" s="26"/>
      <c r="AU4530" s="26"/>
      <c r="AV4530" s="26"/>
      <c r="AW4530" s="11"/>
      <c r="AX4530" s="11"/>
      <c r="AY4530" s="11"/>
      <c r="AZ4530" s="11"/>
      <c r="BA4530" s="11"/>
      <c r="BB4530" s="11"/>
      <c r="BC4530" s="11"/>
    </row>
    <row r="4531" spans="1:55" x14ac:dyDescent="0.3">
      <c r="A4531" s="11"/>
      <c r="B4531" s="11"/>
      <c r="C4531" s="11"/>
      <c r="D4531" s="11"/>
      <c r="E4531" s="38"/>
      <c r="F4531" s="11"/>
      <c r="G4531" s="40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11"/>
      <c r="AG4531" s="11"/>
      <c r="AH4531" s="11"/>
      <c r="AI4531" s="11"/>
      <c r="AJ4531" s="11"/>
      <c r="AK4531" s="11"/>
      <c r="AL4531" s="11"/>
      <c r="AM4531" s="11"/>
      <c r="AN4531" s="11"/>
      <c r="AO4531" s="11"/>
      <c r="AP4531" s="11"/>
      <c r="AQ4531" s="26"/>
      <c r="AR4531" s="26"/>
      <c r="AS4531" s="26"/>
      <c r="AT4531" s="26"/>
      <c r="AU4531" s="26"/>
      <c r="AV4531" s="26"/>
      <c r="AW4531" s="11"/>
      <c r="AX4531" s="11"/>
      <c r="AY4531" s="11"/>
      <c r="AZ4531" s="11"/>
      <c r="BA4531" s="11"/>
      <c r="BB4531" s="11"/>
      <c r="BC4531" s="11"/>
    </row>
    <row r="4532" spans="1:55" x14ac:dyDescent="0.3">
      <c r="A4532" s="11"/>
      <c r="B4532" s="11"/>
      <c r="C4532" s="11"/>
      <c r="D4532" s="11"/>
      <c r="E4532" s="38"/>
      <c r="F4532" s="11"/>
      <c r="G4532" s="40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11"/>
      <c r="AG4532" s="11"/>
      <c r="AH4532" s="11"/>
      <c r="AI4532" s="11"/>
      <c r="AJ4532" s="11"/>
      <c r="AK4532" s="11"/>
      <c r="AL4532" s="11"/>
      <c r="AM4532" s="11"/>
      <c r="AN4532" s="11"/>
      <c r="AO4532" s="11"/>
      <c r="AP4532" s="11"/>
      <c r="AQ4532" s="26"/>
      <c r="AR4532" s="26"/>
      <c r="AS4532" s="26"/>
      <c r="AT4532" s="26"/>
      <c r="AU4532" s="26"/>
      <c r="AV4532" s="26"/>
      <c r="AW4532" s="11"/>
      <c r="AX4532" s="11"/>
      <c r="AY4532" s="11"/>
      <c r="AZ4532" s="11"/>
      <c r="BA4532" s="11"/>
      <c r="BB4532" s="11"/>
      <c r="BC4532" s="11"/>
    </row>
    <row r="4533" spans="1:55" x14ac:dyDescent="0.3">
      <c r="A4533" s="11"/>
      <c r="B4533" s="11"/>
      <c r="C4533" s="11"/>
      <c r="D4533" s="11"/>
      <c r="E4533" s="38"/>
      <c r="F4533" s="11"/>
      <c r="G4533" s="40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11"/>
      <c r="AG4533" s="11"/>
      <c r="AH4533" s="11"/>
      <c r="AI4533" s="11"/>
      <c r="AJ4533" s="11"/>
      <c r="AK4533" s="11"/>
      <c r="AL4533" s="11"/>
      <c r="AM4533" s="11"/>
      <c r="AN4533" s="11"/>
      <c r="AO4533" s="11"/>
      <c r="AP4533" s="11"/>
      <c r="AQ4533" s="26"/>
      <c r="AR4533" s="26"/>
      <c r="AS4533" s="26"/>
      <c r="AT4533" s="26"/>
      <c r="AU4533" s="26"/>
      <c r="AV4533" s="26"/>
      <c r="AW4533" s="11"/>
      <c r="AX4533" s="11"/>
      <c r="AY4533" s="11"/>
      <c r="AZ4533" s="11"/>
      <c r="BA4533" s="11"/>
      <c r="BB4533" s="11"/>
      <c r="BC4533" s="11"/>
    </row>
    <row r="4534" spans="1:55" x14ac:dyDescent="0.3">
      <c r="A4534" s="11"/>
      <c r="B4534" s="11"/>
      <c r="C4534" s="11"/>
      <c r="D4534" s="11"/>
      <c r="E4534" s="38"/>
      <c r="F4534" s="11"/>
      <c r="G4534" s="40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11"/>
      <c r="AG4534" s="11"/>
      <c r="AH4534" s="11"/>
      <c r="AI4534" s="11"/>
      <c r="AJ4534" s="11"/>
      <c r="AK4534" s="11"/>
      <c r="AL4534" s="11"/>
      <c r="AM4534" s="11"/>
      <c r="AN4534" s="11"/>
      <c r="AO4534" s="11"/>
      <c r="AP4534" s="11"/>
      <c r="AQ4534" s="26"/>
      <c r="AR4534" s="26"/>
      <c r="AS4534" s="26"/>
      <c r="AT4534" s="26"/>
      <c r="AU4534" s="26"/>
      <c r="AV4534" s="26"/>
      <c r="AW4534" s="11"/>
      <c r="AX4534" s="11"/>
      <c r="AY4534" s="11"/>
      <c r="AZ4534" s="11"/>
      <c r="BA4534" s="11"/>
      <c r="BB4534" s="11"/>
      <c r="BC4534" s="11"/>
    </row>
    <row r="4535" spans="1:55" x14ac:dyDescent="0.3">
      <c r="A4535" s="11"/>
      <c r="B4535" s="11"/>
      <c r="C4535" s="11"/>
      <c r="D4535" s="11"/>
      <c r="E4535" s="38"/>
      <c r="F4535" s="11"/>
      <c r="G4535" s="40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11"/>
      <c r="AG4535" s="11"/>
      <c r="AH4535" s="11"/>
      <c r="AI4535" s="11"/>
      <c r="AJ4535" s="11"/>
      <c r="AK4535" s="11"/>
      <c r="AL4535" s="11"/>
      <c r="AM4535" s="11"/>
      <c r="AN4535" s="11"/>
      <c r="AO4535" s="11"/>
      <c r="AP4535" s="11"/>
      <c r="AQ4535" s="26"/>
      <c r="AR4535" s="26"/>
      <c r="AS4535" s="26"/>
      <c r="AT4535" s="26"/>
      <c r="AU4535" s="26"/>
      <c r="AV4535" s="26"/>
      <c r="AW4535" s="11"/>
      <c r="AX4535" s="11"/>
      <c r="AY4535" s="11"/>
      <c r="AZ4535" s="11"/>
      <c r="BA4535" s="11"/>
      <c r="BB4535" s="11"/>
      <c r="BC4535" s="11"/>
    </row>
    <row r="4536" spans="1:55" x14ac:dyDescent="0.3">
      <c r="A4536" s="11"/>
      <c r="B4536" s="11"/>
      <c r="C4536" s="11"/>
      <c r="D4536" s="11"/>
      <c r="E4536" s="38"/>
      <c r="F4536" s="11"/>
      <c r="G4536" s="40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11"/>
      <c r="AG4536" s="11"/>
      <c r="AH4536" s="11"/>
      <c r="AI4536" s="11"/>
      <c r="AJ4536" s="11"/>
      <c r="AK4536" s="11"/>
      <c r="AL4536" s="11"/>
      <c r="AM4536" s="11"/>
      <c r="AN4536" s="11"/>
      <c r="AO4536" s="11"/>
      <c r="AP4536" s="11"/>
      <c r="AQ4536" s="26"/>
      <c r="AR4536" s="26"/>
      <c r="AS4536" s="26"/>
      <c r="AT4536" s="26"/>
      <c r="AU4536" s="26"/>
      <c r="AV4536" s="26"/>
      <c r="AW4536" s="11"/>
      <c r="AX4536" s="11"/>
      <c r="AY4536" s="11"/>
      <c r="AZ4536" s="11"/>
      <c r="BA4536" s="11"/>
      <c r="BB4536" s="11"/>
      <c r="BC4536" s="11"/>
    </row>
    <row r="4537" spans="1:55" x14ac:dyDescent="0.3">
      <c r="A4537" s="11"/>
      <c r="B4537" s="11"/>
      <c r="C4537" s="11"/>
      <c r="D4537" s="11"/>
      <c r="E4537" s="38"/>
      <c r="F4537" s="11"/>
      <c r="G4537" s="40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11"/>
      <c r="AG4537" s="11"/>
      <c r="AH4537" s="11"/>
      <c r="AI4537" s="11"/>
      <c r="AJ4537" s="11"/>
      <c r="AK4537" s="11"/>
      <c r="AL4537" s="11"/>
      <c r="AM4537" s="11"/>
      <c r="AN4537" s="11"/>
      <c r="AO4537" s="11"/>
      <c r="AP4537" s="11"/>
      <c r="AQ4537" s="26"/>
      <c r="AR4537" s="26"/>
      <c r="AS4537" s="26"/>
      <c r="AT4537" s="26"/>
      <c r="AU4537" s="26"/>
      <c r="AV4537" s="26"/>
      <c r="AW4537" s="11"/>
      <c r="AX4537" s="11"/>
      <c r="AY4537" s="11"/>
      <c r="AZ4537" s="11"/>
      <c r="BA4537" s="11"/>
      <c r="BB4537" s="11"/>
      <c r="BC4537" s="11"/>
    </row>
    <row r="4538" spans="1:55" x14ac:dyDescent="0.3">
      <c r="A4538" s="11"/>
      <c r="B4538" s="11"/>
      <c r="C4538" s="11"/>
      <c r="D4538" s="11"/>
      <c r="E4538" s="38"/>
      <c r="F4538" s="11"/>
      <c r="G4538" s="40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11"/>
      <c r="AG4538" s="11"/>
      <c r="AH4538" s="11"/>
      <c r="AI4538" s="11"/>
      <c r="AJ4538" s="11"/>
      <c r="AK4538" s="11"/>
      <c r="AL4538" s="11"/>
      <c r="AM4538" s="11"/>
      <c r="AN4538" s="11"/>
      <c r="AO4538" s="11"/>
      <c r="AP4538" s="11"/>
      <c r="AQ4538" s="26"/>
      <c r="AR4538" s="26"/>
      <c r="AS4538" s="26"/>
      <c r="AT4538" s="26"/>
      <c r="AU4538" s="26"/>
      <c r="AV4538" s="26"/>
      <c r="AW4538" s="11"/>
      <c r="AX4538" s="11"/>
      <c r="AY4538" s="11"/>
      <c r="AZ4538" s="11"/>
      <c r="BA4538" s="11"/>
      <c r="BB4538" s="11"/>
      <c r="BC4538" s="11"/>
    </row>
    <row r="4539" spans="1:55" x14ac:dyDescent="0.3">
      <c r="A4539" s="11"/>
      <c r="B4539" s="11"/>
      <c r="C4539" s="11"/>
      <c r="D4539" s="11"/>
      <c r="E4539" s="38"/>
      <c r="F4539" s="11"/>
      <c r="G4539" s="40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11"/>
      <c r="AG4539" s="11"/>
      <c r="AH4539" s="11"/>
      <c r="AI4539" s="11"/>
      <c r="AJ4539" s="11"/>
      <c r="AK4539" s="11"/>
      <c r="AL4539" s="11"/>
      <c r="AM4539" s="11"/>
      <c r="AN4539" s="11"/>
      <c r="AO4539" s="11"/>
      <c r="AP4539" s="11"/>
      <c r="AQ4539" s="26"/>
      <c r="AR4539" s="26"/>
      <c r="AS4539" s="26"/>
      <c r="AT4539" s="26"/>
      <c r="AU4539" s="26"/>
      <c r="AV4539" s="26"/>
      <c r="AW4539" s="11"/>
      <c r="AX4539" s="11"/>
      <c r="AY4539" s="11"/>
      <c r="AZ4539" s="11"/>
      <c r="BA4539" s="11"/>
      <c r="BB4539" s="11"/>
      <c r="BC4539" s="11"/>
    </row>
    <row r="4540" spans="1:55" x14ac:dyDescent="0.3">
      <c r="A4540" s="11"/>
      <c r="B4540" s="11"/>
      <c r="C4540" s="11"/>
      <c r="D4540" s="11"/>
      <c r="E4540" s="38"/>
      <c r="F4540" s="11"/>
      <c r="G4540" s="40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11"/>
      <c r="AG4540" s="11"/>
      <c r="AH4540" s="11"/>
      <c r="AI4540" s="11"/>
      <c r="AJ4540" s="11"/>
      <c r="AK4540" s="11"/>
      <c r="AL4540" s="11"/>
      <c r="AM4540" s="11"/>
      <c r="AN4540" s="11"/>
      <c r="AO4540" s="11"/>
      <c r="AP4540" s="11"/>
      <c r="AQ4540" s="26"/>
      <c r="AR4540" s="26"/>
      <c r="AS4540" s="26"/>
      <c r="AT4540" s="26"/>
      <c r="AU4540" s="26"/>
      <c r="AV4540" s="26"/>
      <c r="AW4540" s="11"/>
      <c r="AX4540" s="11"/>
      <c r="AY4540" s="11"/>
      <c r="AZ4540" s="11"/>
      <c r="BA4540" s="11"/>
      <c r="BB4540" s="11"/>
      <c r="BC4540" s="11"/>
    </row>
    <row r="4541" spans="1:55" x14ac:dyDescent="0.3">
      <c r="A4541" s="11"/>
      <c r="B4541" s="11"/>
      <c r="C4541" s="11"/>
      <c r="D4541" s="11"/>
      <c r="E4541" s="38"/>
      <c r="F4541" s="11"/>
      <c r="G4541" s="40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11"/>
      <c r="AG4541" s="11"/>
      <c r="AH4541" s="11"/>
      <c r="AI4541" s="11"/>
      <c r="AJ4541" s="11"/>
      <c r="AK4541" s="11"/>
      <c r="AL4541" s="11"/>
      <c r="AM4541" s="11"/>
      <c r="AN4541" s="11"/>
      <c r="AO4541" s="11"/>
      <c r="AP4541" s="11"/>
      <c r="AQ4541" s="26"/>
      <c r="AR4541" s="26"/>
      <c r="AS4541" s="26"/>
      <c r="AT4541" s="26"/>
      <c r="AU4541" s="26"/>
      <c r="AV4541" s="26"/>
      <c r="AW4541" s="11"/>
      <c r="AX4541" s="11"/>
      <c r="AY4541" s="11"/>
      <c r="AZ4541" s="11"/>
      <c r="BA4541" s="11"/>
      <c r="BB4541" s="11"/>
      <c r="BC4541" s="11"/>
    </row>
    <row r="4542" spans="1:55" x14ac:dyDescent="0.3">
      <c r="A4542" s="11"/>
      <c r="B4542" s="11"/>
      <c r="C4542" s="11"/>
      <c r="D4542" s="11"/>
      <c r="E4542" s="38"/>
      <c r="F4542" s="11"/>
      <c r="G4542" s="40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11"/>
      <c r="AG4542" s="11"/>
      <c r="AH4542" s="11"/>
      <c r="AI4542" s="11"/>
      <c r="AJ4542" s="11"/>
      <c r="AK4542" s="11"/>
      <c r="AL4542" s="11"/>
      <c r="AM4542" s="11"/>
      <c r="AN4542" s="11"/>
      <c r="AO4542" s="11"/>
      <c r="AP4542" s="11"/>
      <c r="AQ4542" s="26"/>
      <c r="AR4542" s="26"/>
      <c r="AS4542" s="26"/>
      <c r="AT4542" s="26"/>
      <c r="AU4542" s="26"/>
      <c r="AV4542" s="26"/>
      <c r="AW4542" s="11"/>
      <c r="AX4542" s="11"/>
      <c r="AY4542" s="11"/>
      <c r="AZ4542" s="11"/>
      <c r="BA4542" s="11"/>
      <c r="BB4542" s="11"/>
      <c r="BC4542" s="11"/>
    </row>
    <row r="4543" spans="1:55" x14ac:dyDescent="0.3">
      <c r="A4543" s="11"/>
      <c r="B4543" s="11"/>
      <c r="C4543" s="11"/>
      <c r="D4543" s="11"/>
      <c r="E4543" s="38"/>
      <c r="F4543" s="11"/>
      <c r="G4543" s="40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11"/>
      <c r="AG4543" s="11"/>
      <c r="AH4543" s="11"/>
      <c r="AI4543" s="11"/>
      <c r="AJ4543" s="11"/>
      <c r="AK4543" s="11"/>
      <c r="AL4543" s="11"/>
      <c r="AM4543" s="11"/>
      <c r="AN4543" s="11"/>
      <c r="AO4543" s="11"/>
      <c r="AP4543" s="11"/>
      <c r="AQ4543" s="26"/>
      <c r="AR4543" s="26"/>
      <c r="AS4543" s="26"/>
      <c r="AT4543" s="26"/>
      <c r="AU4543" s="26"/>
      <c r="AV4543" s="26"/>
      <c r="AW4543" s="11"/>
      <c r="AX4543" s="11"/>
      <c r="AY4543" s="11"/>
      <c r="AZ4543" s="11"/>
      <c r="BA4543" s="11"/>
      <c r="BB4543" s="11"/>
      <c r="BC4543" s="11"/>
    </row>
    <row r="4544" spans="1:55" x14ac:dyDescent="0.3">
      <c r="A4544" s="11"/>
      <c r="B4544" s="11"/>
      <c r="C4544" s="11"/>
      <c r="D4544" s="11"/>
      <c r="E4544" s="38"/>
      <c r="F4544" s="11"/>
      <c r="G4544" s="40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11"/>
      <c r="AG4544" s="11"/>
      <c r="AH4544" s="11"/>
      <c r="AI4544" s="11"/>
      <c r="AJ4544" s="11"/>
      <c r="AK4544" s="11"/>
      <c r="AL4544" s="11"/>
      <c r="AM4544" s="11"/>
      <c r="AN4544" s="11"/>
      <c r="AO4544" s="11"/>
      <c r="AP4544" s="11"/>
      <c r="AQ4544" s="26"/>
      <c r="AR4544" s="26"/>
      <c r="AS4544" s="26"/>
      <c r="AT4544" s="26"/>
      <c r="AU4544" s="26"/>
      <c r="AV4544" s="26"/>
      <c r="AW4544" s="11"/>
      <c r="AX4544" s="11"/>
      <c r="AY4544" s="11"/>
      <c r="AZ4544" s="11"/>
      <c r="BA4544" s="11"/>
      <c r="BB4544" s="11"/>
      <c r="BC4544" s="11"/>
    </row>
    <row r="4545" spans="1:55" x14ac:dyDescent="0.3">
      <c r="A4545" s="11"/>
      <c r="B4545" s="11"/>
      <c r="C4545" s="11"/>
      <c r="D4545" s="11"/>
      <c r="E4545" s="38"/>
      <c r="F4545" s="11"/>
      <c r="G4545" s="40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11"/>
      <c r="AG4545" s="11"/>
      <c r="AH4545" s="11"/>
      <c r="AI4545" s="11"/>
      <c r="AJ4545" s="11"/>
      <c r="AK4545" s="11"/>
      <c r="AL4545" s="11"/>
      <c r="AM4545" s="11"/>
      <c r="AN4545" s="11"/>
      <c r="AO4545" s="11"/>
      <c r="AP4545" s="11"/>
      <c r="AQ4545" s="26"/>
      <c r="AR4545" s="26"/>
      <c r="AS4545" s="26"/>
      <c r="AT4545" s="26"/>
      <c r="AU4545" s="26"/>
      <c r="AV4545" s="26"/>
      <c r="AW4545" s="11"/>
      <c r="AX4545" s="11"/>
      <c r="AY4545" s="11"/>
      <c r="AZ4545" s="11"/>
      <c r="BA4545" s="11"/>
      <c r="BB4545" s="11"/>
      <c r="BC4545" s="11"/>
    </row>
    <row r="4546" spans="1:55" x14ac:dyDescent="0.3">
      <c r="A4546" s="11"/>
      <c r="B4546" s="11"/>
      <c r="C4546" s="11"/>
      <c r="D4546" s="11"/>
      <c r="E4546" s="38"/>
      <c r="F4546" s="11"/>
      <c r="G4546" s="40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11"/>
      <c r="AG4546" s="11"/>
      <c r="AH4546" s="11"/>
      <c r="AI4546" s="11"/>
      <c r="AJ4546" s="11"/>
      <c r="AK4546" s="11"/>
      <c r="AL4546" s="11"/>
      <c r="AM4546" s="11"/>
      <c r="AN4546" s="11"/>
      <c r="AO4546" s="11"/>
      <c r="AP4546" s="11"/>
      <c r="AQ4546" s="26"/>
      <c r="AR4546" s="26"/>
      <c r="AS4546" s="26"/>
      <c r="AT4546" s="26"/>
      <c r="AU4546" s="26"/>
      <c r="AV4546" s="26"/>
      <c r="AW4546" s="11"/>
      <c r="AX4546" s="11"/>
      <c r="AY4546" s="11"/>
      <c r="AZ4546" s="11"/>
      <c r="BA4546" s="11"/>
      <c r="BB4546" s="11"/>
      <c r="BC4546" s="11"/>
    </row>
    <row r="4547" spans="1:55" x14ac:dyDescent="0.3">
      <c r="A4547" s="11"/>
      <c r="B4547" s="11"/>
      <c r="C4547" s="11"/>
      <c r="D4547" s="11"/>
      <c r="E4547" s="38"/>
      <c r="F4547" s="11"/>
      <c r="G4547" s="40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11"/>
      <c r="AG4547" s="11"/>
      <c r="AH4547" s="11"/>
      <c r="AI4547" s="11"/>
      <c r="AJ4547" s="11"/>
      <c r="AK4547" s="11"/>
      <c r="AL4547" s="11"/>
      <c r="AM4547" s="11"/>
      <c r="AN4547" s="11"/>
      <c r="AO4547" s="11"/>
      <c r="AP4547" s="11"/>
      <c r="AQ4547" s="26"/>
      <c r="AR4547" s="26"/>
      <c r="AS4547" s="26"/>
      <c r="AT4547" s="26"/>
      <c r="AU4547" s="26"/>
      <c r="AV4547" s="26"/>
      <c r="AW4547" s="11"/>
      <c r="AX4547" s="11"/>
      <c r="AY4547" s="11"/>
      <c r="AZ4547" s="11"/>
      <c r="BA4547" s="11"/>
      <c r="BB4547" s="11"/>
      <c r="BC4547" s="11"/>
    </row>
    <row r="4548" spans="1:55" x14ac:dyDescent="0.3">
      <c r="A4548" s="11"/>
      <c r="B4548" s="11"/>
      <c r="C4548" s="11"/>
      <c r="D4548" s="11"/>
      <c r="E4548" s="38"/>
      <c r="F4548" s="11"/>
      <c r="G4548" s="40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11"/>
      <c r="AG4548" s="11"/>
      <c r="AH4548" s="11"/>
      <c r="AI4548" s="11"/>
      <c r="AJ4548" s="11"/>
      <c r="AK4548" s="11"/>
      <c r="AL4548" s="11"/>
      <c r="AM4548" s="11"/>
      <c r="AN4548" s="11"/>
      <c r="AO4548" s="11"/>
      <c r="AP4548" s="11"/>
      <c r="AQ4548" s="26"/>
      <c r="AR4548" s="26"/>
      <c r="AS4548" s="26"/>
      <c r="AT4548" s="26"/>
      <c r="AU4548" s="26"/>
      <c r="AV4548" s="26"/>
      <c r="AW4548" s="11"/>
      <c r="AX4548" s="11"/>
      <c r="AY4548" s="11"/>
      <c r="AZ4548" s="11"/>
      <c r="BA4548" s="11"/>
      <c r="BB4548" s="11"/>
      <c r="BC4548" s="11"/>
    </row>
    <row r="4549" spans="1:55" x14ac:dyDescent="0.3">
      <c r="A4549" s="11"/>
      <c r="B4549" s="11"/>
      <c r="C4549" s="11"/>
      <c r="D4549" s="11"/>
      <c r="E4549" s="38"/>
      <c r="F4549" s="11"/>
      <c r="G4549" s="40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11"/>
      <c r="AG4549" s="11"/>
      <c r="AH4549" s="11"/>
      <c r="AI4549" s="11"/>
      <c r="AJ4549" s="11"/>
      <c r="AK4549" s="11"/>
      <c r="AL4549" s="11"/>
      <c r="AM4549" s="11"/>
      <c r="AN4549" s="11"/>
      <c r="AO4549" s="11"/>
      <c r="AP4549" s="11"/>
      <c r="AQ4549" s="26"/>
      <c r="AR4549" s="26"/>
      <c r="AS4549" s="26"/>
      <c r="AT4549" s="26"/>
      <c r="AU4549" s="26"/>
      <c r="AV4549" s="26"/>
      <c r="AW4549" s="11"/>
      <c r="AX4549" s="11"/>
      <c r="AY4549" s="11"/>
      <c r="AZ4549" s="11"/>
      <c r="BA4549" s="11"/>
      <c r="BB4549" s="11"/>
      <c r="BC4549" s="11"/>
    </row>
    <row r="4550" spans="1:55" x14ac:dyDescent="0.3">
      <c r="A4550" s="11"/>
      <c r="B4550" s="11"/>
      <c r="C4550" s="11"/>
      <c r="D4550" s="11"/>
      <c r="E4550" s="38"/>
      <c r="F4550" s="11"/>
      <c r="G4550" s="40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11"/>
      <c r="AG4550" s="11"/>
      <c r="AH4550" s="11"/>
      <c r="AI4550" s="11"/>
      <c r="AJ4550" s="11"/>
      <c r="AK4550" s="11"/>
      <c r="AL4550" s="11"/>
      <c r="AM4550" s="11"/>
      <c r="AN4550" s="11"/>
      <c r="AO4550" s="11"/>
      <c r="AP4550" s="11"/>
      <c r="AQ4550" s="26"/>
      <c r="AR4550" s="26"/>
      <c r="AS4550" s="26"/>
      <c r="AT4550" s="26"/>
      <c r="AU4550" s="26"/>
      <c r="AV4550" s="26"/>
      <c r="AW4550" s="11"/>
      <c r="AX4550" s="11"/>
      <c r="AY4550" s="11"/>
      <c r="AZ4550" s="11"/>
      <c r="BA4550" s="11"/>
      <c r="BB4550" s="11"/>
      <c r="BC4550" s="11"/>
    </row>
    <row r="4551" spans="1:55" x14ac:dyDescent="0.3">
      <c r="A4551" s="11"/>
      <c r="B4551" s="11"/>
      <c r="C4551" s="11"/>
      <c r="D4551" s="11"/>
      <c r="E4551" s="38"/>
      <c r="F4551" s="11"/>
      <c r="G4551" s="40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11"/>
      <c r="AG4551" s="11"/>
      <c r="AH4551" s="11"/>
      <c r="AI4551" s="11"/>
      <c r="AJ4551" s="11"/>
      <c r="AK4551" s="11"/>
      <c r="AL4551" s="11"/>
      <c r="AM4551" s="11"/>
      <c r="AN4551" s="11"/>
      <c r="AO4551" s="11"/>
      <c r="AP4551" s="11"/>
      <c r="AQ4551" s="26"/>
      <c r="AR4551" s="26"/>
      <c r="AS4551" s="26"/>
      <c r="AT4551" s="26"/>
      <c r="AU4551" s="26"/>
      <c r="AV4551" s="26"/>
      <c r="AW4551" s="11"/>
      <c r="AX4551" s="11"/>
      <c r="AY4551" s="11"/>
      <c r="AZ4551" s="11"/>
      <c r="BA4551" s="11"/>
      <c r="BB4551" s="11"/>
      <c r="BC4551" s="11"/>
    </row>
    <row r="4552" spans="1:55" x14ac:dyDescent="0.3">
      <c r="A4552" s="11"/>
      <c r="B4552" s="11"/>
      <c r="C4552" s="11"/>
      <c r="D4552" s="11"/>
      <c r="E4552" s="38"/>
      <c r="F4552" s="11"/>
      <c r="G4552" s="40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11"/>
      <c r="AG4552" s="11"/>
      <c r="AH4552" s="11"/>
      <c r="AI4552" s="11"/>
      <c r="AJ4552" s="11"/>
      <c r="AK4552" s="11"/>
      <c r="AL4552" s="11"/>
      <c r="AM4552" s="11"/>
      <c r="AN4552" s="11"/>
      <c r="AO4552" s="11"/>
      <c r="AP4552" s="11"/>
      <c r="AQ4552" s="26"/>
      <c r="AR4552" s="26"/>
      <c r="AS4552" s="26"/>
      <c r="AT4552" s="26"/>
      <c r="AU4552" s="26"/>
      <c r="AV4552" s="26"/>
      <c r="AW4552" s="11"/>
      <c r="AX4552" s="11"/>
      <c r="AY4552" s="11"/>
      <c r="AZ4552" s="11"/>
      <c r="BA4552" s="11"/>
      <c r="BB4552" s="11"/>
      <c r="BC4552" s="11"/>
    </row>
    <row r="4553" spans="1:55" x14ac:dyDescent="0.3">
      <c r="A4553" s="11"/>
      <c r="B4553" s="11"/>
      <c r="C4553" s="11"/>
      <c r="D4553" s="11"/>
      <c r="E4553" s="38"/>
      <c r="F4553" s="11"/>
      <c r="G4553" s="40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11"/>
      <c r="AG4553" s="11"/>
      <c r="AH4553" s="11"/>
      <c r="AI4553" s="11"/>
      <c r="AJ4553" s="11"/>
      <c r="AK4553" s="11"/>
      <c r="AL4553" s="11"/>
      <c r="AM4553" s="11"/>
      <c r="AN4553" s="11"/>
      <c r="AO4553" s="11"/>
      <c r="AP4553" s="11"/>
      <c r="AQ4553" s="26"/>
      <c r="AR4553" s="26"/>
      <c r="AS4553" s="26"/>
      <c r="AT4553" s="26"/>
      <c r="AU4553" s="26"/>
      <c r="AV4553" s="26"/>
      <c r="AW4553" s="11"/>
      <c r="AX4553" s="11"/>
      <c r="AY4553" s="11"/>
      <c r="AZ4553" s="11"/>
      <c r="BA4553" s="11"/>
      <c r="BB4553" s="11"/>
      <c r="BC4553" s="11"/>
    </row>
    <row r="4554" spans="1:55" x14ac:dyDescent="0.3">
      <c r="A4554" s="11"/>
      <c r="B4554" s="11"/>
      <c r="C4554" s="11"/>
      <c r="D4554" s="11"/>
      <c r="E4554" s="38"/>
      <c r="F4554" s="11"/>
      <c r="G4554" s="40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11"/>
      <c r="AG4554" s="11"/>
      <c r="AH4554" s="11"/>
      <c r="AI4554" s="11"/>
      <c r="AJ4554" s="11"/>
      <c r="AK4554" s="11"/>
      <c r="AL4554" s="11"/>
      <c r="AM4554" s="11"/>
      <c r="AN4554" s="11"/>
      <c r="AO4554" s="11"/>
      <c r="AP4554" s="11"/>
      <c r="AQ4554" s="26"/>
      <c r="AR4554" s="26"/>
      <c r="AS4554" s="26"/>
      <c r="AT4554" s="26"/>
      <c r="AU4554" s="26"/>
      <c r="AV4554" s="26"/>
      <c r="AW4554" s="11"/>
      <c r="AX4554" s="11"/>
      <c r="AY4554" s="11"/>
      <c r="AZ4554" s="11"/>
      <c r="BA4554" s="11"/>
      <c r="BB4554" s="11"/>
      <c r="BC4554" s="11"/>
    </row>
    <row r="4555" spans="1:55" x14ac:dyDescent="0.3">
      <c r="A4555" s="11"/>
      <c r="B4555" s="11"/>
      <c r="C4555" s="11"/>
      <c r="D4555" s="11"/>
      <c r="E4555" s="38"/>
      <c r="F4555" s="11"/>
      <c r="G4555" s="40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11"/>
      <c r="AG4555" s="11"/>
      <c r="AH4555" s="11"/>
      <c r="AI4555" s="11"/>
      <c r="AJ4555" s="11"/>
      <c r="AK4555" s="11"/>
      <c r="AL4555" s="11"/>
      <c r="AM4555" s="11"/>
      <c r="AN4555" s="11"/>
      <c r="AO4555" s="11"/>
      <c r="AP4555" s="11"/>
      <c r="AQ4555" s="26"/>
      <c r="AR4555" s="26"/>
      <c r="AS4555" s="26"/>
      <c r="AT4555" s="26"/>
      <c r="AU4555" s="26"/>
      <c r="AV4555" s="26"/>
      <c r="AW4555" s="11"/>
      <c r="AX4555" s="11"/>
      <c r="AY4555" s="11"/>
      <c r="AZ4555" s="11"/>
      <c r="BA4555" s="11"/>
      <c r="BB4555" s="11"/>
      <c r="BC4555" s="11"/>
    </row>
    <row r="4556" spans="1:55" x14ac:dyDescent="0.3">
      <c r="A4556" s="11"/>
      <c r="B4556" s="11"/>
      <c r="C4556" s="11"/>
      <c r="D4556" s="11"/>
      <c r="E4556" s="38"/>
      <c r="F4556" s="11"/>
      <c r="G4556" s="40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11"/>
      <c r="AG4556" s="11"/>
      <c r="AH4556" s="11"/>
      <c r="AI4556" s="11"/>
      <c r="AJ4556" s="11"/>
      <c r="AK4556" s="11"/>
      <c r="AL4556" s="11"/>
      <c r="AM4556" s="11"/>
      <c r="AN4556" s="11"/>
      <c r="AO4556" s="11"/>
      <c r="AP4556" s="11"/>
      <c r="AQ4556" s="26"/>
      <c r="AR4556" s="26"/>
      <c r="AS4556" s="26"/>
      <c r="AT4556" s="26"/>
      <c r="AU4556" s="26"/>
      <c r="AV4556" s="26"/>
      <c r="AW4556" s="11"/>
      <c r="AX4556" s="11"/>
      <c r="AY4556" s="11"/>
      <c r="AZ4556" s="11"/>
      <c r="BA4556" s="11"/>
      <c r="BB4556" s="11"/>
      <c r="BC4556" s="11"/>
    </row>
    <row r="4557" spans="1:55" x14ac:dyDescent="0.3">
      <c r="A4557" s="11"/>
      <c r="B4557" s="11"/>
      <c r="C4557" s="11"/>
      <c r="D4557" s="11"/>
      <c r="E4557" s="38"/>
      <c r="F4557" s="11"/>
      <c r="G4557" s="40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11"/>
      <c r="AG4557" s="11"/>
      <c r="AH4557" s="11"/>
      <c r="AI4557" s="11"/>
      <c r="AJ4557" s="11"/>
      <c r="AK4557" s="11"/>
      <c r="AL4557" s="11"/>
      <c r="AM4557" s="11"/>
      <c r="AN4557" s="11"/>
      <c r="AO4557" s="11"/>
      <c r="AP4557" s="11"/>
      <c r="AQ4557" s="26"/>
      <c r="AR4557" s="26"/>
      <c r="AS4557" s="26"/>
      <c r="AT4557" s="26"/>
      <c r="AU4557" s="26"/>
      <c r="AV4557" s="26"/>
      <c r="AW4557" s="11"/>
      <c r="AX4557" s="11"/>
      <c r="AY4557" s="11"/>
      <c r="AZ4557" s="11"/>
      <c r="BA4557" s="11"/>
      <c r="BB4557" s="11"/>
      <c r="BC4557" s="11"/>
    </row>
    <row r="4558" spans="1:55" x14ac:dyDescent="0.3">
      <c r="A4558" s="11"/>
      <c r="B4558" s="11"/>
      <c r="C4558" s="11"/>
      <c r="D4558" s="11"/>
      <c r="E4558" s="38"/>
      <c r="F4558" s="11"/>
      <c r="G4558" s="40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11"/>
      <c r="AG4558" s="11"/>
      <c r="AH4558" s="11"/>
      <c r="AI4558" s="11"/>
      <c r="AJ4558" s="11"/>
      <c r="AK4558" s="11"/>
      <c r="AL4558" s="11"/>
      <c r="AM4558" s="11"/>
      <c r="AN4558" s="11"/>
      <c r="AO4558" s="11"/>
      <c r="AP4558" s="11"/>
      <c r="AQ4558" s="26"/>
      <c r="AR4558" s="26"/>
      <c r="AS4558" s="26"/>
      <c r="AT4558" s="26"/>
      <c r="AU4558" s="26"/>
      <c r="AV4558" s="26"/>
      <c r="AW4558" s="11"/>
      <c r="AX4558" s="11"/>
      <c r="AY4558" s="11"/>
      <c r="AZ4558" s="11"/>
      <c r="BA4558" s="11"/>
      <c r="BB4558" s="11"/>
      <c r="BC4558" s="11"/>
    </row>
    <row r="4559" spans="1:55" x14ac:dyDescent="0.3">
      <c r="A4559" s="11"/>
      <c r="B4559" s="11"/>
      <c r="C4559" s="11"/>
      <c r="D4559" s="11"/>
      <c r="E4559" s="38"/>
      <c r="F4559" s="11"/>
      <c r="G4559" s="40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11"/>
      <c r="AG4559" s="11"/>
      <c r="AH4559" s="11"/>
      <c r="AI4559" s="11"/>
      <c r="AJ4559" s="11"/>
      <c r="AK4559" s="11"/>
      <c r="AL4559" s="11"/>
      <c r="AM4559" s="11"/>
      <c r="AN4559" s="11"/>
      <c r="AO4559" s="11"/>
      <c r="AP4559" s="11"/>
      <c r="AQ4559" s="26"/>
      <c r="AR4559" s="26"/>
      <c r="AS4559" s="26"/>
      <c r="AT4559" s="26"/>
      <c r="AU4559" s="26"/>
      <c r="AV4559" s="26"/>
      <c r="AW4559" s="11"/>
      <c r="AX4559" s="11"/>
      <c r="AY4559" s="11"/>
      <c r="AZ4559" s="11"/>
      <c r="BA4559" s="11"/>
      <c r="BB4559" s="11"/>
      <c r="BC4559" s="11"/>
    </row>
    <row r="4560" spans="1:55" x14ac:dyDescent="0.3">
      <c r="A4560" s="11"/>
      <c r="B4560" s="11"/>
      <c r="C4560" s="11"/>
      <c r="D4560" s="11"/>
      <c r="E4560" s="38"/>
      <c r="F4560" s="11"/>
      <c r="G4560" s="40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11"/>
      <c r="AG4560" s="11"/>
      <c r="AH4560" s="11"/>
      <c r="AI4560" s="11"/>
      <c r="AJ4560" s="11"/>
      <c r="AK4560" s="11"/>
      <c r="AL4560" s="11"/>
      <c r="AM4560" s="11"/>
      <c r="AN4560" s="11"/>
      <c r="AO4560" s="11"/>
      <c r="AP4560" s="11"/>
      <c r="AQ4560" s="26"/>
      <c r="AR4560" s="26"/>
      <c r="AS4560" s="26"/>
      <c r="AT4560" s="26"/>
      <c r="AU4560" s="26"/>
      <c r="AV4560" s="26"/>
      <c r="AW4560" s="11"/>
      <c r="AX4560" s="11"/>
      <c r="AY4560" s="11"/>
      <c r="AZ4560" s="11"/>
      <c r="BA4560" s="11"/>
      <c r="BB4560" s="11"/>
      <c r="BC4560" s="11"/>
    </row>
    <row r="4561" spans="1:55" x14ac:dyDescent="0.3">
      <c r="A4561" s="11"/>
      <c r="B4561" s="11"/>
      <c r="C4561" s="11"/>
      <c r="D4561" s="11"/>
      <c r="E4561" s="38"/>
      <c r="F4561" s="11"/>
      <c r="G4561" s="40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11"/>
      <c r="AG4561" s="11"/>
      <c r="AH4561" s="11"/>
      <c r="AI4561" s="11"/>
      <c r="AJ4561" s="11"/>
      <c r="AK4561" s="11"/>
      <c r="AL4561" s="11"/>
      <c r="AM4561" s="11"/>
      <c r="AN4561" s="11"/>
      <c r="AO4561" s="11"/>
      <c r="AP4561" s="11"/>
      <c r="AQ4561" s="26"/>
      <c r="AR4561" s="26"/>
      <c r="AS4561" s="26"/>
      <c r="AT4561" s="26"/>
      <c r="AU4561" s="26"/>
      <c r="AV4561" s="26"/>
      <c r="AW4561" s="11"/>
      <c r="AX4561" s="11"/>
      <c r="AY4561" s="11"/>
      <c r="AZ4561" s="11"/>
      <c r="BA4561" s="11"/>
      <c r="BB4561" s="11"/>
      <c r="BC4561" s="11"/>
    </row>
    <row r="4562" spans="1:55" x14ac:dyDescent="0.3">
      <c r="A4562" s="11"/>
      <c r="B4562" s="11"/>
      <c r="C4562" s="11"/>
      <c r="D4562" s="11"/>
      <c r="E4562" s="38"/>
      <c r="F4562" s="11"/>
      <c r="G4562" s="40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11"/>
      <c r="AG4562" s="11"/>
      <c r="AH4562" s="11"/>
      <c r="AI4562" s="11"/>
      <c r="AJ4562" s="11"/>
      <c r="AK4562" s="11"/>
      <c r="AL4562" s="11"/>
      <c r="AM4562" s="11"/>
      <c r="AN4562" s="11"/>
      <c r="AO4562" s="11"/>
      <c r="AP4562" s="11"/>
      <c r="AQ4562" s="26"/>
      <c r="AR4562" s="26"/>
      <c r="AS4562" s="26"/>
      <c r="AT4562" s="26"/>
      <c r="AU4562" s="26"/>
      <c r="AV4562" s="26"/>
      <c r="AW4562" s="11"/>
      <c r="AX4562" s="11"/>
      <c r="AY4562" s="11"/>
      <c r="AZ4562" s="11"/>
      <c r="BA4562" s="11"/>
      <c r="BB4562" s="11"/>
      <c r="BC4562" s="11"/>
    </row>
    <row r="4563" spans="1:55" x14ac:dyDescent="0.3">
      <c r="A4563" s="11"/>
      <c r="B4563" s="11"/>
      <c r="C4563" s="11"/>
      <c r="D4563" s="11"/>
      <c r="E4563" s="38"/>
      <c r="F4563" s="11"/>
      <c r="G4563" s="40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11"/>
      <c r="AG4563" s="11"/>
      <c r="AH4563" s="11"/>
      <c r="AI4563" s="11"/>
      <c r="AJ4563" s="11"/>
      <c r="AK4563" s="11"/>
      <c r="AL4563" s="11"/>
      <c r="AM4563" s="11"/>
      <c r="AN4563" s="11"/>
      <c r="AO4563" s="11"/>
      <c r="AP4563" s="11"/>
      <c r="AQ4563" s="26"/>
      <c r="AR4563" s="26"/>
      <c r="AS4563" s="26"/>
      <c r="AT4563" s="26"/>
      <c r="AU4563" s="26"/>
      <c r="AV4563" s="26"/>
      <c r="AW4563" s="11"/>
      <c r="AX4563" s="11"/>
      <c r="AY4563" s="11"/>
      <c r="AZ4563" s="11"/>
      <c r="BA4563" s="11"/>
      <c r="BB4563" s="11"/>
      <c r="BC4563" s="11"/>
    </row>
    <row r="4564" spans="1:55" x14ac:dyDescent="0.3">
      <c r="A4564" s="11"/>
      <c r="B4564" s="11"/>
      <c r="C4564" s="11"/>
      <c r="D4564" s="11"/>
      <c r="E4564" s="38"/>
      <c r="F4564" s="11"/>
      <c r="G4564" s="40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11"/>
      <c r="AG4564" s="11"/>
      <c r="AH4564" s="11"/>
      <c r="AI4564" s="11"/>
      <c r="AJ4564" s="11"/>
      <c r="AK4564" s="11"/>
      <c r="AL4564" s="11"/>
      <c r="AM4564" s="11"/>
      <c r="AN4564" s="11"/>
      <c r="AO4564" s="11"/>
      <c r="AP4564" s="11"/>
      <c r="AQ4564" s="26"/>
      <c r="AR4564" s="26"/>
      <c r="AS4564" s="26"/>
      <c r="AT4564" s="26"/>
      <c r="AU4564" s="26"/>
      <c r="AV4564" s="26"/>
      <c r="AW4564" s="11"/>
      <c r="AX4564" s="11"/>
      <c r="AY4564" s="11"/>
      <c r="AZ4564" s="11"/>
      <c r="BA4564" s="11"/>
      <c r="BB4564" s="11"/>
      <c r="BC4564" s="11"/>
    </row>
    <row r="4565" spans="1:55" x14ac:dyDescent="0.3">
      <c r="A4565" s="11"/>
      <c r="B4565" s="11"/>
      <c r="C4565" s="11"/>
      <c r="D4565" s="11"/>
      <c r="E4565" s="38"/>
      <c r="F4565" s="11"/>
      <c r="G4565" s="40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11"/>
      <c r="AG4565" s="11"/>
      <c r="AH4565" s="11"/>
      <c r="AI4565" s="11"/>
      <c r="AJ4565" s="11"/>
      <c r="AK4565" s="11"/>
      <c r="AL4565" s="11"/>
      <c r="AM4565" s="11"/>
      <c r="AN4565" s="11"/>
      <c r="AO4565" s="11"/>
      <c r="AP4565" s="11"/>
      <c r="AQ4565" s="26"/>
      <c r="AR4565" s="26"/>
      <c r="AS4565" s="26"/>
      <c r="AT4565" s="26"/>
      <c r="AU4565" s="26"/>
      <c r="AV4565" s="26"/>
      <c r="AW4565" s="11"/>
      <c r="AX4565" s="11"/>
      <c r="AY4565" s="11"/>
      <c r="AZ4565" s="11"/>
      <c r="BA4565" s="11"/>
      <c r="BB4565" s="11"/>
      <c r="BC4565" s="11"/>
    </row>
    <row r="4566" spans="1:55" x14ac:dyDescent="0.3">
      <c r="A4566" s="11"/>
      <c r="B4566" s="11"/>
      <c r="C4566" s="11"/>
      <c r="D4566" s="11"/>
      <c r="E4566" s="38"/>
      <c r="F4566" s="11"/>
      <c r="G4566" s="40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11"/>
      <c r="AG4566" s="11"/>
      <c r="AH4566" s="11"/>
      <c r="AI4566" s="11"/>
      <c r="AJ4566" s="11"/>
      <c r="AK4566" s="11"/>
      <c r="AL4566" s="11"/>
      <c r="AM4566" s="11"/>
      <c r="AN4566" s="11"/>
      <c r="AO4566" s="11"/>
      <c r="AP4566" s="11"/>
      <c r="AQ4566" s="26"/>
      <c r="AR4566" s="26"/>
      <c r="AS4566" s="26"/>
      <c r="AT4566" s="26"/>
      <c r="AU4566" s="26"/>
      <c r="AV4566" s="26"/>
      <c r="AW4566" s="11"/>
      <c r="AX4566" s="11"/>
      <c r="AY4566" s="11"/>
      <c r="AZ4566" s="11"/>
      <c r="BA4566" s="11"/>
      <c r="BB4566" s="11"/>
      <c r="BC4566" s="11"/>
    </row>
    <row r="4567" spans="1:55" x14ac:dyDescent="0.3">
      <c r="A4567" s="11"/>
      <c r="B4567" s="11"/>
      <c r="C4567" s="11"/>
      <c r="D4567" s="11"/>
      <c r="E4567" s="38"/>
      <c r="F4567" s="11"/>
      <c r="G4567" s="40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11"/>
      <c r="AG4567" s="11"/>
      <c r="AH4567" s="11"/>
      <c r="AI4567" s="11"/>
      <c r="AJ4567" s="11"/>
      <c r="AK4567" s="11"/>
      <c r="AL4567" s="11"/>
      <c r="AM4567" s="11"/>
      <c r="AN4567" s="11"/>
      <c r="AO4567" s="11"/>
      <c r="AP4567" s="11"/>
      <c r="AQ4567" s="26"/>
      <c r="AR4567" s="26"/>
      <c r="AS4567" s="26"/>
      <c r="AT4567" s="26"/>
      <c r="AU4567" s="26"/>
      <c r="AV4567" s="26"/>
      <c r="AW4567" s="11"/>
      <c r="AX4567" s="11"/>
      <c r="AY4567" s="11"/>
      <c r="AZ4567" s="11"/>
      <c r="BA4567" s="11"/>
      <c r="BB4567" s="11"/>
      <c r="BC4567" s="11"/>
    </row>
    <row r="4568" spans="1:55" x14ac:dyDescent="0.3">
      <c r="A4568" s="11"/>
      <c r="B4568" s="11"/>
      <c r="C4568" s="11"/>
      <c r="D4568" s="11"/>
      <c r="E4568" s="38"/>
      <c r="F4568" s="11"/>
      <c r="G4568" s="40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11"/>
      <c r="AG4568" s="11"/>
      <c r="AH4568" s="11"/>
      <c r="AI4568" s="11"/>
      <c r="AJ4568" s="11"/>
      <c r="AK4568" s="11"/>
      <c r="AL4568" s="11"/>
      <c r="AM4568" s="11"/>
      <c r="AN4568" s="11"/>
      <c r="AO4568" s="11"/>
      <c r="AP4568" s="11"/>
      <c r="AQ4568" s="26"/>
      <c r="AR4568" s="26"/>
      <c r="AS4568" s="26"/>
      <c r="AT4568" s="26"/>
      <c r="AU4568" s="26"/>
      <c r="AV4568" s="26"/>
      <c r="AW4568" s="11"/>
      <c r="AX4568" s="11"/>
      <c r="AY4568" s="11"/>
      <c r="AZ4568" s="11"/>
      <c r="BA4568" s="11"/>
      <c r="BB4568" s="11"/>
      <c r="BC4568" s="11"/>
    </row>
    <row r="4569" spans="1:55" x14ac:dyDescent="0.3">
      <c r="A4569" s="11"/>
      <c r="B4569" s="11"/>
      <c r="C4569" s="11"/>
      <c r="D4569" s="11"/>
      <c r="E4569" s="38"/>
      <c r="F4569" s="11"/>
      <c r="G4569" s="40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11"/>
      <c r="AG4569" s="11"/>
      <c r="AH4569" s="11"/>
      <c r="AI4569" s="11"/>
      <c r="AJ4569" s="11"/>
      <c r="AK4569" s="11"/>
      <c r="AL4569" s="11"/>
      <c r="AM4569" s="11"/>
      <c r="AN4569" s="11"/>
      <c r="AO4569" s="11"/>
      <c r="AP4569" s="11"/>
      <c r="AQ4569" s="26"/>
      <c r="AR4569" s="26"/>
      <c r="AS4569" s="26"/>
      <c r="AT4569" s="26"/>
      <c r="AU4569" s="26"/>
      <c r="AV4569" s="26"/>
      <c r="AW4569" s="11"/>
      <c r="AX4569" s="11"/>
      <c r="AY4569" s="11"/>
      <c r="AZ4569" s="11"/>
      <c r="BA4569" s="11"/>
      <c r="BB4569" s="11"/>
      <c r="BC4569" s="11"/>
    </row>
    <row r="4570" spans="1:55" x14ac:dyDescent="0.3">
      <c r="A4570" s="11"/>
      <c r="B4570" s="11"/>
      <c r="C4570" s="11"/>
      <c r="D4570" s="11"/>
      <c r="E4570" s="38"/>
      <c r="F4570" s="11"/>
      <c r="G4570" s="40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11"/>
      <c r="AG4570" s="11"/>
      <c r="AH4570" s="11"/>
      <c r="AI4570" s="11"/>
      <c r="AJ4570" s="11"/>
      <c r="AK4570" s="11"/>
      <c r="AL4570" s="11"/>
      <c r="AM4570" s="11"/>
      <c r="AN4570" s="11"/>
      <c r="AO4570" s="11"/>
      <c r="AP4570" s="11"/>
      <c r="AQ4570" s="26"/>
      <c r="AR4570" s="26"/>
      <c r="AS4570" s="26"/>
      <c r="AT4570" s="26"/>
      <c r="AU4570" s="26"/>
      <c r="AV4570" s="26"/>
      <c r="AW4570" s="11"/>
      <c r="AX4570" s="11"/>
      <c r="AY4570" s="11"/>
      <c r="AZ4570" s="11"/>
      <c r="BA4570" s="11"/>
      <c r="BB4570" s="11"/>
      <c r="BC4570" s="11"/>
    </row>
    <row r="4571" spans="1:55" x14ac:dyDescent="0.3">
      <c r="A4571" s="11"/>
      <c r="B4571" s="11"/>
      <c r="C4571" s="11"/>
      <c r="D4571" s="11"/>
      <c r="E4571" s="38"/>
      <c r="F4571" s="11"/>
      <c r="G4571" s="40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11"/>
      <c r="AG4571" s="11"/>
      <c r="AH4571" s="11"/>
      <c r="AI4571" s="11"/>
      <c r="AJ4571" s="11"/>
      <c r="AK4571" s="11"/>
      <c r="AL4571" s="11"/>
      <c r="AM4571" s="11"/>
      <c r="AN4571" s="11"/>
      <c r="AO4571" s="11"/>
      <c r="AP4571" s="11"/>
      <c r="AQ4571" s="26"/>
      <c r="AR4571" s="26"/>
      <c r="AS4571" s="26"/>
      <c r="AT4571" s="26"/>
      <c r="AU4571" s="26"/>
      <c r="AV4571" s="26"/>
      <c r="AW4571" s="11"/>
      <c r="AX4571" s="11"/>
      <c r="AY4571" s="11"/>
      <c r="AZ4571" s="11"/>
      <c r="BA4571" s="11"/>
      <c r="BB4571" s="11"/>
      <c r="BC4571" s="11"/>
    </row>
    <row r="4572" spans="1:55" x14ac:dyDescent="0.3">
      <c r="A4572" s="11"/>
      <c r="B4572" s="11"/>
      <c r="C4572" s="11"/>
      <c r="D4572" s="11"/>
      <c r="E4572" s="38"/>
      <c r="F4572" s="11"/>
      <c r="G4572" s="40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11"/>
      <c r="AG4572" s="11"/>
      <c r="AH4572" s="11"/>
      <c r="AI4572" s="11"/>
      <c r="AJ4572" s="11"/>
      <c r="AK4572" s="11"/>
      <c r="AL4572" s="11"/>
      <c r="AM4572" s="11"/>
      <c r="AN4572" s="11"/>
      <c r="AO4572" s="11"/>
      <c r="AP4572" s="11"/>
      <c r="AQ4572" s="26"/>
      <c r="AR4572" s="26"/>
      <c r="AS4572" s="26"/>
      <c r="AT4572" s="26"/>
      <c r="AU4572" s="26"/>
      <c r="AV4572" s="26"/>
      <c r="AW4572" s="11"/>
      <c r="AX4572" s="11"/>
      <c r="AY4572" s="11"/>
      <c r="AZ4572" s="11"/>
      <c r="BA4572" s="11"/>
      <c r="BB4572" s="11"/>
      <c r="BC4572" s="11"/>
    </row>
    <row r="4573" spans="1:55" x14ac:dyDescent="0.3">
      <c r="A4573" s="11"/>
      <c r="B4573" s="11"/>
      <c r="C4573" s="11"/>
      <c r="D4573" s="11"/>
      <c r="E4573" s="38"/>
      <c r="F4573" s="11"/>
      <c r="G4573" s="40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11"/>
      <c r="AG4573" s="11"/>
      <c r="AH4573" s="11"/>
      <c r="AI4573" s="11"/>
      <c r="AJ4573" s="11"/>
      <c r="AK4573" s="11"/>
      <c r="AL4573" s="11"/>
      <c r="AM4573" s="11"/>
      <c r="AN4573" s="11"/>
      <c r="AO4573" s="11"/>
      <c r="AP4573" s="11"/>
      <c r="AQ4573" s="26"/>
      <c r="AR4573" s="26"/>
      <c r="AS4573" s="26"/>
      <c r="AT4573" s="26"/>
      <c r="AU4573" s="26"/>
      <c r="AV4573" s="26"/>
      <c r="AW4573" s="11"/>
      <c r="AX4573" s="11"/>
      <c r="AY4573" s="11"/>
      <c r="AZ4573" s="11"/>
      <c r="BA4573" s="11"/>
      <c r="BB4573" s="11"/>
      <c r="BC4573" s="11"/>
    </row>
    <row r="4574" spans="1:55" x14ac:dyDescent="0.3">
      <c r="A4574" s="11"/>
      <c r="B4574" s="11"/>
      <c r="C4574" s="11"/>
      <c r="D4574" s="11"/>
      <c r="E4574" s="38"/>
      <c r="F4574" s="11"/>
      <c r="G4574" s="40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11"/>
      <c r="AG4574" s="11"/>
      <c r="AH4574" s="11"/>
      <c r="AI4574" s="11"/>
      <c r="AJ4574" s="11"/>
      <c r="AK4574" s="11"/>
      <c r="AL4574" s="11"/>
      <c r="AM4574" s="11"/>
      <c r="AN4574" s="11"/>
      <c r="AO4574" s="11"/>
      <c r="AP4574" s="11"/>
      <c r="AQ4574" s="26"/>
      <c r="AR4574" s="26"/>
      <c r="AS4574" s="26"/>
      <c r="AT4574" s="26"/>
      <c r="AU4574" s="26"/>
      <c r="AV4574" s="26"/>
      <c r="AW4574" s="11"/>
      <c r="AX4574" s="11"/>
      <c r="AY4574" s="11"/>
      <c r="AZ4574" s="11"/>
      <c r="BA4574" s="11"/>
      <c r="BB4574" s="11"/>
      <c r="BC4574" s="11"/>
    </row>
    <row r="4575" spans="1:55" x14ac:dyDescent="0.3">
      <c r="A4575" s="11"/>
      <c r="B4575" s="11"/>
      <c r="C4575" s="11"/>
      <c r="D4575" s="11"/>
      <c r="E4575" s="38"/>
      <c r="F4575" s="11"/>
      <c r="G4575" s="40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11"/>
      <c r="AG4575" s="11"/>
      <c r="AH4575" s="11"/>
      <c r="AI4575" s="11"/>
      <c r="AJ4575" s="11"/>
      <c r="AK4575" s="11"/>
      <c r="AL4575" s="11"/>
      <c r="AM4575" s="11"/>
      <c r="AN4575" s="11"/>
      <c r="AO4575" s="11"/>
      <c r="AP4575" s="11"/>
      <c r="AQ4575" s="26"/>
      <c r="AR4575" s="26"/>
      <c r="AS4575" s="26"/>
      <c r="AT4575" s="26"/>
      <c r="AU4575" s="26"/>
      <c r="AV4575" s="26"/>
      <c r="AW4575" s="11"/>
      <c r="AX4575" s="11"/>
      <c r="AY4575" s="11"/>
      <c r="AZ4575" s="11"/>
      <c r="BA4575" s="11"/>
      <c r="BB4575" s="11"/>
      <c r="BC4575" s="11"/>
    </row>
    <row r="4576" spans="1:55" x14ac:dyDescent="0.3">
      <c r="A4576" s="11"/>
      <c r="B4576" s="11"/>
      <c r="C4576" s="11"/>
      <c r="D4576" s="11"/>
      <c r="E4576" s="38"/>
      <c r="F4576" s="11"/>
      <c r="G4576" s="40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11"/>
      <c r="AG4576" s="11"/>
      <c r="AH4576" s="11"/>
      <c r="AI4576" s="11"/>
      <c r="AJ4576" s="11"/>
      <c r="AK4576" s="11"/>
      <c r="AL4576" s="11"/>
      <c r="AM4576" s="11"/>
      <c r="AN4576" s="11"/>
      <c r="AO4576" s="11"/>
      <c r="AP4576" s="11"/>
      <c r="AQ4576" s="26"/>
      <c r="AR4576" s="26"/>
      <c r="AS4576" s="26"/>
      <c r="AT4576" s="26"/>
      <c r="AU4576" s="26"/>
      <c r="AV4576" s="26"/>
      <c r="AW4576" s="11"/>
      <c r="AX4576" s="11"/>
      <c r="AY4576" s="11"/>
      <c r="AZ4576" s="11"/>
      <c r="BA4576" s="11"/>
      <c r="BB4576" s="11"/>
      <c r="BC4576" s="11"/>
    </row>
    <row r="4577" spans="1:55" x14ac:dyDescent="0.3">
      <c r="A4577" s="11"/>
      <c r="B4577" s="11"/>
      <c r="C4577" s="11"/>
      <c r="D4577" s="11"/>
      <c r="E4577" s="38"/>
      <c r="F4577" s="11"/>
      <c r="G4577" s="40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11"/>
      <c r="AG4577" s="11"/>
      <c r="AH4577" s="11"/>
      <c r="AI4577" s="11"/>
      <c r="AJ4577" s="11"/>
      <c r="AK4577" s="11"/>
      <c r="AL4577" s="11"/>
      <c r="AM4577" s="11"/>
      <c r="AN4577" s="11"/>
      <c r="AO4577" s="11"/>
      <c r="AP4577" s="11"/>
      <c r="AQ4577" s="26"/>
      <c r="AR4577" s="26"/>
      <c r="AS4577" s="26"/>
      <c r="AT4577" s="26"/>
      <c r="AU4577" s="26"/>
      <c r="AV4577" s="26"/>
      <c r="AW4577" s="11"/>
      <c r="AX4577" s="11"/>
      <c r="AY4577" s="11"/>
      <c r="AZ4577" s="11"/>
      <c r="BA4577" s="11"/>
      <c r="BB4577" s="11"/>
      <c r="BC4577" s="11"/>
    </row>
    <row r="4578" spans="1:55" x14ac:dyDescent="0.3">
      <c r="A4578" s="11"/>
      <c r="B4578" s="11"/>
      <c r="C4578" s="11"/>
      <c r="D4578" s="11"/>
      <c r="E4578" s="38"/>
      <c r="F4578" s="11"/>
      <c r="G4578" s="40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11"/>
      <c r="AG4578" s="11"/>
      <c r="AH4578" s="11"/>
      <c r="AI4578" s="11"/>
      <c r="AJ4578" s="11"/>
      <c r="AK4578" s="11"/>
      <c r="AL4578" s="11"/>
      <c r="AM4578" s="11"/>
      <c r="AN4578" s="11"/>
      <c r="AO4578" s="11"/>
      <c r="AP4578" s="11"/>
      <c r="AQ4578" s="26"/>
      <c r="AR4578" s="26"/>
      <c r="AS4578" s="26"/>
      <c r="AT4578" s="26"/>
      <c r="AU4578" s="26"/>
      <c r="AV4578" s="26"/>
      <c r="AW4578" s="11"/>
      <c r="AX4578" s="11"/>
      <c r="AY4578" s="11"/>
      <c r="AZ4578" s="11"/>
      <c r="BA4578" s="11"/>
      <c r="BB4578" s="11"/>
      <c r="BC4578" s="11"/>
    </row>
    <row r="4579" spans="1:55" x14ac:dyDescent="0.3">
      <c r="A4579" s="11"/>
      <c r="B4579" s="11"/>
      <c r="C4579" s="11"/>
      <c r="D4579" s="11"/>
      <c r="E4579" s="38"/>
      <c r="F4579" s="11"/>
      <c r="G4579" s="40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11"/>
      <c r="AG4579" s="11"/>
      <c r="AH4579" s="11"/>
      <c r="AI4579" s="11"/>
      <c r="AJ4579" s="11"/>
      <c r="AK4579" s="11"/>
      <c r="AL4579" s="11"/>
      <c r="AM4579" s="11"/>
      <c r="AN4579" s="11"/>
      <c r="AO4579" s="11"/>
      <c r="AP4579" s="11"/>
      <c r="AQ4579" s="26"/>
      <c r="AR4579" s="26"/>
      <c r="AS4579" s="26"/>
      <c r="AT4579" s="26"/>
      <c r="AU4579" s="26"/>
      <c r="AV4579" s="26"/>
      <c r="AW4579" s="11"/>
      <c r="AX4579" s="11"/>
      <c r="AY4579" s="11"/>
      <c r="AZ4579" s="11"/>
      <c r="BA4579" s="11"/>
      <c r="BB4579" s="11"/>
      <c r="BC4579" s="11"/>
    </row>
    <row r="4580" spans="1:55" x14ac:dyDescent="0.3">
      <c r="A4580" s="11"/>
      <c r="B4580" s="11"/>
      <c r="C4580" s="11"/>
      <c r="D4580" s="11"/>
      <c r="E4580" s="38"/>
      <c r="F4580" s="11"/>
      <c r="G4580" s="40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11"/>
      <c r="AG4580" s="11"/>
      <c r="AH4580" s="11"/>
      <c r="AI4580" s="11"/>
      <c r="AJ4580" s="11"/>
      <c r="AK4580" s="11"/>
      <c r="AL4580" s="11"/>
      <c r="AM4580" s="11"/>
      <c r="AN4580" s="11"/>
      <c r="AO4580" s="11"/>
      <c r="AP4580" s="11"/>
      <c r="AQ4580" s="26"/>
      <c r="AR4580" s="26"/>
      <c r="AS4580" s="26"/>
      <c r="AT4580" s="26"/>
      <c r="AU4580" s="26"/>
      <c r="AV4580" s="26"/>
      <c r="AW4580" s="11"/>
      <c r="AX4580" s="11"/>
      <c r="AY4580" s="11"/>
      <c r="AZ4580" s="11"/>
      <c r="BA4580" s="11"/>
      <c r="BB4580" s="11"/>
      <c r="BC4580" s="11"/>
    </row>
    <row r="4581" spans="1:55" x14ac:dyDescent="0.3">
      <c r="A4581" s="11"/>
      <c r="B4581" s="11"/>
      <c r="C4581" s="11"/>
      <c r="D4581" s="11"/>
      <c r="E4581" s="38"/>
      <c r="F4581" s="11"/>
      <c r="G4581" s="40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11"/>
      <c r="AG4581" s="11"/>
      <c r="AH4581" s="11"/>
      <c r="AI4581" s="11"/>
      <c r="AJ4581" s="11"/>
      <c r="AK4581" s="11"/>
      <c r="AL4581" s="11"/>
      <c r="AM4581" s="11"/>
      <c r="AN4581" s="11"/>
      <c r="AO4581" s="11"/>
      <c r="AP4581" s="11"/>
      <c r="AQ4581" s="26"/>
      <c r="AR4581" s="26"/>
      <c r="AS4581" s="26"/>
      <c r="AT4581" s="26"/>
      <c r="AU4581" s="26"/>
      <c r="AV4581" s="26"/>
      <c r="AW4581" s="11"/>
      <c r="AX4581" s="11"/>
      <c r="AY4581" s="11"/>
      <c r="AZ4581" s="11"/>
      <c r="BA4581" s="11"/>
      <c r="BB4581" s="11"/>
      <c r="BC4581" s="11"/>
    </row>
    <row r="4582" spans="1:55" x14ac:dyDescent="0.3">
      <c r="A4582" s="11"/>
      <c r="B4582" s="11"/>
      <c r="C4582" s="11"/>
      <c r="D4582" s="11"/>
      <c r="E4582" s="38"/>
      <c r="F4582" s="11"/>
      <c r="G4582" s="40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11"/>
      <c r="AG4582" s="11"/>
      <c r="AH4582" s="11"/>
      <c r="AI4582" s="11"/>
      <c r="AJ4582" s="11"/>
      <c r="AK4582" s="11"/>
      <c r="AL4582" s="11"/>
      <c r="AM4582" s="11"/>
      <c r="AN4582" s="11"/>
      <c r="AO4582" s="11"/>
      <c r="AP4582" s="11"/>
      <c r="AQ4582" s="26"/>
      <c r="AR4582" s="26"/>
      <c r="AS4582" s="26"/>
      <c r="AT4582" s="26"/>
      <c r="AU4582" s="26"/>
      <c r="AV4582" s="26"/>
      <c r="AW4582" s="11"/>
      <c r="AX4582" s="11"/>
      <c r="AY4582" s="11"/>
      <c r="AZ4582" s="11"/>
      <c r="BA4582" s="11"/>
      <c r="BB4582" s="11"/>
      <c r="BC4582" s="11"/>
    </row>
    <row r="4583" spans="1:55" x14ac:dyDescent="0.3">
      <c r="A4583" s="11"/>
      <c r="B4583" s="11"/>
      <c r="C4583" s="11"/>
      <c r="D4583" s="11"/>
      <c r="E4583" s="38"/>
      <c r="F4583" s="11"/>
      <c r="G4583" s="40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11"/>
      <c r="AG4583" s="11"/>
      <c r="AH4583" s="11"/>
      <c r="AI4583" s="11"/>
      <c r="AJ4583" s="11"/>
      <c r="AK4583" s="11"/>
      <c r="AL4583" s="11"/>
      <c r="AM4583" s="11"/>
      <c r="AN4583" s="11"/>
      <c r="AO4583" s="11"/>
      <c r="AP4583" s="11"/>
      <c r="AQ4583" s="26"/>
      <c r="AR4583" s="26"/>
      <c r="AS4583" s="26"/>
      <c r="AT4583" s="26"/>
      <c r="AU4583" s="26"/>
      <c r="AV4583" s="26"/>
      <c r="AW4583" s="11"/>
      <c r="AX4583" s="11"/>
      <c r="AY4583" s="11"/>
      <c r="AZ4583" s="11"/>
      <c r="BA4583" s="11"/>
      <c r="BB4583" s="11"/>
      <c r="BC4583" s="11"/>
    </row>
    <row r="4584" spans="1:55" x14ac:dyDescent="0.3">
      <c r="A4584" s="11"/>
      <c r="B4584" s="11"/>
      <c r="C4584" s="11"/>
      <c r="D4584" s="11"/>
      <c r="E4584" s="38"/>
      <c r="F4584" s="11"/>
      <c r="G4584" s="40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11"/>
      <c r="AG4584" s="11"/>
      <c r="AH4584" s="11"/>
      <c r="AI4584" s="11"/>
      <c r="AJ4584" s="11"/>
      <c r="AK4584" s="11"/>
      <c r="AL4584" s="11"/>
      <c r="AM4584" s="11"/>
      <c r="AN4584" s="11"/>
      <c r="AO4584" s="11"/>
      <c r="AP4584" s="11"/>
      <c r="AQ4584" s="26"/>
      <c r="AR4584" s="26"/>
      <c r="AS4584" s="26"/>
      <c r="AT4584" s="26"/>
      <c r="AU4584" s="26"/>
      <c r="AV4584" s="26"/>
      <c r="AW4584" s="11"/>
      <c r="AX4584" s="11"/>
      <c r="AY4584" s="11"/>
      <c r="AZ4584" s="11"/>
      <c r="BA4584" s="11"/>
      <c r="BB4584" s="11"/>
      <c r="BC4584" s="11"/>
    </row>
    <row r="4585" spans="1:55" x14ac:dyDescent="0.3">
      <c r="A4585" s="11"/>
      <c r="B4585" s="11"/>
      <c r="C4585" s="11"/>
      <c r="D4585" s="11"/>
      <c r="E4585" s="38"/>
      <c r="F4585" s="11"/>
      <c r="G4585" s="40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11"/>
      <c r="AG4585" s="11"/>
      <c r="AH4585" s="11"/>
      <c r="AI4585" s="11"/>
      <c r="AJ4585" s="11"/>
      <c r="AK4585" s="11"/>
      <c r="AL4585" s="11"/>
      <c r="AM4585" s="11"/>
      <c r="AN4585" s="11"/>
      <c r="AO4585" s="11"/>
      <c r="AP4585" s="11"/>
      <c r="AQ4585" s="26"/>
      <c r="AR4585" s="26"/>
      <c r="AS4585" s="26"/>
      <c r="AT4585" s="26"/>
      <c r="AU4585" s="26"/>
      <c r="AV4585" s="26"/>
      <c r="AW4585" s="11"/>
      <c r="AX4585" s="11"/>
      <c r="AY4585" s="11"/>
      <c r="AZ4585" s="11"/>
      <c r="BA4585" s="11"/>
      <c r="BB4585" s="11"/>
      <c r="BC4585" s="11"/>
    </row>
    <row r="4586" spans="1:55" x14ac:dyDescent="0.3">
      <c r="A4586" s="11"/>
      <c r="B4586" s="11"/>
      <c r="C4586" s="11"/>
      <c r="D4586" s="11"/>
      <c r="E4586" s="38"/>
      <c r="F4586" s="11"/>
      <c r="G4586" s="40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11"/>
      <c r="AG4586" s="11"/>
      <c r="AH4586" s="11"/>
      <c r="AI4586" s="11"/>
      <c r="AJ4586" s="11"/>
      <c r="AK4586" s="11"/>
      <c r="AL4586" s="11"/>
      <c r="AM4586" s="11"/>
      <c r="AN4586" s="11"/>
      <c r="AO4586" s="11"/>
      <c r="AP4586" s="11"/>
      <c r="AQ4586" s="26"/>
      <c r="AR4586" s="26"/>
      <c r="AS4586" s="26"/>
      <c r="AT4586" s="26"/>
      <c r="AU4586" s="26"/>
      <c r="AV4586" s="26"/>
      <c r="AW4586" s="11"/>
      <c r="AX4586" s="11"/>
      <c r="AY4586" s="11"/>
      <c r="AZ4586" s="11"/>
      <c r="BA4586" s="11"/>
      <c r="BB4586" s="11"/>
      <c r="BC4586" s="11"/>
    </row>
    <row r="4587" spans="1:55" x14ac:dyDescent="0.3">
      <c r="A4587" s="11"/>
      <c r="B4587" s="11"/>
      <c r="C4587" s="11"/>
      <c r="D4587" s="11"/>
      <c r="E4587" s="38"/>
      <c r="F4587" s="11"/>
      <c r="G4587" s="40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11"/>
      <c r="AG4587" s="11"/>
      <c r="AH4587" s="11"/>
      <c r="AI4587" s="11"/>
      <c r="AJ4587" s="11"/>
      <c r="AK4587" s="11"/>
      <c r="AL4587" s="11"/>
      <c r="AM4587" s="11"/>
      <c r="AN4587" s="11"/>
      <c r="AO4587" s="11"/>
      <c r="AP4587" s="11"/>
      <c r="AQ4587" s="26"/>
      <c r="AR4587" s="26"/>
      <c r="AS4587" s="26"/>
      <c r="AT4587" s="26"/>
      <c r="AU4587" s="26"/>
      <c r="AV4587" s="26"/>
      <c r="AW4587" s="11"/>
      <c r="AX4587" s="11"/>
      <c r="AY4587" s="11"/>
      <c r="AZ4587" s="11"/>
      <c r="BA4587" s="11"/>
      <c r="BB4587" s="11"/>
      <c r="BC4587" s="11"/>
    </row>
    <row r="4588" spans="1:55" x14ac:dyDescent="0.3">
      <c r="A4588" s="11"/>
      <c r="B4588" s="11"/>
      <c r="C4588" s="11"/>
      <c r="D4588" s="11"/>
      <c r="E4588" s="38"/>
      <c r="F4588" s="11"/>
      <c r="G4588" s="40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11"/>
      <c r="AG4588" s="11"/>
      <c r="AH4588" s="11"/>
      <c r="AI4588" s="11"/>
      <c r="AJ4588" s="11"/>
      <c r="AK4588" s="11"/>
      <c r="AL4588" s="11"/>
      <c r="AM4588" s="11"/>
      <c r="AN4588" s="11"/>
      <c r="AO4588" s="11"/>
      <c r="AP4588" s="11"/>
      <c r="AQ4588" s="26"/>
      <c r="AR4588" s="26"/>
      <c r="AS4588" s="26"/>
      <c r="AT4588" s="26"/>
      <c r="AU4588" s="26"/>
      <c r="AV4588" s="26"/>
      <c r="AW4588" s="11"/>
      <c r="AX4588" s="11"/>
      <c r="AY4588" s="11"/>
      <c r="AZ4588" s="11"/>
      <c r="BA4588" s="11"/>
      <c r="BB4588" s="11"/>
      <c r="BC4588" s="11"/>
    </row>
    <row r="4589" spans="1:55" x14ac:dyDescent="0.3">
      <c r="A4589" s="11"/>
      <c r="B4589" s="11"/>
      <c r="C4589" s="11"/>
      <c r="D4589" s="11"/>
      <c r="E4589" s="38"/>
      <c r="F4589" s="11"/>
      <c r="G4589" s="40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11"/>
      <c r="AG4589" s="11"/>
      <c r="AH4589" s="11"/>
      <c r="AI4589" s="11"/>
      <c r="AJ4589" s="11"/>
      <c r="AK4589" s="11"/>
      <c r="AL4589" s="11"/>
      <c r="AM4589" s="11"/>
      <c r="AN4589" s="11"/>
      <c r="AO4589" s="11"/>
      <c r="AP4589" s="11"/>
      <c r="AQ4589" s="26"/>
      <c r="AR4589" s="26"/>
      <c r="AS4589" s="26"/>
      <c r="AT4589" s="26"/>
      <c r="AU4589" s="26"/>
      <c r="AV4589" s="26"/>
      <c r="AW4589" s="11"/>
      <c r="AX4589" s="11"/>
      <c r="AY4589" s="11"/>
      <c r="AZ4589" s="11"/>
      <c r="BA4589" s="11"/>
      <c r="BB4589" s="11"/>
      <c r="BC4589" s="11"/>
    </row>
    <row r="4590" spans="1:55" x14ac:dyDescent="0.3">
      <c r="A4590" s="11"/>
      <c r="B4590" s="11"/>
      <c r="C4590" s="11"/>
      <c r="D4590" s="11"/>
      <c r="E4590" s="38"/>
      <c r="F4590" s="11"/>
      <c r="G4590" s="40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11"/>
      <c r="AG4590" s="11"/>
      <c r="AH4590" s="11"/>
      <c r="AI4590" s="11"/>
      <c r="AJ4590" s="11"/>
      <c r="AK4590" s="11"/>
      <c r="AL4590" s="11"/>
      <c r="AM4590" s="11"/>
      <c r="AN4590" s="11"/>
      <c r="AO4590" s="11"/>
      <c r="AP4590" s="11"/>
      <c r="AQ4590" s="26"/>
      <c r="AR4590" s="26"/>
      <c r="AS4590" s="26"/>
      <c r="AT4590" s="26"/>
      <c r="AU4590" s="26"/>
      <c r="AV4590" s="26"/>
      <c r="AW4590" s="11"/>
      <c r="AX4590" s="11"/>
      <c r="AY4590" s="11"/>
      <c r="AZ4590" s="11"/>
      <c r="BA4590" s="11"/>
      <c r="BB4590" s="11"/>
      <c r="BC4590" s="11"/>
    </row>
    <row r="4591" spans="1:55" x14ac:dyDescent="0.3">
      <c r="A4591" s="11"/>
      <c r="B4591" s="11"/>
      <c r="C4591" s="11"/>
      <c r="D4591" s="11"/>
      <c r="E4591" s="38"/>
      <c r="F4591" s="11"/>
      <c r="G4591" s="40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11"/>
      <c r="AG4591" s="11"/>
      <c r="AH4591" s="11"/>
      <c r="AI4591" s="11"/>
      <c r="AJ4591" s="11"/>
      <c r="AK4591" s="11"/>
      <c r="AL4591" s="11"/>
      <c r="AM4591" s="11"/>
      <c r="AN4591" s="11"/>
      <c r="AO4591" s="11"/>
      <c r="AP4591" s="11"/>
      <c r="AQ4591" s="26"/>
      <c r="AR4591" s="26"/>
      <c r="AS4591" s="26"/>
      <c r="AT4591" s="26"/>
      <c r="AU4591" s="26"/>
      <c r="AV4591" s="26"/>
      <c r="AW4591" s="11"/>
      <c r="AX4591" s="11"/>
      <c r="AY4591" s="11"/>
      <c r="AZ4591" s="11"/>
      <c r="BA4591" s="11"/>
      <c r="BB4591" s="11"/>
      <c r="BC4591" s="11"/>
    </row>
    <row r="4592" spans="1:55" x14ac:dyDescent="0.3">
      <c r="A4592" s="11"/>
      <c r="B4592" s="11"/>
      <c r="C4592" s="11"/>
      <c r="D4592" s="11"/>
      <c r="E4592" s="38"/>
      <c r="F4592" s="11"/>
      <c r="G4592" s="40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11"/>
      <c r="AG4592" s="11"/>
      <c r="AH4592" s="11"/>
      <c r="AI4592" s="11"/>
      <c r="AJ4592" s="11"/>
      <c r="AK4592" s="11"/>
      <c r="AL4592" s="11"/>
      <c r="AM4592" s="11"/>
      <c r="AN4592" s="11"/>
      <c r="AO4592" s="11"/>
      <c r="AP4592" s="11"/>
      <c r="AQ4592" s="26"/>
      <c r="AR4592" s="26"/>
      <c r="AS4592" s="26"/>
      <c r="AT4592" s="26"/>
      <c r="AU4592" s="26"/>
      <c r="AV4592" s="26"/>
      <c r="AW4592" s="11"/>
      <c r="AX4592" s="11"/>
      <c r="AY4592" s="11"/>
      <c r="AZ4592" s="11"/>
      <c r="BA4592" s="11"/>
      <c r="BB4592" s="11"/>
      <c r="BC4592" s="11"/>
    </row>
    <row r="4593" spans="1:55" x14ac:dyDescent="0.3">
      <c r="A4593" s="11"/>
      <c r="B4593" s="11"/>
      <c r="C4593" s="11"/>
      <c r="D4593" s="11"/>
      <c r="E4593" s="38"/>
      <c r="F4593" s="11"/>
      <c r="G4593" s="40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11"/>
      <c r="AG4593" s="11"/>
      <c r="AH4593" s="11"/>
      <c r="AI4593" s="11"/>
      <c r="AJ4593" s="11"/>
      <c r="AK4593" s="11"/>
      <c r="AL4593" s="11"/>
      <c r="AM4593" s="11"/>
      <c r="AN4593" s="11"/>
      <c r="AO4593" s="11"/>
      <c r="AP4593" s="11"/>
      <c r="AQ4593" s="26"/>
      <c r="AR4593" s="26"/>
      <c r="AS4593" s="26"/>
      <c r="AT4593" s="26"/>
      <c r="AU4593" s="26"/>
      <c r="AV4593" s="26"/>
      <c r="AW4593" s="11"/>
      <c r="AX4593" s="11"/>
      <c r="AY4593" s="11"/>
      <c r="AZ4593" s="11"/>
      <c r="BA4593" s="11"/>
      <c r="BB4593" s="11"/>
      <c r="BC4593" s="11"/>
    </row>
    <row r="4594" spans="1:55" x14ac:dyDescent="0.3">
      <c r="A4594" s="11"/>
      <c r="B4594" s="11"/>
      <c r="C4594" s="11"/>
      <c r="D4594" s="11"/>
      <c r="E4594" s="38"/>
      <c r="F4594" s="11"/>
      <c r="G4594" s="40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11"/>
      <c r="AG4594" s="11"/>
      <c r="AH4594" s="11"/>
      <c r="AI4594" s="11"/>
      <c r="AJ4594" s="11"/>
      <c r="AK4594" s="11"/>
      <c r="AL4594" s="11"/>
      <c r="AM4594" s="11"/>
      <c r="AN4594" s="11"/>
      <c r="AO4594" s="11"/>
      <c r="AP4594" s="11"/>
      <c r="AQ4594" s="26"/>
      <c r="AR4594" s="26"/>
      <c r="AS4594" s="26"/>
      <c r="AT4594" s="26"/>
      <c r="AU4594" s="26"/>
      <c r="AV4594" s="26"/>
      <c r="AW4594" s="11"/>
      <c r="AX4594" s="11"/>
      <c r="AY4594" s="11"/>
      <c r="AZ4594" s="11"/>
      <c r="BA4594" s="11"/>
      <c r="BB4594" s="11"/>
      <c r="BC4594" s="11"/>
    </row>
    <row r="4595" spans="1:55" x14ac:dyDescent="0.3">
      <c r="A4595" s="11"/>
      <c r="B4595" s="11"/>
      <c r="C4595" s="11"/>
      <c r="D4595" s="11"/>
      <c r="E4595" s="38"/>
      <c r="F4595" s="11"/>
      <c r="G4595" s="40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11"/>
      <c r="AG4595" s="11"/>
      <c r="AH4595" s="11"/>
      <c r="AI4595" s="11"/>
      <c r="AJ4595" s="11"/>
      <c r="AK4595" s="11"/>
      <c r="AL4595" s="11"/>
      <c r="AM4595" s="11"/>
      <c r="AN4595" s="11"/>
      <c r="AO4595" s="11"/>
      <c r="AP4595" s="11"/>
      <c r="AQ4595" s="26"/>
      <c r="AR4595" s="26"/>
      <c r="AS4595" s="26"/>
      <c r="AT4595" s="26"/>
      <c r="AU4595" s="26"/>
      <c r="AV4595" s="26"/>
      <c r="AW4595" s="11"/>
      <c r="AX4595" s="11"/>
      <c r="AY4595" s="11"/>
      <c r="AZ4595" s="11"/>
      <c r="BA4595" s="11"/>
      <c r="BB4595" s="11"/>
      <c r="BC4595" s="11"/>
    </row>
    <row r="4596" spans="1:55" x14ac:dyDescent="0.3">
      <c r="A4596" s="11"/>
      <c r="B4596" s="11"/>
      <c r="C4596" s="11"/>
      <c r="D4596" s="11"/>
      <c r="E4596" s="38"/>
      <c r="F4596" s="11"/>
      <c r="G4596" s="40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11"/>
      <c r="AG4596" s="11"/>
      <c r="AH4596" s="11"/>
      <c r="AI4596" s="11"/>
      <c r="AJ4596" s="11"/>
      <c r="AK4596" s="11"/>
      <c r="AL4596" s="11"/>
      <c r="AM4596" s="11"/>
      <c r="AN4596" s="11"/>
      <c r="AO4596" s="11"/>
      <c r="AP4596" s="11"/>
      <c r="AQ4596" s="26"/>
      <c r="AR4596" s="26"/>
      <c r="AS4596" s="26"/>
      <c r="AT4596" s="26"/>
      <c r="AU4596" s="26"/>
      <c r="AV4596" s="26"/>
      <c r="AW4596" s="11"/>
      <c r="AX4596" s="11"/>
      <c r="AY4596" s="11"/>
      <c r="AZ4596" s="11"/>
      <c r="BA4596" s="11"/>
      <c r="BB4596" s="11"/>
      <c r="BC4596" s="11"/>
    </row>
    <row r="4597" spans="1:55" x14ac:dyDescent="0.3">
      <c r="A4597" s="11"/>
      <c r="B4597" s="11"/>
      <c r="C4597" s="11"/>
      <c r="D4597" s="11"/>
      <c r="E4597" s="38"/>
      <c r="F4597" s="11"/>
      <c r="G4597" s="40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11"/>
      <c r="AG4597" s="11"/>
      <c r="AH4597" s="11"/>
      <c r="AI4597" s="11"/>
      <c r="AJ4597" s="11"/>
      <c r="AK4597" s="11"/>
      <c r="AL4597" s="11"/>
      <c r="AM4597" s="11"/>
      <c r="AN4597" s="11"/>
      <c r="AO4597" s="11"/>
      <c r="AP4597" s="11"/>
      <c r="AQ4597" s="26"/>
      <c r="AR4597" s="26"/>
      <c r="AS4597" s="26"/>
      <c r="AT4597" s="26"/>
      <c r="AU4597" s="26"/>
      <c r="AV4597" s="26"/>
      <c r="AW4597" s="11"/>
      <c r="AX4597" s="11"/>
      <c r="AY4597" s="11"/>
      <c r="AZ4597" s="11"/>
      <c r="BA4597" s="11"/>
      <c r="BB4597" s="11"/>
      <c r="BC4597" s="11"/>
    </row>
    <row r="4598" spans="1:55" x14ac:dyDescent="0.3">
      <c r="A4598" s="11"/>
      <c r="B4598" s="11"/>
      <c r="C4598" s="11"/>
      <c r="D4598" s="11"/>
      <c r="E4598" s="38"/>
      <c r="F4598" s="11"/>
      <c r="G4598" s="40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  <c r="AE4598" s="11"/>
      <c r="AF4598" s="11"/>
      <c r="AG4598" s="11"/>
      <c r="AH4598" s="11"/>
      <c r="AI4598" s="11"/>
      <c r="AJ4598" s="11"/>
      <c r="AK4598" s="11"/>
      <c r="AL4598" s="11"/>
      <c r="AM4598" s="11"/>
      <c r="AN4598" s="11"/>
      <c r="AO4598" s="11"/>
      <c r="AP4598" s="11"/>
      <c r="AQ4598" s="26"/>
      <c r="AR4598" s="26"/>
      <c r="AS4598" s="26"/>
      <c r="AT4598" s="26"/>
      <c r="AU4598" s="26"/>
      <c r="AV4598" s="26"/>
      <c r="AW4598" s="11"/>
      <c r="AX4598" s="11"/>
      <c r="AY4598" s="11"/>
      <c r="AZ4598" s="11"/>
      <c r="BA4598" s="11"/>
      <c r="BB4598" s="11"/>
      <c r="BC4598" s="11"/>
    </row>
    <row r="4599" spans="1:55" x14ac:dyDescent="0.3">
      <c r="A4599" s="11"/>
      <c r="B4599" s="11"/>
      <c r="C4599" s="11"/>
      <c r="D4599" s="11"/>
      <c r="E4599" s="38"/>
      <c r="F4599" s="11"/>
      <c r="G4599" s="40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  <c r="AE4599" s="11"/>
      <c r="AF4599" s="11"/>
      <c r="AG4599" s="11"/>
      <c r="AH4599" s="11"/>
      <c r="AI4599" s="11"/>
      <c r="AJ4599" s="11"/>
      <c r="AK4599" s="11"/>
      <c r="AL4599" s="11"/>
      <c r="AM4599" s="11"/>
      <c r="AN4599" s="11"/>
      <c r="AO4599" s="11"/>
      <c r="AP4599" s="11"/>
      <c r="AQ4599" s="26"/>
      <c r="AR4599" s="26"/>
      <c r="AS4599" s="26"/>
      <c r="AT4599" s="26"/>
      <c r="AU4599" s="26"/>
      <c r="AV4599" s="26"/>
      <c r="AW4599" s="11"/>
      <c r="AX4599" s="11"/>
      <c r="AY4599" s="11"/>
      <c r="AZ4599" s="11"/>
      <c r="BA4599" s="11"/>
      <c r="BB4599" s="11"/>
      <c r="BC4599" s="11"/>
    </row>
    <row r="4600" spans="1:55" x14ac:dyDescent="0.3">
      <c r="A4600" s="11"/>
      <c r="B4600" s="11"/>
      <c r="C4600" s="11"/>
      <c r="D4600" s="11"/>
      <c r="E4600" s="38"/>
      <c r="F4600" s="11"/>
      <c r="G4600" s="40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  <c r="AE4600" s="11"/>
      <c r="AF4600" s="11"/>
      <c r="AG4600" s="11"/>
      <c r="AH4600" s="11"/>
      <c r="AI4600" s="11"/>
      <c r="AJ4600" s="11"/>
      <c r="AK4600" s="11"/>
      <c r="AL4600" s="11"/>
      <c r="AM4600" s="11"/>
      <c r="AN4600" s="11"/>
      <c r="AO4600" s="11"/>
      <c r="AP4600" s="11"/>
      <c r="AQ4600" s="26"/>
      <c r="AR4600" s="26"/>
      <c r="AS4600" s="26"/>
      <c r="AT4600" s="26"/>
      <c r="AU4600" s="26"/>
      <c r="AV4600" s="26"/>
      <c r="AW4600" s="11"/>
      <c r="AX4600" s="11"/>
      <c r="AY4600" s="11"/>
      <c r="AZ4600" s="11"/>
      <c r="BA4600" s="11"/>
      <c r="BB4600" s="11"/>
      <c r="BC4600" s="11"/>
    </row>
    <row r="4601" spans="1:55" x14ac:dyDescent="0.3">
      <c r="A4601" s="11"/>
      <c r="B4601" s="11"/>
      <c r="C4601" s="11"/>
      <c r="D4601" s="11"/>
      <c r="E4601" s="38"/>
      <c r="F4601" s="11"/>
      <c r="G4601" s="40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  <c r="AE4601" s="11"/>
      <c r="AF4601" s="11"/>
      <c r="AG4601" s="11"/>
      <c r="AH4601" s="11"/>
      <c r="AI4601" s="11"/>
      <c r="AJ4601" s="11"/>
      <c r="AK4601" s="11"/>
      <c r="AL4601" s="11"/>
      <c r="AM4601" s="11"/>
      <c r="AN4601" s="11"/>
      <c r="AO4601" s="11"/>
      <c r="AP4601" s="11"/>
      <c r="AQ4601" s="26"/>
      <c r="AR4601" s="26"/>
      <c r="AS4601" s="26"/>
      <c r="AT4601" s="26"/>
      <c r="AU4601" s="26"/>
      <c r="AV4601" s="26"/>
      <c r="AW4601" s="11"/>
      <c r="AX4601" s="11"/>
      <c r="AY4601" s="11"/>
      <c r="AZ4601" s="11"/>
      <c r="BA4601" s="11"/>
      <c r="BB4601" s="11"/>
      <c r="BC4601" s="11"/>
    </row>
    <row r="4602" spans="1:55" x14ac:dyDescent="0.3">
      <c r="A4602" s="11"/>
      <c r="B4602" s="11"/>
      <c r="C4602" s="11"/>
      <c r="D4602" s="11"/>
      <c r="E4602" s="38"/>
      <c r="F4602" s="11"/>
      <c r="G4602" s="40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  <c r="AE4602" s="11"/>
      <c r="AF4602" s="11"/>
      <c r="AG4602" s="11"/>
      <c r="AH4602" s="11"/>
      <c r="AI4602" s="11"/>
      <c r="AJ4602" s="11"/>
      <c r="AK4602" s="11"/>
      <c r="AL4602" s="11"/>
      <c r="AM4602" s="11"/>
      <c r="AN4602" s="11"/>
      <c r="AO4602" s="11"/>
      <c r="AP4602" s="11"/>
      <c r="AQ4602" s="26"/>
      <c r="AR4602" s="26"/>
      <c r="AS4602" s="26"/>
      <c r="AT4602" s="26"/>
      <c r="AU4602" s="26"/>
      <c r="AV4602" s="26"/>
      <c r="AW4602" s="11"/>
      <c r="AX4602" s="11"/>
      <c r="AY4602" s="11"/>
      <c r="AZ4602" s="11"/>
      <c r="BA4602" s="11"/>
      <c r="BB4602" s="11"/>
      <c r="BC4602" s="11"/>
    </row>
    <row r="4603" spans="1:55" x14ac:dyDescent="0.3">
      <c r="A4603" s="11"/>
      <c r="B4603" s="11"/>
      <c r="C4603" s="11"/>
      <c r="D4603" s="11"/>
      <c r="E4603" s="38"/>
      <c r="F4603" s="11"/>
      <c r="G4603" s="40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  <c r="AE4603" s="11"/>
      <c r="AF4603" s="11"/>
      <c r="AG4603" s="11"/>
      <c r="AH4603" s="11"/>
      <c r="AI4603" s="11"/>
      <c r="AJ4603" s="11"/>
      <c r="AK4603" s="11"/>
      <c r="AL4603" s="11"/>
      <c r="AM4603" s="11"/>
      <c r="AN4603" s="11"/>
      <c r="AO4603" s="11"/>
      <c r="AP4603" s="11"/>
      <c r="AQ4603" s="26"/>
      <c r="AR4603" s="26"/>
      <c r="AS4603" s="26"/>
      <c r="AT4603" s="26"/>
      <c r="AU4603" s="26"/>
      <c r="AV4603" s="26"/>
      <c r="AW4603" s="11"/>
      <c r="AX4603" s="11"/>
      <c r="AY4603" s="11"/>
      <c r="AZ4603" s="11"/>
      <c r="BA4603" s="11"/>
      <c r="BB4603" s="11"/>
      <c r="BC4603" s="11"/>
    </row>
    <row r="4604" spans="1:55" x14ac:dyDescent="0.3">
      <c r="A4604" s="11"/>
      <c r="B4604" s="11"/>
      <c r="C4604" s="11"/>
      <c r="D4604" s="11"/>
      <c r="E4604" s="38"/>
      <c r="F4604" s="11"/>
      <c r="G4604" s="40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  <c r="AE4604" s="11"/>
      <c r="AF4604" s="11"/>
      <c r="AG4604" s="11"/>
      <c r="AH4604" s="11"/>
      <c r="AI4604" s="11"/>
      <c r="AJ4604" s="11"/>
      <c r="AK4604" s="11"/>
      <c r="AL4604" s="11"/>
      <c r="AM4604" s="11"/>
      <c r="AN4604" s="11"/>
      <c r="AO4604" s="11"/>
      <c r="AP4604" s="11"/>
      <c r="AQ4604" s="26"/>
      <c r="AR4604" s="26"/>
      <c r="AS4604" s="26"/>
      <c r="AT4604" s="26"/>
      <c r="AU4604" s="26"/>
      <c r="AV4604" s="26"/>
      <c r="AW4604" s="11"/>
      <c r="AX4604" s="11"/>
      <c r="AY4604" s="11"/>
      <c r="AZ4604" s="11"/>
      <c r="BA4604" s="11"/>
      <c r="BB4604" s="11"/>
      <c r="BC4604" s="11"/>
    </row>
    <row r="4605" spans="1:55" x14ac:dyDescent="0.3">
      <c r="A4605" s="11"/>
      <c r="B4605" s="11"/>
      <c r="C4605" s="11"/>
      <c r="D4605" s="11"/>
      <c r="E4605" s="38"/>
      <c r="F4605" s="11"/>
      <c r="G4605" s="40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  <c r="AE4605" s="11"/>
      <c r="AF4605" s="11"/>
      <c r="AG4605" s="11"/>
      <c r="AH4605" s="11"/>
      <c r="AI4605" s="11"/>
      <c r="AJ4605" s="11"/>
      <c r="AK4605" s="11"/>
      <c r="AL4605" s="11"/>
      <c r="AM4605" s="11"/>
      <c r="AN4605" s="11"/>
      <c r="AO4605" s="11"/>
      <c r="AP4605" s="11"/>
      <c r="AQ4605" s="26"/>
      <c r="AR4605" s="26"/>
      <c r="AS4605" s="26"/>
      <c r="AT4605" s="26"/>
      <c r="AU4605" s="26"/>
      <c r="AV4605" s="26"/>
      <c r="AW4605" s="11"/>
      <c r="AX4605" s="11"/>
      <c r="AY4605" s="11"/>
      <c r="AZ4605" s="11"/>
      <c r="BA4605" s="11"/>
      <c r="BB4605" s="11"/>
      <c r="BC4605" s="11"/>
    </row>
    <row r="4606" spans="1:55" x14ac:dyDescent="0.3">
      <c r="A4606" s="11"/>
      <c r="B4606" s="11"/>
      <c r="C4606" s="11"/>
      <c r="D4606" s="11"/>
      <c r="E4606" s="38"/>
      <c r="F4606" s="11"/>
      <c r="G4606" s="40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  <c r="AE4606" s="11"/>
      <c r="AF4606" s="11"/>
      <c r="AG4606" s="11"/>
      <c r="AH4606" s="11"/>
      <c r="AI4606" s="11"/>
      <c r="AJ4606" s="11"/>
      <c r="AK4606" s="11"/>
      <c r="AL4606" s="11"/>
      <c r="AM4606" s="11"/>
      <c r="AN4606" s="11"/>
      <c r="AO4606" s="11"/>
      <c r="AP4606" s="11"/>
      <c r="AQ4606" s="26"/>
      <c r="AR4606" s="26"/>
      <c r="AS4606" s="26"/>
      <c r="AT4606" s="26"/>
      <c r="AU4606" s="26"/>
      <c r="AV4606" s="26"/>
      <c r="AW4606" s="11"/>
      <c r="AX4606" s="11"/>
      <c r="AY4606" s="11"/>
      <c r="AZ4606" s="11"/>
      <c r="BA4606" s="11"/>
      <c r="BB4606" s="11"/>
      <c r="BC4606" s="11"/>
    </row>
    <row r="4607" spans="1:55" x14ac:dyDescent="0.3">
      <c r="A4607" s="11"/>
      <c r="B4607" s="11"/>
      <c r="C4607" s="11"/>
      <c r="D4607" s="11"/>
      <c r="E4607" s="38"/>
      <c r="F4607" s="11"/>
      <c r="G4607" s="40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  <c r="AE4607" s="11"/>
      <c r="AF4607" s="11"/>
      <c r="AG4607" s="11"/>
      <c r="AH4607" s="11"/>
      <c r="AI4607" s="11"/>
      <c r="AJ4607" s="11"/>
      <c r="AK4607" s="11"/>
      <c r="AL4607" s="11"/>
      <c r="AM4607" s="11"/>
      <c r="AN4607" s="11"/>
      <c r="AO4607" s="11"/>
      <c r="AP4607" s="11"/>
      <c r="AQ4607" s="26"/>
      <c r="AR4607" s="26"/>
      <c r="AS4607" s="26"/>
      <c r="AT4607" s="26"/>
      <c r="AU4607" s="26"/>
      <c r="AV4607" s="26"/>
      <c r="AW4607" s="11"/>
      <c r="AX4607" s="11"/>
      <c r="AY4607" s="11"/>
      <c r="AZ4607" s="11"/>
      <c r="BA4607" s="11"/>
      <c r="BB4607" s="11"/>
      <c r="BC4607" s="11"/>
    </row>
    <row r="4608" spans="1:55" x14ac:dyDescent="0.3">
      <c r="A4608" s="11"/>
      <c r="B4608" s="11"/>
      <c r="C4608" s="11"/>
      <c r="D4608" s="11"/>
      <c r="E4608" s="38"/>
      <c r="F4608" s="11"/>
      <c r="G4608" s="40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  <c r="AE4608" s="11"/>
      <c r="AF4608" s="11"/>
      <c r="AG4608" s="11"/>
      <c r="AH4608" s="11"/>
      <c r="AI4608" s="11"/>
      <c r="AJ4608" s="11"/>
      <c r="AK4608" s="11"/>
      <c r="AL4608" s="11"/>
      <c r="AM4608" s="11"/>
      <c r="AN4608" s="11"/>
      <c r="AO4608" s="11"/>
      <c r="AP4608" s="11"/>
      <c r="AQ4608" s="26"/>
      <c r="AR4608" s="26"/>
      <c r="AS4608" s="26"/>
      <c r="AT4608" s="26"/>
      <c r="AU4608" s="26"/>
      <c r="AV4608" s="26"/>
      <c r="AW4608" s="11"/>
      <c r="AX4608" s="11"/>
      <c r="AY4608" s="11"/>
      <c r="AZ4608" s="11"/>
      <c r="BA4608" s="11"/>
      <c r="BB4608" s="11"/>
      <c r="BC4608" s="11"/>
    </row>
    <row r="4609" spans="1:55" x14ac:dyDescent="0.3">
      <c r="A4609" s="11"/>
      <c r="B4609" s="11"/>
      <c r="C4609" s="11"/>
      <c r="D4609" s="11"/>
      <c r="E4609" s="38"/>
      <c r="F4609" s="11"/>
      <c r="G4609" s="40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  <c r="AE4609" s="11"/>
      <c r="AF4609" s="11"/>
      <c r="AG4609" s="11"/>
      <c r="AH4609" s="11"/>
      <c r="AI4609" s="11"/>
      <c r="AJ4609" s="11"/>
      <c r="AK4609" s="11"/>
      <c r="AL4609" s="11"/>
      <c r="AM4609" s="11"/>
      <c r="AN4609" s="11"/>
      <c r="AO4609" s="11"/>
      <c r="AP4609" s="11"/>
      <c r="AQ4609" s="26"/>
      <c r="AR4609" s="26"/>
      <c r="AS4609" s="26"/>
      <c r="AT4609" s="26"/>
      <c r="AU4609" s="26"/>
      <c r="AV4609" s="26"/>
      <c r="AW4609" s="11"/>
      <c r="AX4609" s="11"/>
      <c r="AY4609" s="11"/>
      <c r="AZ4609" s="11"/>
      <c r="BA4609" s="11"/>
      <c r="BB4609" s="11"/>
      <c r="BC4609" s="11"/>
    </row>
    <row r="4610" spans="1:55" x14ac:dyDescent="0.3">
      <c r="A4610" s="11"/>
      <c r="B4610" s="11"/>
      <c r="C4610" s="11"/>
      <c r="D4610" s="11"/>
      <c r="E4610" s="38"/>
      <c r="F4610" s="11"/>
      <c r="G4610" s="40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  <c r="AE4610" s="11"/>
      <c r="AF4610" s="11"/>
      <c r="AG4610" s="11"/>
      <c r="AH4610" s="11"/>
      <c r="AI4610" s="11"/>
      <c r="AJ4610" s="11"/>
      <c r="AK4610" s="11"/>
      <c r="AL4610" s="11"/>
      <c r="AM4610" s="11"/>
      <c r="AN4610" s="11"/>
      <c r="AO4610" s="11"/>
      <c r="AP4610" s="11"/>
      <c r="AQ4610" s="26"/>
      <c r="AR4610" s="26"/>
      <c r="AS4610" s="26"/>
      <c r="AT4610" s="26"/>
      <c r="AU4610" s="26"/>
      <c r="AV4610" s="26"/>
      <c r="AW4610" s="11"/>
      <c r="AX4610" s="11"/>
      <c r="AY4610" s="11"/>
      <c r="AZ4610" s="11"/>
      <c r="BA4610" s="11"/>
      <c r="BB4610" s="11"/>
      <c r="BC4610" s="11"/>
    </row>
    <row r="4611" spans="1:55" x14ac:dyDescent="0.3">
      <c r="A4611" s="11"/>
      <c r="B4611" s="11"/>
      <c r="C4611" s="11"/>
      <c r="D4611" s="11"/>
      <c r="E4611" s="38"/>
      <c r="F4611" s="11"/>
      <c r="G4611" s="40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  <c r="AE4611" s="11"/>
      <c r="AF4611" s="11"/>
      <c r="AG4611" s="11"/>
      <c r="AH4611" s="11"/>
      <c r="AI4611" s="11"/>
      <c r="AJ4611" s="11"/>
      <c r="AK4611" s="11"/>
      <c r="AL4611" s="11"/>
      <c r="AM4611" s="11"/>
      <c r="AN4611" s="11"/>
      <c r="AO4611" s="11"/>
      <c r="AP4611" s="11"/>
      <c r="AQ4611" s="26"/>
      <c r="AR4611" s="26"/>
      <c r="AS4611" s="26"/>
      <c r="AT4611" s="26"/>
      <c r="AU4611" s="26"/>
      <c r="AV4611" s="26"/>
      <c r="AW4611" s="11"/>
      <c r="AX4611" s="11"/>
      <c r="AY4611" s="11"/>
      <c r="AZ4611" s="11"/>
      <c r="BA4611" s="11"/>
      <c r="BB4611" s="11"/>
      <c r="BC4611" s="11"/>
    </row>
    <row r="4612" spans="1:55" x14ac:dyDescent="0.3">
      <c r="A4612" s="11"/>
      <c r="B4612" s="11"/>
      <c r="C4612" s="11"/>
      <c r="D4612" s="11"/>
      <c r="E4612" s="38"/>
      <c r="F4612" s="11"/>
      <c r="G4612" s="40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  <c r="AE4612" s="11"/>
      <c r="AF4612" s="11"/>
      <c r="AG4612" s="11"/>
      <c r="AH4612" s="11"/>
      <c r="AI4612" s="11"/>
      <c r="AJ4612" s="11"/>
      <c r="AK4612" s="11"/>
      <c r="AL4612" s="11"/>
      <c r="AM4612" s="11"/>
      <c r="AN4612" s="11"/>
      <c r="AO4612" s="11"/>
      <c r="AP4612" s="11"/>
      <c r="AQ4612" s="26"/>
      <c r="AR4612" s="26"/>
      <c r="AS4612" s="26"/>
      <c r="AT4612" s="26"/>
      <c r="AU4612" s="26"/>
      <c r="AV4612" s="26"/>
      <c r="AW4612" s="11"/>
      <c r="AX4612" s="11"/>
      <c r="AY4612" s="11"/>
      <c r="AZ4612" s="11"/>
      <c r="BA4612" s="11"/>
      <c r="BB4612" s="11"/>
      <c r="BC4612" s="11"/>
    </row>
    <row r="4613" spans="1:55" x14ac:dyDescent="0.3">
      <c r="A4613" s="11"/>
      <c r="B4613" s="11"/>
      <c r="C4613" s="11"/>
      <c r="D4613" s="11"/>
      <c r="E4613" s="38"/>
      <c r="F4613" s="11"/>
      <c r="G4613" s="40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  <c r="AE4613" s="11"/>
      <c r="AF4613" s="11"/>
      <c r="AG4613" s="11"/>
      <c r="AH4613" s="11"/>
      <c r="AI4613" s="11"/>
      <c r="AJ4613" s="11"/>
      <c r="AK4613" s="11"/>
      <c r="AL4613" s="11"/>
      <c r="AM4613" s="11"/>
      <c r="AN4613" s="11"/>
      <c r="AO4613" s="11"/>
      <c r="AP4613" s="11"/>
      <c r="AQ4613" s="26"/>
      <c r="AR4613" s="26"/>
      <c r="AS4613" s="26"/>
      <c r="AT4613" s="26"/>
      <c r="AU4613" s="26"/>
      <c r="AV4613" s="26"/>
      <c r="AW4613" s="11"/>
      <c r="AX4613" s="11"/>
      <c r="AY4613" s="11"/>
      <c r="AZ4613" s="11"/>
      <c r="BA4613" s="11"/>
      <c r="BB4613" s="11"/>
      <c r="BC4613" s="11"/>
    </row>
    <row r="4614" spans="1:55" x14ac:dyDescent="0.3">
      <c r="A4614" s="11"/>
      <c r="B4614" s="11"/>
      <c r="C4614" s="11"/>
      <c r="D4614" s="11"/>
      <c r="E4614" s="38"/>
      <c r="F4614" s="11"/>
      <c r="G4614" s="40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  <c r="AE4614" s="11"/>
      <c r="AF4614" s="11"/>
      <c r="AG4614" s="11"/>
      <c r="AH4614" s="11"/>
      <c r="AI4614" s="11"/>
      <c r="AJ4614" s="11"/>
      <c r="AK4614" s="11"/>
      <c r="AL4614" s="11"/>
      <c r="AM4614" s="11"/>
      <c r="AN4614" s="11"/>
      <c r="AO4614" s="11"/>
      <c r="AP4614" s="11"/>
      <c r="AQ4614" s="26"/>
      <c r="AR4614" s="26"/>
      <c r="AS4614" s="26"/>
      <c r="AT4614" s="26"/>
      <c r="AU4614" s="26"/>
      <c r="AV4614" s="26"/>
      <c r="AW4614" s="11"/>
      <c r="AX4614" s="11"/>
      <c r="AY4614" s="11"/>
      <c r="AZ4614" s="11"/>
      <c r="BA4614" s="11"/>
      <c r="BB4614" s="11"/>
      <c r="BC4614" s="11"/>
    </row>
    <row r="4615" spans="1:55" x14ac:dyDescent="0.3">
      <c r="A4615" s="11"/>
      <c r="B4615" s="11"/>
      <c r="C4615" s="11"/>
      <c r="D4615" s="11"/>
      <c r="E4615" s="38"/>
      <c r="F4615" s="11"/>
      <c r="G4615" s="40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  <c r="AE4615" s="11"/>
      <c r="AF4615" s="11"/>
      <c r="AG4615" s="11"/>
      <c r="AH4615" s="11"/>
      <c r="AI4615" s="11"/>
      <c r="AJ4615" s="11"/>
      <c r="AK4615" s="11"/>
      <c r="AL4615" s="11"/>
      <c r="AM4615" s="11"/>
      <c r="AN4615" s="11"/>
      <c r="AO4615" s="11"/>
      <c r="AP4615" s="11"/>
      <c r="AQ4615" s="26"/>
      <c r="AR4615" s="26"/>
      <c r="AS4615" s="26"/>
      <c r="AT4615" s="26"/>
      <c r="AU4615" s="26"/>
      <c r="AV4615" s="26"/>
      <c r="AW4615" s="11"/>
      <c r="AX4615" s="11"/>
      <c r="AY4615" s="11"/>
      <c r="AZ4615" s="11"/>
      <c r="BA4615" s="11"/>
      <c r="BB4615" s="11"/>
      <c r="BC4615" s="11"/>
    </row>
    <row r="4616" spans="1:55" x14ac:dyDescent="0.3">
      <c r="A4616" s="11"/>
      <c r="B4616" s="11"/>
      <c r="C4616" s="11"/>
      <c r="D4616" s="11"/>
      <c r="E4616" s="38"/>
      <c r="F4616" s="11"/>
      <c r="G4616" s="40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  <c r="AE4616" s="11"/>
      <c r="AF4616" s="11"/>
      <c r="AG4616" s="11"/>
      <c r="AH4616" s="11"/>
      <c r="AI4616" s="11"/>
      <c r="AJ4616" s="11"/>
      <c r="AK4616" s="11"/>
      <c r="AL4616" s="11"/>
      <c r="AM4616" s="11"/>
      <c r="AN4616" s="11"/>
      <c r="AO4616" s="11"/>
      <c r="AP4616" s="11"/>
      <c r="AQ4616" s="26"/>
      <c r="AR4616" s="26"/>
      <c r="AS4616" s="26"/>
      <c r="AT4616" s="26"/>
      <c r="AU4616" s="26"/>
      <c r="AV4616" s="26"/>
      <c r="AW4616" s="11"/>
      <c r="AX4616" s="11"/>
      <c r="AY4616" s="11"/>
      <c r="AZ4616" s="11"/>
      <c r="BA4616" s="11"/>
      <c r="BB4616" s="11"/>
      <c r="BC4616" s="11"/>
    </row>
    <row r="4617" spans="1:55" x14ac:dyDescent="0.3">
      <c r="A4617" s="11"/>
      <c r="B4617" s="11"/>
      <c r="C4617" s="11"/>
      <c r="D4617" s="11"/>
      <c r="E4617" s="38"/>
      <c r="F4617" s="11"/>
      <c r="G4617" s="40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  <c r="AE4617" s="11"/>
      <c r="AF4617" s="11"/>
      <c r="AG4617" s="11"/>
      <c r="AH4617" s="11"/>
      <c r="AI4617" s="11"/>
      <c r="AJ4617" s="11"/>
      <c r="AK4617" s="11"/>
      <c r="AL4617" s="11"/>
      <c r="AM4617" s="11"/>
      <c r="AN4617" s="11"/>
      <c r="AO4617" s="11"/>
      <c r="AP4617" s="11"/>
      <c r="AQ4617" s="26"/>
      <c r="AR4617" s="26"/>
      <c r="AS4617" s="26"/>
      <c r="AT4617" s="26"/>
      <c r="AU4617" s="26"/>
      <c r="AV4617" s="26"/>
      <c r="AW4617" s="11"/>
      <c r="AX4617" s="11"/>
      <c r="AY4617" s="11"/>
      <c r="AZ4617" s="11"/>
      <c r="BA4617" s="11"/>
      <c r="BB4617" s="11"/>
      <c r="BC4617" s="11"/>
    </row>
    <row r="4618" spans="1:55" x14ac:dyDescent="0.3">
      <c r="A4618" s="11"/>
      <c r="B4618" s="11"/>
      <c r="C4618" s="11"/>
      <c r="D4618" s="11"/>
      <c r="E4618" s="38"/>
      <c r="F4618" s="11"/>
      <c r="G4618" s="40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1"/>
      <c r="AI4618" s="11"/>
      <c r="AJ4618" s="11"/>
      <c r="AK4618" s="11"/>
      <c r="AL4618" s="11"/>
      <c r="AM4618" s="11"/>
      <c r="AN4618" s="11"/>
      <c r="AO4618" s="11"/>
      <c r="AP4618" s="11"/>
      <c r="AQ4618" s="26"/>
      <c r="AR4618" s="26"/>
      <c r="AS4618" s="26"/>
      <c r="AT4618" s="26"/>
      <c r="AU4618" s="26"/>
      <c r="AV4618" s="26"/>
      <c r="AW4618" s="11"/>
      <c r="AX4618" s="11"/>
      <c r="AY4618" s="11"/>
      <c r="AZ4618" s="11"/>
      <c r="BA4618" s="11"/>
      <c r="BB4618" s="11"/>
      <c r="BC4618" s="11"/>
    </row>
    <row r="4619" spans="1:55" x14ac:dyDescent="0.3">
      <c r="A4619" s="11"/>
      <c r="B4619" s="11"/>
      <c r="C4619" s="11"/>
      <c r="D4619" s="11"/>
      <c r="E4619" s="38"/>
      <c r="F4619" s="11"/>
      <c r="G4619" s="40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1"/>
      <c r="AI4619" s="11"/>
      <c r="AJ4619" s="11"/>
      <c r="AK4619" s="11"/>
      <c r="AL4619" s="11"/>
      <c r="AM4619" s="11"/>
      <c r="AN4619" s="11"/>
      <c r="AO4619" s="11"/>
      <c r="AP4619" s="11"/>
      <c r="AQ4619" s="26"/>
      <c r="AR4619" s="26"/>
      <c r="AS4619" s="26"/>
      <c r="AT4619" s="26"/>
      <c r="AU4619" s="26"/>
      <c r="AV4619" s="26"/>
      <c r="AW4619" s="11"/>
      <c r="AX4619" s="11"/>
      <c r="AY4619" s="11"/>
      <c r="AZ4619" s="11"/>
      <c r="BA4619" s="11"/>
      <c r="BB4619" s="11"/>
      <c r="BC4619" s="11"/>
    </row>
    <row r="4620" spans="1:55" x14ac:dyDescent="0.3"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1"/>
      <c r="AI4620" s="11"/>
      <c r="AJ4620" s="11"/>
      <c r="AK4620" s="11"/>
      <c r="AL4620" s="11" t="str">
        <f t="shared" ref="AL4620:AL4630" si="44">LEFT(AW4620,10)</f>
        <v/>
      </c>
      <c r="AM4620" s="11"/>
      <c r="AN4620" s="11"/>
      <c r="AO4620" s="11"/>
      <c r="AP4620" s="11"/>
      <c r="AQ4620" s="26"/>
      <c r="AR4620" s="26"/>
      <c r="AS4620" s="26"/>
      <c r="AT4620" s="26"/>
      <c r="AU4620" s="26"/>
      <c r="AV4620" s="26"/>
      <c r="AX4620" s="11"/>
      <c r="AY4620" s="11"/>
      <c r="AZ4620" s="11"/>
      <c r="BA4620" s="11"/>
      <c r="BB4620" s="11"/>
      <c r="BC4620" s="11"/>
    </row>
    <row r="4621" spans="1:55" x14ac:dyDescent="0.3"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1"/>
      <c r="AI4621" s="11"/>
      <c r="AJ4621" s="11"/>
      <c r="AK4621" s="11"/>
      <c r="AL4621" s="11" t="str">
        <f t="shared" si="44"/>
        <v/>
      </c>
      <c r="AM4621" s="11"/>
      <c r="AN4621" s="11"/>
      <c r="AO4621" s="11"/>
      <c r="AP4621" s="11"/>
      <c r="AQ4621" s="26"/>
      <c r="AR4621" s="26"/>
      <c r="AS4621" s="26"/>
      <c r="AT4621" s="26"/>
      <c r="AU4621" s="26"/>
      <c r="AV4621" s="26"/>
      <c r="AX4621" s="11"/>
      <c r="AY4621" s="11"/>
      <c r="AZ4621" s="11"/>
      <c r="BA4621" s="11"/>
      <c r="BB4621" s="11"/>
      <c r="BC4621" s="11"/>
    </row>
    <row r="4622" spans="1:55" x14ac:dyDescent="0.3"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1"/>
      <c r="AI4622" s="11"/>
      <c r="AJ4622" s="11"/>
      <c r="AK4622" s="11"/>
      <c r="AL4622" s="11" t="str">
        <f t="shared" si="44"/>
        <v/>
      </c>
      <c r="AM4622" s="11"/>
      <c r="AN4622" s="11"/>
      <c r="AO4622" s="11"/>
      <c r="AP4622" s="11"/>
      <c r="AQ4622" s="26"/>
      <c r="AR4622" s="26"/>
      <c r="AS4622" s="26"/>
      <c r="AT4622" s="26"/>
      <c r="AU4622" s="26"/>
      <c r="AV4622" s="26"/>
      <c r="AX4622" s="11"/>
      <c r="AY4622" s="11"/>
      <c r="AZ4622" s="11"/>
      <c r="BA4622" s="11"/>
      <c r="BB4622" s="11"/>
      <c r="BC4622" s="11"/>
    </row>
    <row r="4623" spans="1:55" x14ac:dyDescent="0.3"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1"/>
      <c r="AI4623" s="11"/>
      <c r="AJ4623" s="11"/>
      <c r="AK4623" s="11"/>
      <c r="AL4623" s="11" t="str">
        <f t="shared" si="44"/>
        <v/>
      </c>
      <c r="AM4623" s="11"/>
      <c r="AN4623" s="11"/>
      <c r="AO4623" s="11"/>
      <c r="AP4623" s="11"/>
      <c r="AQ4623" s="26"/>
      <c r="AR4623" s="26"/>
      <c r="AS4623" s="26"/>
      <c r="AT4623" s="26"/>
      <c r="AU4623" s="26"/>
      <c r="AV4623" s="26"/>
      <c r="AX4623" s="11"/>
      <c r="AY4623" s="11"/>
      <c r="AZ4623" s="11"/>
      <c r="BA4623" s="11"/>
      <c r="BB4623" s="11"/>
      <c r="BC4623" s="11"/>
    </row>
    <row r="4624" spans="1:55" x14ac:dyDescent="0.3"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1"/>
      <c r="AI4624" s="11"/>
      <c r="AJ4624" s="11"/>
      <c r="AK4624" s="11"/>
      <c r="AL4624" s="11" t="str">
        <f t="shared" si="44"/>
        <v/>
      </c>
      <c r="AM4624" s="11"/>
      <c r="AN4624" s="11"/>
      <c r="AO4624" s="11"/>
      <c r="AP4624" s="11"/>
      <c r="AQ4624" s="26"/>
      <c r="AR4624" s="26"/>
      <c r="AS4624" s="26"/>
      <c r="AT4624" s="26"/>
      <c r="AU4624" s="26"/>
      <c r="AV4624" s="26"/>
      <c r="AX4624" s="11"/>
      <c r="AY4624" s="11"/>
      <c r="AZ4624" s="11"/>
      <c r="BA4624" s="11"/>
      <c r="BB4624" s="11"/>
      <c r="BC4624" s="11"/>
    </row>
    <row r="4625" spans="8:55" x14ac:dyDescent="0.3"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1"/>
      <c r="AI4625" s="11"/>
      <c r="AJ4625" s="11"/>
      <c r="AK4625" s="11"/>
      <c r="AL4625" s="11" t="str">
        <f t="shared" si="44"/>
        <v/>
      </c>
      <c r="AM4625" s="11"/>
      <c r="AN4625" s="11"/>
      <c r="AO4625" s="11"/>
      <c r="AP4625" s="11"/>
      <c r="AQ4625" s="26"/>
      <c r="AR4625" s="26"/>
      <c r="AS4625" s="26"/>
      <c r="AT4625" s="26"/>
      <c r="AU4625" s="26"/>
      <c r="AV4625" s="26"/>
      <c r="AX4625" s="11"/>
      <c r="AY4625" s="11"/>
      <c r="AZ4625" s="11"/>
      <c r="BA4625" s="11"/>
      <c r="BB4625" s="11"/>
      <c r="BC4625" s="11"/>
    </row>
    <row r="4626" spans="8:55" x14ac:dyDescent="0.3"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1"/>
      <c r="AI4626" s="11"/>
      <c r="AJ4626" s="11"/>
      <c r="AK4626" s="11"/>
      <c r="AL4626" s="11" t="str">
        <f t="shared" si="44"/>
        <v/>
      </c>
      <c r="AM4626" s="11"/>
      <c r="AN4626" s="11"/>
      <c r="AO4626" s="11"/>
      <c r="AP4626" s="11"/>
      <c r="AQ4626" s="26"/>
      <c r="AR4626" s="26"/>
      <c r="AS4626" s="26"/>
      <c r="AT4626" s="26"/>
      <c r="AU4626" s="26"/>
      <c r="AV4626" s="26"/>
      <c r="AX4626" s="11"/>
      <c r="AY4626" s="11"/>
      <c r="AZ4626" s="11"/>
      <c r="BA4626" s="11"/>
      <c r="BB4626" s="11"/>
      <c r="BC4626" s="11"/>
    </row>
    <row r="4627" spans="8:55" x14ac:dyDescent="0.3"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1"/>
      <c r="AI4627" s="11"/>
      <c r="AJ4627" s="11"/>
      <c r="AK4627" s="11"/>
      <c r="AL4627" s="11" t="str">
        <f t="shared" si="44"/>
        <v/>
      </c>
      <c r="AM4627" s="11"/>
      <c r="AN4627" s="11"/>
      <c r="AO4627" s="11"/>
      <c r="AP4627" s="11"/>
      <c r="AQ4627" s="26"/>
      <c r="AR4627" s="26"/>
      <c r="AS4627" s="26"/>
      <c r="AT4627" s="26"/>
      <c r="AU4627" s="26"/>
      <c r="AV4627" s="26"/>
      <c r="AX4627" s="11"/>
      <c r="AY4627" s="11"/>
      <c r="AZ4627" s="11"/>
      <c r="BA4627" s="11"/>
      <c r="BB4627" s="11"/>
      <c r="BC4627" s="11"/>
    </row>
    <row r="4628" spans="8:55" x14ac:dyDescent="0.3"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1"/>
      <c r="AI4628" s="11"/>
      <c r="AJ4628" s="11"/>
      <c r="AK4628" s="11"/>
      <c r="AL4628" s="11" t="str">
        <f t="shared" si="44"/>
        <v/>
      </c>
      <c r="AM4628" s="11"/>
      <c r="AN4628" s="11"/>
      <c r="AO4628" s="11"/>
      <c r="AP4628" s="11"/>
      <c r="AQ4628" s="26"/>
      <c r="AR4628" s="26"/>
      <c r="AS4628" s="26"/>
      <c r="AT4628" s="26"/>
      <c r="AU4628" s="26"/>
      <c r="AV4628" s="26"/>
      <c r="AX4628" s="11"/>
      <c r="AY4628" s="11"/>
      <c r="AZ4628" s="11"/>
      <c r="BA4628" s="11"/>
      <c r="BB4628" s="11"/>
      <c r="BC4628" s="11"/>
    </row>
    <row r="4629" spans="8:55" x14ac:dyDescent="0.3"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1"/>
      <c r="AI4629" s="11"/>
      <c r="AJ4629" s="11"/>
      <c r="AK4629" s="11"/>
      <c r="AL4629" s="11" t="str">
        <f t="shared" si="44"/>
        <v/>
      </c>
      <c r="AM4629" s="11"/>
      <c r="AN4629" s="11"/>
      <c r="AO4629" s="11"/>
      <c r="AP4629" s="11"/>
      <c r="AQ4629" s="26"/>
      <c r="AR4629" s="26"/>
      <c r="AS4629" s="26"/>
      <c r="AT4629" s="26"/>
      <c r="AU4629" s="26"/>
      <c r="AV4629" s="26"/>
      <c r="AX4629" s="11"/>
      <c r="AY4629" s="11"/>
      <c r="AZ4629" s="11"/>
      <c r="BA4629" s="11"/>
      <c r="BB4629" s="11"/>
      <c r="BC4629" s="11"/>
    </row>
    <row r="4630" spans="8:55" x14ac:dyDescent="0.3"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1"/>
      <c r="AI4630" s="11"/>
      <c r="AJ4630" s="11"/>
      <c r="AK4630" s="11"/>
      <c r="AL4630" s="11" t="str">
        <f t="shared" si="44"/>
        <v/>
      </c>
      <c r="AM4630" s="11"/>
      <c r="AN4630" s="11"/>
      <c r="AO4630" s="11"/>
      <c r="AP4630" s="11"/>
      <c r="AQ4630" s="26"/>
      <c r="AR4630" s="26"/>
      <c r="AS4630" s="26"/>
      <c r="AT4630" s="26"/>
      <c r="AU4630" s="26"/>
      <c r="AV4630" s="26"/>
      <c r="AX4630" s="11"/>
      <c r="AY4630" s="11"/>
      <c r="AZ4630" s="11"/>
      <c r="BA4630" s="11"/>
      <c r="BB4630" s="11"/>
      <c r="BC4630" s="11"/>
    </row>
    <row r="4631" spans="8:55" x14ac:dyDescent="0.3"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1"/>
      <c r="AI4631" s="11"/>
      <c r="AJ4631" s="11"/>
      <c r="AK4631" s="11"/>
      <c r="AL4631" s="11" t="str">
        <f t="shared" ref="AL4631:AL4694" si="45">LEFT(AW4631,10)</f>
        <v/>
      </c>
      <c r="AM4631" s="11"/>
      <c r="AN4631" s="11"/>
      <c r="AO4631" s="11"/>
      <c r="AP4631" s="11"/>
      <c r="AQ4631" s="26"/>
      <c r="AR4631" s="26"/>
      <c r="AS4631" s="26"/>
      <c r="AT4631" s="26"/>
      <c r="AU4631" s="26"/>
      <c r="AV4631" s="26"/>
      <c r="AX4631" s="11"/>
      <c r="AY4631" s="11"/>
      <c r="AZ4631" s="11"/>
      <c r="BA4631" s="11"/>
      <c r="BB4631" s="11"/>
      <c r="BC4631" s="11"/>
    </row>
    <row r="4632" spans="8:55" x14ac:dyDescent="0.3"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1"/>
      <c r="AI4632" s="11"/>
      <c r="AJ4632" s="11"/>
      <c r="AK4632" s="11"/>
      <c r="AL4632" s="11" t="str">
        <f t="shared" si="45"/>
        <v/>
      </c>
      <c r="AM4632" s="11"/>
      <c r="AN4632" s="11"/>
      <c r="AO4632" s="11"/>
      <c r="AP4632" s="11"/>
      <c r="AQ4632" s="26"/>
      <c r="AR4632" s="26"/>
      <c r="AS4632" s="26"/>
      <c r="AT4632" s="26"/>
      <c r="AU4632" s="26"/>
      <c r="AV4632" s="26"/>
      <c r="AX4632" s="11"/>
      <c r="AY4632" s="11"/>
      <c r="AZ4632" s="11"/>
      <c r="BA4632" s="11"/>
      <c r="BB4632" s="11"/>
      <c r="BC4632" s="11"/>
    </row>
    <row r="4633" spans="8:55" x14ac:dyDescent="0.3"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1"/>
      <c r="AI4633" s="11"/>
      <c r="AJ4633" s="11"/>
      <c r="AK4633" s="11"/>
      <c r="AL4633" s="11" t="str">
        <f t="shared" si="45"/>
        <v/>
      </c>
      <c r="AM4633" s="11"/>
      <c r="AN4633" s="11"/>
      <c r="AO4633" s="11"/>
      <c r="AP4633" s="11"/>
      <c r="AQ4633" s="26"/>
      <c r="AR4633" s="26"/>
      <c r="AS4633" s="26"/>
      <c r="AT4633" s="26"/>
      <c r="AU4633" s="26"/>
      <c r="AV4633" s="26"/>
      <c r="AX4633" s="11"/>
      <c r="AY4633" s="11"/>
      <c r="AZ4633" s="11"/>
      <c r="BA4633" s="11"/>
      <c r="BB4633" s="11"/>
      <c r="BC4633" s="11"/>
    </row>
    <row r="4634" spans="8:55" x14ac:dyDescent="0.3"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1"/>
      <c r="AI4634" s="11"/>
      <c r="AJ4634" s="11"/>
      <c r="AK4634" s="11"/>
      <c r="AL4634" s="11" t="str">
        <f t="shared" si="45"/>
        <v/>
      </c>
      <c r="AM4634" s="11"/>
      <c r="AN4634" s="11"/>
      <c r="AO4634" s="11"/>
      <c r="AP4634" s="11"/>
      <c r="AQ4634" s="26"/>
      <c r="AR4634" s="26"/>
      <c r="AS4634" s="26"/>
      <c r="AT4634" s="26"/>
      <c r="AU4634" s="26"/>
      <c r="AV4634" s="26"/>
      <c r="AX4634" s="11"/>
      <c r="AY4634" s="11"/>
      <c r="AZ4634" s="11"/>
      <c r="BA4634" s="11"/>
      <c r="BB4634" s="11"/>
      <c r="BC4634" s="11"/>
    </row>
    <row r="4635" spans="8:55" x14ac:dyDescent="0.3"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1"/>
      <c r="AI4635" s="11"/>
      <c r="AJ4635" s="11"/>
      <c r="AK4635" s="11"/>
      <c r="AL4635" s="11" t="str">
        <f t="shared" si="45"/>
        <v/>
      </c>
      <c r="AM4635" s="11"/>
      <c r="AN4635" s="11"/>
      <c r="AO4635" s="11"/>
      <c r="AP4635" s="11"/>
      <c r="AQ4635" s="26"/>
      <c r="AR4635" s="26"/>
      <c r="AS4635" s="26"/>
      <c r="AT4635" s="26"/>
      <c r="AU4635" s="26"/>
      <c r="AV4635" s="26"/>
      <c r="AX4635" s="11"/>
      <c r="AY4635" s="11"/>
      <c r="AZ4635" s="11"/>
      <c r="BA4635" s="11"/>
      <c r="BB4635" s="11"/>
      <c r="BC4635" s="11"/>
    </row>
    <row r="4636" spans="8:55" x14ac:dyDescent="0.3"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1"/>
      <c r="AI4636" s="11"/>
      <c r="AJ4636" s="11"/>
      <c r="AK4636" s="11"/>
      <c r="AL4636" s="11" t="str">
        <f t="shared" si="45"/>
        <v/>
      </c>
      <c r="AM4636" s="11"/>
      <c r="AN4636" s="11"/>
      <c r="AO4636" s="11"/>
      <c r="AP4636" s="11"/>
      <c r="AQ4636" s="26"/>
      <c r="AR4636" s="26"/>
      <c r="AS4636" s="26"/>
      <c r="AT4636" s="26"/>
      <c r="AU4636" s="26"/>
      <c r="AV4636" s="26"/>
      <c r="AX4636" s="11"/>
      <c r="AY4636" s="11"/>
      <c r="AZ4636" s="11"/>
      <c r="BA4636" s="11"/>
      <c r="BB4636" s="11"/>
      <c r="BC4636" s="11"/>
    </row>
    <row r="4637" spans="8:55" x14ac:dyDescent="0.3"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1"/>
      <c r="AI4637" s="11"/>
      <c r="AJ4637" s="11"/>
      <c r="AK4637" s="11"/>
      <c r="AL4637" s="11" t="str">
        <f t="shared" si="45"/>
        <v/>
      </c>
      <c r="AM4637" s="11"/>
      <c r="AN4637" s="11"/>
      <c r="AO4637" s="11"/>
      <c r="AP4637" s="11"/>
      <c r="AQ4637" s="26"/>
      <c r="AR4637" s="26"/>
      <c r="AS4637" s="26"/>
      <c r="AT4637" s="26"/>
      <c r="AU4637" s="26"/>
      <c r="AV4637" s="26"/>
      <c r="AX4637" s="11"/>
      <c r="AY4637" s="11"/>
      <c r="AZ4637" s="11"/>
      <c r="BA4637" s="11"/>
      <c r="BB4637" s="11"/>
      <c r="BC4637" s="11"/>
    </row>
    <row r="4638" spans="8:55" x14ac:dyDescent="0.3"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1"/>
      <c r="AI4638" s="11"/>
      <c r="AJ4638" s="11"/>
      <c r="AK4638" s="11"/>
      <c r="AL4638" s="11" t="str">
        <f t="shared" si="45"/>
        <v/>
      </c>
      <c r="AM4638" s="11"/>
      <c r="AN4638" s="11"/>
      <c r="AO4638" s="11"/>
      <c r="AP4638" s="11"/>
      <c r="AQ4638" s="26"/>
      <c r="AR4638" s="26"/>
      <c r="AS4638" s="26"/>
      <c r="AT4638" s="26"/>
      <c r="AU4638" s="26"/>
      <c r="AV4638" s="26"/>
      <c r="AX4638" s="11"/>
      <c r="AY4638" s="11"/>
      <c r="AZ4638" s="11"/>
      <c r="BA4638" s="11"/>
      <c r="BB4638" s="11"/>
      <c r="BC4638" s="11"/>
    </row>
    <row r="4639" spans="8:55" x14ac:dyDescent="0.3"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1"/>
      <c r="AI4639" s="11"/>
      <c r="AJ4639" s="11"/>
      <c r="AK4639" s="11"/>
      <c r="AL4639" s="11" t="str">
        <f t="shared" si="45"/>
        <v/>
      </c>
      <c r="AM4639" s="11"/>
      <c r="AN4639" s="11"/>
      <c r="AO4639" s="11"/>
      <c r="AP4639" s="11"/>
      <c r="AQ4639" s="26"/>
      <c r="AR4639" s="26"/>
      <c r="AS4639" s="26"/>
      <c r="AT4639" s="26"/>
      <c r="AU4639" s="26"/>
      <c r="AV4639" s="26"/>
      <c r="AX4639" s="11"/>
      <c r="AY4639" s="11"/>
      <c r="AZ4639" s="11"/>
      <c r="BA4639" s="11"/>
      <c r="BB4639" s="11"/>
      <c r="BC4639" s="11"/>
    </row>
    <row r="4640" spans="8:55" x14ac:dyDescent="0.3"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1"/>
      <c r="AI4640" s="11"/>
      <c r="AJ4640" s="11"/>
      <c r="AK4640" s="11"/>
      <c r="AL4640" s="11" t="str">
        <f t="shared" si="45"/>
        <v/>
      </c>
      <c r="AM4640" s="11"/>
      <c r="AN4640" s="11"/>
      <c r="AO4640" s="11"/>
      <c r="AP4640" s="11"/>
      <c r="AQ4640" s="26"/>
      <c r="AR4640" s="26"/>
      <c r="AS4640" s="26"/>
      <c r="AT4640" s="26"/>
      <c r="AU4640" s="26"/>
      <c r="AV4640" s="26"/>
      <c r="AX4640" s="11"/>
      <c r="AY4640" s="11"/>
      <c r="AZ4640" s="11"/>
      <c r="BA4640" s="11"/>
      <c r="BB4640" s="11"/>
      <c r="BC4640" s="11"/>
    </row>
    <row r="4641" spans="8:55" x14ac:dyDescent="0.3"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1"/>
      <c r="AI4641" s="11"/>
      <c r="AJ4641" s="11"/>
      <c r="AK4641" s="11"/>
      <c r="AL4641" s="11" t="str">
        <f t="shared" si="45"/>
        <v/>
      </c>
      <c r="AM4641" s="11"/>
      <c r="AN4641" s="11"/>
      <c r="AO4641" s="11"/>
      <c r="AP4641" s="11"/>
      <c r="AQ4641" s="26"/>
      <c r="AR4641" s="26"/>
      <c r="AS4641" s="26"/>
      <c r="AT4641" s="26"/>
      <c r="AU4641" s="26"/>
      <c r="AV4641" s="26"/>
      <c r="AX4641" s="11"/>
      <c r="AY4641" s="11"/>
      <c r="AZ4641" s="11"/>
      <c r="BA4641" s="11"/>
      <c r="BB4641" s="11"/>
      <c r="BC4641" s="11"/>
    </row>
    <row r="4642" spans="8:55" x14ac:dyDescent="0.3"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1"/>
      <c r="AI4642" s="11"/>
      <c r="AJ4642" s="11"/>
      <c r="AK4642" s="11"/>
      <c r="AL4642" s="11" t="str">
        <f t="shared" si="45"/>
        <v/>
      </c>
      <c r="AM4642" s="11"/>
      <c r="AN4642" s="11"/>
      <c r="AO4642" s="11"/>
      <c r="AP4642" s="11"/>
      <c r="AQ4642" s="26"/>
      <c r="AR4642" s="26"/>
      <c r="AS4642" s="26"/>
      <c r="AT4642" s="26"/>
      <c r="AU4642" s="26"/>
      <c r="AV4642" s="26"/>
      <c r="AX4642" s="11"/>
      <c r="AY4642" s="11"/>
      <c r="AZ4642" s="11"/>
      <c r="BA4642" s="11"/>
      <c r="BB4642" s="11"/>
      <c r="BC4642" s="11"/>
    </row>
    <row r="4643" spans="8:55" x14ac:dyDescent="0.3"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1"/>
      <c r="AI4643" s="11"/>
      <c r="AJ4643" s="11"/>
      <c r="AK4643" s="11"/>
      <c r="AL4643" s="11" t="str">
        <f t="shared" si="45"/>
        <v/>
      </c>
      <c r="AM4643" s="11"/>
      <c r="AN4643" s="11"/>
      <c r="AO4643" s="11"/>
      <c r="AP4643" s="11"/>
      <c r="AQ4643" s="26"/>
      <c r="AR4643" s="26"/>
      <c r="AS4643" s="26"/>
      <c r="AT4643" s="26"/>
      <c r="AU4643" s="26"/>
      <c r="AV4643" s="26"/>
      <c r="AX4643" s="11"/>
      <c r="AY4643" s="11"/>
      <c r="AZ4643" s="11"/>
      <c r="BA4643" s="11"/>
      <c r="BB4643" s="11"/>
      <c r="BC4643" s="11"/>
    </row>
    <row r="4644" spans="8:55" x14ac:dyDescent="0.3"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1"/>
      <c r="AI4644" s="11"/>
      <c r="AJ4644" s="11"/>
      <c r="AK4644" s="11"/>
      <c r="AL4644" s="11" t="str">
        <f t="shared" si="45"/>
        <v/>
      </c>
      <c r="AM4644" s="11"/>
      <c r="AN4644" s="11"/>
      <c r="AO4644" s="11"/>
      <c r="AP4644" s="11"/>
      <c r="AQ4644" s="26"/>
      <c r="AR4644" s="26"/>
      <c r="AS4644" s="26"/>
      <c r="AT4644" s="26"/>
      <c r="AU4644" s="26"/>
      <c r="AV4644" s="26"/>
      <c r="AX4644" s="11"/>
      <c r="AY4644" s="11"/>
      <c r="AZ4644" s="11"/>
      <c r="BA4644" s="11"/>
      <c r="BB4644" s="11"/>
      <c r="BC4644" s="11"/>
    </row>
    <row r="4645" spans="8:55" x14ac:dyDescent="0.3"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1"/>
      <c r="AI4645" s="11"/>
      <c r="AJ4645" s="11"/>
      <c r="AK4645" s="11"/>
      <c r="AL4645" s="11" t="str">
        <f t="shared" si="45"/>
        <v/>
      </c>
      <c r="AM4645" s="11"/>
      <c r="AN4645" s="11"/>
      <c r="AO4645" s="11"/>
      <c r="AP4645" s="11"/>
      <c r="AQ4645" s="26"/>
      <c r="AR4645" s="26"/>
      <c r="AS4645" s="26"/>
      <c r="AT4645" s="26"/>
      <c r="AU4645" s="26"/>
      <c r="AV4645" s="26"/>
      <c r="AX4645" s="11"/>
      <c r="AY4645" s="11"/>
      <c r="AZ4645" s="11"/>
      <c r="BA4645" s="11"/>
      <c r="BB4645" s="11"/>
      <c r="BC4645" s="11"/>
    </row>
    <row r="4646" spans="8:55" x14ac:dyDescent="0.3"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1"/>
      <c r="AI4646" s="11"/>
      <c r="AJ4646" s="11"/>
      <c r="AK4646" s="11"/>
      <c r="AL4646" s="11" t="str">
        <f t="shared" si="45"/>
        <v/>
      </c>
      <c r="AM4646" s="11"/>
      <c r="AN4646" s="11"/>
      <c r="AO4646" s="11"/>
      <c r="AP4646" s="11"/>
      <c r="AQ4646" s="26"/>
      <c r="AR4646" s="26"/>
      <c r="AS4646" s="26"/>
      <c r="AT4646" s="26"/>
      <c r="AU4646" s="26"/>
      <c r="AV4646" s="26"/>
      <c r="AX4646" s="11"/>
      <c r="AY4646" s="11"/>
      <c r="AZ4646" s="11"/>
      <c r="BA4646" s="11"/>
      <c r="BB4646" s="11"/>
      <c r="BC4646" s="11"/>
    </row>
    <row r="4647" spans="8:55" x14ac:dyDescent="0.3"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1"/>
      <c r="AI4647" s="11"/>
      <c r="AJ4647" s="11"/>
      <c r="AK4647" s="11"/>
      <c r="AL4647" s="11" t="str">
        <f t="shared" si="45"/>
        <v/>
      </c>
      <c r="AM4647" s="11"/>
      <c r="AN4647" s="11"/>
      <c r="AO4647" s="11"/>
      <c r="AP4647" s="11"/>
      <c r="AQ4647" s="26"/>
      <c r="AR4647" s="26"/>
      <c r="AS4647" s="26"/>
      <c r="AT4647" s="26"/>
      <c r="AU4647" s="26"/>
      <c r="AV4647" s="26"/>
      <c r="AX4647" s="11"/>
      <c r="AY4647" s="11"/>
      <c r="AZ4647" s="11"/>
      <c r="BA4647" s="11"/>
      <c r="BB4647" s="11"/>
      <c r="BC4647" s="11"/>
    </row>
    <row r="4648" spans="8:55" x14ac:dyDescent="0.3"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1"/>
      <c r="AI4648" s="11"/>
      <c r="AJ4648" s="11"/>
      <c r="AK4648" s="11"/>
      <c r="AL4648" s="11" t="str">
        <f t="shared" si="45"/>
        <v/>
      </c>
      <c r="AM4648" s="11"/>
      <c r="AN4648" s="11"/>
      <c r="AO4648" s="11"/>
      <c r="AP4648" s="11"/>
      <c r="AQ4648" s="26"/>
      <c r="AR4648" s="26"/>
      <c r="AS4648" s="26"/>
      <c r="AT4648" s="26"/>
      <c r="AU4648" s="26"/>
      <c r="AV4648" s="26"/>
      <c r="AX4648" s="11"/>
      <c r="AY4648" s="11"/>
      <c r="AZ4648" s="11"/>
      <c r="BA4648" s="11"/>
      <c r="BB4648" s="11"/>
      <c r="BC4648" s="11"/>
    </row>
    <row r="4649" spans="8:55" x14ac:dyDescent="0.3"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1"/>
      <c r="AI4649" s="11"/>
      <c r="AJ4649" s="11"/>
      <c r="AK4649" s="11"/>
      <c r="AL4649" s="11" t="str">
        <f t="shared" si="45"/>
        <v/>
      </c>
      <c r="AM4649" s="11"/>
      <c r="AN4649" s="11"/>
      <c r="AO4649" s="11"/>
      <c r="AP4649" s="11"/>
      <c r="AQ4649" s="26"/>
      <c r="AR4649" s="26"/>
      <c r="AS4649" s="26"/>
      <c r="AT4649" s="26"/>
      <c r="AU4649" s="26"/>
      <c r="AV4649" s="26"/>
      <c r="AX4649" s="11"/>
      <c r="AY4649" s="11"/>
      <c r="AZ4649" s="11"/>
      <c r="BA4649" s="11"/>
      <c r="BB4649" s="11"/>
      <c r="BC4649" s="11"/>
    </row>
    <row r="4650" spans="8:55" x14ac:dyDescent="0.3"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1"/>
      <c r="AI4650" s="11"/>
      <c r="AJ4650" s="11"/>
      <c r="AK4650" s="11"/>
      <c r="AL4650" s="11" t="str">
        <f t="shared" si="45"/>
        <v/>
      </c>
      <c r="AM4650" s="11"/>
      <c r="AN4650" s="11"/>
      <c r="AO4650" s="11"/>
      <c r="AP4650" s="11"/>
      <c r="AQ4650" s="26"/>
      <c r="AR4650" s="26"/>
      <c r="AS4650" s="26"/>
      <c r="AT4650" s="26"/>
      <c r="AU4650" s="26"/>
      <c r="AV4650" s="26"/>
      <c r="AX4650" s="11"/>
      <c r="AY4650" s="11"/>
      <c r="AZ4650" s="11"/>
      <c r="BA4650" s="11"/>
      <c r="BB4650" s="11"/>
      <c r="BC4650" s="11"/>
    </row>
    <row r="4651" spans="8:55" x14ac:dyDescent="0.3"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1"/>
      <c r="AI4651" s="11"/>
      <c r="AJ4651" s="11"/>
      <c r="AK4651" s="11"/>
      <c r="AL4651" s="11" t="str">
        <f t="shared" si="45"/>
        <v/>
      </c>
      <c r="AM4651" s="11"/>
      <c r="AN4651" s="11"/>
      <c r="AO4651" s="11"/>
      <c r="AP4651" s="11"/>
      <c r="AQ4651" s="26"/>
      <c r="AR4651" s="26"/>
      <c r="AS4651" s="26"/>
      <c r="AT4651" s="26"/>
      <c r="AU4651" s="26"/>
      <c r="AV4651" s="26"/>
      <c r="AX4651" s="11"/>
      <c r="AY4651" s="11"/>
      <c r="AZ4651" s="11"/>
      <c r="BA4651" s="11"/>
      <c r="BB4651" s="11"/>
      <c r="BC4651" s="11"/>
    </row>
    <row r="4652" spans="8:55" x14ac:dyDescent="0.3"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1"/>
      <c r="AI4652" s="11"/>
      <c r="AJ4652" s="11"/>
      <c r="AK4652" s="11"/>
      <c r="AL4652" s="11" t="str">
        <f t="shared" si="45"/>
        <v/>
      </c>
      <c r="AM4652" s="11"/>
      <c r="AN4652" s="11"/>
      <c r="AO4652" s="11"/>
      <c r="AP4652" s="11"/>
      <c r="AQ4652" s="26"/>
      <c r="AR4652" s="26"/>
      <c r="AS4652" s="26"/>
      <c r="AT4652" s="26"/>
      <c r="AU4652" s="26"/>
      <c r="AV4652" s="26"/>
      <c r="AX4652" s="11"/>
      <c r="AY4652" s="11"/>
      <c r="AZ4652" s="11"/>
      <c r="BA4652" s="11"/>
      <c r="BB4652" s="11"/>
      <c r="BC4652" s="11"/>
    </row>
    <row r="4653" spans="8:55" x14ac:dyDescent="0.3"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1"/>
      <c r="AI4653" s="11"/>
      <c r="AJ4653" s="11"/>
      <c r="AK4653" s="11"/>
      <c r="AL4653" s="11" t="str">
        <f t="shared" si="45"/>
        <v/>
      </c>
      <c r="AM4653" s="11"/>
      <c r="AN4653" s="11"/>
      <c r="AO4653" s="11"/>
      <c r="AP4653" s="11"/>
      <c r="AQ4653" s="26"/>
      <c r="AR4653" s="26"/>
      <c r="AS4653" s="26"/>
      <c r="AT4653" s="26"/>
      <c r="AU4653" s="26"/>
      <c r="AV4653" s="26"/>
      <c r="AX4653" s="11"/>
      <c r="AY4653" s="11"/>
      <c r="AZ4653" s="11"/>
      <c r="BA4653" s="11"/>
      <c r="BB4653" s="11"/>
      <c r="BC4653" s="11"/>
    </row>
    <row r="4654" spans="8:55" x14ac:dyDescent="0.3"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1"/>
      <c r="AI4654" s="11"/>
      <c r="AJ4654" s="11"/>
      <c r="AK4654" s="11"/>
      <c r="AL4654" s="11" t="str">
        <f t="shared" si="45"/>
        <v/>
      </c>
      <c r="AM4654" s="11"/>
      <c r="AN4654" s="11"/>
      <c r="AO4654" s="11"/>
      <c r="AP4654" s="11"/>
      <c r="AQ4654" s="26"/>
      <c r="AR4654" s="26"/>
      <c r="AS4654" s="26"/>
      <c r="AT4654" s="26"/>
      <c r="AU4654" s="26"/>
      <c r="AV4654" s="26"/>
      <c r="AX4654" s="11"/>
      <c r="AY4654" s="11"/>
      <c r="AZ4654" s="11"/>
      <c r="BA4654" s="11"/>
      <c r="BB4654" s="11"/>
      <c r="BC4654" s="11"/>
    </row>
    <row r="4655" spans="8:55" x14ac:dyDescent="0.3"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1"/>
      <c r="AI4655" s="11"/>
      <c r="AJ4655" s="11"/>
      <c r="AK4655" s="11"/>
      <c r="AL4655" s="11" t="str">
        <f t="shared" si="45"/>
        <v/>
      </c>
      <c r="AM4655" s="11"/>
      <c r="AN4655" s="11"/>
      <c r="AO4655" s="11"/>
      <c r="AP4655" s="11"/>
      <c r="AQ4655" s="26"/>
      <c r="AR4655" s="26"/>
      <c r="AS4655" s="26"/>
      <c r="AT4655" s="26"/>
      <c r="AU4655" s="26"/>
      <c r="AV4655" s="26"/>
      <c r="AX4655" s="11"/>
      <c r="AY4655" s="11"/>
      <c r="AZ4655" s="11"/>
      <c r="BA4655" s="11"/>
      <c r="BB4655" s="11"/>
      <c r="BC4655" s="11"/>
    </row>
    <row r="4656" spans="8:55" x14ac:dyDescent="0.3"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1"/>
      <c r="AI4656" s="11"/>
      <c r="AJ4656" s="11"/>
      <c r="AK4656" s="11"/>
      <c r="AL4656" s="11" t="str">
        <f t="shared" si="45"/>
        <v/>
      </c>
      <c r="AM4656" s="11"/>
      <c r="AN4656" s="11"/>
      <c r="AO4656" s="11"/>
      <c r="AP4656" s="11"/>
      <c r="AQ4656" s="26"/>
      <c r="AR4656" s="26"/>
      <c r="AS4656" s="26"/>
      <c r="AT4656" s="26"/>
      <c r="AU4656" s="26"/>
      <c r="AV4656" s="26"/>
      <c r="AX4656" s="11"/>
      <c r="AY4656" s="11"/>
      <c r="AZ4656" s="11"/>
      <c r="BA4656" s="11"/>
      <c r="BB4656" s="11"/>
      <c r="BC4656" s="11"/>
    </row>
    <row r="4657" spans="8:55" x14ac:dyDescent="0.3"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1"/>
      <c r="AI4657" s="11"/>
      <c r="AJ4657" s="11"/>
      <c r="AK4657" s="11"/>
      <c r="AL4657" s="11" t="str">
        <f t="shared" si="45"/>
        <v/>
      </c>
      <c r="AM4657" s="11"/>
      <c r="AN4657" s="11"/>
      <c r="AO4657" s="11"/>
      <c r="AP4657" s="11"/>
      <c r="AQ4657" s="26"/>
      <c r="AR4657" s="26"/>
      <c r="AS4657" s="26"/>
      <c r="AT4657" s="26"/>
      <c r="AU4657" s="26"/>
      <c r="AV4657" s="26"/>
      <c r="AX4657" s="11"/>
      <c r="AY4657" s="11"/>
      <c r="AZ4657" s="11"/>
      <c r="BA4657" s="11"/>
      <c r="BB4657" s="11"/>
      <c r="BC4657" s="11"/>
    </row>
    <row r="4658" spans="8:55" x14ac:dyDescent="0.3"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1"/>
      <c r="AI4658" s="11"/>
      <c r="AJ4658" s="11"/>
      <c r="AK4658" s="11"/>
      <c r="AL4658" s="11" t="str">
        <f t="shared" si="45"/>
        <v/>
      </c>
      <c r="AM4658" s="11"/>
      <c r="AN4658" s="11"/>
      <c r="AO4658" s="11"/>
      <c r="AP4658" s="11"/>
      <c r="AQ4658" s="26"/>
      <c r="AR4658" s="26"/>
      <c r="AS4658" s="26"/>
      <c r="AT4658" s="26"/>
      <c r="AU4658" s="26"/>
      <c r="AV4658" s="26"/>
      <c r="AX4658" s="11"/>
      <c r="AY4658" s="11"/>
      <c r="AZ4658" s="11"/>
      <c r="BA4658" s="11"/>
      <c r="BB4658" s="11"/>
      <c r="BC4658" s="11"/>
    </row>
    <row r="4659" spans="8:55" x14ac:dyDescent="0.3"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1"/>
      <c r="AI4659" s="11"/>
      <c r="AJ4659" s="11"/>
      <c r="AK4659" s="11"/>
      <c r="AL4659" s="11" t="str">
        <f t="shared" si="45"/>
        <v/>
      </c>
      <c r="AM4659" s="11"/>
      <c r="AN4659" s="11"/>
      <c r="AO4659" s="11"/>
      <c r="AP4659" s="11"/>
      <c r="AQ4659" s="26"/>
      <c r="AR4659" s="26"/>
      <c r="AS4659" s="26"/>
      <c r="AT4659" s="26"/>
      <c r="AU4659" s="26"/>
      <c r="AV4659" s="26"/>
      <c r="AX4659" s="11"/>
      <c r="AY4659" s="11"/>
      <c r="AZ4659" s="11"/>
      <c r="BA4659" s="11"/>
      <c r="BB4659" s="11"/>
      <c r="BC4659" s="11"/>
    </row>
    <row r="4660" spans="8:55" x14ac:dyDescent="0.3"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1"/>
      <c r="AI4660" s="11"/>
      <c r="AJ4660" s="11"/>
      <c r="AK4660" s="11"/>
      <c r="AL4660" s="11" t="str">
        <f t="shared" si="45"/>
        <v/>
      </c>
      <c r="AM4660" s="11"/>
      <c r="AN4660" s="11"/>
      <c r="AO4660" s="11"/>
      <c r="AP4660" s="11"/>
      <c r="AQ4660" s="26"/>
      <c r="AR4660" s="26"/>
      <c r="AS4660" s="26"/>
      <c r="AT4660" s="26"/>
      <c r="AU4660" s="26"/>
      <c r="AV4660" s="26"/>
      <c r="AX4660" s="11"/>
      <c r="AY4660" s="11"/>
      <c r="AZ4660" s="11"/>
      <c r="BA4660" s="11"/>
      <c r="BB4660" s="11"/>
      <c r="BC4660" s="11"/>
    </row>
    <row r="4661" spans="8:55" x14ac:dyDescent="0.3"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1"/>
      <c r="AI4661" s="11"/>
      <c r="AJ4661" s="11"/>
      <c r="AK4661" s="11"/>
      <c r="AL4661" s="11" t="str">
        <f t="shared" si="45"/>
        <v/>
      </c>
      <c r="AM4661" s="11"/>
      <c r="AN4661" s="11"/>
      <c r="AO4661" s="11"/>
      <c r="AP4661" s="11"/>
      <c r="AQ4661" s="26"/>
      <c r="AR4661" s="26"/>
      <c r="AS4661" s="26"/>
      <c r="AT4661" s="26"/>
      <c r="AU4661" s="26"/>
      <c r="AV4661" s="26"/>
      <c r="AX4661" s="11"/>
      <c r="AY4661" s="11"/>
      <c r="AZ4661" s="11"/>
      <c r="BA4661" s="11"/>
      <c r="BB4661" s="11"/>
      <c r="BC4661" s="11"/>
    </row>
    <row r="4662" spans="8:55" x14ac:dyDescent="0.3"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1"/>
      <c r="AI4662" s="11"/>
      <c r="AJ4662" s="11"/>
      <c r="AK4662" s="11"/>
      <c r="AL4662" s="11" t="str">
        <f t="shared" si="45"/>
        <v/>
      </c>
      <c r="AM4662" s="11"/>
      <c r="AN4662" s="11"/>
      <c r="AO4662" s="11"/>
      <c r="AP4662" s="11"/>
      <c r="AQ4662" s="26"/>
      <c r="AR4662" s="26"/>
      <c r="AS4662" s="26"/>
      <c r="AT4662" s="26"/>
      <c r="AU4662" s="26"/>
      <c r="AV4662" s="26"/>
      <c r="AX4662" s="11"/>
      <c r="AY4662" s="11"/>
      <c r="AZ4662" s="11"/>
      <c r="BA4662" s="11"/>
      <c r="BB4662" s="11"/>
      <c r="BC4662" s="11"/>
    </row>
    <row r="4663" spans="8:55" x14ac:dyDescent="0.3"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1"/>
      <c r="AI4663" s="11"/>
      <c r="AJ4663" s="11"/>
      <c r="AK4663" s="11"/>
      <c r="AL4663" s="11" t="str">
        <f t="shared" si="45"/>
        <v/>
      </c>
      <c r="AM4663" s="11"/>
      <c r="AN4663" s="11"/>
      <c r="AO4663" s="11"/>
      <c r="AP4663" s="11"/>
      <c r="AQ4663" s="26"/>
      <c r="AR4663" s="26"/>
      <c r="AS4663" s="26"/>
      <c r="AT4663" s="26"/>
      <c r="AU4663" s="26"/>
      <c r="AV4663" s="26"/>
      <c r="AX4663" s="11"/>
      <c r="AY4663" s="11"/>
      <c r="AZ4663" s="11"/>
      <c r="BA4663" s="11"/>
      <c r="BB4663" s="11"/>
      <c r="BC4663" s="11"/>
    </row>
    <row r="4664" spans="8:55" x14ac:dyDescent="0.3"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1"/>
      <c r="AI4664" s="11"/>
      <c r="AJ4664" s="11"/>
      <c r="AK4664" s="11"/>
      <c r="AL4664" s="11" t="str">
        <f t="shared" si="45"/>
        <v/>
      </c>
      <c r="AM4664" s="11"/>
      <c r="AN4664" s="11"/>
      <c r="AO4664" s="11"/>
      <c r="AP4664" s="11"/>
      <c r="AQ4664" s="26"/>
      <c r="AR4664" s="26"/>
      <c r="AS4664" s="26"/>
      <c r="AT4664" s="26"/>
      <c r="AU4664" s="26"/>
      <c r="AV4664" s="26"/>
      <c r="AX4664" s="11"/>
      <c r="AY4664" s="11"/>
      <c r="AZ4664" s="11"/>
      <c r="BA4664" s="11"/>
      <c r="BB4664" s="11"/>
      <c r="BC4664" s="11"/>
    </row>
    <row r="4665" spans="8:55" x14ac:dyDescent="0.3"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1"/>
      <c r="AI4665" s="11"/>
      <c r="AJ4665" s="11"/>
      <c r="AK4665" s="11"/>
      <c r="AL4665" s="11" t="str">
        <f t="shared" si="45"/>
        <v/>
      </c>
      <c r="AM4665" s="11"/>
      <c r="AN4665" s="11"/>
      <c r="AO4665" s="11"/>
      <c r="AP4665" s="11"/>
      <c r="AQ4665" s="26"/>
      <c r="AR4665" s="26"/>
      <c r="AS4665" s="26"/>
      <c r="AT4665" s="26"/>
      <c r="AU4665" s="26"/>
      <c r="AV4665" s="26"/>
      <c r="AX4665" s="11"/>
      <c r="AY4665" s="11"/>
      <c r="AZ4665" s="11"/>
      <c r="BA4665" s="11"/>
      <c r="BB4665" s="11"/>
      <c r="BC4665" s="11"/>
    </row>
    <row r="4666" spans="8:55" x14ac:dyDescent="0.3"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1"/>
      <c r="AI4666" s="11"/>
      <c r="AJ4666" s="11"/>
      <c r="AK4666" s="11"/>
      <c r="AL4666" s="11" t="str">
        <f t="shared" si="45"/>
        <v/>
      </c>
      <c r="AM4666" s="11"/>
      <c r="AN4666" s="11"/>
      <c r="AO4666" s="11"/>
      <c r="AP4666" s="11"/>
      <c r="AQ4666" s="26"/>
      <c r="AR4666" s="26"/>
      <c r="AS4666" s="26"/>
      <c r="AT4666" s="26"/>
      <c r="AU4666" s="26"/>
      <c r="AV4666" s="26"/>
      <c r="AX4666" s="11"/>
      <c r="AY4666" s="11"/>
      <c r="AZ4666" s="11"/>
      <c r="BA4666" s="11"/>
      <c r="BB4666" s="11"/>
      <c r="BC4666" s="11"/>
    </row>
    <row r="4667" spans="8:55" x14ac:dyDescent="0.3"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1"/>
      <c r="AI4667" s="11"/>
      <c r="AJ4667" s="11"/>
      <c r="AK4667" s="11"/>
      <c r="AL4667" s="11" t="str">
        <f t="shared" si="45"/>
        <v/>
      </c>
      <c r="AM4667" s="11"/>
      <c r="AN4667" s="11"/>
      <c r="AO4667" s="11"/>
      <c r="AP4667" s="11"/>
      <c r="AQ4667" s="26"/>
      <c r="AR4667" s="26"/>
      <c r="AS4667" s="26"/>
      <c r="AT4667" s="26"/>
      <c r="AU4667" s="26"/>
      <c r="AV4667" s="26"/>
      <c r="AX4667" s="11"/>
      <c r="AY4667" s="11"/>
      <c r="AZ4667" s="11"/>
      <c r="BA4667" s="11"/>
      <c r="BB4667" s="11"/>
      <c r="BC4667" s="11"/>
    </row>
    <row r="4668" spans="8:55" x14ac:dyDescent="0.3"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1"/>
      <c r="AI4668" s="11"/>
      <c r="AJ4668" s="11"/>
      <c r="AK4668" s="11"/>
      <c r="AL4668" s="11" t="str">
        <f t="shared" si="45"/>
        <v/>
      </c>
      <c r="AM4668" s="11"/>
      <c r="AN4668" s="11"/>
      <c r="AO4668" s="11"/>
      <c r="AP4668" s="11"/>
      <c r="AQ4668" s="26"/>
      <c r="AR4668" s="26"/>
      <c r="AS4668" s="26"/>
      <c r="AT4668" s="26"/>
      <c r="AU4668" s="26"/>
      <c r="AV4668" s="26"/>
      <c r="AX4668" s="11"/>
      <c r="AY4668" s="11"/>
      <c r="AZ4668" s="11"/>
      <c r="BA4668" s="11"/>
      <c r="BB4668" s="11"/>
      <c r="BC4668" s="11"/>
    </row>
    <row r="4669" spans="8:55" x14ac:dyDescent="0.3"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1"/>
      <c r="AI4669" s="11"/>
      <c r="AJ4669" s="11"/>
      <c r="AK4669" s="11"/>
      <c r="AL4669" s="11" t="str">
        <f t="shared" si="45"/>
        <v/>
      </c>
      <c r="AM4669" s="11"/>
      <c r="AN4669" s="11"/>
      <c r="AO4669" s="11"/>
      <c r="AP4669" s="11"/>
      <c r="AQ4669" s="26"/>
      <c r="AR4669" s="26"/>
      <c r="AS4669" s="26"/>
      <c r="AT4669" s="26"/>
      <c r="AU4669" s="26"/>
      <c r="AV4669" s="26"/>
      <c r="AX4669" s="11"/>
      <c r="AY4669" s="11"/>
      <c r="AZ4669" s="11"/>
      <c r="BA4669" s="11"/>
      <c r="BB4669" s="11"/>
      <c r="BC4669" s="11"/>
    </row>
    <row r="4670" spans="8:55" x14ac:dyDescent="0.3"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1"/>
      <c r="AI4670" s="11"/>
      <c r="AJ4670" s="11"/>
      <c r="AK4670" s="11"/>
      <c r="AL4670" s="11" t="str">
        <f t="shared" si="45"/>
        <v/>
      </c>
      <c r="AM4670" s="11"/>
      <c r="AN4670" s="11"/>
      <c r="AO4670" s="11"/>
      <c r="AP4670" s="11"/>
      <c r="AQ4670" s="26"/>
      <c r="AR4670" s="26"/>
      <c r="AS4670" s="26"/>
      <c r="AT4670" s="26"/>
      <c r="AU4670" s="26"/>
      <c r="AV4670" s="26"/>
      <c r="AX4670" s="11"/>
      <c r="AY4670" s="11"/>
      <c r="AZ4670" s="11"/>
      <c r="BA4670" s="11"/>
      <c r="BB4670" s="11"/>
      <c r="BC4670" s="11"/>
    </row>
    <row r="4671" spans="8:55" x14ac:dyDescent="0.3"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1"/>
      <c r="AI4671" s="11"/>
      <c r="AJ4671" s="11"/>
      <c r="AK4671" s="11"/>
      <c r="AL4671" s="11" t="str">
        <f t="shared" si="45"/>
        <v/>
      </c>
      <c r="AM4671" s="11"/>
      <c r="AN4671" s="11"/>
      <c r="AO4671" s="11"/>
      <c r="AP4671" s="11"/>
      <c r="AQ4671" s="26"/>
      <c r="AR4671" s="26"/>
      <c r="AS4671" s="26"/>
      <c r="AT4671" s="26"/>
      <c r="AU4671" s="26"/>
      <c r="AV4671" s="26"/>
      <c r="AX4671" s="11"/>
      <c r="AY4671" s="11"/>
      <c r="AZ4671" s="11"/>
      <c r="BA4671" s="11"/>
      <c r="BB4671" s="11"/>
      <c r="BC4671" s="11"/>
    </row>
    <row r="4672" spans="8:55" x14ac:dyDescent="0.3"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1"/>
      <c r="AI4672" s="11"/>
      <c r="AJ4672" s="11"/>
      <c r="AK4672" s="11"/>
      <c r="AL4672" s="11" t="str">
        <f t="shared" si="45"/>
        <v/>
      </c>
      <c r="AM4672" s="11"/>
      <c r="AN4672" s="11"/>
      <c r="AO4672" s="11"/>
      <c r="AP4672" s="11"/>
      <c r="AQ4672" s="26"/>
      <c r="AR4672" s="26"/>
      <c r="AS4672" s="26"/>
      <c r="AT4672" s="26"/>
      <c r="AU4672" s="26"/>
      <c r="AV4672" s="26"/>
      <c r="AX4672" s="11"/>
      <c r="AY4672" s="11"/>
      <c r="AZ4672" s="11"/>
      <c r="BA4672" s="11"/>
      <c r="BB4672" s="11"/>
      <c r="BC4672" s="11"/>
    </row>
    <row r="4673" spans="8:55" x14ac:dyDescent="0.3"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1"/>
      <c r="AI4673" s="11"/>
      <c r="AJ4673" s="11"/>
      <c r="AK4673" s="11"/>
      <c r="AL4673" s="11" t="str">
        <f t="shared" si="45"/>
        <v/>
      </c>
      <c r="AM4673" s="11"/>
      <c r="AN4673" s="11"/>
      <c r="AO4673" s="11"/>
      <c r="AP4673" s="11"/>
      <c r="AQ4673" s="26"/>
      <c r="AR4673" s="26"/>
      <c r="AS4673" s="26"/>
      <c r="AT4673" s="26"/>
      <c r="AU4673" s="26"/>
      <c r="AV4673" s="26"/>
      <c r="AX4673" s="11"/>
      <c r="AY4673" s="11"/>
      <c r="AZ4673" s="11"/>
      <c r="BA4673" s="11"/>
      <c r="BB4673" s="11"/>
      <c r="BC4673" s="11"/>
    </row>
    <row r="4674" spans="8:55" x14ac:dyDescent="0.3"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1"/>
      <c r="AI4674" s="11"/>
      <c r="AJ4674" s="11"/>
      <c r="AK4674" s="11"/>
      <c r="AL4674" s="11" t="str">
        <f t="shared" si="45"/>
        <v/>
      </c>
      <c r="AM4674" s="11"/>
      <c r="AN4674" s="11"/>
      <c r="AO4674" s="11"/>
      <c r="AP4674" s="11"/>
      <c r="AQ4674" s="26"/>
      <c r="AR4674" s="26"/>
      <c r="AS4674" s="26"/>
      <c r="AT4674" s="26"/>
      <c r="AU4674" s="26"/>
      <c r="AV4674" s="26"/>
      <c r="AX4674" s="11"/>
      <c r="AY4674" s="11"/>
      <c r="AZ4674" s="11"/>
      <c r="BA4674" s="11"/>
      <c r="BB4674" s="11"/>
      <c r="BC4674" s="11"/>
    </row>
    <row r="4675" spans="8:55" x14ac:dyDescent="0.3"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1"/>
      <c r="AI4675" s="11"/>
      <c r="AJ4675" s="11"/>
      <c r="AK4675" s="11"/>
      <c r="AL4675" s="11" t="str">
        <f t="shared" si="45"/>
        <v/>
      </c>
      <c r="AM4675" s="11"/>
      <c r="AN4675" s="11"/>
      <c r="AO4675" s="11"/>
      <c r="AP4675" s="11"/>
      <c r="AQ4675" s="26"/>
      <c r="AR4675" s="26"/>
      <c r="AS4675" s="26"/>
      <c r="AT4675" s="26"/>
      <c r="AU4675" s="26"/>
      <c r="AV4675" s="26"/>
      <c r="AX4675" s="11"/>
      <c r="AY4675" s="11"/>
      <c r="AZ4675" s="11"/>
      <c r="BA4675" s="11"/>
      <c r="BB4675" s="11"/>
      <c r="BC4675" s="11"/>
    </row>
    <row r="4676" spans="8:55" x14ac:dyDescent="0.3"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1"/>
      <c r="AI4676" s="11"/>
      <c r="AJ4676" s="11"/>
      <c r="AK4676" s="11"/>
      <c r="AL4676" s="11" t="str">
        <f t="shared" si="45"/>
        <v/>
      </c>
      <c r="AM4676" s="11"/>
      <c r="AN4676" s="11"/>
      <c r="AO4676" s="11"/>
      <c r="AP4676" s="11"/>
      <c r="AQ4676" s="26"/>
      <c r="AR4676" s="26"/>
      <c r="AS4676" s="26"/>
      <c r="AT4676" s="26"/>
      <c r="AU4676" s="26"/>
      <c r="AV4676" s="26"/>
      <c r="AX4676" s="11"/>
      <c r="AY4676" s="11"/>
      <c r="AZ4676" s="11"/>
      <c r="BA4676" s="11"/>
      <c r="BB4676" s="11"/>
      <c r="BC4676" s="11"/>
    </row>
    <row r="4677" spans="8:55" x14ac:dyDescent="0.3"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1"/>
      <c r="AI4677" s="11"/>
      <c r="AJ4677" s="11"/>
      <c r="AK4677" s="11"/>
      <c r="AL4677" s="11" t="str">
        <f t="shared" si="45"/>
        <v/>
      </c>
      <c r="AM4677" s="11"/>
      <c r="AN4677" s="11"/>
      <c r="AO4677" s="11"/>
      <c r="AP4677" s="11"/>
      <c r="AQ4677" s="26"/>
      <c r="AR4677" s="26"/>
      <c r="AS4677" s="26"/>
      <c r="AT4677" s="26"/>
      <c r="AU4677" s="26"/>
      <c r="AV4677" s="26"/>
      <c r="AX4677" s="11"/>
      <c r="AY4677" s="11"/>
      <c r="AZ4677" s="11"/>
      <c r="BA4677" s="11"/>
      <c r="BB4677" s="11"/>
      <c r="BC4677" s="11"/>
    </row>
    <row r="4678" spans="8:55" x14ac:dyDescent="0.3"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1"/>
      <c r="AI4678" s="11"/>
      <c r="AJ4678" s="11"/>
      <c r="AK4678" s="11"/>
      <c r="AL4678" s="11" t="str">
        <f t="shared" si="45"/>
        <v/>
      </c>
      <c r="AM4678" s="11"/>
      <c r="AN4678" s="11"/>
      <c r="AO4678" s="11"/>
      <c r="AP4678" s="11"/>
      <c r="AQ4678" s="26"/>
      <c r="AR4678" s="26"/>
      <c r="AS4678" s="26"/>
      <c r="AT4678" s="26"/>
      <c r="AU4678" s="26"/>
      <c r="AV4678" s="26"/>
      <c r="AX4678" s="11"/>
      <c r="AY4678" s="11"/>
      <c r="AZ4678" s="11"/>
      <c r="BA4678" s="11"/>
      <c r="BB4678" s="11"/>
      <c r="BC4678" s="11"/>
    </row>
    <row r="4679" spans="8:55" x14ac:dyDescent="0.3"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1"/>
      <c r="AI4679" s="11"/>
      <c r="AJ4679" s="11"/>
      <c r="AK4679" s="11"/>
      <c r="AL4679" s="11" t="str">
        <f t="shared" si="45"/>
        <v/>
      </c>
      <c r="AM4679" s="11"/>
      <c r="AN4679" s="11"/>
      <c r="AO4679" s="11"/>
      <c r="AP4679" s="11"/>
      <c r="AQ4679" s="26"/>
      <c r="AR4679" s="26"/>
      <c r="AS4679" s="26"/>
      <c r="AT4679" s="26"/>
      <c r="AU4679" s="26"/>
      <c r="AV4679" s="26"/>
      <c r="AX4679" s="11"/>
      <c r="AY4679" s="11"/>
      <c r="AZ4679" s="11"/>
      <c r="BA4679" s="11"/>
      <c r="BB4679" s="11"/>
      <c r="BC4679" s="11"/>
    </row>
    <row r="4680" spans="8:55" x14ac:dyDescent="0.3"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1"/>
      <c r="AI4680" s="11"/>
      <c r="AJ4680" s="11"/>
      <c r="AK4680" s="11"/>
      <c r="AL4680" s="11" t="str">
        <f t="shared" si="45"/>
        <v/>
      </c>
      <c r="AM4680" s="11"/>
      <c r="AN4680" s="11"/>
      <c r="AO4680" s="11"/>
      <c r="AP4680" s="11"/>
      <c r="AQ4680" s="26"/>
      <c r="AR4680" s="26"/>
      <c r="AS4680" s="26"/>
      <c r="AT4680" s="26"/>
      <c r="AU4680" s="26"/>
      <c r="AV4680" s="26"/>
      <c r="AX4680" s="11"/>
      <c r="AY4680" s="11"/>
      <c r="AZ4680" s="11"/>
      <c r="BA4680" s="11"/>
      <c r="BB4680" s="11"/>
      <c r="BC4680" s="11"/>
    </row>
    <row r="4681" spans="8:55" x14ac:dyDescent="0.3"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1"/>
      <c r="AI4681" s="11"/>
      <c r="AJ4681" s="11"/>
      <c r="AK4681" s="11"/>
      <c r="AL4681" s="11" t="str">
        <f t="shared" si="45"/>
        <v/>
      </c>
      <c r="AM4681" s="11"/>
      <c r="AN4681" s="11"/>
      <c r="AO4681" s="11"/>
      <c r="AP4681" s="11"/>
      <c r="AQ4681" s="26"/>
      <c r="AR4681" s="26"/>
      <c r="AS4681" s="26"/>
      <c r="AT4681" s="26"/>
      <c r="AU4681" s="26"/>
      <c r="AV4681" s="26"/>
      <c r="AX4681" s="11"/>
      <c r="AY4681" s="11"/>
      <c r="AZ4681" s="11"/>
      <c r="BA4681" s="11"/>
      <c r="BB4681" s="11"/>
      <c r="BC4681" s="11"/>
    </row>
    <row r="4682" spans="8:55" x14ac:dyDescent="0.3"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1"/>
      <c r="AI4682" s="11"/>
      <c r="AJ4682" s="11"/>
      <c r="AK4682" s="11"/>
      <c r="AL4682" s="11" t="str">
        <f t="shared" si="45"/>
        <v/>
      </c>
      <c r="AM4682" s="11"/>
      <c r="AN4682" s="11"/>
      <c r="AO4682" s="11"/>
      <c r="AP4682" s="11"/>
      <c r="AQ4682" s="26"/>
      <c r="AR4682" s="26"/>
      <c r="AS4682" s="26"/>
      <c r="AT4682" s="26"/>
      <c r="AU4682" s="26"/>
      <c r="AV4682" s="26"/>
      <c r="AX4682" s="11"/>
      <c r="AY4682" s="11"/>
      <c r="AZ4682" s="11"/>
      <c r="BA4682" s="11"/>
      <c r="BB4682" s="11"/>
      <c r="BC4682" s="11"/>
    </row>
    <row r="4683" spans="8:55" x14ac:dyDescent="0.3"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1"/>
      <c r="AI4683" s="11"/>
      <c r="AJ4683" s="11"/>
      <c r="AK4683" s="11"/>
      <c r="AL4683" s="11" t="str">
        <f t="shared" si="45"/>
        <v/>
      </c>
      <c r="AM4683" s="11"/>
      <c r="AN4683" s="11"/>
      <c r="AO4683" s="11"/>
      <c r="AP4683" s="11"/>
      <c r="AQ4683" s="26"/>
      <c r="AR4683" s="26"/>
      <c r="AS4683" s="26"/>
      <c r="AT4683" s="26"/>
      <c r="AU4683" s="26"/>
      <c r="AV4683" s="26"/>
      <c r="AX4683" s="11"/>
      <c r="AY4683" s="11"/>
      <c r="AZ4683" s="11"/>
      <c r="BA4683" s="11"/>
      <c r="BB4683" s="11"/>
      <c r="BC4683" s="11"/>
    </row>
    <row r="4684" spans="8:55" x14ac:dyDescent="0.3"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1"/>
      <c r="AI4684" s="11"/>
      <c r="AJ4684" s="11"/>
      <c r="AK4684" s="11"/>
      <c r="AL4684" s="11" t="str">
        <f t="shared" si="45"/>
        <v/>
      </c>
      <c r="AM4684" s="11"/>
      <c r="AN4684" s="11"/>
      <c r="AO4684" s="11"/>
      <c r="AP4684" s="11"/>
      <c r="AQ4684" s="26"/>
      <c r="AR4684" s="26"/>
      <c r="AS4684" s="26"/>
      <c r="AT4684" s="26"/>
      <c r="AU4684" s="26"/>
      <c r="AV4684" s="26"/>
      <c r="AX4684" s="11"/>
      <c r="AY4684" s="11"/>
      <c r="AZ4684" s="11"/>
      <c r="BA4684" s="11"/>
      <c r="BB4684" s="11"/>
      <c r="BC4684" s="11"/>
    </row>
    <row r="4685" spans="8:55" x14ac:dyDescent="0.3"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1"/>
      <c r="AI4685" s="11"/>
      <c r="AJ4685" s="11"/>
      <c r="AK4685" s="11"/>
      <c r="AL4685" s="11" t="str">
        <f t="shared" si="45"/>
        <v/>
      </c>
      <c r="AM4685" s="11"/>
      <c r="AN4685" s="11"/>
      <c r="AO4685" s="11"/>
      <c r="AP4685" s="11"/>
      <c r="AQ4685" s="26"/>
      <c r="AR4685" s="26"/>
      <c r="AS4685" s="26"/>
      <c r="AT4685" s="26"/>
      <c r="AU4685" s="26"/>
      <c r="AV4685" s="26"/>
      <c r="AX4685" s="11"/>
      <c r="AY4685" s="11"/>
      <c r="AZ4685" s="11"/>
      <c r="BA4685" s="11"/>
      <c r="BB4685" s="11"/>
      <c r="BC4685" s="11"/>
    </row>
    <row r="4686" spans="8:55" x14ac:dyDescent="0.3"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1"/>
      <c r="AI4686" s="11"/>
      <c r="AJ4686" s="11"/>
      <c r="AK4686" s="11"/>
      <c r="AL4686" s="11" t="str">
        <f t="shared" si="45"/>
        <v/>
      </c>
      <c r="AM4686" s="11"/>
      <c r="AN4686" s="11"/>
      <c r="AO4686" s="11"/>
      <c r="AP4686" s="11"/>
      <c r="AQ4686" s="26"/>
      <c r="AR4686" s="26"/>
      <c r="AS4686" s="26"/>
      <c r="AT4686" s="26"/>
      <c r="AU4686" s="26"/>
      <c r="AV4686" s="26"/>
      <c r="AX4686" s="11"/>
      <c r="AY4686" s="11"/>
      <c r="AZ4686" s="11"/>
      <c r="BA4686" s="11"/>
      <c r="BB4686" s="11"/>
      <c r="BC4686" s="11"/>
    </row>
    <row r="4687" spans="8:55" x14ac:dyDescent="0.3"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1"/>
      <c r="AI4687" s="11"/>
      <c r="AJ4687" s="11"/>
      <c r="AK4687" s="11"/>
      <c r="AL4687" s="11" t="str">
        <f t="shared" si="45"/>
        <v/>
      </c>
      <c r="AM4687" s="11"/>
      <c r="AN4687" s="11"/>
      <c r="AO4687" s="11"/>
      <c r="AP4687" s="11"/>
      <c r="AQ4687" s="26"/>
      <c r="AR4687" s="26"/>
      <c r="AS4687" s="26"/>
      <c r="AT4687" s="26"/>
      <c r="AU4687" s="26"/>
      <c r="AV4687" s="26"/>
      <c r="AX4687" s="11"/>
      <c r="AY4687" s="11"/>
      <c r="AZ4687" s="11"/>
      <c r="BA4687" s="11"/>
      <c r="BB4687" s="11"/>
      <c r="BC4687" s="11"/>
    </row>
    <row r="4688" spans="8:55" x14ac:dyDescent="0.3"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1"/>
      <c r="AI4688" s="11"/>
      <c r="AJ4688" s="11"/>
      <c r="AK4688" s="11"/>
      <c r="AL4688" s="11" t="str">
        <f t="shared" si="45"/>
        <v/>
      </c>
      <c r="AM4688" s="11"/>
      <c r="AN4688" s="11"/>
      <c r="AO4688" s="11"/>
      <c r="AP4688" s="11"/>
      <c r="AQ4688" s="26"/>
      <c r="AR4688" s="26"/>
      <c r="AS4688" s="26"/>
      <c r="AT4688" s="26"/>
      <c r="AU4688" s="26"/>
      <c r="AV4688" s="26"/>
      <c r="AX4688" s="11"/>
      <c r="AY4688" s="11"/>
      <c r="AZ4688" s="11"/>
      <c r="BA4688" s="11"/>
      <c r="BB4688" s="11"/>
      <c r="BC4688" s="11"/>
    </row>
    <row r="4689" spans="8:55" x14ac:dyDescent="0.3"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1"/>
      <c r="AI4689" s="11"/>
      <c r="AJ4689" s="11"/>
      <c r="AK4689" s="11"/>
      <c r="AL4689" s="11" t="str">
        <f t="shared" si="45"/>
        <v/>
      </c>
      <c r="AM4689" s="11"/>
      <c r="AN4689" s="11"/>
      <c r="AO4689" s="11"/>
      <c r="AP4689" s="11"/>
      <c r="AQ4689" s="26"/>
      <c r="AR4689" s="26"/>
      <c r="AS4689" s="26"/>
      <c r="AT4689" s="26"/>
      <c r="AU4689" s="26"/>
      <c r="AV4689" s="26"/>
      <c r="AX4689" s="11"/>
      <c r="AY4689" s="11"/>
      <c r="AZ4689" s="11"/>
      <c r="BA4689" s="11"/>
      <c r="BB4689" s="11"/>
      <c r="BC4689" s="11"/>
    </row>
    <row r="4690" spans="8:55" x14ac:dyDescent="0.3"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1"/>
      <c r="AI4690" s="11"/>
      <c r="AJ4690" s="11"/>
      <c r="AK4690" s="11"/>
      <c r="AL4690" s="11" t="str">
        <f t="shared" si="45"/>
        <v/>
      </c>
      <c r="AM4690" s="11"/>
      <c r="AN4690" s="11"/>
      <c r="AO4690" s="11"/>
      <c r="AP4690" s="11"/>
      <c r="AQ4690" s="26"/>
      <c r="AR4690" s="26"/>
      <c r="AS4690" s="26"/>
      <c r="AT4690" s="26"/>
      <c r="AU4690" s="26"/>
      <c r="AV4690" s="26"/>
      <c r="AX4690" s="11"/>
      <c r="AY4690" s="11"/>
      <c r="AZ4690" s="11"/>
      <c r="BA4690" s="11"/>
      <c r="BB4690" s="11"/>
      <c r="BC4690" s="11"/>
    </row>
    <row r="4691" spans="8:55" x14ac:dyDescent="0.3"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1"/>
      <c r="AI4691" s="11"/>
      <c r="AJ4691" s="11"/>
      <c r="AK4691" s="11"/>
      <c r="AL4691" s="11" t="str">
        <f t="shared" si="45"/>
        <v/>
      </c>
      <c r="AM4691" s="11"/>
      <c r="AN4691" s="11"/>
      <c r="AO4691" s="11"/>
      <c r="AP4691" s="11"/>
      <c r="AQ4691" s="26"/>
      <c r="AR4691" s="26"/>
      <c r="AS4691" s="26"/>
      <c r="AT4691" s="26"/>
      <c r="AU4691" s="26"/>
      <c r="AV4691" s="26"/>
      <c r="AX4691" s="11"/>
      <c r="AY4691" s="11"/>
      <c r="AZ4691" s="11"/>
      <c r="BA4691" s="11"/>
      <c r="BB4691" s="11"/>
      <c r="BC4691" s="11"/>
    </row>
    <row r="4692" spans="8:55" x14ac:dyDescent="0.3"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1"/>
      <c r="AI4692" s="11"/>
      <c r="AJ4692" s="11"/>
      <c r="AK4692" s="11"/>
      <c r="AL4692" s="11" t="str">
        <f t="shared" si="45"/>
        <v/>
      </c>
      <c r="AM4692" s="11"/>
      <c r="AN4692" s="11"/>
      <c r="AO4692" s="11"/>
      <c r="AP4692" s="11"/>
      <c r="AQ4692" s="26"/>
      <c r="AR4692" s="26"/>
      <c r="AS4692" s="26"/>
      <c r="AT4692" s="26"/>
      <c r="AU4692" s="26"/>
      <c r="AV4692" s="26"/>
      <c r="AX4692" s="11"/>
      <c r="AY4692" s="11"/>
      <c r="AZ4692" s="11"/>
      <c r="BA4692" s="11"/>
      <c r="BB4692" s="11"/>
      <c r="BC4692" s="11"/>
    </row>
    <row r="4693" spans="8:55" x14ac:dyDescent="0.3"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1"/>
      <c r="AI4693" s="11"/>
      <c r="AJ4693" s="11"/>
      <c r="AK4693" s="11"/>
      <c r="AL4693" s="11" t="str">
        <f t="shared" si="45"/>
        <v/>
      </c>
      <c r="AM4693" s="11"/>
      <c r="AN4693" s="11"/>
      <c r="AO4693" s="11"/>
      <c r="AP4693" s="11"/>
      <c r="AQ4693" s="26"/>
      <c r="AR4693" s="26"/>
      <c r="AS4693" s="26"/>
      <c r="AT4693" s="26"/>
      <c r="AU4693" s="26"/>
      <c r="AV4693" s="26"/>
      <c r="AX4693" s="11"/>
      <c r="AY4693" s="11"/>
      <c r="AZ4693" s="11"/>
      <c r="BA4693" s="11"/>
      <c r="BB4693" s="11"/>
      <c r="BC4693" s="11"/>
    </row>
    <row r="4694" spans="8:55" x14ac:dyDescent="0.3"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1"/>
      <c r="AI4694" s="11"/>
      <c r="AJ4694" s="11"/>
      <c r="AK4694" s="11"/>
      <c r="AL4694" s="11" t="str">
        <f t="shared" si="45"/>
        <v/>
      </c>
      <c r="AM4694" s="11"/>
      <c r="AN4694" s="11"/>
      <c r="AO4694" s="11"/>
      <c r="AP4694" s="11"/>
      <c r="AQ4694" s="26"/>
      <c r="AR4694" s="26"/>
      <c r="AS4694" s="26"/>
      <c r="AT4694" s="26"/>
      <c r="AU4694" s="26"/>
      <c r="AV4694" s="26"/>
      <c r="AX4694" s="11"/>
      <c r="AY4694" s="11"/>
      <c r="AZ4694" s="11"/>
      <c r="BA4694" s="11"/>
      <c r="BB4694" s="11"/>
      <c r="BC4694" s="11"/>
    </row>
    <row r="4695" spans="8:55" x14ac:dyDescent="0.3"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1"/>
      <c r="AI4695" s="11"/>
      <c r="AJ4695" s="11"/>
      <c r="AK4695" s="11"/>
      <c r="AL4695" s="11" t="str">
        <f t="shared" ref="AL4695:AL4726" si="46">LEFT(AW4695,10)</f>
        <v/>
      </c>
      <c r="AM4695" s="11"/>
      <c r="AN4695" s="11"/>
      <c r="AO4695" s="11"/>
      <c r="AP4695" s="11"/>
      <c r="AQ4695" s="26"/>
      <c r="AR4695" s="26"/>
      <c r="AS4695" s="26"/>
      <c r="AT4695" s="26"/>
      <c r="AU4695" s="26"/>
      <c r="AV4695" s="26"/>
      <c r="AX4695" s="11"/>
      <c r="AY4695" s="11"/>
      <c r="AZ4695" s="11"/>
      <c r="BA4695" s="11"/>
      <c r="BB4695" s="11"/>
      <c r="BC4695" s="11"/>
    </row>
    <row r="4696" spans="8:55" x14ac:dyDescent="0.3"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1"/>
      <c r="AI4696" s="11"/>
      <c r="AJ4696" s="11"/>
      <c r="AK4696" s="11"/>
      <c r="AL4696" s="11" t="str">
        <f t="shared" si="46"/>
        <v/>
      </c>
      <c r="AM4696" s="11"/>
      <c r="AN4696" s="11"/>
      <c r="AO4696" s="11"/>
      <c r="AP4696" s="11"/>
      <c r="AQ4696" s="26"/>
      <c r="AR4696" s="26"/>
      <c r="AS4696" s="26"/>
      <c r="AT4696" s="26"/>
      <c r="AU4696" s="26"/>
      <c r="AV4696" s="26"/>
      <c r="AX4696" s="11"/>
      <c r="AY4696" s="11"/>
      <c r="AZ4696" s="11"/>
      <c r="BA4696" s="11"/>
      <c r="BB4696" s="11"/>
      <c r="BC4696" s="11"/>
    </row>
    <row r="4697" spans="8:55" x14ac:dyDescent="0.3"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1"/>
      <c r="AI4697" s="11"/>
      <c r="AJ4697" s="11"/>
      <c r="AK4697" s="11"/>
      <c r="AL4697" s="11" t="str">
        <f t="shared" si="46"/>
        <v/>
      </c>
      <c r="AM4697" s="11"/>
      <c r="AN4697" s="11"/>
      <c r="AO4697" s="11"/>
      <c r="AP4697" s="11"/>
      <c r="AQ4697" s="26"/>
      <c r="AR4697" s="26"/>
      <c r="AS4697" s="26"/>
      <c r="AT4697" s="26"/>
      <c r="AU4697" s="26"/>
      <c r="AV4697" s="26"/>
      <c r="AX4697" s="11"/>
      <c r="AY4697" s="11"/>
      <c r="AZ4697" s="11"/>
      <c r="BA4697" s="11"/>
      <c r="BB4697" s="11"/>
      <c r="BC4697" s="11"/>
    </row>
    <row r="4698" spans="8:55" x14ac:dyDescent="0.3"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1"/>
      <c r="AI4698" s="11"/>
      <c r="AJ4698" s="11"/>
      <c r="AK4698" s="11"/>
      <c r="AL4698" s="11" t="str">
        <f t="shared" si="46"/>
        <v/>
      </c>
      <c r="AM4698" s="11"/>
      <c r="AN4698" s="11"/>
      <c r="AO4698" s="11"/>
      <c r="AP4698" s="11"/>
      <c r="AQ4698" s="26"/>
      <c r="AR4698" s="26"/>
      <c r="AS4698" s="26"/>
      <c r="AT4698" s="26"/>
      <c r="AU4698" s="26"/>
      <c r="AV4698" s="26"/>
      <c r="AX4698" s="11"/>
      <c r="AY4698" s="11"/>
      <c r="AZ4698" s="11"/>
      <c r="BA4698" s="11"/>
      <c r="BB4698" s="11"/>
      <c r="BC4698" s="11"/>
    </row>
    <row r="4699" spans="8:55" x14ac:dyDescent="0.3"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1"/>
      <c r="AI4699" s="11"/>
      <c r="AJ4699" s="11"/>
      <c r="AK4699" s="11"/>
      <c r="AL4699" s="11" t="str">
        <f t="shared" si="46"/>
        <v/>
      </c>
      <c r="AM4699" s="11"/>
      <c r="AN4699" s="11"/>
      <c r="AO4699" s="11"/>
      <c r="AP4699" s="11"/>
      <c r="AQ4699" s="26"/>
      <c r="AR4699" s="26"/>
      <c r="AS4699" s="26"/>
      <c r="AT4699" s="26"/>
      <c r="AU4699" s="26"/>
      <c r="AV4699" s="26"/>
      <c r="AX4699" s="11"/>
      <c r="AY4699" s="11"/>
      <c r="AZ4699" s="11"/>
      <c r="BA4699" s="11"/>
      <c r="BB4699" s="11"/>
      <c r="BC4699" s="11"/>
    </row>
    <row r="4700" spans="8:55" x14ac:dyDescent="0.3"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1"/>
      <c r="AI4700" s="11"/>
      <c r="AJ4700" s="11"/>
      <c r="AK4700" s="11"/>
      <c r="AL4700" s="11" t="str">
        <f t="shared" si="46"/>
        <v/>
      </c>
      <c r="AM4700" s="11"/>
      <c r="AN4700" s="11"/>
      <c r="AO4700" s="11"/>
      <c r="AP4700" s="11"/>
      <c r="AQ4700" s="26"/>
      <c r="AR4700" s="26"/>
      <c r="AS4700" s="26"/>
      <c r="AT4700" s="26"/>
      <c r="AU4700" s="26"/>
      <c r="AV4700" s="26"/>
      <c r="AX4700" s="11"/>
      <c r="AY4700" s="11"/>
      <c r="AZ4700" s="11"/>
      <c r="BA4700" s="11"/>
      <c r="BB4700" s="11"/>
      <c r="BC4700" s="11"/>
    </row>
    <row r="4701" spans="8:55" x14ac:dyDescent="0.3"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1"/>
      <c r="AI4701" s="11"/>
      <c r="AJ4701" s="11"/>
      <c r="AK4701" s="11"/>
      <c r="AL4701" s="11" t="str">
        <f t="shared" si="46"/>
        <v/>
      </c>
      <c r="AM4701" s="11"/>
      <c r="AN4701" s="11"/>
      <c r="AO4701" s="11"/>
      <c r="AP4701" s="11"/>
      <c r="AQ4701" s="26"/>
      <c r="AR4701" s="26"/>
      <c r="AS4701" s="26"/>
      <c r="AT4701" s="26"/>
      <c r="AU4701" s="26"/>
      <c r="AV4701" s="26"/>
      <c r="AX4701" s="11"/>
      <c r="AY4701" s="11"/>
      <c r="AZ4701" s="11"/>
      <c r="BA4701" s="11"/>
      <c r="BB4701" s="11"/>
      <c r="BC4701" s="11"/>
    </row>
    <row r="4702" spans="8:55" x14ac:dyDescent="0.3"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1"/>
      <c r="AI4702" s="11"/>
      <c r="AJ4702" s="11"/>
      <c r="AK4702" s="11"/>
      <c r="AL4702" s="11" t="str">
        <f t="shared" si="46"/>
        <v/>
      </c>
      <c r="AM4702" s="11"/>
      <c r="AN4702" s="11"/>
      <c r="AO4702" s="11"/>
      <c r="AP4702" s="11"/>
      <c r="AQ4702" s="26"/>
      <c r="AR4702" s="26"/>
      <c r="AS4702" s="26"/>
      <c r="AT4702" s="26"/>
      <c r="AU4702" s="26"/>
      <c r="AV4702" s="26"/>
      <c r="AX4702" s="11"/>
      <c r="AY4702" s="11"/>
      <c r="AZ4702" s="11"/>
      <c r="BA4702" s="11"/>
      <c r="BB4702" s="11"/>
      <c r="BC4702" s="11"/>
    </row>
    <row r="4703" spans="8:55" x14ac:dyDescent="0.3"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1"/>
      <c r="AI4703" s="11"/>
      <c r="AJ4703" s="11"/>
      <c r="AK4703" s="11"/>
      <c r="AL4703" s="11" t="str">
        <f t="shared" si="46"/>
        <v/>
      </c>
      <c r="AM4703" s="11"/>
      <c r="AN4703" s="11"/>
      <c r="AO4703" s="11"/>
      <c r="AP4703" s="11"/>
      <c r="AQ4703" s="26"/>
      <c r="AR4703" s="26"/>
      <c r="AS4703" s="26"/>
      <c r="AT4703" s="26"/>
      <c r="AU4703" s="26"/>
      <c r="AV4703" s="26"/>
      <c r="AX4703" s="11"/>
      <c r="AY4703" s="11"/>
      <c r="AZ4703" s="11"/>
      <c r="BA4703" s="11"/>
      <c r="BB4703" s="11"/>
      <c r="BC4703" s="11"/>
    </row>
    <row r="4704" spans="8:55" x14ac:dyDescent="0.3"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1"/>
      <c r="AI4704" s="11"/>
      <c r="AJ4704" s="11"/>
      <c r="AK4704" s="11"/>
      <c r="AL4704" s="11" t="str">
        <f t="shared" si="46"/>
        <v/>
      </c>
      <c r="AM4704" s="11"/>
      <c r="AN4704" s="11"/>
      <c r="AO4704" s="11"/>
      <c r="AP4704" s="11"/>
      <c r="AQ4704" s="26"/>
      <c r="AR4704" s="26"/>
      <c r="AS4704" s="26"/>
      <c r="AT4704" s="26"/>
      <c r="AU4704" s="26"/>
      <c r="AV4704" s="26"/>
      <c r="AX4704" s="11"/>
      <c r="AY4704" s="11"/>
      <c r="AZ4704" s="11"/>
      <c r="BA4704" s="11"/>
      <c r="BB4704" s="11"/>
      <c r="BC4704" s="11"/>
    </row>
    <row r="4705" spans="8:55" x14ac:dyDescent="0.3"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1"/>
      <c r="AI4705" s="11"/>
      <c r="AJ4705" s="11"/>
      <c r="AK4705" s="11"/>
      <c r="AL4705" s="11" t="str">
        <f t="shared" si="46"/>
        <v/>
      </c>
      <c r="AM4705" s="11"/>
      <c r="AN4705" s="11"/>
      <c r="AO4705" s="11"/>
      <c r="AP4705" s="11"/>
      <c r="AQ4705" s="26"/>
      <c r="AR4705" s="26"/>
      <c r="AS4705" s="26"/>
      <c r="AT4705" s="26"/>
      <c r="AU4705" s="26"/>
      <c r="AV4705" s="26"/>
      <c r="AX4705" s="11"/>
      <c r="AY4705" s="11"/>
      <c r="AZ4705" s="11"/>
      <c r="BA4705" s="11"/>
      <c r="BB4705" s="11"/>
      <c r="BC4705" s="11"/>
    </row>
    <row r="4706" spans="8:55" x14ac:dyDescent="0.3"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1"/>
      <c r="AI4706" s="11"/>
      <c r="AJ4706" s="11"/>
      <c r="AK4706" s="11"/>
      <c r="AL4706" s="11" t="str">
        <f t="shared" si="46"/>
        <v/>
      </c>
      <c r="AM4706" s="11"/>
      <c r="AN4706" s="11"/>
      <c r="AO4706" s="11"/>
      <c r="AP4706" s="11"/>
      <c r="AQ4706" s="26"/>
      <c r="AR4706" s="26"/>
      <c r="AS4706" s="26"/>
      <c r="AT4706" s="26"/>
      <c r="AU4706" s="26"/>
      <c r="AV4706" s="26"/>
      <c r="AX4706" s="11"/>
      <c r="AY4706" s="11"/>
      <c r="AZ4706" s="11"/>
      <c r="BA4706" s="11"/>
      <c r="BB4706" s="11"/>
      <c r="BC4706" s="11"/>
    </row>
    <row r="4707" spans="8:55" x14ac:dyDescent="0.3"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1"/>
      <c r="AI4707" s="11"/>
      <c r="AJ4707" s="11"/>
      <c r="AK4707" s="11"/>
      <c r="AL4707" s="11" t="str">
        <f t="shared" si="46"/>
        <v/>
      </c>
      <c r="AM4707" s="11"/>
      <c r="AN4707" s="11"/>
      <c r="AO4707" s="11"/>
      <c r="AP4707" s="11"/>
      <c r="AQ4707" s="26"/>
      <c r="AR4707" s="26"/>
      <c r="AS4707" s="26"/>
      <c r="AT4707" s="26"/>
      <c r="AU4707" s="26"/>
      <c r="AV4707" s="26"/>
      <c r="AX4707" s="11"/>
      <c r="AY4707" s="11"/>
      <c r="AZ4707" s="11"/>
      <c r="BA4707" s="11"/>
      <c r="BB4707" s="11"/>
      <c r="BC4707" s="11"/>
    </row>
    <row r="4708" spans="8:55" x14ac:dyDescent="0.3"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1"/>
      <c r="AI4708" s="11"/>
      <c r="AJ4708" s="11"/>
      <c r="AK4708" s="11"/>
      <c r="AL4708" s="11" t="str">
        <f t="shared" si="46"/>
        <v/>
      </c>
      <c r="AM4708" s="11"/>
      <c r="AN4708" s="11"/>
      <c r="AO4708" s="11"/>
      <c r="AP4708" s="11"/>
      <c r="AQ4708" s="26"/>
      <c r="AR4708" s="26"/>
      <c r="AS4708" s="26"/>
      <c r="AT4708" s="26"/>
      <c r="AU4708" s="26"/>
      <c r="AV4708" s="26"/>
      <c r="AX4708" s="11"/>
      <c r="AY4708" s="11"/>
      <c r="AZ4708" s="11"/>
      <c r="BA4708" s="11"/>
      <c r="BB4708" s="11"/>
      <c r="BC4708" s="11"/>
    </row>
    <row r="4709" spans="8:55" x14ac:dyDescent="0.3"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1"/>
      <c r="AI4709" s="11"/>
      <c r="AJ4709" s="11"/>
      <c r="AK4709" s="11"/>
      <c r="AL4709" s="11" t="str">
        <f t="shared" si="46"/>
        <v/>
      </c>
      <c r="AM4709" s="11"/>
      <c r="AN4709" s="11"/>
      <c r="AO4709" s="11"/>
      <c r="AP4709" s="11"/>
      <c r="AQ4709" s="26"/>
      <c r="AR4709" s="26"/>
      <c r="AS4709" s="26"/>
      <c r="AT4709" s="26"/>
      <c r="AU4709" s="26"/>
      <c r="AV4709" s="26"/>
      <c r="AX4709" s="11"/>
      <c r="AY4709" s="11"/>
      <c r="AZ4709" s="11"/>
      <c r="BA4709" s="11"/>
      <c r="BB4709" s="11"/>
      <c r="BC4709" s="11"/>
    </row>
    <row r="4710" spans="8:55" x14ac:dyDescent="0.3"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1"/>
      <c r="AI4710" s="11"/>
      <c r="AJ4710" s="11"/>
      <c r="AK4710" s="11"/>
      <c r="AL4710" s="11" t="str">
        <f t="shared" si="46"/>
        <v/>
      </c>
      <c r="AM4710" s="11"/>
      <c r="AN4710" s="11"/>
      <c r="AO4710" s="11"/>
      <c r="AP4710" s="11"/>
      <c r="AQ4710" s="26"/>
      <c r="AR4710" s="26"/>
      <c r="AS4710" s="26"/>
      <c r="AT4710" s="26"/>
      <c r="AU4710" s="26"/>
      <c r="AV4710" s="26"/>
      <c r="AX4710" s="11"/>
      <c r="AY4710" s="11"/>
      <c r="AZ4710" s="11"/>
      <c r="BA4710" s="11"/>
      <c r="BB4710" s="11"/>
      <c r="BC4710" s="11"/>
    </row>
    <row r="4711" spans="8:55" x14ac:dyDescent="0.3"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1"/>
      <c r="AI4711" s="11"/>
      <c r="AJ4711" s="11"/>
      <c r="AK4711" s="11"/>
      <c r="AL4711" s="11" t="str">
        <f t="shared" si="46"/>
        <v/>
      </c>
      <c r="AM4711" s="11"/>
      <c r="AN4711" s="11"/>
      <c r="AO4711" s="11"/>
      <c r="AP4711" s="11"/>
      <c r="AQ4711" s="26"/>
      <c r="AR4711" s="26"/>
      <c r="AS4711" s="26"/>
      <c r="AT4711" s="26"/>
      <c r="AU4711" s="26"/>
      <c r="AV4711" s="26"/>
      <c r="AX4711" s="11"/>
      <c r="AY4711" s="11"/>
      <c r="AZ4711" s="11"/>
      <c r="BA4711" s="11"/>
      <c r="BB4711" s="11"/>
      <c r="BC4711" s="11"/>
    </row>
    <row r="4712" spans="8:55" x14ac:dyDescent="0.3"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1"/>
      <c r="AI4712" s="11"/>
      <c r="AJ4712" s="11"/>
      <c r="AK4712" s="11"/>
      <c r="AL4712" s="11" t="str">
        <f t="shared" si="46"/>
        <v/>
      </c>
      <c r="AM4712" s="11"/>
      <c r="AN4712" s="11"/>
      <c r="AO4712" s="11"/>
      <c r="AP4712" s="11"/>
      <c r="AQ4712" s="26"/>
      <c r="AR4712" s="26"/>
      <c r="AS4712" s="26"/>
      <c r="AT4712" s="26"/>
      <c r="AU4712" s="26"/>
      <c r="AV4712" s="26"/>
      <c r="AX4712" s="11"/>
      <c r="AY4712" s="11"/>
      <c r="AZ4712" s="11"/>
      <c r="BA4712" s="11"/>
      <c r="BB4712" s="11"/>
      <c r="BC4712" s="11"/>
    </row>
    <row r="4713" spans="8:55" x14ac:dyDescent="0.3"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1"/>
      <c r="AI4713" s="11"/>
      <c r="AJ4713" s="11"/>
      <c r="AK4713" s="11"/>
      <c r="AL4713" s="11" t="str">
        <f t="shared" si="46"/>
        <v/>
      </c>
      <c r="AM4713" s="11"/>
      <c r="AN4713" s="11"/>
      <c r="AO4713" s="11"/>
      <c r="AP4713" s="11"/>
      <c r="AQ4713" s="26"/>
      <c r="AR4713" s="26"/>
      <c r="AS4713" s="26"/>
      <c r="AT4713" s="26"/>
      <c r="AU4713" s="26"/>
      <c r="AV4713" s="26"/>
      <c r="AX4713" s="11"/>
      <c r="AY4713" s="11"/>
      <c r="AZ4713" s="11"/>
      <c r="BA4713" s="11"/>
      <c r="BB4713" s="11"/>
      <c r="BC4713" s="11"/>
    </row>
    <row r="4714" spans="8:55" x14ac:dyDescent="0.3"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1"/>
      <c r="AI4714" s="11"/>
      <c r="AJ4714" s="11"/>
      <c r="AK4714" s="11"/>
      <c r="AL4714" s="11" t="str">
        <f t="shared" si="46"/>
        <v/>
      </c>
      <c r="AM4714" s="11"/>
      <c r="AN4714" s="11"/>
      <c r="AO4714" s="11"/>
      <c r="AP4714" s="11"/>
      <c r="AQ4714" s="26"/>
      <c r="AR4714" s="26"/>
      <c r="AS4714" s="26"/>
      <c r="AT4714" s="26"/>
      <c r="AU4714" s="26"/>
      <c r="AV4714" s="26"/>
      <c r="AX4714" s="11"/>
      <c r="AY4714" s="11"/>
      <c r="AZ4714" s="11"/>
      <c r="BA4714" s="11"/>
      <c r="BB4714" s="11"/>
      <c r="BC4714" s="11"/>
    </row>
    <row r="4715" spans="8:55" x14ac:dyDescent="0.3"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1"/>
      <c r="AI4715" s="11"/>
      <c r="AJ4715" s="11"/>
      <c r="AK4715" s="11"/>
      <c r="AL4715" s="11" t="str">
        <f t="shared" si="46"/>
        <v/>
      </c>
      <c r="AM4715" s="11"/>
      <c r="AN4715" s="11"/>
      <c r="AO4715" s="11"/>
      <c r="AP4715" s="11"/>
      <c r="AQ4715" s="26"/>
      <c r="AR4715" s="26"/>
      <c r="AS4715" s="26"/>
      <c r="AT4715" s="26"/>
      <c r="AU4715" s="26"/>
      <c r="AV4715" s="26"/>
      <c r="AX4715" s="11"/>
      <c r="AY4715" s="11"/>
      <c r="AZ4715" s="11"/>
      <c r="BA4715" s="11"/>
      <c r="BB4715" s="11"/>
      <c r="BC4715" s="11"/>
    </row>
    <row r="4716" spans="8:55" x14ac:dyDescent="0.3"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1"/>
      <c r="AI4716" s="11"/>
      <c r="AJ4716" s="11"/>
      <c r="AK4716" s="11"/>
      <c r="AL4716" s="11" t="str">
        <f t="shared" si="46"/>
        <v/>
      </c>
      <c r="AM4716" s="11"/>
      <c r="AN4716" s="11"/>
      <c r="AO4716" s="11"/>
      <c r="AP4716" s="11"/>
      <c r="AQ4716" s="26"/>
      <c r="AR4716" s="26"/>
      <c r="AS4716" s="26"/>
      <c r="AT4716" s="26"/>
      <c r="AU4716" s="26"/>
      <c r="AV4716" s="26"/>
      <c r="AX4716" s="11"/>
      <c r="AY4716" s="11"/>
      <c r="AZ4716" s="11"/>
      <c r="BA4716" s="11"/>
      <c r="BB4716" s="11"/>
      <c r="BC4716" s="11"/>
    </row>
    <row r="4717" spans="8:55" x14ac:dyDescent="0.3"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1"/>
      <c r="AI4717" s="11"/>
      <c r="AJ4717" s="11"/>
      <c r="AK4717" s="11"/>
      <c r="AL4717" s="11" t="str">
        <f t="shared" si="46"/>
        <v/>
      </c>
      <c r="AM4717" s="11"/>
      <c r="AN4717" s="11"/>
      <c r="AO4717" s="11"/>
      <c r="AP4717" s="11"/>
      <c r="AQ4717" s="26"/>
      <c r="AR4717" s="26"/>
      <c r="AS4717" s="26"/>
      <c r="AT4717" s="26"/>
      <c r="AU4717" s="26"/>
      <c r="AV4717" s="26"/>
      <c r="AX4717" s="11"/>
      <c r="AY4717" s="11"/>
      <c r="AZ4717" s="11"/>
      <c r="BA4717" s="11"/>
      <c r="BB4717" s="11"/>
      <c r="BC4717" s="11"/>
    </row>
    <row r="4718" spans="8:55" x14ac:dyDescent="0.3"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1"/>
      <c r="AI4718" s="11"/>
      <c r="AJ4718" s="11"/>
      <c r="AK4718" s="11"/>
      <c r="AL4718" s="11" t="str">
        <f t="shared" si="46"/>
        <v/>
      </c>
      <c r="AM4718" s="11"/>
      <c r="AN4718" s="11"/>
      <c r="AO4718" s="11"/>
      <c r="AP4718" s="11"/>
      <c r="AQ4718" s="26"/>
      <c r="AR4718" s="26"/>
      <c r="AS4718" s="26"/>
      <c r="AT4718" s="26"/>
      <c r="AU4718" s="26"/>
      <c r="AV4718" s="26"/>
      <c r="AX4718" s="11"/>
      <c r="AY4718" s="11"/>
      <c r="AZ4718" s="11"/>
      <c r="BA4718" s="11"/>
      <c r="BB4718" s="11"/>
      <c r="BC4718" s="11"/>
    </row>
    <row r="4719" spans="8:55" x14ac:dyDescent="0.3"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1"/>
      <c r="AI4719" s="11"/>
      <c r="AJ4719" s="11"/>
      <c r="AK4719" s="11"/>
      <c r="AL4719" s="11" t="str">
        <f t="shared" si="46"/>
        <v/>
      </c>
      <c r="AM4719" s="11"/>
      <c r="AN4719" s="11"/>
      <c r="AO4719" s="11"/>
      <c r="AP4719" s="11"/>
      <c r="AQ4719" s="26"/>
      <c r="AR4719" s="26"/>
      <c r="AS4719" s="26"/>
      <c r="AT4719" s="26"/>
      <c r="AU4719" s="26"/>
      <c r="AV4719" s="26"/>
      <c r="AX4719" s="11"/>
      <c r="AY4719" s="11"/>
      <c r="AZ4719" s="11"/>
      <c r="BA4719" s="11"/>
      <c r="BB4719" s="11"/>
      <c r="BC4719" s="11"/>
    </row>
    <row r="4720" spans="8:55" x14ac:dyDescent="0.3"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1"/>
      <c r="AI4720" s="11"/>
      <c r="AJ4720" s="11"/>
      <c r="AK4720" s="11"/>
      <c r="AL4720" s="11" t="str">
        <f t="shared" si="46"/>
        <v/>
      </c>
      <c r="AM4720" s="11"/>
      <c r="AN4720" s="11"/>
      <c r="AO4720" s="11"/>
      <c r="AP4720" s="11"/>
      <c r="AQ4720" s="26"/>
      <c r="AR4720" s="26"/>
      <c r="AS4720" s="26"/>
      <c r="AT4720" s="26"/>
      <c r="AU4720" s="26"/>
      <c r="AV4720" s="26"/>
      <c r="AX4720" s="11"/>
      <c r="AY4720" s="11"/>
      <c r="AZ4720" s="11"/>
      <c r="BA4720" s="11"/>
      <c r="BB4720" s="11"/>
      <c r="BC4720" s="11"/>
    </row>
    <row r="4721" spans="8:55" x14ac:dyDescent="0.3"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1"/>
      <c r="AI4721" s="11"/>
      <c r="AJ4721" s="11"/>
      <c r="AK4721" s="11"/>
      <c r="AL4721" s="11" t="str">
        <f t="shared" si="46"/>
        <v/>
      </c>
      <c r="AM4721" s="11"/>
      <c r="AN4721" s="11"/>
      <c r="AO4721" s="11"/>
      <c r="AP4721" s="11"/>
      <c r="AQ4721" s="26"/>
      <c r="AR4721" s="26"/>
      <c r="AS4721" s="26"/>
      <c r="AT4721" s="26"/>
      <c r="AU4721" s="26"/>
      <c r="AV4721" s="26"/>
      <c r="AX4721" s="11"/>
      <c r="AY4721" s="11"/>
      <c r="AZ4721" s="11"/>
      <c r="BA4721" s="11"/>
      <c r="BB4721" s="11"/>
      <c r="BC4721" s="11"/>
    </row>
    <row r="4722" spans="8:55" x14ac:dyDescent="0.3"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1"/>
      <c r="AI4722" s="11"/>
      <c r="AJ4722" s="11"/>
      <c r="AK4722" s="11"/>
      <c r="AL4722" s="11" t="str">
        <f t="shared" si="46"/>
        <v/>
      </c>
      <c r="AM4722" s="11"/>
      <c r="AN4722" s="11"/>
      <c r="AO4722" s="11"/>
      <c r="AP4722" s="11"/>
      <c r="AQ4722" s="26"/>
      <c r="AR4722" s="26"/>
      <c r="AS4722" s="26"/>
      <c r="AT4722" s="26"/>
      <c r="AU4722" s="26"/>
      <c r="AV4722" s="26"/>
      <c r="AX4722" s="11"/>
      <c r="AY4722" s="11"/>
      <c r="AZ4722" s="11"/>
      <c r="BA4722" s="11"/>
      <c r="BB4722" s="11"/>
      <c r="BC4722" s="11"/>
    </row>
    <row r="4723" spans="8:55" x14ac:dyDescent="0.3"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1"/>
      <c r="AI4723" s="11"/>
      <c r="AJ4723" s="11"/>
      <c r="AK4723" s="11"/>
      <c r="AL4723" s="11" t="str">
        <f t="shared" si="46"/>
        <v/>
      </c>
      <c r="AM4723" s="11"/>
      <c r="AN4723" s="11"/>
      <c r="AO4723" s="11"/>
      <c r="AP4723" s="11"/>
      <c r="AQ4723" s="26"/>
      <c r="AR4723" s="26"/>
      <c r="AS4723" s="26"/>
      <c r="AT4723" s="26"/>
      <c r="AU4723" s="26"/>
      <c r="AV4723" s="26"/>
      <c r="AX4723" s="11"/>
      <c r="AY4723" s="11"/>
      <c r="AZ4723" s="11"/>
      <c r="BA4723" s="11"/>
      <c r="BB4723" s="11"/>
      <c r="BC4723" s="11"/>
    </row>
    <row r="4724" spans="8:55" x14ac:dyDescent="0.3"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1"/>
      <c r="AI4724" s="11"/>
      <c r="AJ4724" s="11"/>
      <c r="AK4724" s="11"/>
      <c r="AL4724" s="11" t="str">
        <f t="shared" si="46"/>
        <v/>
      </c>
      <c r="AM4724" s="11"/>
      <c r="AN4724" s="11"/>
      <c r="AO4724" s="11"/>
      <c r="AP4724" s="11"/>
      <c r="AQ4724" s="26"/>
      <c r="AR4724" s="26"/>
      <c r="AS4724" s="26"/>
      <c r="AT4724" s="26"/>
      <c r="AU4724" s="26"/>
      <c r="AV4724" s="26"/>
      <c r="AX4724" s="11"/>
      <c r="AY4724" s="11"/>
      <c r="AZ4724" s="11"/>
      <c r="BA4724" s="11"/>
      <c r="BB4724" s="11"/>
      <c r="BC4724" s="11"/>
    </row>
    <row r="4725" spans="8:55" x14ac:dyDescent="0.3"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1"/>
      <c r="AI4725" s="11"/>
      <c r="AJ4725" s="11"/>
      <c r="AK4725" s="11"/>
      <c r="AL4725" s="11" t="str">
        <f t="shared" si="46"/>
        <v/>
      </c>
      <c r="AM4725" s="11"/>
      <c r="AN4725" s="11"/>
      <c r="AO4725" s="11"/>
      <c r="AP4725" s="11"/>
      <c r="AQ4725" s="26"/>
      <c r="AR4725" s="26"/>
      <c r="AS4725" s="26"/>
      <c r="AT4725" s="26"/>
      <c r="AU4725" s="26"/>
      <c r="AV4725" s="26"/>
      <c r="AX4725" s="11"/>
      <c r="AY4725" s="11"/>
      <c r="AZ4725" s="11"/>
      <c r="BA4725" s="11"/>
      <c r="BB4725" s="11"/>
      <c r="BC4725" s="11"/>
    </row>
    <row r="4726" spans="8:55" x14ac:dyDescent="0.3"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1"/>
      <c r="AI4726" s="11"/>
      <c r="AJ4726" s="11"/>
      <c r="AK4726" s="11"/>
      <c r="AL4726" s="11" t="str">
        <f t="shared" si="46"/>
        <v/>
      </c>
      <c r="AM4726" s="11"/>
      <c r="AN4726" s="11"/>
      <c r="AO4726" s="11"/>
      <c r="AP4726" s="11"/>
      <c r="AQ4726" s="26"/>
      <c r="AR4726" s="26"/>
      <c r="AS4726" s="26"/>
      <c r="AT4726" s="26"/>
      <c r="AU4726" s="26"/>
      <c r="AV4726" s="26"/>
      <c r="AX4726" s="11"/>
      <c r="AY4726" s="11"/>
      <c r="AZ4726" s="11"/>
      <c r="BA4726" s="11"/>
      <c r="BB4726" s="11"/>
      <c r="BC472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93"/>
  <sheetViews>
    <sheetView workbookViewId="0">
      <pane ySplit="1" topLeftCell="A2" activePane="bottomLeft" state="frozen"/>
      <selection pane="bottomLeft" activeCell="C17" sqref="C17"/>
    </sheetView>
  </sheetViews>
  <sheetFormatPr defaultRowHeight="14.4" x14ac:dyDescent="0.3"/>
  <cols>
    <col min="1" max="1" width="10.6640625" bestFit="1" customWidth="1"/>
    <col min="2" max="2" width="12.6640625" bestFit="1" customWidth="1"/>
    <col min="3" max="3" width="47" customWidth="1"/>
    <col min="4" max="4" width="35.109375" bestFit="1" customWidth="1"/>
    <col min="5" max="5" width="12.88671875" customWidth="1"/>
    <col min="6" max="6" width="28" bestFit="1" customWidth="1"/>
    <col min="7" max="8" width="24.109375" customWidth="1"/>
    <col min="9" max="9" width="22.6640625" customWidth="1"/>
    <col min="10" max="10" width="20" customWidth="1"/>
    <col min="11" max="11" width="19.33203125" customWidth="1"/>
    <col min="12" max="12" width="23.5546875" customWidth="1"/>
  </cols>
  <sheetData>
    <row r="1" spans="1:12" x14ac:dyDescent="0.3">
      <c r="A1" s="3" t="s">
        <v>39</v>
      </c>
      <c r="B1" s="3" t="s">
        <v>40</v>
      </c>
      <c r="C1" s="4" t="s">
        <v>41</v>
      </c>
      <c r="D1" s="3" t="s">
        <v>10</v>
      </c>
      <c r="E1" s="3" t="s">
        <v>42</v>
      </c>
      <c r="F1" s="3" t="s">
        <v>9</v>
      </c>
      <c r="G1" s="3" t="s">
        <v>43</v>
      </c>
      <c r="H1" s="3" t="s">
        <v>13</v>
      </c>
      <c r="I1" s="3" t="s">
        <v>44</v>
      </c>
      <c r="J1" s="3" t="s">
        <v>45</v>
      </c>
      <c r="K1" s="5" t="s">
        <v>17</v>
      </c>
      <c r="L1" s="3" t="s">
        <v>18</v>
      </c>
    </row>
    <row r="2" spans="1:12" x14ac:dyDescent="0.3">
      <c r="A2" s="11" t="s">
        <v>1682</v>
      </c>
      <c r="B2" s="11" t="s">
        <v>1859</v>
      </c>
      <c r="C2" s="11" t="s">
        <v>223</v>
      </c>
      <c r="D2" s="11" t="s">
        <v>64</v>
      </c>
      <c r="E2" s="11" t="s">
        <v>48</v>
      </c>
      <c r="F2" s="11" t="s">
        <v>57</v>
      </c>
      <c r="G2" s="11" t="s">
        <v>51</v>
      </c>
      <c r="H2" s="11" t="s">
        <v>51</v>
      </c>
      <c r="I2" s="11" t="s">
        <v>202</v>
      </c>
      <c r="J2" s="11" t="s">
        <v>292</v>
      </c>
      <c r="K2" s="11">
        <v>0</v>
      </c>
      <c r="L2" s="11">
        <v>0</v>
      </c>
    </row>
    <row r="3" spans="1:12" x14ac:dyDescent="0.3">
      <c r="A3" s="11" t="s">
        <v>1682</v>
      </c>
      <c r="B3" s="11" t="s">
        <v>1860</v>
      </c>
      <c r="C3" s="11" t="s">
        <v>148</v>
      </c>
      <c r="D3" s="11" t="s">
        <v>75</v>
      </c>
      <c r="E3" s="11" t="s">
        <v>48</v>
      </c>
      <c r="F3" s="11" t="s">
        <v>73</v>
      </c>
      <c r="G3" s="11" t="s">
        <v>137</v>
      </c>
      <c r="H3" s="11" t="s">
        <v>138</v>
      </c>
      <c r="I3" s="11" t="s">
        <v>3784</v>
      </c>
      <c r="J3" s="11" t="s">
        <v>60</v>
      </c>
      <c r="K3" s="11" t="s">
        <v>139</v>
      </c>
      <c r="L3" s="11" t="s">
        <v>136</v>
      </c>
    </row>
    <row r="4" spans="1:12" x14ac:dyDescent="0.3">
      <c r="A4" s="11" t="s">
        <v>1682</v>
      </c>
      <c r="B4" s="11" t="s">
        <v>1861</v>
      </c>
      <c r="C4" s="11" t="s">
        <v>147</v>
      </c>
      <c r="D4" s="11" t="s">
        <v>64</v>
      </c>
      <c r="E4" s="11" t="s">
        <v>48</v>
      </c>
      <c r="F4" s="11" t="s">
        <v>57</v>
      </c>
      <c r="G4" s="11" t="s">
        <v>137</v>
      </c>
      <c r="H4" s="11" t="s">
        <v>138</v>
      </c>
      <c r="I4" s="11" t="s">
        <v>3784</v>
      </c>
      <c r="J4" s="11" t="s">
        <v>60</v>
      </c>
      <c r="K4" s="11" t="s">
        <v>139</v>
      </c>
      <c r="L4" s="11" t="s">
        <v>136</v>
      </c>
    </row>
    <row r="5" spans="1:12" x14ac:dyDescent="0.3">
      <c r="A5" s="50" t="s">
        <v>1682</v>
      </c>
      <c r="B5" s="50" t="s">
        <v>1862</v>
      </c>
      <c r="C5" s="50" t="s">
        <v>296</v>
      </c>
      <c r="D5" s="50" t="s">
        <v>64</v>
      </c>
      <c r="E5" s="50" t="s">
        <v>48</v>
      </c>
      <c r="F5" s="50" t="s">
        <v>57</v>
      </c>
      <c r="G5" s="50" t="s">
        <v>236</v>
      </c>
      <c r="H5" s="50" t="s">
        <v>236</v>
      </c>
      <c r="I5" s="50" t="s">
        <v>3797</v>
      </c>
      <c r="J5" s="50" t="s">
        <v>60</v>
      </c>
      <c r="K5" s="50" t="s">
        <v>297</v>
      </c>
      <c r="L5" s="50" t="s">
        <v>166</v>
      </c>
    </row>
    <row r="6" spans="1:12" x14ac:dyDescent="0.3">
      <c r="A6" s="50" t="s">
        <v>1682</v>
      </c>
      <c r="B6" s="50" t="s">
        <v>1863</v>
      </c>
      <c r="C6" s="50" t="s">
        <v>316</v>
      </c>
      <c r="D6" s="50" t="s">
        <v>67</v>
      </c>
      <c r="E6" s="50" t="s">
        <v>48</v>
      </c>
      <c r="F6" s="50" t="s">
        <v>49</v>
      </c>
      <c r="G6" s="50" t="s">
        <v>51</v>
      </c>
      <c r="H6" s="50" t="s">
        <v>51</v>
      </c>
      <c r="I6" s="50" t="s">
        <v>3797</v>
      </c>
      <c r="J6" s="50" t="s">
        <v>292</v>
      </c>
      <c r="K6" s="50" t="s">
        <v>250</v>
      </c>
      <c r="L6" s="50" t="s">
        <v>250</v>
      </c>
    </row>
    <row r="7" spans="1:12" x14ac:dyDescent="0.3">
      <c r="A7" s="11" t="s">
        <v>1682</v>
      </c>
      <c r="B7" s="11" t="s">
        <v>1864</v>
      </c>
      <c r="C7" s="11" t="s">
        <v>248</v>
      </c>
      <c r="D7" s="11" t="s">
        <v>64</v>
      </c>
      <c r="E7" s="11" t="s">
        <v>48</v>
      </c>
      <c r="F7" s="11" t="s">
        <v>57</v>
      </c>
      <c r="G7" s="11" t="s">
        <v>51</v>
      </c>
      <c r="H7" s="11" t="s">
        <v>51</v>
      </c>
      <c r="I7" s="11" t="s">
        <v>1553</v>
      </c>
      <c r="J7" s="11" t="s">
        <v>60</v>
      </c>
      <c r="K7" s="11" t="s">
        <v>249</v>
      </c>
      <c r="L7" s="11" t="s">
        <v>250</v>
      </c>
    </row>
    <row r="8" spans="1:12" x14ac:dyDescent="0.3">
      <c r="A8" s="11" t="s">
        <v>1682</v>
      </c>
      <c r="B8" s="11" t="s">
        <v>1865</v>
      </c>
      <c r="C8" s="11" t="s">
        <v>253</v>
      </c>
      <c r="D8" s="11" t="s">
        <v>88</v>
      </c>
      <c r="E8" s="11" t="s">
        <v>48</v>
      </c>
      <c r="F8" s="11" t="s">
        <v>73</v>
      </c>
      <c r="G8" s="11" t="s">
        <v>76</v>
      </c>
      <c r="H8" s="11" t="s">
        <v>338</v>
      </c>
      <c r="I8" s="11" t="s">
        <v>1553</v>
      </c>
      <c r="J8" s="11" t="s">
        <v>60</v>
      </c>
      <c r="K8" s="11" t="s">
        <v>77</v>
      </c>
      <c r="L8" s="11" t="s">
        <v>92</v>
      </c>
    </row>
    <row r="9" spans="1:12" x14ac:dyDescent="0.3">
      <c r="A9" s="11" t="s">
        <v>1682</v>
      </c>
      <c r="B9" s="11" t="s">
        <v>1866</v>
      </c>
      <c r="C9" s="11" t="s">
        <v>82</v>
      </c>
      <c r="D9" s="11" t="s">
        <v>67</v>
      </c>
      <c r="E9" s="11" t="s">
        <v>48</v>
      </c>
      <c r="F9" s="11" t="s">
        <v>49</v>
      </c>
      <c r="G9" s="11" t="s">
        <v>76</v>
      </c>
      <c r="H9" s="11" t="s">
        <v>338</v>
      </c>
      <c r="I9" s="11" t="s">
        <v>1553</v>
      </c>
      <c r="J9" s="11" t="s">
        <v>60</v>
      </c>
      <c r="K9" s="11" t="s">
        <v>77</v>
      </c>
      <c r="L9" s="11" t="s">
        <v>92</v>
      </c>
    </row>
    <row r="10" spans="1:12" x14ac:dyDescent="0.3">
      <c r="A10" s="11" t="s">
        <v>1682</v>
      </c>
      <c r="B10" s="11" t="s">
        <v>1867</v>
      </c>
      <c r="C10" s="11" t="s">
        <v>81</v>
      </c>
      <c r="D10" s="11" t="s">
        <v>67</v>
      </c>
      <c r="E10" s="11" t="s">
        <v>48</v>
      </c>
      <c r="F10" s="11" t="s">
        <v>49</v>
      </c>
      <c r="G10" s="11" t="s">
        <v>76</v>
      </c>
      <c r="H10" s="11" t="s">
        <v>338</v>
      </c>
      <c r="I10" s="11" t="s">
        <v>1553</v>
      </c>
      <c r="J10" s="11" t="s">
        <v>60</v>
      </c>
      <c r="K10" s="11" t="s">
        <v>77</v>
      </c>
      <c r="L10" s="11" t="s">
        <v>92</v>
      </c>
    </row>
    <row r="11" spans="1:12" x14ac:dyDescent="0.3">
      <c r="A11" s="11" t="s">
        <v>1682</v>
      </c>
      <c r="B11" s="11" t="s">
        <v>1868</v>
      </c>
      <c r="C11" s="11" t="s">
        <v>80</v>
      </c>
      <c r="D11" s="11" t="s">
        <v>67</v>
      </c>
      <c r="E11" s="11" t="s">
        <v>48</v>
      </c>
      <c r="F11" s="11" t="s">
        <v>49</v>
      </c>
      <c r="G11" s="11" t="s">
        <v>76</v>
      </c>
      <c r="H11" s="11" t="s">
        <v>338</v>
      </c>
      <c r="I11" s="11" t="s">
        <v>1553</v>
      </c>
      <c r="J11" s="11" t="s">
        <v>60</v>
      </c>
      <c r="K11" s="11" t="s">
        <v>77</v>
      </c>
      <c r="L11" s="11" t="s">
        <v>92</v>
      </c>
    </row>
    <row r="12" spans="1:12" x14ac:dyDescent="0.3">
      <c r="A12" s="11" t="s">
        <v>1682</v>
      </c>
      <c r="B12" s="11" t="s">
        <v>1869</v>
      </c>
      <c r="C12" s="11" t="s">
        <v>84</v>
      </c>
      <c r="D12" s="11" t="s">
        <v>75</v>
      </c>
      <c r="E12" s="11" t="s">
        <v>48</v>
      </c>
      <c r="F12" s="11" t="s">
        <v>73</v>
      </c>
      <c r="G12" s="11" t="s">
        <v>76</v>
      </c>
      <c r="H12" s="11" t="s">
        <v>338</v>
      </c>
      <c r="I12" s="11" t="s">
        <v>1553</v>
      </c>
      <c r="J12" s="11" t="s">
        <v>60</v>
      </c>
      <c r="K12" s="11" t="s">
        <v>77</v>
      </c>
      <c r="L12" s="11" t="s">
        <v>92</v>
      </c>
    </row>
    <row r="13" spans="1:12" x14ac:dyDescent="0.3">
      <c r="A13" s="11" t="s">
        <v>1682</v>
      </c>
      <c r="B13" s="11" t="s">
        <v>1870</v>
      </c>
      <c r="C13" s="11" t="s">
        <v>196</v>
      </c>
      <c r="D13" s="11" t="s">
        <v>47</v>
      </c>
      <c r="E13" s="11" t="s">
        <v>48</v>
      </c>
      <c r="F13" s="11" t="s">
        <v>49</v>
      </c>
      <c r="G13" s="11" t="s">
        <v>76</v>
      </c>
      <c r="H13" s="11" t="s">
        <v>338</v>
      </c>
      <c r="I13" s="11" t="s">
        <v>1553</v>
      </c>
      <c r="J13" s="11" t="s">
        <v>60</v>
      </c>
      <c r="K13" s="11" t="s">
        <v>77</v>
      </c>
      <c r="L13" s="11" t="s">
        <v>92</v>
      </c>
    </row>
    <row r="14" spans="1:12" x14ac:dyDescent="0.3">
      <c r="A14" s="11" t="s">
        <v>1682</v>
      </c>
      <c r="B14" s="11" t="s">
        <v>1871</v>
      </c>
      <c r="C14" s="11" t="s">
        <v>78</v>
      </c>
      <c r="D14" s="11" t="s">
        <v>64</v>
      </c>
      <c r="E14" s="11" t="s">
        <v>48</v>
      </c>
      <c r="F14" s="11" t="s">
        <v>57</v>
      </c>
      <c r="G14" s="11" t="s">
        <v>76</v>
      </c>
      <c r="H14" s="11" t="s">
        <v>338</v>
      </c>
      <c r="I14" s="11" t="s">
        <v>1553</v>
      </c>
      <c r="J14" s="11" t="s">
        <v>60</v>
      </c>
      <c r="K14" s="11" t="s">
        <v>77</v>
      </c>
      <c r="L14" s="11" t="s">
        <v>92</v>
      </c>
    </row>
    <row r="15" spans="1:12" x14ac:dyDescent="0.3">
      <c r="A15" s="11" t="s">
        <v>1682</v>
      </c>
      <c r="B15" s="11" t="s">
        <v>1872</v>
      </c>
      <c r="C15" s="11" t="s">
        <v>3785</v>
      </c>
      <c r="D15" s="11" t="s">
        <v>88</v>
      </c>
      <c r="E15" s="11" t="s">
        <v>48</v>
      </c>
      <c r="F15" s="11" t="s">
        <v>73</v>
      </c>
      <c r="G15" s="11" t="s">
        <v>137</v>
      </c>
      <c r="H15" s="11" t="s">
        <v>138</v>
      </c>
      <c r="I15" s="11" t="s">
        <v>3784</v>
      </c>
      <c r="J15" s="11" t="s">
        <v>60</v>
      </c>
      <c r="K15" s="11" t="s">
        <v>139</v>
      </c>
      <c r="L15" s="11" t="s">
        <v>136</v>
      </c>
    </row>
    <row r="16" spans="1:12" x14ac:dyDescent="0.3">
      <c r="A16" s="11" t="s">
        <v>1682</v>
      </c>
      <c r="B16" s="11" t="s">
        <v>1873</v>
      </c>
      <c r="C16" s="11" t="s">
        <v>145</v>
      </c>
      <c r="D16" s="11" t="s">
        <v>67</v>
      </c>
      <c r="E16" s="11" t="s">
        <v>48</v>
      </c>
      <c r="F16" s="11" t="s">
        <v>49</v>
      </c>
      <c r="G16" s="11" t="s">
        <v>137</v>
      </c>
      <c r="H16" s="11" t="s">
        <v>138</v>
      </c>
      <c r="I16" s="11" t="s">
        <v>3784</v>
      </c>
      <c r="J16" s="11" t="s">
        <v>60</v>
      </c>
      <c r="K16" s="11" t="s">
        <v>139</v>
      </c>
      <c r="L16" s="11" t="s">
        <v>136</v>
      </c>
    </row>
    <row r="17" spans="1:12" x14ac:dyDescent="0.3">
      <c r="A17" s="11" t="s">
        <v>1682</v>
      </c>
      <c r="B17" s="11" t="s">
        <v>1874</v>
      </c>
      <c r="C17" s="11" t="s">
        <v>3786</v>
      </c>
      <c r="D17" s="11" t="s">
        <v>67</v>
      </c>
      <c r="E17" s="11" t="s">
        <v>48</v>
      </c>
      <c r="F17" s="11" t="s">
        <v>49</v>
      </c>
      <c r="G17" s="11" t="s">
        <v>137</v>
      </c>
      <c r="H17" s="11" t="s">
        <v>138</v>
      </c>
      <c r="I17" s="11" t="s">
        <v>3784</v>
      </c>
      <c r="J17" s="11" t="s">
        <v>60</v>
      </c>
      <c r="K17" s="11" t="s">
        <v>139</v>
      </c>
      <c r="L17" s="11" t="s">
        <v>136</v>
      </c>
    </row>
    <row r="18" spans="1:12" x14ac:dyDescent="0.3">
      <c r="A18" s="11" t="s">
        <v>1682</v>
      </c>
      <c r="B18" s="11" t="s">
        <v>1875</v>
      </c>
      <c r="C18" s="11" t="s">
        <v>144</v>
      </c>
      <c r="D18" s="11" t="s">
        <v>67</v>
      </c>
      <c r="E18" s="11" t="s">
        <v>48</v>
      </c>
      <c r="F18" s="11" t="s">
        <v>49</v>
      </c>
      <c r="G18" s="11" t="s">
        <v>137</v>
      </c>
      <c r="H18" s="11" t="s">
        <v>138</v>
      </c>
      <c r="I18" s="11" t="s">
        <v>3784</v>
      </c>
      <c r="J18" s="11" t="s">
        <v>60</v>
      </c>
      <c r="K18" s="11" t="s">
        <v>139</v>
      </c>
      <c r="L18" s="11" t="s">
        <v>136</v>
      </c>
    </row>
    <row r="19" spans="1:12" x14ac:dyDescent="0.3">
      <c r="A19" s="11" t="s">
        <v>1682</v>
      </c>
      <c r="B19" s="11" t="s">
        <v>1876</v>
      </c>
      <c r="C19" s="11" t="s">
        <v>3787</v>
      </c>
      <c r="D19" s="11" t="s">
        <v>89</v>
      </c>
      <c r="E19" s="11" t="s">
        <v>48</v>
      </c>
      <c r="F19" s="11" t="s">
        <v>73</v>
      </c>
      <c r="G19" s="11" t="s">
        <v>137</v>
      </c>
      <c r="H19" s="11" t="s">
        <v>138</v>
      </c>
      <c r="I19" s="11" t="s">
        <v>3784</v>
      </c>
      <c r="J19" s="11" t="s">
        <v>60</v>
      </c>
      <c r="K19" s="11" t="s">
        <v>139</v>
      </c>
      <c r="L19" s="11" t="s">
        <v>136</v>
      </c>
    </row>
    <row r="20" spans="1:12" x14ac:dyDescent="0.3">
      <c r="A20" s="11" t="s">
        <v>1682</v>
      </c>
      <c r="B20" s="11" t="s">
        <v>1877</v>
      </c>
      <c r="C20" s="11" t="s">
        <v>146</v>
      </c>
      <c r="D20" s="11" t="s">
        <v>75</v>
      </c>
      <c r="E20" s="11" t="s">
        <v>48</v>
      </c>
      <c r="F20" s="11" t="s">
        <v>73</v>
      </c>
      <c r="G20" s="11" t="s">
        <v>137</v>
      </c>
      <c r="H20" s="11" t="s">
        <v>138</v>
      </c>
      <c r="I20" s="11" t="s">
        <v>3784</v>
      </c>
      <c r="J20" s="11" t="s">
        <v>60</v>
      </c>
      <c r="K20" s="11" t="s">
        <v>139</v>
      </c>
      <c r="L20" s="11" t="s">
        <v>136</v>
      </c>
    </row>
    <row r="21" spans="1:12" x14ac:dyDescent="0.3">
      <c r="A21" s="11" t="s">
        <v>1682</v>
      </c>
      <c r="B21" s="11" t="s">
        <v>1878</v>
      </c>
      <c r="C21" s="11" t="s">
        <v>141</v>
      </c>
      <c r="D21" s="11" t="s">
        <v>64</v>
      </c>
      <c r="E21" s="11" t="s">
        <v>48</v>
      </c>
      <c r="F21" s="11" t="s">
        <v>57</v>
      </c>
      <c r="G21" s="11" t="s">
        <v>137</v>
      </c>
      <c r="H21" s="11" t="s">
        <v>138</v>
      </c>
      <c r="I21" s="11" t="s">
        <v>3784</v>
      </c>
      <c r="J21" s="11" t="s">
        <v>60</v>
      </c>
      <c r="K21" s="11" t="s">
        <v>139</v>
      </c>
      <c r="L21" s="11" t="s">
        <v>136</v>
      </c>
    </row>
    <row r="22" spans="1:12" x14ac:dyDescent="0.3">
      <c r="A22" s="11" t="s">
        <v>1682</v>
      </c>
      <c r="B22" s="11" t="s">
        <v>1879</v>
      </c>
      <c r="C22" s="11" t="s">
        <v>1112</v>
      </c>
      <c r="D22" s="11" t="s">
        <v>1107</v>
      </c>
      <c r="E22" s="11" t="s">
        <v>48</v>
      </c>
      <c r="F22" s="11" t="s">
        <v>73</v>
      </c>
      <c r="G22" s="11" t="s">
        <v>1113</v>
      </c>
      <c r="H22" s="11" t="s">
        <v>1113</v>
      </c>
      <c r="I22" s="11" t="s">
        <v>1553</v>
      </c>
      <c r="J22" s="11" t="s">
        <v>3788</v>
      </c>
      <c r="K22" s="11" t="s">
        <v>241</v>
      </c>
      <c r="L22" s="11" t="s">
        <v>92</v>
      </c>
    </row>
    <row r="23" spans="1:12" x14ac:dyDescent="0.3">
      <c r="A23" s="11" t="s">
        <v>1682</v>
      </c>
      <c r="B23" s="11" t="s">
        <v>1880</v>
      </c>
      <c r="C23" s="11" t="s">
        <v>3789</v>
      </c>
      <c r="D23" s="11" t="s">
        <v>88</v>
      </c>
      <c r="E23" s="11" t="s">
        <v>48</v>
      </c>
      <c r="F23" s="11" t="s">
        <v>73</v>
      </c>
      <c r="G23" s="11" t="s">
        <v>58</v>
      </c>
      <c r="H23" s="11" t="s">
        <v>338</v>
      </c>
      <c r="I23" s="11" t="s">
        <v>1553</v>
      </c>
      <c r="J23" s="11" t="s">
        <v>60</v>
      </c>
      <c r="K23" s="11" t="s">
        <v>61</v>
      </c>
      <c r="L23" s="11" t="s">
        <v>62</v>
      </c>
    </row>
    <row r="24" spans="1:12" x14ac:dyDescent="0.3">
      <c r="A24" s="11" t="s">
        <v>1682</v>
      </c>
      <c r="B24" s="11" t="s">
        <v>1881</v>
      </c>
      <c r="C24" s="11" t="s">
        <v>69</v>
      </c>
      <c r="D24" s="11" t="s">
        <v>67</v>
      </c>
      <c r="E24" s="11" t="s">
        <v>48</v>
      </c>
      <c r="F24" s="11" t="s">
        <v>49</v>
      </c>
      <c r="G24" s="11" t="s">
        <v>58</v>
      </c>
      <c r="H24" s="11" t="s">
        <v>338</v>
      </c>
      <c r="I24" s="11" t="s">
        <v>1553</v>
      </c>
      <c r="J24" s="11" t="s">
        <v>60</v>
      </c>
      <c r="K24" s="11" t="s">
        <v>61</v>
      </c>
      <c r="L24" s="11" t="s">
        <v>62</v>
      </c>
    </row>
    <row r="25" spans="1:12" x14ac:dyDescent="0.3">
      <c r="A25" s="11" t="s">
        <v>1682</v>
      </c>
      <c r="B25" s="11" t="s">
        <v>1882</v>
      </c>
      <c r="C25" s="11" t="s">
        <v>68</v>
      </c>
      <c r="D25" s="11" t="s">
        <v>67</v>
      </c>
      <c r="E25" s="11" t="s">
        <v>48</v>
      </c>
      <c r="F25" s="11" t="s">
        <v>49</v>
      </c>
      <c r="G25" s="11" t="s">
        <v>58</v>
      </c>
      <c r="H25" s="11" t="s">
        <v>338</v>
      </c>
      <c r="I25" s="11" t="s">
        <v>1553</v>
      </c>
      <c r="J25" s="11" t="s">
        <v>60</v>
      </c>
      <c r="K25" s="11" t="s">
        <v>61</v>
      </c>
      <c r="L25" s="11" t="s">
        <v>62</v>
      </c>
    </row>
    <row r="26" spans="1:12" x14ac:dyDescent="0.3">
      <c r="A26" s="11" t="s">
        <v>1682</v>
      </c>
      <c r="B26" s="11" t="s">
        <v>1883</v>
      </c>
      <c r="C26" s="11" t="s">
        <v>66</v>
      </c>
      <c r="D26" s="11" t="s">
        <v>67</v>
      </c>
      <c r="E26" s="11" t="s">
        <v>48</v>
      </c>
      <c r="F26" s="11" t="s">
        <v>49</v>
      </c>
      <c r="G26" s="11" t="s">
        <v>58</v>
      </c>
      <c r="H26" s="11" t="s">
        <v>338</v>
      </c>
      <c r="I26" s="11" t="s">
        <v>1553</v>
      </c>
      <c r="J26" s="11" t="s">
        <v>60</v>
      </c>
      <c r="K26" s="11" t="s">
        <v>61</v>
      </c>
      <c r="L26" s="11" t="s">
        <v>62</v>
      </c>
    </row>
    <row r="27" spans="1:12" x14ac:dyDescent="0.3">
      <c r="A27" s="11" t="s">
        <v>1682</v>
      </c>
      <c r="B27" s="11" t="s">
        <v>1884</v>
      </c>
      <c r="C27" s="11" t="s">
        <v>3790</v>
      </c>
      <c r="D27" s="11" t="s">
        <v>89</v>
      </c>
      <c r="E27" s="11" t="s">
        <v>48</v>
      </c>
      <c r="F27" s="11" t="s">
        <v>73</v>
      </c>
      <c r="G27" s="11" t="s">
        <v>58</v>
      </c>
      <c r="H27" s="11" t="s">
        <v>338</v>
      </c>
      <c r="I27" s="11" t="s">
        <v>1553</v>
      </c>
      <c r="J27" s="11" t="s">
        <v>60</v>
      </c>
      <c r="K27" s="11" t="s">
        <v>61</v>
      </c>
      <c r="L27" s="11" t="s">
        <v>62</v>
      </c>
    </row>
    <row r="28" spans="1:12" x14ac:dyDescent="0.3">
      <c r="A28" s="11" t="s">
        <v>1682</v>
      </c>
      <c r="B28" s="11" t="s">
        <v>1885</v>
      </c>
      <c r="C28" s="11" t="s">
        <v>74</v>
      </c>
      <c r="D28" s="11" t="s">
        <v>75</v>
      </c>
      <c r="E28" s="11" t="s">
        <v>48</v>
      </c>
      <c r="F28" s="11" t="s">
        <v>73</v>
      </c>
      <c r="G28" s="11" t="s">
        <v>58</v>
      </c>
      <c r="H28" s="11" t="s">
        <v>338</v>
      </c>
      <c r="I28" s="11" t="s">
        <v>1553</v>
      </c>
      <c r="J28" s="11" t="s">
        <v>60</v>
      </c>
      <c r="K28" s="11" t="s">
        <v>61</v>
      </c>
      <c r="L28" s="11" t="s">
        <v>62</v>
      </c>
    </row>
    <row r="29" spans="1:12" x14ac:dyDescent="0.3">
      <c r="A29" s="11" t="s">
        <v>1682</v>
      </c>
      <c r="B29" s="11" t="s">
        <v>1886</v>
      </c>
      <c r="C29" s="11" t="s">
        <v>295</v>
      </c>
      <c r="D29" s="11" t="s">
        <v>47</v>
      </c>
      <c r="E29" s="11" t="s">
        <v>48</v>
      </c>
      <c r="F29" s="11" t="s">
        <v>49</v>
      </c>
      <c r="G29" s="11" t="s">
        <v>269</v>
      </c>
      <c r="H29" s="11" t="s">
        <v>338</v>
      </c>
      <c r="I29" s="11" t="s">
        <v>1553</v>
      </c>
      <c r="J29" s="11" t="s">
        <v>60</v>
      </c>
      <c r="K29" s="11" t="s">
        <v>61</v>
      </c>
      <c r="L29" s="11" t="s">
        <v>62</v>
      </c>
    </row>
    <row r="30" spans="1:12" x14ac:dyDescent="0.3">
      <c r="A30" s="11" t="s">
        <v>1682</v>
      </c>
      <c r="B30" s="11" t="s">
        <v>1887</v>
      </c>
      <c r="C30" s="11" t="s">
        <v>63</v>
      </c>
      <c r="D30" s="11" t="s">
        <v>64</v>
      </c>
      <c r="E30" s="11" t="s">
        <v>48</v>
      </c>
      <c r="F30" s="11" t="s">
        <v>57</v>
      </c>
      <c r="G30" s="11" t="s">
        <v>58</v>
      </c>
      <c r="H30" s="11" t="s">
        <v>338</v>
      </c>
      <c r="I30" s="11" t="s">
        <v>1553</v>
      </c>
      <c r="J30" s="11" t="s">
        <v>60</v>
      </c>
      <c r="K30" s="11" t="s">
        <v>61</v>
      </c>
      <c r="L30" s="11" t="s">
        <v>62</v>
      </c>
    </row>
    <row r="31" spans="1:12" x14ac:dyDescent="0.3">
      <c r="A31" s="11" t="s">
        <v>1682</v>
      </c>
      <c r="B31" s="11" t="s">
        <v>1888</v>
      </c>
      <c r="C31" s="11" t="s">
        <v>267</v>
      </c>
      <c r="D31" s="11" t="s">
        <v>88</v>
      </c>
      <c r="E31" s="11" t="s">
        <v>48</v>
      </c>
      <c r="F31" s="11" t="s">
        <v>73</v>
      </c>
      <c r="G31" s="11" t="s">
        <v>239</v>
      </c>
      <c r="H31" s="11" t="s">
        <v>240</v>
      </c>
      <c r="I31" s="11" t="s">
        <v>1553</v>
      </c>
      <c r="J31" s="11" t="s">
        <v>3788</v>
      </c>
      <c r="K31" s="11" t="s">
        <v>241</v>
      </c>
      <c r="L31" s="11" t="s">
        <v>92</v>
      </c>
    </row>
    <row r="32" spans="1:12" x14ac:dyDescent="0.3">
      <c r="A32" s="11" t="s">
        <v>1682</v>
      </c>
      <c r="B32" s="11" t="s">
        <v>1889</v>
      </c>
      <c r="C32" s="11" t="s">
        <v>243</v>
      </c>
      <c r="D32" s="11" t="s">
        <v>67</v>
      </c>
      <c r="E32" s="11" t="s">
        <v>48</v>
      </c>
      <c r="F32" s="11" t="s">
        <v>49</v>
      </c>
      <c r="G32" s="11" t="s">
        <v>239</v>
      </c>
      <c r="H32" s="11" t="s">
        <v>240</v>
      </c>
      <c r="I32" s="11" t="s">
        <v>1553</v>
      </c>
      <c r="J32" s="11" t="s">
        <v>3788</v>
      </c>
      <c r="K32" s="11" t="s">
        <v>241</v>
      </c>
      <c r="L32" s="11" t="s">
        <v>92</v>
      </c>
    </row>
    <row r="33" spans="1:12" x14ac:dyDescent="0.3">
      <c r="A33" s="11" t="s">
        <v>1682</v>
      </c>
      <c r="B33" s="11" t="s">
        <v>1890</v>
      </c>
      <c r="C33" s="11" t="s">
        <v>268</v>
      </c>
      <c r="D33" s="11" t="s">
        <v>75</v>
      </c>
      <c r="E33" s="11" t="s">
        <v>48</v>
      </c>
      <c r="F33" s="11" t="s">
        <v>73</v>
      </c>
      <c r="G33" s="11" t="s">
        <v>239</v>
      </c>
      <c r="H33" s="11" t="s">
        <v>240</v>
      </c>
      <c r="I33" s="11" t="s">
        <v>1553</v>
      </c>
      <c r="J33" s="11" t="s">
        <v>3788</v>
      </c>
      <c r="K33" s="11" t="s">
        <v>241</v>
      </c>
      <c r="L33" s="11" t="s">
        <v>92</v>
      </c>
    </row>
    <row r="34" spans="1:12" x14ac:dyDescent="0.3">
      <c r="A34" s="11" t="s">
        <v>1682</v>
      </c>
      <c r="B34" s="11" t="s">
        <v>1891</v>
      </c>
      <c r="C34" s="11" t="s">
        <v>244</v>
      </c>
      <c r="D34" s="11" t="s">
        <v>64</v>
      </c>
      <c r="E34" s="11" t="s">
        <v>48</v>
      </c>
      <c r="F34" s="11" t="s">
        <v>57</v>
      </c>
      <c r="G34" s="11" t="s">
        <v>239</v>
      </c>
      <c r="H34" s="11" t="s">
        <v>240</v>
      </c>
      <c r="I34" s="11" t="s">
        <v>1553</v>
      </c>
      <c r="J34" s="11" t="s">
        <v>3788</v>
      </c>
      <c r="K34" s="11" t="s">
        <v>241</v>
      </c>
      <c r="L34" s="11" t="s">
        <v>92</v>
      </c>
    </row>
    <row r="35" spans="1:12" x14ac:dyDescent="0.3">
      <c r="A35" s="11" t="s">
        <v>1682</v>
      </c>
      <c r="B35" s="11" t="s">
        <v>1892</v>
      </c>
      <c r="C35" s="11" t="s">
        <v>246</v>
      </c>
      <c r="D35" s="11" t="s">
        <v>67</v>
      </c>
      <c r="E35" s="11" t="s">
        <v>48</v>
      </c>
      <c r="F35" s="11" t="s">
        <v>49</v>
      </c>
      <c r="G35" s="11" t="s">
        <v>1555</v>
      </c>
      <c r="H35" s="11" t="s">
        <v>164</v>
      </c>
      <c r="I35" s="11" t="s">
        <v>4290</v>
      </c>
      <c r="J35" s="11" t="s">
        <v>60</v>
      </c>
      <c r="K35" s="11" t="s">
        <v>165</v>
      </c>
      <c r="L35" s="11" t="s">
        <v>166</v>
      </c>
    </row>
    <row r="36" spans="1:12" x14ac:dyDescent="0.3">
      <c r="A36" s="11" t="s">
        <v>1682</v>
      </c>
      <c r="B36" s="11" t="s">
        <v>1893</v>
      </c>
      <c r="C36" s="11" t="s">
        <v>252</v>
      </c>
      <c r="D36" s="11" t="s">
        <v>75</v>
      </c>
      <c r="E36" s="11" t="s">
        <v>48</v>
      </c>
      <c r="F36" s="11" t="s">
        <v>73</v>
      </c>
      <c r="G36" s="11" t="s">
        <v>1555</v>
      </c>
      <c r="H36" s="11" t="s">
        <v>164</v>
      </c>
      <c r="I36" s="11" t="s">
        <v>4290</v>
      </c>
      <c r="J36" s="11" t="s">
        <v>60</v>
      </c>
      <c r="K36" s="11" t="s">
        <v>165</v>
      </c>
      <c r="L36" s="11" t="s">
        <v>166</v>
      </c>
    </row>
    <row r="37" spans="1:12" x14ac:dyDescent="0.3">
      <c r="A37" s="11" t="s">
        <v>1682</v>
      </c>
      <c r="B37" s="11" t="s">
        <v>1894</v>
      </c>
      <c r="C37" s="11" t="s">
        <v>247</v>
      </c>
      <c r="D37" s="11" t="s">
        <v>64</v>
      </c>
      <c r="E37" s="11" t="s">
        <v>48</v>
      </c>
      <c r="F37" s="11" t="s">
        <v>57</v>
      </c>
      <c r="G37" s="11" t="s">
        <v>1555</v>
      </c>
      <c r="H37" s="11" t="s">
        <v>164</v>
      </c>
      <c r="I37" s="11" t="s">
        <v>4290</v>
      </c>
      <c r="J37" s="11" t="s">
        <v>60</v>
      </c>
      <c r="K37" s="11" t="s">
        <v>165</v>
      </c>
      <c r="L37" s="11" t="s">
        <v>166</v>
      </c>
    </row>
    <row r="38" spans="1:12" x14ac:dyDescent="0.3">
      <c r="A38" s="11" t="s">
        <v>1682</v>
      </c>
      <c r="B38" s="11" t="s">
        <v>1895</v>
      </c>
      <c r="C38" s="11" t="s">
        <v>3791</v>
      </c>
      <c r="D38" s="11" t="s">
        <v>88</v>
      </c>
      <c r="E38" s="11" t="s">
        <v>48</v>
      </c>
      <c r="F38" s="11" t="s">
        <v>73</v>
      </c>
      <c r="G38" s="11" t="s">
        <v>164</v>
      </c>
      <c r="H38" s="11" t="s">
        <v>164</v>
      </c>
      <c r="I38" s="11" t="s">
        <v>4290</v>
      </c>
      <c r="J38" s="11" t="s">
        <v>1554</v>
      </c>
      <c r="K38" s="11" t="s">
        <v>165</v>
      </c>
      <c r="L38" s="11" t="s">
        <v>166</v>
      </c>
    </row>
    <row r="39" spans="1:12" x14ac:dyDescent="0.3">
      <c r="A39" s="11" t="s">
        <v>1682</v>
      </c>
      <c r="B39" s="11" t="s">
        <v>1896</v>
      </c>
      <c r="C39" s="11" t="s">
        <v>171</v>
      </c>
      <c r="D39" s="11" t="s">
        <v>67</v>
      </c>
      <c r="E39" s="11" t="s">
        <v>48</v>
      </c>
      <c r="F39" s="11" t="s">
        <v>49</v>
      </c>
      <c r="G39" s="11" t="s">
        <v>164</v>
      </c>
      <c r="H39" s="11" t="s">
        <v>164</v>
      </c>
      <c r="I39" s="11" t="s">
        <v>4290</v>
      </c>
      <c r="J39" s="11" t="s">
        <v>1554</v>
      </c>
      <c r="K39" s="11" t="s">
        <v>165</v>
      </c>
      <c r="L39" s="11" t="s">
        <v>166</v>
      </c>
    </row>
    <row r="40" spans="1:12" x14ac:dyDescent="0.3">
      <c r="A40" s="11" t="s">
        <v>1682</v>
      </c>
      <c r="B40" s="11" t="s">
        <v>1897</v>
      </c>
      <c r="C40" s="11" t="s">
        <v>170</v>
      </c>
      <c r="D40" s="11" t="s">
        <v>67</v>
      </c>
      <c r="E40" s="11" t="s">
        <v>48</v>
      </c>
      <c r="F40" s="11" t="s">
        <v>49</v>
      </c>
      <c r="G40" s="11" t="s">
        <v>164</v>
      </c>
      <c r="H40" s="11" t="s">
        <v>164</v>
      </c>
      <c r="I40" s="11" t="s">
        <v>4290</v>
      </c>
      <c r="J40" s="11" t="s">
        <v>1554</v>
      </c>
      <c r="K40" s="11" t="s">
        <v>165</v>
      </c>
      <c r="L40" s="11" t="s">
        <v>166</v>
      </c>
    </row>
    <row r="41" spans="1:12" x14ac:dyDescent="0.3">
      <c r="A41" s="11" t="s">
        <v>1682</v>
      </c>
      <c r="B41" s="11" t="s">
        <v>1898</v>
      </c>
      <c r="C41" s="11" t="s">
        <v>169</v>
      </c>
      <c r="D41" s="11" t="s">
        <v>67</v>
      </c>
      <c r="E41" s="11" t="s">
        <v>48</v>
      </c>
      <c r="F41" s="11" t="s">
        <v>49</v>
      </c>
      <c r="G41" s="11" t="s">
        <v>164</v>
      </c>
      <c r="H41" s="11" t="s">
        <v>164</v>
      </c>
      <c r="I41" s="11" t="s">
        <v>4290</v>
      </c>
      <c r="J41" s="11" t="s">
        <v>1554</v>
      </c>
      <c r="K41" s="11" t="s">
        <v>165</v>
      </c>
      <c r="L41" s="11" t="s">
        <v>166</v>
      </c>
    </row>
    <row r="42" spans="1:12" x14ac:dyDescent="0.3">
      <c r="A42" s="11" t="s">
        <v>1682</v>
      </c>
      <c r="B42" s="11" t="s">
        <v>1899</v>
      </c>
      <c r="C42" s="11" t="s">
        <v>3792</v>
      </c>
      <c r="D42" s="11" t="s">
        <v>89</v>
      </c>
      <c r="E42" s="11" t="s">
        <v>48</v>
      </c>
      <c r="F42" s="11" t="s">
        <v>73</v>
      </c>
      <c r="G42" s="11" t="s">
        <v>164</v>
      </c>
      <c r="H42" s="11" t="s">
        <v>164</v>
      </c>
      <c r="I42" s="11" t="s">
        <v>4290</v>
      </c>
      <c r="J42" s="11" t="s">
        <v>1554</v>
      </c>
      <c r="K42" s="11" t="s">
        <v>165</v>
      </c>
      <c r="L42" s="11" t="s">
        <v>166</v>
      </c>
    </row>
    <row r="43" spans="1:12" x14ac:dyDescent="0.3">
      <c r="A43" s="11" t="s">
        <v>1682</v>
      </c>
      <c r="B43" s="11" t="s">
        <v>1900</v>
      </c>
      <c r="C43" s="11" t="s">
        <v>172</v>
      </c>
      <c r="D43" s="11" t="s">
        <v>75</v>
      </c>
      <c r="E43" s="11" t="s">
        <v>48</v>
      </c>
      <c r="F43" s="11" t="s">
        <v>73</v>
      </c>
      <c r="G43" s="11" t="s">
        <v>164</v>
      </c>
      <c r="H43" s="11" t="s">
        <v>164</v>
      </c>
      <c r="I43" s="11" t="s">
        <v>4290</v>
      </c>
      <c r="J43" s="11" t="s">
        <v>1554</v>
      </c>
      <c r="K43" s="11" t="s">
        <v>165</v>
      </c>
      <c r="L43" s="11" t="s">
        <v>166</v>
      </c>
    </row>
    <row r="44" spans="1:12" x14ac:dyDescent="0.3">
      <c r="A44" s="11" t="s">
        <v>1682</v>
      </c>
      <c r="B44" s="11" t="s">
        <v>1901</v>
      </c>
      <c r="C44" s="11" t="s">
        <v>201</v>
      </c>
      <c r="D44" s="11" t="s">
        <v>47</v>
      </c>
      <c r="E44" s="11" t="s">
        <v>48</v>
      </c>
      <c r="F44" s="11" t="s">
        <v>49</v>
      </c>
      <c r="G44" s="11" t="s">
        <v>164</v>
      </c>
      <c r="H44" s="11" t="s">
        <v>164</v>
      </c>
      <c r="I44" s="11" t="s">
        <v>4290</v>
      </c>
      <c r="J44" s="11" t="s">
        <v>1554</v>
      </c>
      <c r="K44" s="11" t="s">
        <v>165</v>
      </c>
      <c r="L44" s="11" t="s">
        <v>166</v>
      </c>
    </row>
    <row r="45" spans="1:12" x14ac:dyDescent="0.3">
      <c r="A45" s="11" t="s">
        <v>1682</v>
      </c>
      <c r="B45" s="11" t="s">
        <v>1902</v>
      </c>
      <c r="C45" s="11" t="s">
        <v>167</v>
      </c>
      <c r="D45" s="11" t="s">
        <v>64</v>
      </c>
      <c r="E45" s="11" t="s">
        <v>48</v>
      </c>
      <c r="F45" s="11" t="s">
        <v>57</v>
      </c>
      <c r="G45" s="11" t="s">
        <v>164</v>
      </c>
      <c r="H45" s="11" t="s">
        <v>164</v>
      </c>
      <c r="I45" s="11" t="s">
        <v>4290</v>
      </c>
      <c r="J45" s="11" t="s">
        <v>1554</v>
      </c>
      <c r="K45" s="11" t="s">
        <v>165</v>
      </c>
      <c r="L45" s="11" t="s">
        <v>166</v>
      </c>
    </row>
    <row r="46" spans="1:12" x14ac:dyDescent="0.3">
      <c r="A46" s="11" t="s">
        <v>1682</v>
      </c>
      <c r="B46" s="11" t="s">
        <v>1903</v>
      </c>
      <c r="C46" s="11" t="s">
        <v>3793</v>
      </c>
      <c r="D46" s="11" t="s">
        <v>88</v>
      </c>
      <c r="E46" s="11" t="s">
        <v>48</v>
      </c>
      <c r="F46" s="11" t="s">
        <v>73</v>
      </c>
      <c r="G46" s="11" t="s">
        <v>173</v>
      </c>
      <c r="H46" s="11" t="s">
        <v>173</v>
      </c>
      <c r="I46" s="11" t="s">
        <v>1553</v>
      </c>
      <c r="J46" s="11" t="s">
        <v>1554</v>
      </c>
      <c r="K46" s="11" t="s">
        <v>124</v>
      </c>
      <c r="L46" s="11" t="s">
        <v>62</v>
      </c>
    </row>
    <row r="47" spans="1:12" x14ac:dyDescent="0.3">
      <c r="A47" s="11" t="s">
        <v>1682</v>
      </c>
      <c r="B47" s="11" t="s">
        <v>1904</v>
      </c>
      <c r="C47" s="11" t="s">
        <v>177</v>
      </c>
      <c r="D47" s="11" t="s">
        <v>67</v>
      </c>
      <c r="E47" s="11" t="s">
        <v>48</v>
      </c>
      <c r="F47" s="11" t="s">
        <v>49</v>
      </c>
      <c r="G47" s="11" t="s">
        <v>173</v>
      </c>
      <c r="H47" s="11" t="s">
        <v>173</v>
      </c>
      <c r="I47" s="11" t="s">
        <v>1553</v>
      </c>
      <c r="J47" s="11" t="s">
        <v>1554</v>
      </c>
      <c r="K47" s="11" t="s">
        <v>124</v>
      </c>
      <c r="L47" s="11" t="s">
        <v>62</v>
      </c>
    </row>
    <row r="48" spans="1:12" x14ac:dyDescent="0.3">
      <c r="A48" s="11" t="s">
        <v>1682</v>
      </c>
      <c r="B48" s="11" t="s">
        <v>1905</v>
      </c>
      <c r="C48" s="11" t="s">
        <v>176</v>
      </c>
      <c r="D48" s="11" t="s">
        <v>67</v>
      </c>
      <c r="E48" s="11" t="s">
        <v>48</v>
      </c>
      <c r="F48" s="11" t="s">
        <v>49</v>
      </c>
      <c r="G48" s="11" t="s">
        <v>173</v>
      </c>
      <c r="H48" s="11" t="s">
        <v>173</v>
      </c>
      <c r="I48" s="11" t="s">
        <v>1553</v>
      </c>
      <c r="J48" s="11" t="s">
        <v>1554</v>
      </c>
      <c r="K48" s="11" t="s">
        <v>124</v>
      </c>
      <c r="L48" s="11" t="s">
        <v>62</v>
      </c>
    </row>
    <row r="49" spans="1:12" x14ac:dyDescent="0.3">
      <c r="A49" s="11" t="s">
        <v>1682</v>
      </c>
      <c r="B49" s="11" t="s">
        <v>1906</v>
      </c>
      <c r="C49" s="11" t="s">
        <v>175</v>
      </c>
      <c r="D49" s="11" t="s">
        <v>67</v>
      </c>
      <c r="E49" s="11" t="s">
        <v>48</v>
      </c>
      <c r="F49" s="11" t="s">
        <v>49</v>
      </c>
      <c r="G49" s="11" t="s">
        <v>173</v>
      </c>
      <c r="H49" s="11" t="s">
        <v>173</v>
      </c>
      <c r="I49" s="11" t="s">
        <v>1553</v>
      </c>
      <c r="J49" s="11" t="s">
        <v>1554</v>
      </c>
      <c r="K49" s="11" t="s">
        <v>124</v>
      </c>
      <c r="L49" s="11" t="s">
        <v>62</v>
      </c>
    </row>
    <row r="50" spans="1:12" x14ac:dyDescent="0.3">
      <c r="A50" s="11" t="s">
        <v>1682</v>
      </c>
      <c r="B50" s="11" t="s">
        <v>1907</v>
      </c>
      <c r="C50" s="11" t="s">
        <v>3794</v>
      </c>
      <c r="D50" s="11" t="s">
        <v>89</v>
      </c>
      <c r="E50" s="11" t="s">
        <v>48</v>
      </c>
      <c r="F50" s="11" t="s">
        <v>73</v>
      </c>
      <c r="G50" s="11" t="s">
        <v>173</v>
      </c>
      <c r="H50" s="11" t="s">
        <v>173</v>
      </c>
      <c r="I50" s="11" t="s">
        <v>1553</v>
      </c>
      <c r="J50" s="11" t="s">
        <v>1554</v>
      </c>
      <c r="K50" s="11" t="s">
        <v>124</v>
      </c>
      <c r="L50" s="11" t="s">
        <v>62</v>
      </c>
    </row>
    <row r="51" spans="1:12" x14ac:dyDescent="0.3">
      <c r="A51" s="11" t="s">
        <v>1682</v>
      </c>
      <c r="B51" s="11" t="s">
        <v>1908</v>
      </c>
      <c r="C51" s="11" t="s">
        <v>179</v>
      </c>
      <c r="D51" s="11" t="s">
        <v>75</v>
      </c>
      <c r="E51" s="11" t="s">
        <v>48</v>
      </c>
      <c r="F51" s="11" t="s">
        <v>73</v>
      </c>
      <c r="G51" s="11" t="s">
        <v>173</v>
      </c>
      <c r="H51" s="11" t="s">
        <v>173</v>
      </c>
      <c r="I51" s="11" t="s">
        <v>1553</v>
      </c>
      <c r="J51" s="11" t="s">
        <v>1554</v>
      </c>
      <c r="K51" s="11" t="s">
        <v>124</v>
      </c>
      <c r="L51" s="11" t="s">
        <v>62</v>
      </c>
    </row>
    <row r="52" spans="1:12" x14ac:dyDescent="0.3">
      <c r="A52" s="11" t="s">
        <v>1682</v>
      </c>
      <c r="B52" s="11" t="s">
        <v>1909</v>
      </c>
      <c r="C52" s="11" t="s">
        <v>200</v>
      </c>
      <c r="D52" s="11" t="s">
        <v>47</v>
      </c>
      <c r="E52" s="11" t="s">
        <v>48</v>
      </c>
      <c r="F52" s="11" t="s">
        <v>49</v>
      </c>
      <c r="G52" s="11" t="s">
        <v>173</v>
      </c>
      <c r="H52" s="11" t="s">
        <v>173</v>
      </c>
      <c r="I52" s="11" t="s">
        <v>1553</v>
      </c>
      <c r="J52" s="11" t="s">
        <v>1554</v>
      </c>
      <c r="K52" s="11" t="s">
        <v>124</v>
      </c>
      <c r="L52" s="11" t="s">
        <v>62</v>
      </c>
    </row>
    <row r="53" spans="1:12" x14ac:dyDescent="0.3">
      <c r="A53" s="11" t="s">
        <v>1682</v>
      </c>
      <c r="B53" s="11" t="s">
        <v>1910</v>
      </c>
      <c r="C53" s="11" t="s">
        <v>174</v>
      </c>
      <c r="D53" s="11" t="s">
        <v>64</v>
      </c>
      <c r="E53" s="11" t="s">
        <v>48</v>
      </c>
      <c r="F53" s="11" t="s">
        <v>57</v>
      </c>
      <c r="G53" s="11" t="s">
        <v>173</v>
      </c>
      <c r="H53" s="11" t="s">
        <v>173</v>
      </c>
      <c r="I53" s="11" t="s">
        <v>1553</v>
      </c>
      <c r="J53" s="11" t="s">
        <v>1554</v>
      </c>
      <c r="K53" s="11" t="s">
        <v>124</v>
      </c>
      <c r="L53" s="11" t="s">
        <v>62</v>
      </c>
    </row>
    <row r="54" spans="1:12" x14ac:dyDescent="0.3">
      <c r="A54" s="11" t="s">
        <v>1682</v>
      </c>
      <c r="B54" s="11" t="s">
        <v>1911</v>
      </c>
      <c r="C54" s="11" t="s">
        <v>178</v>
      </c>
      <c r="D54" s="11" t="s">
        <v>70</v>
      </c>
      <c r="E54" s="11" t="s">
        <v>48</v>
      </c>
      <c r="F54" s="11" t="s">
        <v>71</v>
      </c>
      <c r="G54" s="11" t="s">
        <v>173</v>
      </c>
      <c r="H54" s="11" t="s">
        <v>173</v>
      </c>
      <c r="I54" s="11" t="s">
        <v>1553</v>
      </c>
      <c r="J54" s="11" t="s">
        <v>1554</v>
      </c>
      <c r="K54" s="11" t="s">
        <v>124</v>
      </c>
      <c r="L54" s="11" t="s">
        <v>62</v>
      </c>
    </row>
    <row r="55" spans="1:12" x14ac:dyDescent="0.3">
      <c r="A55" s="11" t="s">
        <v>1682</v>
      </c>
      <c r="B55" s="11" t="s">
        <v>1912</v>
      </c>
      <c r="C55" s="11" t="s">
        <v>315</v>
      </c>
      <c r="D55" s="11" t="s">
        <v>47</v>
      </c>
      <c r="E55" s="11" t="s">
        <v>48</v>
      </c>
      <c r="F55" s="11" t="s">
        <v>49</v>
      </c>
      <c r="G55" s="11" t="s">
        <v>240</v>
      </c>
      <c r="H55" s="11" t="s">
        <v>240</v>
      </c>
      <c r="I55" s="11" t="s">
        <v>1553</v>
      </c>
      <c r="J55" s="11" t="s">
        <v>3788</v>
      </c>
      <c r="K55" s="11" t="s">
        <v>241</v>
      </c>
      <c r="L55" s="11" t="s">
        <v>92</v>
      </c>
    </row>
    <row r="56" spans="1:12" x14ac:dyDescent="0.3">
      <c r="A56" s="11" t="s">
        <v>1682</v>
      </c>
      <c r="B56" s="11" t="s">
        <v>1913</v>
      </c>
      <c r="C56" s="11" t="s">
        <v>238</v>
      </c>
      <c r="D56" s="11" t="s">
        <v>64</v>
      </c>
      <c r="E56" s="11" t="s">
        <v>48</v>
      </c>
      <c r="F56" s="11" t="s">
        <v>57</v>
      </c>
      <c r="G56" s="11" t="s">
        <v>239</v>
      </c>
      <c r="H56" s="11" t="s">
        <v>240</v>
      </c>
      <c r="I56" s="11" t="s">
        <v>1553</v>
      </c>
      <c r="J56" s="11" t="s">
        <v>3788</v>
      </c>
      <c r="K56" s="11" t="s">
        <v>241</v>
      </c>
      <c r="L56" s="11" t="s">
        <v>92</v>
      </c>
    </row>
    <row r="57" spans="1:12" x14ac:dyDescent="0.3">
      <c r="A57" s="11" t="s">
        <v>1682</v>
      </c>
      <c r="B57" s="11" t="s">
        <v>1914</v>
      </c>
      <c r="C57" s="11" t="s">
        <v>3795</v>
      </c>
      <c r="D57" s="11" t="s">
        <v>88</v>
      </c>
      <c r="E57" s="11" t="s">
        <v>48</v>
      </c>
      <c r="F57" s="11" t="s">
        <v>73</v>
      </c>
      <c r="G57" s="11" t="s">
        <v>180</v>
      </c>
      <c r="H57" s="11" t="s">
        <v>180</v>
      </c>
      <c r="I57" s="11" t="s">
        <v>4290</v>
      </c>
      <c r="J57" s="11" t="s">
        <v>1554</v>
      </c>
      <c r="K57" s="11" t="s">
        <v>165</v>
      </c>
      <c r="L57" s="11" t="s">
        <v>166</v>
      </c>
    </row>
    <row r="58" spans="1:12" x14ac:dyDescent="0.3">
      <c r="A58" s="11" t="s">
        <v>1682</v>
      </c>
      <c r="B58" s="11" t="s">
        <v>1915</v>
      </c>
      <c r="C58" s="11" t="s">
        <v>190</v>
      </c>
      <c r="D58" s="11" t="s">
        <v>67</v>
      </c>
      <c r="E58" s="11" t="s">
        <v>48</v>
      </c>
      <c r="F58" s="11" t="s">
        <v>49</v>
      </c>
      <c r="G58" s="11" t="s">
        <v>180</v>
      </c>
      <c r="H58" s="11" t="s">
        <v>180</v>
      </c>
      <c r="I58" s="11" t="s">
        <v>4290</v>
      </c>
      <c r="J58" s="11" t="s">
        <v>1554</v>
      </c>
      <c r="K58" s="11" t="s">
        <v>165</v>
      </c>
      <c r="L58" s="11" t="s">
        <v>166</v>
      </c>
    </row>
    <row r="59" spans="1:12" x14ac:dyDescent="0.3">
      <c r="A59" s="11" t="s">
        <v>1682</v>
      </c>
      <c r="B59" s="11" t="s">
        <v>1916</v>
      </c>
      <c r="C59" s="11" t="s">
        <v>189</v>
      </c>
      <c r="D59" s="11" t="s">
        <v>67</v>
      </c>
      <c r="E59" s="11" t="s">
        <v>48</v>
      </c>
      <c r="F59" s="11" t="s">
        <v>49</v>
      </c>
      <c r="G59" s="11" t="s">
        <v>180</v>
      </c>
      <c r="H59" s="11" t="s">
        <v>180</v>
      </c>
      <c r="I59" s="11" t="s">
        <v>4290</v>
      </c>
      <c r="J59" s="11" t="s">
        <v>1554</v>
      </c>
      <c r="K59" s="11" t="s">
        <v>165</v>
      </c>
      <c r="L59" s="11" t="s">
        <v>166</v>
      </c>
    </row>
    <row r="60" spans="1:12" x14ac:dyDescent="0.3">
      <c r="A60" s="11" t="s">
        <v>1682</v>
      </c>
      <c r="B60" s="11" t="s">
        <v>1917</v>
      </c>
      <c r="C60" s="11" t="s">
        <v>188</v>
      </c>
      <c r="D60" s="11" t="s">
        <v>67</v>
      </c>
      <c r="E60" s="11" t="s">
        <v>48</v>
      </c>
      <c r="F60" s="11" t="s">
        <v>49</v>
      </c>
      <c r="G60" s="11" t="s">
        <v>180</v>
      </c>
      <c r="H60" s="11" t="s">
        <v>180</v>
      </c>
      <c r="I60" s="11" t="s">
        <v>4290</v>
      </c>
      <c r="J60" s="11" t="s">
        <v>1554</v>
      </c>
      <c r="K60" s="11" t="s">
        <v>165</v>
      </c>
      <c r="L60" s="11" t="s">
        <v>166</v>
      </c>
    </row>
    <row r="61" spans="1:12" x14ac:dyDescent="0.3">
      <c r="A61" s="11" t="s">
        <v>1682</v>
      </c>
      <c r="B61" s="11" t="s">
        <v>1918</v>
      </c>
      <c r="C61" s="11" t="s">
        <v>3796</v>
      </c>
      <c r="D61" s="11" t="s">
        <v>89</v>
      </c>
      <c r="E61" s="11" t="s">
        <v>48</v>
      </c>
      <c r="F61" s="11" t="s">
        <v>73</v>
      </c>
      <c r="G61" s="11" t="s">
        <v>180</v>
      </c>
      <c r="H61" s="11" t="s">
        <v>180</v>
      </c>
      <c r="I61" s="11" t="s">
        <v>4290</v>
      </c>
      <c r="J61" s="11" t="s">
        <v>1554</v>
      </c>
      <c r="K61" s="11" t="s">
        <v>165</v>
      </c>
      <c r="L61" s="11" t="s">
        <v>166</v>
      </c>
    </row>
    <row r="62" spans="1:12" x14ac:dyDescent="0.3">
      <c r="A62" s="11" t="s">
        <v>1682</v>
      </c>
      <c r="B62" s="11" t="s">
        <v>1919</v>
      </c>
      <c r="C62" s="11" t="s">
        <v>192</v>
      </c>
      <c r="D62" s="11" t="s">
        <v>75</v>
      </c>
      <c r="E62" s="11" t="s">
        <v>48</v>
      </c>
      <c r="F62" s="11" t="s">
        <v>73</v>
      </c>
      <c r="G62" s="11" t="s">
        <v>180</v>
      </c>
      <c r="H62" s="11" t="s">
        <v>180</v>
      </c>
      <c r="I62" s="11" t="s">
        <v>4290</v>
      </c>
      <c r="J62" s="11" t="s">
        <v>1554</v>
      </c>
      <c r="K62" s="11" t="s">
        <v>165</v>
      </c>
      <c r="L62" s="11" t="s">
        <v>166</v>
      </c>
    </row>
    <row r="63" spans="1:12" x14ac:dyDescent="0.3">
      <c r="A63" s="11" t="s">
        <v>1682</v>
      </c>
      <c r="B63" s="11" t="s">
        <v>1920</v>
      </c>
      <c r="C63" s="11" t="s">
        <v>199</v>
      </c>
      <c r="D63" s="11" t="s">
        <v>47</v>
      </c>
      <c r="E63" s="11" t="s">
        <v>48</v>
      </c>
      <c r="F63" s="11" t="s">
        <v>49</v>
      </c>
      <c r="G63" s="11" t="s">
        <v>180</v>
      </c>
      <c r="H63" s="11" t="s">
        <v>180</v>
      </c>
      <c r="I63" s="11" t="s">
        <v>4290</v>
      </c>
      <c r="J63" s="11" t="s">
        <v>1554</v>
      </c>
      <c r="K63" s="11" t="s">
        <v>165</v>
      </c>
      <c r="L63" s="11" t="s">
        <v>166</v>
      </c>
    </row>
    <row r="64" spans="1:12" x14ac:dyDescent="0.3">
      <c r="A64" s="11" t="s">
        <v>1682</v>
      </c>
      <c r="B64" s="11" t="s">
        <v>1921</v>
      </c>
      <c r="C64" s="11" t="s">
        <v>186</v>
      </c>
      <c r="D64" s="11" t="s">
        <v>64</v>
      </c>
      <c r="E64" s="11" t="s">
        <v>48</v>
      </c>
      <c r="F64" s="11" t="s">
        <v>57</v>
      </c>
      <c r="G64" s="11" t="s">
        <v>180</v>
      </c>
      <c r="H64" s="11" t="s">
        <v>180</v>
      </c>
      <c r="I64" s="11" t="s">
        <v>4290</v>
      </c>
      <c r="J64" s="11" t="s">
        <v>1554</v>
      </c>
      <c r="K64" s="11" t="s">
        <v>165</v>
      </c>
      <c r="L64" s="11" t="s">
        <v>166</v>
      </c>
    </row>
    <row r="65" spans="1:12" x14ac:dyDescent="0.3">
      <c r="A65" s="11" t="s">
        <v>1682</v>
      </c>
      <c r="B65" s="11" t="s">
        <v>1922</v>
      </c>
      <c r="C65" s="11" t="s">
        <v>191</v>
      </c>
      <c r="D65" s="11" t="s">
        <v>70</v>
      </c>
      <c r="E65" s="11" t="s">
        <v>48</v>
      </c>
      <c r="F65" s="11" t="s">
        <v>71</v>
      </c>
      <c r="G65" s="11" t="s">
        <v>180</v>
      </c>
      <c r="H65" s="11" t="s">
        <v>180</v>
      </c>
      <c r="I65" s="11" t="s">
        <v>4290</v>
      </c>
      <c r="J65" s="11" t="s">
        <v>1554</v>
      </c>
      <c r="K65" s="11" t="s">
        <v>165</v>
      </c>
      <c r="L65" s="11" t="s">
        <v>166</v>
      </c>
    </row>
    <row r="66" spans="1:12" x14ac:dyDescent="0.3">
      <c r="A66" s="11" t="s">
        <v>1682</v>
      </c>
      <c r="B66" s="11" t="s">
        <v>1923</v>
      </c>
      <c r="C66" s="11" t="s">
        <v>281</v>
      </c>
      <c r="D66" s="11" t="s">
        <v>88</v>
      </c>
      <c r="E66" s="11" t="s">
        <v>48</v>
      </c>
      <c r="F66" s="11" t="s">
        <v>73</v>
      </c>
      <c r="G66" s="11" t="s">
        <v>180</v>
      </c>
      <c r="H66" s="11" t="s">
        <v>180</v>
      </c>
      <c r="I66" s="11" t="s">
        <v>4290</v>
      </c>
      <c r="J66" s="11" t="s">
        <v>60</v>
      </c>
      <c r="K66" s="11" t="s">
        <v>165</v>
      </c>
      <c r="L66" s="11" t="s">
        <v>166</v>
      </c>
    </row>
    <row r="67" spans="1:12" x14ac:dyDescent="0.3">
      <c r="A67" s="11" t="s">
        <v>1682</v>
      </c>
      <c r="B67" s="11" t="s">
        <v>1924</v>
      </c>
      <c r="C67" s="11" t="s">
        <v>279</v>
      </c>
      <c r="D67" s="11" t="s">
        <v>67</v>
      </c>
      <c r="E67" s="11" t="s">
        <v>48</v>
      </c>
      <c r="F67" s="11" t="s">
        <v>49</v>
      </c>
      <c r="G67" s="11" t="s">
        <v>180</v>
      </c>
      <c r="H67" s="11" t="s">
        <v>180</v>
      </c>
      <c r="I67" s="11" t="s">
        <v>4290</v>
      </c>
      <c r="J67" s="11" t="s">
        <v>60</v>
      </c>
      <c r="K67" s="11" t="s">
        <v>165</v>
      </c>
      <c r="L67" s="11" t="s">
        <v>166</v>
      </c>
    </row>
    <row r="68" spans="1:12" x14ac:dyDescent="0.3">
      <c r="A68" s="11" t="s">
        <v>1682</v>
      </c>
      <c r="B68" s="11" t="s">
        <v>1925</v>
      </c>
      <c r="C68" s="11" t="s">
        <v>280</v>
      </c>
      <c r="D68" s="11" t="s">
        <v>75</v>
      </c>
      <c r="E68" s="11" t="s">
        <v>48</v>
      </c>
      <c r="F68" s="11" t="s">
        <v>73</v>
      </c>
      <c r="G68" s="11" t="s">
        <v>180</v>
      </c>
      <c r="H68" s="11" t="s">
        <v>180</v>
      </c>
      <c r="I68" s="11" t="s">
        <v>4290</v>
      </c>
      <c r="J68" s="11" t="s">
        <v>60</v>
      </c>
      <c r="K68" s="11" t="s">
        <v>165</v>
      </c>
      <c r="L68" s="11" t="s">
        <v>166</v>
      </c>
    </row>
    <row r="69" spans="1:12" x14ac:dyDescent="0.3">
      <c r="A69" s="11" t="s">
        <v>1682</v>
      </c>
      <c r="B69" s="11" t="s">
        <v>1926</v>
      </c>
      <c r="C69" s="11" t="s">
        <v>278</v>
      </c>
      <c r="D69" s="11" t="s">
        <v>64</v>
      </c>
      <c r="E69" s="11" t="s">
        <v>48</v>
      </c>
      <c r="F69" s="11" t="s">
        <v>57</v>
      </c>
      <c r="G69" s="11" t="s">
        <v>180</v>
      </c>
      <c r="H69" s="11" t="s">
        <v>180</v>
      </c>
      <c r="I69" s="11" t="s">
        <v>4290</v>
      </c>
      <c r="J69" s="11" t="s">
        <v>60</v>
      </c>
      <c r="K69" s="11" t="s">
        <v>165</v>
      </c>
      <c r="L69" s="11" t="s">
        <v>166</v>
      </c>
    </row>
    <row r="70" spans="1:12" x14ac:dyDescent="0.3">
      <c r="A70" s="11" t="s">
        <v>1682</v>
      </c>
      <c r="B70" s="11" t="s">
        <v>1927</v>
      </c>
      <c r="C70" s="11" t="s">
        <v>285</v>
      </c>
      <c r="D70" s="11" t="s">
        <v>67</v>
      </c>
      <c r="E70" s="11" t="s">
        <v>48</v>
      </c>
      <c r="F70" s="11" t="s">
        <v>49</v>
      </c>
      <c r="G70" s="11" t="s">
        <v>180</v>
      </c>
      <c r="H70" s="11" t="s">
        <v>180</v>
      </c>
      <c r="I70" s="11" t="s">
        <v>4290</v>
      </c>
      <c r="J70" s="11" t="s">
        <v>60</v>
      </c>
      <c r="K70" s="11" t="s">
        <v>165</v>
      </c>
      <c r="L70" s="11" t="s">
        <v>166</v>
      </c>
    </row>
    <row r="71" spans="1:12" x14ac:dyDescent="0.3">
      <c r="A71" s="11" t="s">
        <v>1682</v>
      </c>
      <c r="B71" s="11" t="s">
        <v>1928</v>
      </c>
      <c r="C71" s="11" t="s">
        <v>286</v>
      </c>
      <c r="D71" s="11" t="s">
        <v>75</v>
      </c>
      <c r="E71" s="11" t="s">
        <v>48</v>
      </c>
      <c r="F71" s="11" t="s">
        <v>73</v>
      </c>
      <c r="G71" s="11" t="s">
        <v>180</v>
      </c>
      <c r="H71" s="11" t="s">
        <v>180</v>
      </c>
      <c r="I71" s="11" t="s">
        <v>4290</v>
      </c>
      <c r="J71" s="11" t="s">
        <v>60</v>
      </c>
      <c r="K71" s="11" t="s">
        <v>165</v>
      </c>
      <c r="L71" s="11" t="s">
        <v>166</v>
      </c>
    </row>
    <row r="72" spans="1:12" x14ac:dyDescent="0.3">
      <c r="A72" s="11" t="s">
        <v>1682</v>
      </c>
      <c r="B72" s="11" t="s">
        <v>1929</v>
      </c>
      <c r="C72" s="11" t="s">
        <v>284</v>
      </c>
      <c r="D72" s="11" t="s">
        <v>64</v>
      </c>
      <c r="E72" s="11" t="s">
        <v>48</v>
      </c>
      <c r="F72" s="11" t="s">
        <v>57</v>
      </c>
      <c r="G72" s="11" t="s">
        <v>180</v>
      </c>
      <c r="H72" s="11" t="s">
        <v>180</v>
      </c>
      <c r="I72" s="11" t="s">
        <v>4290</v>
      </c>
      <c r="J72" s="11" t="s">
        <v>60</v>
      </c>
      <c r="K72" s="11" t="s">
        <v>165</v>
      </c>
      <c r="L72" s="11" t="s">
        <v>166</v>
      </c>
    </row>
    <row r="73" spans="1:12" x14ac:dyDescent="0.3">
      <c r="A73" s="11" t="s">
        <v>1682</v>
      </c>
      <c r="B73" s="11" t="s">
        <v>1930</v>
      </c>
      <c r="C73" s="11" t="s">
        <v>324</v>
      </c>
      <c r="D73" s="11" t="s">
        <v>67</v>
      </c>
      <c r="E73" s="11" t="s">
        <v>48</v>
      </c>
      <c r="F73" s="11" t="s">
        <v>49</v>
      </c>
      <c r="G73" s="11" t="s">
        <v>314</v>
      </c>
      <c r="H73" s="11" t="s">
        <v>314</v>
      </c>
      <c r="I73" s="11" t="s">
        <v>1553</v>
      </c>
      <c r="J73" s="11" t="s">
        <v>3788</v>
      </c>
      <c r="K73" s="11" t="s">
        <v>62</v>
      </c>
      <c r="L73" s="11" t="s">
        <v>62</v>
      </c>
    </row>
    <row r="74" spans="1:12" x14ac:dyDescent="0.3">
      <c r="A74" s="11" t="s">
        <v>1682</v>
      </c>
      <c r="B74" s="11" t="s">
        <v>1931</v>
      </c>
      <c r="C74" s="11" t="s">
        <v>336</v>
      </c>
      <c r="D74" s="11" t="s">
        <v>70</v>
      </c>
      <c r="E74" s="11" t="s">
        <v>48</v>
      </c>
      <c r="F74" s="11" t="s">
        <v>71</v>
      </c>
      <c r="G74" s="11" t="s">
        <v>314</v>
      </c>
      <c r="H74" s="11" t="s">
        <v>314</v>
      </c>
      <c r="I74" s="11" t="s">
        <v>1553</v>
      </c>
      <c r="J74" s="11" t="s">
        <v>3788</v>
      </c>
      <c r="K74" s="11" t="s">
        <v>62</v>
      </c>
      <c r="L74" s="11" t="s">
        <v>62</v>
      </c>
    </row>
    <row r="75" spans="1:12" x14ac:dyDescent="0.3">
      <c r="A75" s="11" t="s">
        <v>1682</v>
      </c>
      <c r="B75" s="11" t="s">
        <v>1932</v>
      </c>
      <c r="C75" s="11" t="s">
        <v>335</v>
      </c>
      <c r="D75" s="11" t="s">
        <v>47</v>
      </c>
      <c r="E75" s="11" t="s">
        <v>48</v>
      </c>
      <c r="F75" s="11" t="s">
        <v>49</v>
      </c>
      <c r="G75" s="11" t="s">
        <v>51</v>
      </c>
      <c r="H75" s="11" t="s">
        <v>51</v>
      </c>
      <c r="I75" s="11" t="s">
        <v>3797</v>
      </c>
      <c r="J75" s="11" t="s">
        <v>3788</v>
      </c>
      <c r="K75" s="11" t="s">
        <v>115</v>
      </c>
      <c r="L75" s="11" t="s">
        <v>116</v>
      </c>
    </row>
    <row r="76" spans="1:12" x14ac:dyDescent="0.3">
      <c r="A76" s="11" t="s">
        <v>1682</v>
      </c>
      <c r="B76" s="11" t="s">
        <v>1933</v>
      </c>
      <c r="C76" s="11" t="s">
        <v>304</v>
      </c>
      <c r="D76" s="11" t="s">
        <v>64</v>
      </c>
      <c r="E76" s="11" t="s">
        <v>48</v>
      </c>
      <c r="F76" s="11" t="s">
        <v>57</v>
      </c>
      <c r="G76" s="11" t="s">
        <v>51</v>
      </c>
      <c r="H76" s="11" t="s">
        <v>51</v>
      </c>
      <c r="I76" s="11" t="s">
        <v>3797</v>
      </c>
      <c r="J76" s="11" t="s">
        <v>3788</v>
      </c>
      <c r="K76" s="11" t="s">
        <v>273</v>
      </c>
      <c r="L76" s="11" t="s">
        <v>273</v>
      </c>
    </row>
    <row r="77" spans="1:12" x14ac:dyDescent="0.3">
      <c r="A77" s="11" t="s">
        <v>1682</v>
      </c>
      <c r="B77" s="11" t="s">
        <v>1934</v>
      </c>
      <c r="C77" s="11" t="s">
        <v>251</v>
      </c>
      <c r="D77" s="11" t="s">
        <v>88</v>
      </c>
      <c r="E77" s="11" t="s">
        <v>48</v>
      </c>
      <c r="F77" s="11" t="s">
        <v>73</v>
      </c>
      <c r="G77" s="11" t="s">
        <v>105</v>
      </c>
      <c r="H77" s="11" t="s">
        <v>105</v>
      </c>
      <c r="I77" s="11" t="s">
        <v>1553</v>
      </c>
      <c r="J77" s="11" t="s">
        <v>60</v>
      </c>
      <c r="K77" s="11" t="s">
        <v>61</v>
      </c>
      <c r="L77" s="11" t="s">
        <v>62</v>
      </c>
    </row>
    <row r="78" spans="1:12" x14ac:dyDescent="0.3">
      <c r="A78" s="11" t="s">
        <v>1682</v>
      </c>
      <c r="B78" s="11" t="s">
        <v>1935</v>
      </c>
      <c r="C78" s="11" t="s">
        <v>121</v>
      </c>
      <c r="D78" s="11" t="s">
        <v>67</v>
      </c>
      <c r="E78" s="11" t="s">
        <v>48</v>
      </c>
      <c r="F78" s="11" t="s">
        <v>49</v>
      </c>
      <c r="G78" s="11" t="s">
        <v>105</v>
      </c>
      <c r="H78" s="11" t="s">
        <v>105</v>
      </c>
      <c r="I78" s="11" t="s">
        <v>1553</v>
      </c>
      <c r="J78" s="11" t="s">
        <v>60</v>
      </c>
      <c r="K78" s="11" t="s">
        <v>61</v>
      </c>
      <c r="L78" s="11" t="s">
        <v>62</v>
      </c>
    </row>
    <row r="79" spans="1:12" x14ac:dyDescent="0.3">
      <c r="A79" s="11" t="s">
        <v>1682</v>
      </c>
      <c r="B79" s="11" t="s">
        <v>1936</v>
      </c>
      <c r="C79" s="11" t="s">
        <v>3798</v>
      </c>
      <c r="D79" s="11" t="s">
        <v>67</v>
      </c>
      <c r="E79" s="11" t="s">
        <v>48</v>
      </c>
      <c r="F79" s="11" t="s">
        <v>49</v>
      </c>
      <c r="G79" s="11" t="s">
        <v>105</v>
      </c>
      <c r="H79" s="11" t="s">
        <v>105</v>
      </c>
      <c r="I79" s="11" t="s">
        <v>1553</v>
      </c>
      <c r="J79" s="11" t="s">
        <v>60</v>
      </c>
      <c r="K79" s="11" t="s">
        <v>61</v>
      </c>
      <c r="L79" s="11" t="s">
        <v>62</v>
      </c>
    </row>
    <row r="80" spans="1:12" x14ac:dyDescent="0.3">
      <c r="A80" s="11" t="s">
        <v>1682</v>
      </c>
      <c r="B80" s="11" t="s">
        <v>1937</v>
      </c>
      <c r="C80" s="11" t="s">
        <v>122</v>
      </c>
      <c r="D80" s="11" t="s">
        <v>75</v>
      </c>
      <c r="E80" s="11" t="s">
        <v>48</v>
      </c>
      <c r="F80" s="11" t="s">
        <v>73</v>
      </c>
      <c r="G80" s="11" t="s">
        <v>105</v>
      </c>
      <c r="H80" s="11" t="s">
        <v>105</v>
      </c>
      <c r="I80" s="11" t="s">
        <v>1553</v>
      </c>
      <c r="J80" s="11" t="s">
        <v>60</v>
      </c>
      <c r="K80" s="11" t="s">
        <v>61</v>
      </c>
      <c r="L80" s="11" t="s">
        <v>62</v>
      </c>
    </row>
    <row r="81" spans="1:12" x14ac:dyDescent="0.3">
      <c r="A81" s="11" t="s">
        <v>1682</v>
      </c>
      <c r="B81" s="11" t="s">
        <v>1938</v>
      </c>
      <c r="C81" s="11" t="s">
        <v>120</v>
      </c>
      <c r="D81" s="11" t="s">
        <v>64</v>
      </c>
      <c r="E81" s="11" t="s">
        <v>48</v>
      </c>
      <c r="F81" s="11" t="s">
        <v>57</v>
      </c>
      <c r="G81" s="11" t="s">
        <v>105</v>
      </c>
      <c r="H81" s="11" t="s">
        <v>105</v>
      </c>
      <c r="I81" s="11" t="s">
        <v>1553</v>
      </c>
      <c r="J81" s="11" t="s">
        <v>60</v>
      </c>
      <c r="K81" s="11" t="s">
        <v>61</v>
      </c>
      <c r="L81" s="11" t="s">
        <v>62</v>
      </c>
    </row>
    <row r="82" spans="1:12" x14ac:dyDescent="0.3">
      <c r="A82" s="11" t="s">
        <v>1682</v>
      </c>
      <c r="B82" s="11" t="s">
        <v>1939</v>
      </c>
      <c r="C82" s="11" t="s">
        <v>3799</v>
      </c>
      <c r="D82" s="11" t="s">
        <v>88</v>
      </c>
      <c r="E82" s="11" t="s">
        <v>48</v>
      </c>
      <c r="F82" s="11" t="s">
        <v>73</v>
      </c>
      <c r="G82" s="11" t="s">
        <v>114</v>
      </c>
      <c r="H82" s="11" t="s">
        <v>114</v>
      </c>
      <c r="I82" s="11" t="s">
        <v>3797</v>
      </c>
      <c r="J82" s="11" t="s">
        <v>60</v>
      </c>
      <c r="K82" s="11" t="s">
        <v>115</v>
      </c>
      <c r="L82" s="11" t="s">
        <v>116</v>
      </c>
    </row>
    <row r="83" spans="1:12" x14ac:dyDescent="0.3">
      <c r="A83" s="11" t="s">
        <v>1682</v>
      </c>
      <c r="B83" s="11" t="s">
        <v>1940</v>
      </c>
      <c r="C83" s="11" t="s">
        <v>118</v>
      </c>
      <c r="D83" s="11" t="s">
        <v>67</v>
      </c>
      <c r="E83" s="11" t="s">
        <v>48</v>
      </c>
      <c r="F83" s="11" t="s">
        <v>49</v>
      </c>
      <c r="G83" s="11" t="s">
        <v>114</v>
      </c>
      <c r="H83" s="11" t="s">
        <v>114</v>
      </c>
      <c r="I83" s="11" t="s">
        <v>3797</v>
      </c>
      <c r="J83" s="11" t="s">
        <v>60</v>
      </c>
      <c r="K83" s="11" t="s">
        <v>115</v>
      </c>
      <c r="L83" s="11" t="s">
        <v>116</v>
      </c>
    </row>
    <row r="84" spans="1:12" x14ac:dyDescent="0.3">
      <c r="A84" s="11" t="s">
        <v>1682</v>
      </c>
      <c r="B84" s="11" t="s">
        <v>1941</v>
      </c>
      <c r="C84" s="11" t="s">
        <v>3800</v>
      </c>
      <c r="D84" s="11" t="s">
        <v>89</v>
      </c>
      <c r="E84" s="11" t="s">
        <v>48</v>
      </c>
      <c r="F84" s="11" t="s">
        <v>73</v>
      </c>
      <c r="G84" s="11" t="s">
        <v>114</v>
      </c>
      <c r="H84" s="11" t="s">
        <v>114</v>
      </c>
      <c r="I84" s="11" t="s">
        <v>3797</v>
      </c>
      <c r="J84" s="11" t="s">
        <v>60</v>
      </c>
      <c r="K84" s="11" t="s">
        <v>115</v>
      </c>
      <c r="L84" s="11" t="s">
        <v>116</v>
      </c>
    </row>
    <row r="85" spans="1:12" x14ac:dyDescent="0.3">
      <c r="A85" s="11" t="s">
        <v>1682</v>
      </c>
      <c r="B85" s="11" t="s">
        <v>1942</v>
      </c>
      <c r="C85" s="11" t="s">
        <v>119</v>
      </c>
      <c r="D85" s="11" t="s">
        <v>75</v>
      </c>
      <c r="E85" s="11" t="s">
        <v>48</v>
      </c>
      <c r="F85" s="11" t="s">
        <v>73</v>
      </c>
      <c r="G85" s="11" t="s">
        <v>114</v>
      </c>
      <c r="H85" s="11" t="s">
        <v>114</v>
      </c>
      <c r="I85" s="11" t="s">
        <v>3797</v>
      </c>
      <c r="J85" s="11" t="s">
        <v>60</v>
      </c>
      <c r="K85" s="11" t="s">
        <v>115</v>
      </c>
      <c r="L85" s="11" t="s">
        <v>116</v>
      </c>
    </row>
    <row r="86" spans="1:12" x14ac:dyDescent="0.3">
      <c r="A86" s="11" t="s">
        <v>1682</v>
      </c>
      <c r="B86" s="11" t="s">
        <v>1943</v>
      </c>
      <c r="C86" s="11" t="s">
        <v>197</v>
      </c>
      <c r="D86" s="11" t="s">
        <v>47</v>
      </c>
      <c r="E86" s="11" t="s">
        <v>48</v>
      </c>
      <c r="F86" s="11" t="s">
        <v>49</v>
      </c>
      <c r="G86" s="11" t="s">
        <v>114</v>
      </c>
      <c r="H86" s="11" t="s">
        <v>114</v>
      </c>
      <c r="I86" s="11" t="s">
        <v>3797</v>
      </c>
      <c r="J86" s="11" t="s">
        <v>60</v>
      </c>
      <c r="K86" s="11" t="s">
        <v>115</v>
      </c>
      <c r="L86" s="11" t="s">
        <v>116</v>
      </c>
    </row>
    <row r="87" spans="1:12" x14ac:dyDescent="0.3">
      <c r="A87" s="11" t="s">
        <v>1682</v>
      </c>
      <c r="B87" s="11" t="s">
        <v>1944</v>
      </c>
      <c r="C87" s="11" t="s">
        <v>117</v>
      </c>
      <c r="D87" s="11" t="s">
        <v>64</v>
      </c>
      <c r="E87" s="11" t="s">
        <v>48</v>
      </c>
      <c r="F87" s="11" t="s">
        <v>57</v>
      </c>
      <c r="G87" s="11" t="s">
        <v>114</v>
      </c>
      <c r="H87" s="11" t="s">
        <v>114</v>
      </c>
      <c r="I87" s="11" t="s">
        <v>3797</v>
      </c>
      <c r="J87" s="11" t="s">
        <v>60</v>
      </c>
      <c r="K87" s="11" t="s">
        <v>115</v>
      </c>
      <c r="L87" s="11" t="s">
        <v>116</v>
      </c>
    </row>
    <row r="88" spans="1:12" x14ac:dyDescent="0.3">
      <c r="A88" s="11" t="s">
        <v>1682</v>
      </c>
      <c r="B88" s="11" t="s">
        <v>1945</v>
      </c>
      <c r="C88" s="11" t="s">
        <v>233</v>
      </c>
      <c r="D88" s="11" t="s">
        <v>88</v>
      </c>
      <c r="E88" s="11" t="s">
        <v>48</v>
      </c>
      <c r="F88" s="11" t="s">
        <v>73</v>
      </c>
      <c r="G88" s="11" t="s">
        <v>232</v>
      </c>
      <c r="H88" s="11" t="s">
        <v>232</v>
      </c>
      <c r="I88" s="11" t="s">
        <v>1553</v>
      </c>
      <c r="J88" s="11" t="s">
        <v>3788</v>
      </c>
      <c r="K88" s="11" t="s">
        <v>520</v>
      </c>
      <c r="L88" s="11" t="s">
        <v>92</v>
      </c>
    </row>
    <row r="89" spans="1:12" x14ac:dyDescent="0.3">
      <c r="A89" s="11" t="s">
        <v>1682</v>
      </c>
      <c r="B89" s="11" t="s">
        <v>1946</v>
      </c>
      <c r="C89" s="11" t="s">
        <v>235</v>
      </c>
      <c r="D89" s="11" t="s">
        <v>67</v>
      </c>
      <c r="E89" s="11" t="s">
        <v>48</v>
      </c>
      <c r="F89" s="11" t="s">
        <v>49</v>
      </c>
      <c r="G89" s="11" t="s">
        <v>232</v>
      </c>
      <c r="H89" s="11" t="s">
        <v>232</v>
      </c>
      <c r="I89" s="11" t="s">
        <v>1553</v>
      </c>
      <c r="J89" s="11" t="s">
        <v>3788</v>
      </c>
      <c r="K89" s="11" t="s">
        <v>520</v>
      </c>
      <c r="L89" s="11" t="s">
        <v>92</v>
      </c>
    </row>
    <row r="90" spans="1:12" x14ac:dyDescent="0.3">
      <c r="A90" s="11" t="s">
        <v>1682</v>
      </c>
      <c r="B90" s="11" t="s">
        <v>1947</v>
      </c>
      <c r="C90" s="11" t="s">
        <v>263</v>
      </c>
      <c r="D90" s="11" t="s">
        <v>89</v>
      </c>
      <c r="E90" s="11" t="s">
        <v>48</v>
      </c>
      <c r="F90" s="11" t="s">
        <v>73</v>
      </c>
      <c r="G90" s="11" t="s">
        <v>232</v>
      </c>
      <c r="H90" s="11" t="s">
        <v>232</v>
      </c>
      <c r="I90" s="11" t="s">
        <v>1553</v>
      </c>
      <c r="J90" s="11" t="s">
        <v>3788</v>
      </c>
      <c r="K90" s="11" t="s">
        <v>520</v>
      </c>
      <c r="L90" s="11" t="s">
        <v>92</v>
      </c>
    </row>
    <row r="91" spans="1:12" x14ac:dyDescent="0.3">
      <c r="A91" s="11" t="s">
        <v>1682</v>
      </c>
      <c r="B91" s="11" t="s">
        <v>1948</v>
      </c>
      <c r="C91" s="11" t="s">
        <v>234</v>
      </c>
      <c r="D91" s="11" t="s">
        <v>75</v>
      </c>
      <c r="E91" s="11" t="s">
        <v>48</v>
      </c>
      <c r="F91" s="11" t="s">
        <v>73</v>
      </c>
      <c r="G91" s="11" t="s">
        <v>232</v>
      </c>
      <c r="H91" s="11" t="s">
        <v>232</v>
      </c>
      <c r="I91" s="11" t="s">
        <v>1553</v>
      </c>
      <c r="J91" s="11" t="s">
        <v>3788</v>
      </c>
      <c r="K91" s="11" t="s">
        <v>520</v>
      </c>
      <c r="L91" s="11" t="s">
        <v>92</v>
      </c>
    </row>
    <row r="92" spans="1:12" x14ac:dyDescent="0.3">
      <c r="A92" s="11" t="s">
        <v>1682</v>
      </c>
      <c r="B92" s="11" t="s">
        <v>1949</v>
      </c>
      <c r="C92" s="11" t="s">
        <v>261</v>
      </c>
      <c r="D92" s="11" t="s">
        <v>64</v>
      </c>
      <c r="E92" s="11" t="s">
        <v>48</v>
      </c>
      <c r="F92" s="11" t="s">
        <v>57</v>
      </c>
      <c r="G92" s="11" t="s">
        <v>232</v>
      </c>
      <c r="H92" s="11" t="s">
        <v>232</v>
      </c>
      <c r="I92" s="11" t="s">
        <v>1553</v>
      </c>
      <c r="J92" s="11" t="s">
        <v>3788</v>
      </c>
      <c r="K92" s="11" t="s">
        <v>520</v>
      </c>
      <c r="L92" s="11" t="s">
        <v>92</v>
      </c>
    </row>
    <row r="93" spans="1:12" x14ac:dyDescent="0.3">
      <c r="A93" s="11" t="s">
        <v>1682</v>
      </c>
      <c r="B93" s="11" t="s">
        <v>1950</v>
      </c>
      <c r="C93" s="11" t="s">
        <v>184</v>
      </c>
      <c r="D93" s="11" t="s">
        <v>67</v>
      </c>
      <c r="E93" s="11" t="s">
        <v>48</v>
      </c>
      <c r="F93" s="11" t="s">
        <v>49</v>
      </c>
      <c r="G93" s="11" t="s">
        <v>180</v>
      </c>
      <c r="H93" s="11" t="s">
        <v>180</v>
      </c>
      <c r="I93" s="11" t="s">
        <v>4290</v>
      </c>
      <c r="J93" s="11" t="s">
        <v>1554</v>
      </c>
      <c r="K93" s="11" t="s">
        <v>165</v>
      </c>
      <c r="L93" s="11" t="s">
        <v>166</v>
      </c>
    </row>
    <row r="94" spans="1:12" x14ac:dyDescent="0.3">
      <c r="A94" s="11" t="s">
        <v>1682</v>
      </c>
      <c r="B94" s="11" t="s">
        <v>1951</v>
      </c>
      <c r="C94" s="11" t="s">
        <v>183</v>
      </c>
      <c r="D94" s="11" t="s">
        <v>67</v>
      </c>
      <c r="E94" s="11" t="s">
        <v>48</v>
      </c>
      <c r="F94" s="11" t="s">
        <v>49</v>
      </c>
      <c r="G94" s="11" t="s">
        <v>180</v>
      </c>
      <c r="H94" s="11" t="s">
        <v>180</v>
      </c>
      <c r="I94" s="11" t="s">
        <v>4290</v>
      </c>
      <c r="J94" s="11" t="s">
        <v>1554</v>
      </c>
      <c r="K94" s="11" t="s">
        <v>165</v>
      </c>
      <c r="L94" s="11" t="s">
        <v>166</v>
      </c>
    </row>
    <row r="95" spans="1:12" x14ac:dyDescent="0.3">
      <c r="A95" s="11" t="s">
        <v>1682</v>
      </c>
      <c r="B95" s="11" t="s">
        <v>1952</v>
      </c>
      <c r="C95" s="11" t="s">
        <v>182</v>
      </c>
      <c r="D95" s="11" t="s">
        <v>67</v>
      </c>
      <c r="E95" s="11" t="s">
        <v>48</v>
      </c>
      <c r="F95" s="11" t="s">
        <v>49</v>
      </c>
      <c r="G95" s="11" t="s">
        <v>180</v>
      </c>
      <c r="H95" s="11" t="s">
        <v>180</v>
      </c>
      <c r="I95" s="11" t="s">
        <v>4290</v>
      </c>
      <c r="J95" s="11" t="s">
        <v>1554</v>
      </c>
      <c r="K95" s="11" t="s">
        <v>165</v>
      </c>
      <c r="L95" s="11" t="s">
        <v>166</v>
      </c>
    </row>
    <row r="96" spans="1:12" x14ac:dyDescent="0.3">
      <c r="A96" s="11" t="s">
        <v>1682</v>
      </c>
      <c r="B96" s="11" t="s">
        <v>1953</v>
      </c>
      <c r="C96" s="11" t="s">
        <v>185</v>
      </c>
      <c r="D96" s="11" t="s">
        <v>75</v>
      </c>
      <c r="E96" s="11" t="s">
        <v>48</v>
      </c>
      <c r="F96" s="11" t="s">
        <v>73</v>
      </c>
      <c r="G96" s="11" t="s">
        <v>180</v>
      </c>
      <c r="H96" s="11" t="s">
        <v>180</v>
      </c>
      <c r="I96" s="11" t="s">
        <v>4290</v>
      </c>
      <c r="J96" s="11" t="s">
        <v>1554</v>
      </c>
      <c r="K96" s="11" t="s">
        <v>165</v>
      </c>
      <c r="L96" s="11" t="s">
        <v>166</v>
      </c>
    </row>
    <row r="97" spans="1:12" x14ac:dyDescent="0.3">
      <c r="A97" s="11" t="s">
        <v>1682</v>
      </c>
      <c r="B97" s="11" t="s">
        <v>1954</v>
      </c>
      <c r="C97" s="11" t="s">
        <v>181</v>
      </c>
      <c r="D97" s="11" t="s">
        <v>64</v>
      </c>
      <c r="E97" s="11" t="s">
        <v>48</v>
      </c>
      <c r="F97" s="11" t="s">
        <v>57</v>
      </c>
      <c r="G97" s="11" t="s">
        <v>180</v>
      </c>
      <c r="H97" s="11" t="s">
        <v>180</v>
      </c>
      <c r="I97" s="11" t="s">
        <v>4290</v>
      </c>
      <c r="J97" s="11" t="s">
        <v>1554</v>
      </c>
      <c r="K97" s="11" t="s">
        <v>165</v>
      </c>
      <c r="L97" s="11" t="s">
        <v>166</v>
      </c>
    </row>
    <row r="98" spans="1:12" x14ac:dyDescent="0.3">
      <c r="A98" s="11" t="s">
        <v>1682</v>
      </c>
      <c r="B98" s="11" t="s">
        <v>1955</v>
      </c>
      <c r="C98" s="11" t="s">
        <v>283</v>
      </c>
      <c r="D98" s="11" t="s">
        <v>67</v>
      </c>
      <c r="E98" s="11" t="s">
        <v>48</v>
      </c>
      <c r="F98" s="11" t="s">
        <v>49</v>
      </c>
      <c r="G98" s="11" t="s">
        <v>180</v>
      </c>
      <c r="H98" s="11" t="s">
        <v>180</v>
      </c>
      <c r="I98" s="11" t="s">
        <v>4290</v>
      </c>
      <c r="J98" s="11" t="s">
        <v>1554</v>
      </c>
      <c r="K98" s="11" t="s">
        <v>165</v>
      </c>
      <c r="L98" s="11" t="s">
        <v>166</v>
      </c>
    </row>
    <row r="99" spans="1:12" x14ac:dyDescent="0.3">
      <c r="A99" s="11" t="s">
        <v>1682</v>
      </c>
      <c r="B99" s="11" t="s">
        <v>1956</v>
      </c>
      <c r="C99" s="11" t="s">
        <v>282</v>
      </c>
      <c r="D99" s="11" t="s">
        <v>64</v>
      </c>
      <c r="E99" s="11" t="s">
        <v>48</v>
      </c>
      <c r="F99" s="11" t="s">
        <v>57</v>
      </c>
      <c r="G99" s="11" t="s">
        <v>180</v>
      </c>
      <c r="H99" s="11" t="s">
        <v>180</v>
      </c>
      <c r="I99" s="11" t="s">
        <v>4290</v>
      </c>
      <c r="J99" s="11" t="s">
        <v>1554</v>
      </c>
      <c r="K99" s="11" t="s">
        <v>165</v>
      </c>
      <c r="L99" s="11" t="s">
        <v>166</v>
      </c>
    </row>
    <row r="100" spans="1:12" x14ac:dyDescent="0.3">
      <c r="A100" s="11" t="s">
        <v>1682</v>
      </c>
      <c r="B100" s="11" t="s">
        <v>1957</v>
      </c>
      <c r="C100" s="11" t="s">
        <v>342</v>
      </c>
      <c r="D100" s="11" t="s">
        <v>88</v>
      </c>
      <c r="E100" s="11" t="s">
        <v>48</v>
      </c>
      <c r="F100" s="11" t="s">
        <v>73</v>
      </c>
      <c r="G100" s="11" t="s">
        <v>134</v>
      </c>
      <c r="H100" s="11" t="s">
        <v>134</v>
      </c>
      <c r="I100" s="11" t="s">
        <v>3784</v>
      </c>
      <c r="J100" s="11" t="s">
        <v>3788</v>
      </c>
      <c r="K100" s="11" t="s">
        <v>135</v>
      </c>
      <c r="L100" s="11" t="s">
        <v>136</v>
      </c>
    </row>
    <row r="101" spans="1:12" x14ac:dyDescent="0.3">
      <c r="A101" s="11" t="s">
        <v>1682</v>
      </c>
      <c r="B101" s="11" t="s">
        <v>1958</v>
      </c>
      <c r="C101" s="11" t="s">
        <v>3801</v>
      </c>
      <c r="D101" s="11" t="s">
        <v>67</v>
      </c>
      <c r="E101" s="11" t="s">
        <v>48</v>
      </c>
      <c r="F101" s="11" t="s">
        <v>49</v>
      </c>
      <c r="G101" s="11" t="s">
        <v>134</v>
      </c>
      <c r="H101" s="11" t="s">
        <v>134</v>
      </c>
      <c r="I101" s="11" t="s">
        <v>3784</v>
      </c>
      <c r="J101" s="11" t="s">
        <v>3788</v>
      </c>
      <c r="K101" s="11" t="s">
        <v>135</v>
      </c>
      <c r="L101" s="11" t="s">
        <v>136</v>
      </c>
    </row>
    <row r="102" spans="1:12" x14ac:dyDescent="0.3">
      <c r="A102" s="11" t="s">
        <v>1682</v>
      </c>
      <c r="B102" s="11" t="s">
        <v>1959</v>
      </c>
      <c r="C102" s="11" t="s">
        <v>3802</v>
      </c>
      <c r="D102" s="11" t="s">
        <v>64</v>
      </c>
      <c r="E102" s="11" t="s">
        <v>48</v>
      </c>
      <c r="F102" s="11" t="s">
        <v>57</v>
      </c>
      <c r="G102" s="11" t="s">
        <v>134</v>
      </c>
      <c r="H102" s="11" t="s">
        <v>134</v>
      </c>
      <c r="I102" s="11" t="s">
        <v>3784</v>
      </c>
      <c r="J102" s="11" t="s">
        <v>3788</v>
      </c>
      <c r="K102" s="11" t="s">
        <v>135</v>
      </c>
      <c r="L102" s="11" t="s">
        <v>136</v>
      </c>
    </row>
    <row r="103" spans="1:12" x14ac:dyDescent="0.3">
      <c r="A103" s="11" t="s">
        <v>1682</v>
      </c>
      <c r="B103" s="11" t="s">
        <v>1960</v>
      </c>
      <c r="C103" s="11" t="s">
        <v>300</v>
      </c>
      <c r="D103" s="11" t="s">
        <v>88</v>
      </c>
      <c r="E103" s="11" t="s">
        <v>48</v>
      </c>
      <c r="F103" s="11" t="s">
        <v>73</v>
      </c>
      <c r="G103" s="11" t="s">
        <v>287</v>
      </c>
      <c r="H103" s="11" t="s">
        <v>287</v>
      </c>
      <c r="I103" s="11" t="s">
        <v>3797</v>
      </c>
      <c r="J103" s="11" t="s">
        <v>1554</v>
      </c>
      <c r="K103" s="11" t="s">
        <v>115</v>
      </c>
      <c r="L103" s="11" t="s">
        <v>116</v>
      </c>
    </row>
    <row r="104" spans="1:12" x14ac:dyDescent="0.3">
      <c r="A104" s="11" t="s">
        <v>1682</v>
      </c>
      <c r="B104" s="11" t="s">
        <v>1961</v>
      </c>
      <c r="C104" s="11" t="s">
        <v>298</v>
      </c>
      <c r="D104" s="11" t="s">
        <v>67</v>
      </c>
      <c r="E104" s="11" t="s">
        <v>48</v>
      </c>
      <c r="F104" s="11" t="s">
        <v>49</v>
      </c>
      <c r="G104" s="11" t="s">
        <v>287</v>
      </c>
      <c r="H104" s="11" t="s">
        <v>287</v>
      </c>
      <c r="I104" s="11" t="s">
        <v>3797</v>
      </c>
      <c r="J104" s="11" t="s">
        <v>1554</v>
      </c>
      <c r="K104" s="11" t="s">
        <v>115</v>
      </c>
      <c r="L104" s="11" t="s">
        <v>116</v>
      </c>
    </row>
    <row r="105" spans="1:12" x14ac:dyDescent="0.3">
      <c r="A105" s="11" t="s">
        <v>1682</v>
      </c>
      <c r="B105" s="11" t="s">
        <v>1962</v>
      </c>
      <c r="C105" s="11" t="s">
        <v>312</v>
      </c>
      <c r="D105" s="11" t="s">
        <v>89</v>
      </c>
      <c r="E105" s="11" t="s">
        <v>48</v>
      </c>
      <c r="F105" s="11" t="s">
        <v>57</v>
      </c>
      <c r="G105" s="11" t="s">
        <v>287</v>
      </c>
      <c r="H105" s="11" t="s">
        <v>287</v>
      </c>
      <c r="I105" s="11" t="s">
        <v>3797</v>
      </c>
      <c r="J105" s="11" t="s">
        <v>1554</v>
      </c>
      <c r="K105" s="11" t="s">
        <v>115</v>
      </c>
      <c r="L105" s="11" t="s">
        <v>116</v>
      </c>
    </row>
    <row r="106" spans="1:12" x14ac:dyDescent="0.3">
      <c r="A106" s="11" t="s">
        <v>1682</v>
      </c>
      <c r="B106" s="11" t="s">
        <v>1963</v>
      </c>
      <c r="C106" s="11" t="s">
        <v>301</v>
      </c>
      <c r="D106" s="11" t="s">
        <v>75</v>
      </c>
      <c r="E106" s="11" t="s">
        <v>48</v>
      </c>
      <c r="F106" s="11" t="s">
        <v>73</v>
      </c>
      <c r="G106" s="11" t="s">
        <v>287</v>
      </c>
      <c r="H106" s="11" t="s">
        <v>287</v>
      </c>
      <c r="I106" s="11" t="s">
        <v>3797</v>
      </c>
      <c r="J106" s="11" t="s">
        <v>1554</v>
      </c>
      <c r="K106" s="11" t="s">
        <v>115</v>
      </c>
      <c r="L106" s="11" t="s">
        <v>116</v>
      </c>
    </row>
    <row r="107" spans="1:12" x14ac:dyDescent="0.3">
      <c r="A107" s="11" t="s">
        <v>1682</v>
      </c>
      <c r="B107" s="11" t="s">
        <v>1964</v>
      </c>
      <c r="C107" s="11" t="s">
        <v>299</v>
      </c>
      <c r="D107" s="11" t="s">
        <v>64</v>
      </c>
      <c r="E107" s="11" t="s">
        <v>48</v>
      </c>
      <c r="F107" s="11" t="s">
        <v>57</v>
      </c>
      <c r="G107" s="11" t="s">
        <v>287</v>
      </c>
      <c r="H107" s="11" t="s">
        <v>287</v>
      </c>
      <c r="I107" s="11" t="s">
        <v>3797</v>
      </c>
      <c r="J107" s="11" t="s">
        <v>1554</v>
      </c>
      <c r="K107" s="11" t="s">
        <v>115</v>
      </c>
      <c r="L107" s="11" t="s">
        <v>116</v>
      </c>
    </row>
    <row r="108" spans="1:12" x14ac:dyDescent="0.3">
      <c r="A108" s="11" t="s">
        <v>1682</v>
      </c>
      <c r="B108" s="11" t="s">
        <v>1965</v>
      </c>
      <c r="C108" s="11" t="s">
        <v>270</v>
      </c>
      <c r="D108" s="11" t="s">
        <v>67</v>
      </c>
      <c r="E108" s="11" t="s">
        <v>48</v>
      </c>
      <c r="F108" s="11" t="s">
        <v>49</v>
      </c>
      <c r="G108" s="11" t="s">
        <v>269</v>
      </c>
      <c r="H108" s="11" t="s">
        <v>338</v>
      </c>
      <c r="I108" s="11" t="s">
        <v>1553</v>
      </c>
      <c r="J108" s="11" t="s">
        <v>60</v>
      </c>
      <c r="K108" s="11" t="s">
        <v>61</v>
      </c>
      <c r="L108" s="11" t="s">
        <v>62</v>
      </c>
    </row>
    <row r="109" spans="1:12" x14ac:dyDescent="0.3">
      <c r="A109" s="11" t="s">
        <v>1682</v>
      </c>
      <c r="B109" s="11" t="s">
        <v>1966</v>
      </c>
      <c r="C109" s="11" t="s">
        <v>271</v>
      </c>
      <c r="D109" s="11" t="s">
        <v>75</v>
      </c>
      <c r="E109" s="11" t="s">
        <v>48</v>
      </c>
      <c r="F109" s="11" t="s">
        <v>73</v>
      </c>
      <c r="G109" s="11" t="s">
        <v>269</v>
      </c>
      <c r="H109" s="11" t="s">
        <v>338</v>
      </c>
      <c r="I109" s="11" t="s">
        <v>1553</v>
      </c>
      <c r="J109" s="11" t="s">
        <v>60</v>
      </c>
      <c r="K109" s="11" t="s">
        <v>61</v>
      </c>
      <c r="L109" s="11" t="s">
        <v>62</v>
      </c>
    </row>
    <row r="110" spans="1:12" x14ac:dyDescent="0.3">
      <c r="A110" s="11" t="s">
        <v>1682</v>
      </c>
      <c r="B110" s="11" t="s">
        <v>1967</v>
      </c>
      <c r="C110" s="11" t="s">
        <v>272</v>
      </c>
      <c r="D110" s="11" t="s">
        <v>64</v>
      </c>
      <c r="E110" s="11" t="s">
        <v>48</v>
      </c>
      <c r="F110" s="11" t="s">
        <v>57</v>
      </c>
      <c r="G110" s="11" t="s">
        <v>269</v>
      </c>
      <c r="H110" s="11" t="s">
        <v>338</v>
      </c>
      <c r="I110" s="11" t="s">
        <v>1553</v>
      </c>
      <c r="J110" s="11" t="s">
        <v>60</v>
      </c>
      <c r="K110" s="11" t="s">
        <v>61</v>
      </c>
      <c r="L110" s="11" t="s">
        <v>62</v>
      </c>
    </row>
    <row r="111" spans="1:12" x14ac:dyDescent="0.3">
      <c r="A111" s="11" t="s">
        <v>1682</v>
      </c>
      <c r="B111" s="11" t="s">
        <v>1968</v>
      </c>
      <c r="C111" s="11" t="s">
        <v>214</v>
      </c>
      <c r="D111" s="11" t="s">
        <v>88</v>
      </c>
      <c r="E111" s="11" t="s">
        <v>48</v>
      </c>
      <c r="F111" s="11" t="s">
        <v>73</v>
      </c>
      <c r="G111" s="11" t="s">
        <v>51</v>
      </c>
      <c r="H111" s="11" t="s">
        <v>51</v>
      </c>
      <c r="I111" s="11" t="s">
        <v>202</v>
      </c>
      <c r="J111" s="11" t="s">
        <v>292</v>
      </c>
      <c r="K111" s="11">
        <v>0</v>
      </c>
      <c r="L111" s="11">
        <v>0</v>
      </c>
    </row>
    <row r="112" spans="1:12" x14ac:dyDescent="0.3">
      <c r="A112" s="11" t="s">
        <v>1682</v>
      </c>
      <c r="B112" s="11" t="s">
        <v>1969</v>
      </c>
      <c r="C112" s="11" t="s">
        <v>104</v>
      </c>
      <c r="D112" s="11" t="s">
        <v>89</v>
      </c>
      <c r="E112" s="11" t="s">
        <v>48</v>
      </c>
      <c r="F112" s="11" t="s">
        <v>73</v>
      </c>
      <c r="G112" s="11" t="s">
        <v>51</v>
      </c>
      <c r="H112" s="11" t="s">
        <v>51</v>
      </c>
      <c r="I112" s="11" t="s">
        <v>202</v>
      </c>
      <c r="J112" s="11" t="s">
        <v>292</v>
      </c>
      <c r="K112" s="11">
        <v>0</v>
      </c>
      <c r="L112" s="11">
        <v>0</v>
      </c>
    </row>
    <row r="113" spans="1:12" x14ac:dyDescent="0.3">
      <c r="A113" s="11" t="s">
        <v>1682</v>
      </c>
      <c r="B113" s="11" t="s">
        <v>1970</v>
      </c>
      <c r="C113" s="11" t="s">
        <v>221</v>
      </c>
      <c r="D113" s="11" t="s">
        <v>222</v>
      </c>
      <c r="E113" s="11" t="s">
        <v>48</v>
      </c>
      <c r="F113" s="11" t="s">
        <v>73</v>
      </c>
      <c r="G113" s="11" t="s">
        <v>51</v>
      </c>
      <c r="H113" s="11" t="s">
        <v>51</v>
      </c>
      <c r="I113" s="11" t="s">
        <v>202</v>
      </c>
      <c r="J113" s="11" t="s">
        <v>292</v>
      </c>
      <c r="K113" s="11">
        <v>0</v>
      </c>
      <c r="L113" s="11">
        <v>0</v>
      </c>
    </row>
    <row r="114" spans="1:12" x14ac:dyDescent="0.3">
      <c r="A114" s="11" t="s">
        <v>1682</v>
      </c>
      <c r="B114" s="11" t="s">
        <v>1971</v>
      </c>
      <c r="C114" s="11" t="s">
        <v>216</v>
      </c>
      <c r="D114" s="11" t="s">
        <v>75</v>
      </c>
      <c r="E114" s="11" t="s">
        <v>48</v>
      </c>
      <c r="F114" s="11" t="s">
        <v>73</v>
      </c>
      <c r="G114" s="11" t="s">
        <v>51</v>
      </c>
      <c r="H114" s="11" t="s">
        <v>51</v>
      </c>
      <c r="I114" s="11" t="s">
        <v>202</v>
      </c>
      <c r="J114" s="11" t="s">
        <v>292</v>
      </c>
      <c r="K114" s="11">
        <v>0</v>
      </c>
      <c r="L114" s="11">
        <v>0</v>
      </c>
    </row>
    <row r="115" spans="1:12" x14ac:dyDescent="0.3">
      <c r="A115" s="11" t="s">
        <v>1682</v>
      </c>
      <c r="B115" s="11" t="s">
        <v>1972</v>
      </c>
      <c r="C115" s="11" t="s">
        <v>219</v>
      </c>
      <c r="D115" s="11" t="s">
        <v>220</v>
      </c>
      <c r="E115" s="11" t="s">
        <v>48</v>
      </c>
      <c r="F115" s="11" t="s">
        <v>73</v>
      </c>
      <c r="G115" s="11" t="s">
        <v>51</v>
      </c>
      <c r="H115" s="11" t="s">
        <v>51</v>
      </c>
      <c r="I115" s="11" t="s">
        <v>202</v>
      </c>
      <c r="J115" s="11" t="s">
        <v>292</v>
      </c>
      <c r="K115" s="11">
        <v>0</v>
      </c>
      <c r="L115" s="11">
        <v>0</v>
      </c>
    </row>
    <row r="116" spans="1:12" x14ac:dyDescent="0.3">
      <c r="A116" s="11" t="s">
        <v>1682</v>
      </c>
      <c r="B116" s="11" t="s">
        <v>1973</v>
      </c>
      <c r="C116" s="11" t="s">
        <v>217</v>
      </c>
      <c r="D116" s="11" t="s">
        <v>218</v>
      </c>
      <c r="E116" s="11" t="s">
        <v>48</v>
      </c>
      <c r="F116" s="11" t="s">
        <v>73</v>
      </c>
      <c r="G116" s="11" t="s">
        <v>51</v>
      </c>
      <c r="H116" s="11" t="s">
        <v>51</v>
      </c>
      <c r="I116" s="11" t="s">
        <v>202</v>
      </c>
      <c r="J116" s="11" t="s">
        <v>292</v>
      </c>
      <c r="K116" s="11">
        <v>0</v>
      </c>
      <c r="L116" s="11">
        <v>0</v>
      </c>
    </row>
    <row r="117" spans="1:12" x14ac:dyDescent="0.3">
      <c r="A117" s="11" t="s">
        <v>1682</v>
      </c>
      <c r="B117" s="11" t="s">
        <v>1974</v>
      </c>
      <c r="C117" s="11" t="s">
        <v>160</v>
      </c>
      <c r="D117" s="11" t="s">
        <v>67</v>
      </c>
      <c r="E117" s="11" t="s">
        <v>48</v>
      </c>
      <c r="F117" s="11" t="s">
        <v>49</v>
      </c>
      <c r="G117" s="11" t="s">
        <v>149</v>
      </c>
      <c r="H117" s="11" t="s">
        <v>138</v>
      </c>
      <c r="I117" s="11" t="s">
        <v>3784</v>
      </c>
      <c r="J117" s="11" t="s">
        <v>60</v>
      </c>
      <c r="K117" s="11" t="s">
        <v>139</v>
      </c>
      <c r="L117" s="11" t="s">
        <v>136</v>
      </c>
    </row>
    <row r="118" spans="1:12" x14ac:dyDescent="0.3">
      <c r="A118" s="11" t="s">
        <v>1682</v>
      </c>
      <c r="B118" s="11" t="s">
        <v>1975</v>
      </c>
      <c r="C118" s="11" t="s">
        <v>161</v>
      </c>
      <c r="D118" s="11" t="s">
        <v>75</v>
      </c>
      <c r="E118" s="11" t="s">
        <v>48</v>
      </c>
      <c r="F118" s="11" t="s">
        <v>73</v>
      </c>
      <c r="G118" s="11" t="s">
        <v>149</v>
      </c>
      <c r="H118" s="11" t="s">
        <v>138</v>
      </c>
      <c r="I118" s="11" t="s">
        <v>3784</v>
      </c>
      <c r="J118" s="11" t="s">
        <v>60</v>
      </c>
      <c r="K118" s="11" t="s">
        <v>139</v>
      </c>
      <c r="L118" s="11" t="s">
        <v>136</v>
      </c>
    </row>
    <row r="119" spans="1:12" x14ac:dyDescent="0.3">
      <c r="A119" s="11" t="s">
        <v>1682</v>
      </c>
      <c r="B119" s="11" t="s">
        <v>1976</v>
      </c>
      <c r="C119" s="11" t="s">
        <v>159</v>
      </c>
      <c r="D119" s="11" t="s">
        <v>64</v>
      </c>
      <c r="E119" s="11" t="s">
        <v>48</v>
      </c>
      <c r="F119" s="11" t="s">
        <v>57</v>
      </c>
      <c r="G119" s="11" t="s">
        <v>149</v>
      </c>
      <c r="H119" s="11" t="s">
        <v>138</v>
      </c>
      <c r="I119" s="11" t="s">
        <v>3784</v>
      </c>
      <c r="J119" s="11" t="s">
        <v>60</v>
      </c>
      <c r="K119" s="11" t="s">
        <v>139</v>
      </c>
      <c r="L119" s="11" t="s">
        <v>136</v>
      </c>
    </row>
    <row r="120" spans="1:12" x14ac:dyDescent="0.3">
      <c r="A120" s="11" t="s">
        <v>1682</v>
      </c>
      <c r="B120" s="11" t="s">
        <v>1977</v>
      </c>
      <c r="C120" s="11" t="s">
        <v>258</v>
      </c>
      <c r="D120" s="11" t="s">
        <v>88</v>
      </c>
      <c r="E120" s="11" t="s">
        <v>48</v>
      </c>
      <c r="F120" s="11" t="s">
        <v>73</v>
      </c>
      <c r="G120" s="11" t="s">
        <v>107</v>
      </c>
      <c r="H120" s="11" t="s">
        <v>107</v>
      </c>
      <c r="I120" s="11" t="s">
        <v>3797</v>
      </c>
      <c r="J120" s="11" t="s">
        <v>3788</v>
      </c>
      <c r="K120" s="11" t="s">
        <v>108</v>
      </c>
      <c r="L120" s="11" t="s">
        <v>108</v>
      </c>
    </row>
    <row r="121" spans="1:12" x14ac:dyDescent="0.3">
      <c r="A121" s="11" t="s">
        <v>1682</v>
      </c>
      <c r="B121" s="11" t="s">
        <v>1978</v>
      </c>
      <c r="C121" s="11" t="s">
        <v>256</v>
      </c>
      <c r="D121" s="11" t="s">
        <v>67</v>
      </c>
      <c r="E121" s="11" t="s">
        <v>48</v>
      </c>
      <c r="F121" s="11" t="s">
        <v>49</v>
      </c>
      <c r="G121" s="11" t="s">
        <v>107</v>
      </c>
      <c r="H121" s="11" t="s">
        <v>107</v>
      </c>
      <c r="I121" s="11" t="s">
        <v>3797</v>
      </c>
      <c r="J121" s="11" t="s">
        <v>3788</v>
      </c>
      <c r="K121" s="11" t="s">
        <v>108</v>
      </c>
      <c r="L121" s="11" t="s">
        <v>108</v>
      </c>
    </row>
    <row r="122" spans="1:12" x14ac:dyDescent="0.3">
      <c r="A122" s="11" t="s">
        <v>1682</v>
      </c>
      <c r="B122" s="11" t="s">
        <v>1979</v>
      </c>
      <c r="C122" s="11" t="s">
        <v>259</v>
      </c>
      <c r="D122" s="11" t="s">
        <v>89</v>
      </c>
      <c r="E122" s="11" t="s">
        <v>48</v>
      </c>
      <c r="F122" s="11" t="s">
        <v>73</v>
      </c>
      <c r="G122" s="11" t="s">
        <v>107</v>
      </c>
      <c r="H122" s="11" t="s">
        <v>107</v>
      </c>
      <c r="I122" s="11" t="s">
        <v>3797</v>
      </c>
      <c r="J122" s="11" t="s">
        <v>3788</v>
      </c>
      <c r="K122" s="11" t="s">
        <v>108</v>
      </c>
      <c r="L122" s="11" t="s">
        <v>108</v>
      </c>
    </row>
    <row r="123" spans="1:12" x14ac:dyDescent="0.3">
      <c r="A123" s="11" t="s">
        <v>1682</v>
      </c>
      <c r="B123" s="11" t="s">
        <v>1980</v>
      </c>
      <c r="C123" s="11" t="s">
        <v>277</v>
      </c>
      <c r="D123" s="11" t="s">
        <v>75</v>
      </c>
      <c r="E123" s="11" t="s">
        <v>48</v>
      </c>
      <c r="F123" s="11" t="s">
        <v>73</v>
      </c>
      <c r="G123" s="11" t="s">
        <v>107</v>
      </c>
      <c r="H123" s="11" t="s">
        <v>107</v>
      </c>
      <c r="I123" s="11" t="s">
        <v>3797</v>
      </c>
      <c r="J123" s="11" t="s">
        <v>3788</v>
      </c>
      <c r="K123" s="11" t="s">
        <v>108</v>
      </c>
      <c r="L123" s="11" t="s">
        <v>108</v>
      </c>
    </row>
    <row r="124" spans="1:12" x14ac:dyDescent="0.3">
      <c r="A124" s="11" t="s">
        <v>1682</v>
      </c>
      <c r="B124" s="11" t="s">
        <v>1981</v>
      </c>
      <c r="C124" s="11" t="s">
        <v>254</v>
      </c>
      <c r="D124" s="11" t="s">
        <v>64</v>
      </c>
      <c r="E124" s="11" t="s">
        <v>48</v>
      </c>
      <c r="F124" s="11" t="s">
        <v>57</v>
      </c>
      <c r="G124" s="11" t="s">
        <v>107</v>
      </c>
      <c r="H124" s="11" t="s">
        <v>107</v>
      </c>
      <c r="I124" s="11" t="s">
        <v>3797</v>
      </c>
      <c r="J124" s="11" t="s">
        <v>3788</v>
      </c>
      <c r="K124" s="11" t="s">
        <v>108</v>
      </c>
      <c r="L124" s="11" t="s">
        <v>108</v>
      </c>
    </row>
    <row r="125" spans="1:12" x14ac:dyDescent="0.3">
      <c r="A125" s="11" t="s">
        <v>1682</v>
      </c>
      <c r="B125" s="11" t="s">
        <v>1982</v>
      </c>
      <c r="C125" s="11" t="s">
        <v>1105</v>
      </c>
      <c r="D125" s="11" t="s">
        <v>88</v>
      </c>
      <c r="E125" s="11" t="s">
        <v>48</v>
      </c>
      <c r="F125" s="11" t="s">
        <v>73</v>
      </c>
      <c r="G125" s="11" t="s">
        <v>123</v>
      </c>
      <c r="H125" s="11" t="s">
        <v>123</v>
      </c>
      <c r="I125" s="11" t="s">
        <v>4290</v>
      </c>
      <c r="J125" s="11" t="s">
        <v>3788</v>
      </c>
      <c r="K125" s="11" t="s">
        <v>124</v>
      </c>
      <c r="L125" s="11" t="s">
        <v>62</v>
      </c>
    </row>
    <row r="126" spans="1:12" x14ac:dyDescent="0.3">
      <c r="A126" s="11" t="s">
        <v>1682</v>
      </c>
      <c r="B126" s="11" t="s">
        <v>1983</v>
      </c>
      <c r="C126" s="11" t="s">
        <v>129</v>
      </c>
      <c r="D126" s="11" t="s">
        <v>67</v>
      </c>
      <c r="E126" s="11" t="s">
        <v>48</v>
      </c>
      <c r="F126" s="11" t="s">
        <v>49</v>
      </c>
      <c r="G126" s="11" t="s">
        <v>123</v>
      </c>
      <c r="H126" s="11" t="s">
        <v>123</v>
      </c>
      <c r="I126" s="11" t="s">
        <v>4290</v>
      </c>
      <c r="J126" s="11" t="s">
        <v>3788</v>
      </c>
      <c r="K126" s="11" t="s">
        <v>124</v>
      </c>
      <c r="L126" s="11" t="s">
        <v>62</v>
      </c>
    </row>
    <row r="127" spans="1:12" x14ac:dyDescent="0.3">
      <c r="A127" s="11" t="s">
        <v>1682</v>
      </c>
      <c r="B127" s="11" t="s">
        <v>1984</v>
      </c>
      <c r="C127" s="11" t="s">
        <v>127</v>
      </c>
      <c r="D127" s="11" t="s">
        <v>67</v>
      </c>
      <c r="E127" s="11" t="s">
        <v>48</v>
      </c>
      <c r="F127" s="11" t="s">
        <v>49</v>
      </c>
      <c r="G127" s="11" t="s">
        <v>123</v>
      </c>
      <c r="H127" s="11" t="s">
        <v>123</v>
      </c>
      <c r="I127" s="11" t="s">
        <v>4290</v>
      </c>
      <c r="J127" s="11" t="s">
        <v>3788</v>
      </c>
      <c r="K127" s="11" t="s">
        <v>124</v>
      </c>
      <c r="L127" s="11" t="s">
        <v>62</v>
      </c>
    </row>
    <row r="128" spans="1:12" x14ac:dyDescent="0.3">
      <c r="A128" s="11" t="s">
        <v>1682</v>
      </c>
      <c r="B128" s="11" t="s">
        <v>1985</v>
      </c>
      <c r="C128" s="11" t="s">
        <v>131</v>
      </c>
      <c r="D128" s="11" t="s">
        <v>75</v>
      </c>
      <c r="E128" s="11" t="s">
        <v>48</v>
      </c>
      <c r="F128" s="11" t="s">
        <v>73</v>
      </c>
      <c r="G128" s="11" t="s">
        <v>123</v>
      </c>
      <c r="H128" s="11" t="s">
        <v>123</v>
      </c>
      <c r="I128" s="11" t="s">
        <v>4290</v>
      </c>
      <c r="J128" s="11" t="s">
        <v>3788</v>
      </c>
      <c r="K128" s="11" t="s">
        <v>124</v>
      </c>
      <c r="L128" s="11" t="s">
        <v>62</v>
      </c>
    </row>
    <row r="129" spans="1:12" x14ac:dyDescent="0.3">
      <c r="A129" s="11" t="s">
        <v>1682</v>
      </c>
      <c r="B129" s="11" t="s">
        <v>1986</v>
      </c>
      <c r="C129" s="11" t="s">
        <v>125</v>
      </c>
      <c r="D129" s="11" t="s">
        <v>64</v>
      </c>
      <c r="E129" s="11" t="s">
        <v>48</v>
      </c>
      <c r="F129" s="11" t="s">
        <v>57</v>
      </c>
      <c r="G129" s="11" t="s">
        <v>123</v>
      </c>
      <c r="H129" s="11" t="s">
        <v>123</v>
      </c>
      <c r="I129" s="11" t="s">
        <v>4290</v>
      </c>
      <c r="J129" s="11" t="s">
        <v>3788</v>
      </c>
      <c r="K129" s="11" t="s">
        <v>124</v>
      </c>
      <c r="L129" s="11" t="s">
        <v>62</v>
      </c>
    </row>
    <row r="130" spans="1:12" x14ac:dyDescent="0.3">
      <c r="A130" s="11" t="s">
        <v>1682</v>
      </c>
      <c r="B130" s="11" t="s">
        <v>1987</v>
      </c>
      <c r="C130" s="11" t="s">
        <v>288</v>
      </c>
      <c r="D130" s="11" t="s">
        <v>64</v>
      </c>
      <c r="E130" s="11" t="s">
        <v>48</v>
      </c>
      <c r="F130" s="11" t="s">
        <v>57</v>
      </c>
      <c r="G130" s="11" t="s">
        <v>51</v>
      </c>
      <c r="H130" s="11" t="s">
        <v>51</v>
      </c>
      <c r="I130" s="11" t="s">
        <v>202</v>
      </c>
      <c r="J130" s="11" t="s">
        <v>292</v>
      </c>
      <c r="K130" s="11" t="s">
        <v>289</v>
      </c>
      <c r="L130" s="11" t="s">
        <v>289</v>
      </c>
    </row>
    <row r="131" spans="1:12" x14ac:dyDescent="0.3">
      <c r="A131" s="11" t="s">
        <v>1682</v>
      </c>
      <c r="B131" s="11" t="s">
        <v>1988</v>
      </c>
      <c r="C131" s="11" t="s">
        <v>1106</v>
      </c>
      <c r="D131" s="11" t="s">
        <v>1107</v>
      </c>
      <c r="E131" s="11" t="s">
        <v>48</v>
      </c>
      <c r="F131" s="11" t="s">
        <v>73</v>
      </c>
      <c r="G131" s="11" t="s">
        <v>1108</v>
      </c>
      <c r="H131" s="11" t="s">
        <v>1108</v>
      </c>
      <c r="I131" s="11" t="s">
        <v>4290</v>
      </c>
      <c r="J131" s="11" t="s">
        <v>1554</v>
      </c>
      <c r="K131" s="11">
        <v>0</v>
      </c>
      <c r="L131" s="11">
        <v>0</v>
      </c>
    </row>
    <row r="132" spans="1:12" x14ac:dyDescent="0.3">
      <c r="A132" s="11" t="s">
        <v>1682</v>
      </c>
      <c r="B132" s="11" t="s">
        <v>1989</v>
      </c>
      <c r="C132" s="11" t="s">
        <v>313</v>
      </c>
      <c r="D132" s="11" t="s">
        <v>88</v>
      </c>
      <c r="E132" s="11" t="s">
        <v>48</v>
      </c>
      <c r="F132" s="11" t="s">
        <v>73</v>
      </c>
      <c r="G132" s="11" t="s">
        <v>314</v>
      </c>
      <c r="H132" s="11" t="s">
        <v>314</v>
      </c>
      <c r="I132" s="11" t="s">
        <v>1553</v>
      </c>
      <c r="J132" s="11" t="s">
        <v>3788</v>
      </c>
      <c r="K132" s="11">
        <v>0</v>
      </c>
      <c r="L132" s="11">
        <v>0</v>
      </c>
    </row>
    <row r="133" spans="1:12" x14ac:dyDescent="0.3">
      <c r="A133" s="11" t="s">
        <v>1682</v>
      </c>
      <c r="B133" s="11" t="s">
        <v>1990</v>
      </c>
      <c r="C133" s="11" t="s">
        <v>311</v>
      </c>
      <c r="D133" s="11" t="s">
        <v>64</v>
      </c>
      <c r="E133" s="11" t="s">
        <v>48</v>
      </c>
      <c r="F133" s="11" t="s">
        <v>57</v>
      </c>
      <c r="G133" s="11" t="s">
        <v>110</v>
      </c>
      <c r="H133" s="11" t="s">
        <v>110</v>
      </c>
      <c r="I133" s="11" t="s">
        <v>4290</v>
      </c>
      <c r="J133" s="11" t="s">
        <v>60</v>
      </c>
      <c r="K133" s="11" t="s">
        <v>111</v>
      </c>
      <c r="L133" s="11" t="s">
        <v>112</v>
      </c>
    </row>
    <row r="134" spans="1:12" x14ac:dyDescent="0.3">
      <c r="A134" s="11" t="s">
        <v>1682</v>
      </c>
      <c r="B134" s="11" t="s">
        <v>1991</v>
      </c>
      <c r="C134" s="11" t="s">
        <v>1110</v>
      </c>
      <c r="D134" s="11" t="s">
        <v>1107</v>
      </c>
      <c r="E134" s="11" t="s">
        <v>48</v>
      </c>
      <c r="F134" s="11" t="s">
        <v>73</v>
      </c>
      <c r="G134" s="11" t="s">
        <v>1111</v>
      </c>
      <c r="H134" s="11" t="s">
        <v>1111</v>
      </c>
      <c r="I134" s="11" t="s">
        <v>1553</v>
      </c>
      <c r="J134" s="11" t="s">
        <v>60</v>
      </c>
      <c r="K134" s="11">
        <v>0</v>
      </c>
      <c r="L134" s="11">
        <v>0</v>
      </c>
    </row>
    <row r="135" spans="1:12" x14ac:dyDescent="0.3">
      <c r="A135" s="11" t="s">
        <v>1682</v>
      </c>
      <c r="B135" s="11" t="s">
        <v>1992</v>
      </c>
      <c r="C135" s="11" t="s">
        <v>3803</v>
      </c>
      <c r="D135" s="11" t="s">
        <v>88</v>
      </c>
      <c r="E135" s="11" t="s">
        <v>48</v>
      </c>
      <c r="F135" s="11" t="s">
        <v>73</v>
      </c>
      <c r="G135" s="11" t="s">
        <v>90</v>
      </c>
      <c r="H135" s="11" t="s">
        <v>91</v>
      </c>
      <c r="I135" s="11" t="s">
        <v>1553</v>
      </c>
      <c r="J135" s="11" t="s">
        <v>3788</v>
      </c>
      <c r="K135" s="11" t="s">
        <v>241</v>
      </c>
      <c r="L135" s="11" t="s">
        <v>92</v>
      </c>
    </row>
    <row r="136" spans="1:12" x14ac:dyDescent="0.3">
      <c r="A136" s="11" t="s">
        <v>1682</v>
      </c>
      <c r="B136" s="11" t="s">
        <v>1993</v>
      </c>
      <c r="C136" s="11" t="s">
        <v>94</v>
      </c>
      <c r="D136" s="11" t="s">
        <v>67</v>
      </c>
      <c r="E136" s="11" t="s">
        <v>48</v>
      </c>
      <c r="F136" s="11" t="s">
        <v>49</v>
      </c>
      <c r="G136" s="11" t="s">
        <v>90</v>
      </c>
      <c r="H136" s="11" t="s">
        <v>91</v>
      </c>
      <c r="I136" s="11" t="s">
        <v>1553</v>
      </c>
      <c r="J136" s="11" t="s">
        <v>3788</v>
      </c>
      <c r="K136" s="11" t="s">
        <v>241</v>
      </c>
      <c r="L136" s="11" t="s">
        <v>92</v>
      </c>
    </row>
    <row r="137" spans="1:12" x14ac:dyDescent="0.3">
      <c r="A137" s="11" t="s">
        <v>1682</v>
      </c>
      <c r="B137" s="11" t="s">
        <v>1994</v>
      </c>
      <c r="C137" s="11" t="s">
        <v>3804</v>
      </c>
      <c r="D137" s="11" t="s">
        <v>89</v>
      </c>
      <c r="E137" s="11" t="s">
        <v>48</v>
      </c>
      <c r="F137" s="11" t="s">
        <v>73</v>
      </c>
      <c r="G137" s="11" t="s">
        <v>90</v>
      </c>
      <c r="H137" s="11" t="s">
        <v>91</v>
      </c>
      <c r="I137" s="11" t="s">
        <v>1553</v>
      </c>
      <c r="J137" s="11" t="s">
        <v>3788</v>
      </c>
      <c r="K137" s="11" t="s">
        <v>241</v>
      </c>
      <c r="L137" s="11" t="s">
        <v>92</v>
      </c>
    </row>
    <row r="138" spans="1:12" x14ac:dyDescent="0.3">
      <c r="A138" s="11" t="s">
        <v>1682</v>
      </c>
      <c r="B138" s="11" t="s">
        <v>1995</v>
      </c>
      <c r="C138" s="11" t="s">
        <v>95</v>
      </c>
      <c r="D138" s="11" t="s">
        <v>75</v>
      </c>
      <c r="E138" s="11" t="s">
        <v>48</v>
      </c>
      <c r="F138" s="11" t="s">
        <v>73</v>
      </c>
      <c r="G138" s="11" t="s">
        <v>90</v>
      </c>
      <c r="H138" s="11" t="s">
        <v>91</v>
      </c>
      <c r="I138" s="11" t="s">
        <v>1553</v>
      </c>
      <c r="J138" s="11" t="s">
        <v>3788</v>
      </c>
      <c r="K138" s="11" t="s">
        <v>241</v>
      </c>
      <c r="L138" s="11" t="s">
        <v>92</v>
      </c>
    </row>
    <row r="139" spans="1:12" x14ac:dyDescent="0.3">
      <c r="A139" s="11" t="s">
        <v>1682</v>
      </c>
      <c r="B139" s="11" t="s">
        <v>1996</v>
      </c>
      <c r="C139" s="11" t="s">
        <v>93</v>
      </c>
      <c r="D139" s="11" t="s">
        <v>64</v>
      </c>
      <c r="E139" s="11" t="s">
        <v>48</v>
      </c>
      <c r="F139" s="11" t="s">
        <v>57</v>
      </c>
      <c r="G139" s="11" t="s">
        <v>90</v>
      </c>
      <c r="H139" s="11" t="s">
        <v>91</v>
      </c>
      <c r="I139" s="11" t="s">
        <v>1553</v>
      </c>
      <c r="J139" s="11" t="s">
        <v>3788</v>
      </c>
      <c r="K139" s="11" t="s">
        <v>241</v>
      </c>
      <c r="L139" s="11" t="s">
        <v>92</v>
      </c>
    </row>
    <row r="140" spans="1:12" x14ac:dyDescent="0.3">
      <c r="A140" s="50" t="s">
        <v>1682</v>
      </c>
      <c r="B140" s="50" t="s">
        <v>1997</v>
      </c>
      <c r="C140" s="50" t="s">
        <v>46</v>
      </c>
      <c r="D140" s="50" t="s">
        <v>47</v>
      </c>
      <c r="E140" s="50" t="s">
        <v>48</v>
      </c>
      <c r="F140" s="50" t="s">
        <v>49</v>
      </c>
      <c r="G140" s="50" t="s">
        <v>50</v>
      </c>
      <c r="H140" s="50" t="s">
        <v>51</v>
      </c>
      <c r="I140" s="50" t="s">
        <v>3797</v>
      </c>
      <c r="J140" s="50" t="s">
        <v>1554</v>
      </c>
      <c r="K140" s="50" t="s">
        <v>53</v>
      </c>
      <c r="L140" s="50" t="s">
        <v>54</v>
      </c>
    </row>
    <row r="141" spans="1:12" x14ac:dyDescent="0.3">
      <c r="A141" s="11" t="s">
        <v>1682</v>
      </c>
      <c r="B141" s="11" t="s">
        <v>1998</v>
      </c>
      <c r="C141" s="11" t="s">
        <v>237</v>
      </c>
      <c r="D141" s="11" t="s">
        <v>47</v>
      </c>
      <c r="E141" s="11" t="s">
        <v>48</v>
      </c>
      <c r="F141" s="11" t="s">
        <v>49</v>
      </c>
      <c r="G141" s="11" t="s">
        <v>110</v>
      </c>
      <c r="H141" s="11" t="s">
        <v>110</v>
      </c>
      <c r="I141" s="11" t="s">
        <v>4290</v>
      </c>
      <c r="J141" s="11" t="s">
        <v>60</v>
      </c>
      <c r="K141" s="11" t="s">
        <v>111</v>
      </c>
      <c r="L141" s="11" t="s">
        <v>112</v>
      </c>
    </row>
    <row r="142" spans="1:12" x14ac:dyDescent="0.3">
      <c r="A142" s="11" t="s">
        <v>1682</v>
      </c>
      <c r="B142" s="11" t="s">
        <v>1999</v>
      </c>
      <c r="C142" s="11" t="s">
        <v>113</v>
      </c>
      <c r="D142" s="11" t="s">
        <v>64</v>
      </c>
      <c r="E142" s="11" t="s">
        <v>48</v>
      </c>
      <c r="F142" s="11" t="s">
        <v>57</v>
      </c>
      <c r="G142" s="11" t="s">
        <v>110</v>
      </c>
      <c r="H142" s="11" t="s">
        <v>110</v>
      </c>
      <c r="I142" s="11" t="s">
        <v>4290</v>
      </c>
      <c r="J142" s="11" t="s">
        <v>60</v>
      </c>
      <c r="K142" s="11" t="s">
        <v>111</v>
      </c>
      <c r="L142" s="11" t="s">
        <v>112</v>
      </c>
    </row>
    <row r="143" spans="1:12" x14ac:dyDescent="0.3">
      <c r="A143" s="11" t="s">
        <v>1682</v>
      </c>
      <c r="B143" s="11" t="s">
        <v>2000</v>
      </c>
      <c r="C143" s="11" t="s">
        <v>227</v>
      </c>
      <c r="D143" s="11" t="s">
        <v>67</v>
      </c>
      <c r="E143" s="11" t="s">
        <v>48</v>
      </c>
      <c r="F143" s="11" t="s">
        <v>49</v>
      </c>
      <c r="G143" s="11" t="s">
        <v>114</v>
      </c>
      <c r="H143" s="11" t="s">
        <v>114</v>
      </c>
      <c r="I143" s="11" t="s">
        <v>3797</v>
      </c>
      <c r="J143" s="11" t="s">
        <v>60</v>
      </c>
      <c r="K143" s="11" t="s">
        <v>115</v>
      </c>
      <c r="L143" s="11" t="s">
        <v>116</v>
      </c>
    </row>
    <row r="144" spans="1:12" x14ac:dyDescent="0.3">
      <c r="A144" s="11" t="s">
        <v>1682</v>
      </c>
      <c r="B144" s="11" t="s">
        <v>2001</v>
      </c>
      <c r="C144" s="11" t="s">
        <v>229</v>
      </c>
      <c r="D144" s="11" t="s">
        <v>75</v>
      </c>
      <c r="E144" s="11" t="s">
        <v>48</v>
      </c>
      <c r="F144" s="11" t="s">
        <v>73</v>
      </c>
      <c r="G144" s="11" t="s">
        <v>114</v>
      </c>
      <c r="H144" s="11" t="s">
        <v>114</v>
      </c>
      <c r="I144" s="11" t="s">
        <v>3797</v>
      </c>
      <c r="J144" s="11" t="s">
        <v>60</v>
      </c>
      <c r="K144" s="11" t="s">
        <v>115</v>
      </c>
      <c r="L144" s="11" t="s">
        <v>116</v>
      </c>
    </row>
    <row r="145" spans="1:12" x14ac:dyDescent="0.3">
      <c r="A145" s="11" t="s">
        <v>1682</v>
      </c>
      <c r="B145" s="11" t="s">
        <v>2002</v>
      </c>
      <c r="C145" s="11" t="s">
        <v>228</v>
      </c>
      <c r="D145" s="11" t="s">
        <v>64</v>
      </c>
      <c r="E145" s="11" t="s">
        <v>48</v>
      </c>
      <c r="F145" s="11" t="s">
        <v>57</v>
      </c>
      <c r="G145" s="11" t="s">
        <v>114</v>
      </c>
      <c r="H145" s="11" t="s">
        <v>114</v>
      </c>
      <c r="I145" s="11" t="s">
        <v>3797</v>
      </c>
      <c r="J145" s="11" t="s">
        <v>60</v>
      </c>
      <c r="K145" s="11" t="s">
        <v>115</v>
      </c>
      <c r="L145" s="11" t="s">
        <v>116</v>
      </c>
    </row>
    <row r="146" spans="1:12" x14ac:dyDescent="0.3">
      <c r="A146" s="11" t="s">
        <v>1682</v>
      </c>
      <c r="B146" s="11" t="s">
        <v>2003</v>
      </c>
      <c r="C146" s="11" t="s">
        <v>332</v>
      </c>
      <c r="D146" s="11" t="s">
        <v>75</v>
      </c>
      <c r="E146" s="11" t="s">
        <v>48</v>
      </c>
      <c r="F146" s="11" t="s">
        <v>73</v>
      </c>
      <c r="G146" s="11" t="s">
        <v>294</v>
      </c>
      <c r="H146" s="11" t="s">
        <v>294</v>
      </c>
      <c r="I146" s="11" t="s">
        <v>1553</v>
      </c>
      <c r="J146" s="11" t="s">
        <v>3788</v>
      </c>
      <c r="K146" s="11" t="s">
        <v>520</v>
      </c>
      <c r="L146" s="11" t="s">
        <v>92</v>
      </c>
    </row>
    <row r="147" spans="1:12" x14ac:dyDescent="0.3">
      <c r="A147" s="11" t="s">
        <v>1682</v>
      </c>
      <c r="B147" s="11" t="s">
        <v>2004</v>
      </c>
      <c r="C147" s="11" t="s">
        <v>307</v>
      </c>
      <c r="D147" s="11" t="s">
        <v>64</v>
      </c>
      <c r="E147" s="11" t="s">
        <v>48</v>
      </c>
      <c r="F147" s="11" t="s">
        <v>57</v>
      </c>
      <c r="G147" s="11" t="s">
        <v>294</v>
      </c>
      <c r="H147" s="11" t="s">
        <v>294</v>
      </c>
      <c r="I147" s="11" t="s">
        <v>1553</v>
      </c>
      <c r="J147" s="11" t="s">
        <v>3788</v>
      </c>
      <c r="K147" s="11" t="s">
        <v>520</v>
      </c>
      <c r="L147" s="11" t="s">
        <v>92</v>
      </c>
    </row>
    <row r="148" spans="1:12" x14ac:dyDescent="0.3">
      <c r="A148" s="11" t="s">
        <v>1682</v>
      </c>
      <c r="B148" s="11" t="s">
        <v>2005</v>
      </c>
      <c r="C148" s="11" t="s">
        <v>3805</v>
      </c>
      <c r="D148" s="11" t="s">
        <v>89</v>
      </c>
      <c r="E148" s="11" t="s">
        <v>48</v>
      </c>
      <c r="F148" s="11" t="s">
        <v>73</v>
      </c>
      <c r="G148" s="11" t="s">
        <v>138</v>
      </c>
      <c r="H148" s="11" t="s">
        <v>138</v>
      </c>
      <c r="I148" s="11" t="s">
        <v>3784</v>
      </c>
      <c r="J148" s="11" t="s">
        <v>60</v>
      </c>
      <c r="K148" s="11" t="s">
        <v>139</v>
      </c>
      <c r="L148" s="11" t="s">
        <v>136</v>
      </c>
    </row>
    <row r="149" spans="1:12" x14ac:dyDescent="0.3">
      <c r="A149" s="11" t="s">
        <v>1682</v>
      </c>
      <c r="B149" s="11" t="s">
        <v>2006</v>
      </c>
      <c r="C149" s="11" t="s">
        <v>198</v>
      </c>
      <c r="D149" s="11" t="s">
        <v>47</v>
      </c>
      <c r="E149" s="11" t="s">
        <v>48</v>
      </c>
      <c r="F149" s="11" t="s">
        <v>49</v>
      </c>
      <c r="G149" s="11" t="s">
        <v>138</v>
      </c>
      <c r="H149" s="11" t="s">
        <v>138</v>
      </c>
      <c r="I149" s="11" t="s">
        <v>3784</v>
      </c>
      <c r="J149" s="11" t="s">
        <v>60</v>
      </c>
      <c r="K149" s="11" t="s">
        <v>139</v>
      </c>
      <c r="L149" s="11" t="s">
        <v>136</v>
      </c>
    </row>
    <row r="150" spans="1:12" x14ac:dyDescent="0.3">
      <c r="A150" s="11" t="s">
        <v>1682</v>
      </c>
      <c r="B150" s="11" t="s">
        <v>2007</v>
      </c>
      <c r="C150" s="11" t="s">
        <v>3806</v>
      </c>
      <c r="D150" s="11" t="s">
        <v>88</v>
      </c>
      <c r="E150" s="11" t="s">
        <v>48</v>
      </c>
      <c r="F150" s="11" t="s">
        <v>73</v>
      </c>
      <c r="G150" s="11" t="s">
        <v>149</v>
      </c>
      <c r="H150" s="11" t="s">
        <v>138</v>
      </c>
      <c r="I150" s="11" t="s">
        <v>3784</v>
      </c>
      <c r="J150" s="11" t="s">
        <v>60</v>
      </c>
      <c r="K150" s="11" t="s">
        <v>139</v>
      </c>
      <c r="L150" s="11" t="s">
        <v>136</v>
      </c>
    </row>
    <row r="151" spans="1:12" x14ac:dyDescent="0.3">
      <c r="A151" s="11" t="s">
        <v>1682</v>
      </c>
      <c r="B151" s="11" t="s">
        <v>2008</v>
      </c>
      <c r="C151" s="11" t="s">
        <v>154</v>
      </c>
      <c r="D151" s="11" t="s">
        <v>67</v>
      </c>
      <c r="E151" s="11" t="s">
        <v>48</v>
      </c>
      <c r="F151" s="11" t="s">
        <v>49</v>
      </c>
      <c r="G151" s="11" t="s">
        <v>149</v>
      </c>
      <c r="H151" s="11" t="s">
        <v>138</v>
      </c>
      <c r="I151" s="11" t="s">
        <v>3784</v>
      </c>
      <c r="J151" s="11" t="s">
        <v>60</v>
      </c>
      <c r="K151" s="11" t="s">
        <v>139</v>
      </c>
      <c r="L151" s="11" t="s">
        <v>136</v>
      </c>
    </row>
    <row r="152" spans="1:12" x14ac:dyDescent="0.3">
      <c r="A152" s="11" t="s">
        <v>1682</v>
      </c>
      <c r="B152" s="11" t="s">
        <v>2009</v>
      </c>
      <c r="C152" s="11" t="s">
        <v>3807</v>
      </c>
      <c r="D152" s="11" t="s">
        <v>89</v>
      </c>
      <c r="E152" s="11" t="s">
        <v>48</v>
      </c>
      <c r="F152" s="11" t="s">
        <v>73</v>
      </c>
      <c r="G152" s="11" t="s">
        <v>149</v>
      </c>
      <c r="H152" s="11" t="s">
        <v>138</v>
      </c>
      <c r="I152" s="11" t="s">
        <v>3784</v>
      </c>
      <c r="J152" s="11" t="s">
        <v>60</v>
      </c>
      <c r="K152" s="11" t="s">
        <v>139</v>
      </c>
      <c r="L152" s="11" t="s">
        <v>136</v>
      </c>
    </row>
    <row r="153" spans="1:12" x14ac:dyDescent="0.3">
      <c r="A153" s="11" t="s">
        <v>1682</v>
      </c>
      <c r="B153" s="11" t="s">
        <v>2010</v>
      </c>
      <c r="C153" s="11" t="s">
        <v>155</v>
      </c>
      <c r="D153" s="11" t="s">
        <v>75</v>
      </c>
      <c r="E153" s="11" t="s">
        <v>48</v>
      </c>
      <c r="F153" s="11" t="s">
        <v>73</v>
      </c>
      <c r="G153" s="11" t="s">
        <v>149</v>
      </c>
      <c r="H153" s="11" t="s">
        <v>138</v>
      </c>
      <c r="I153" s="11" t="s">
        <v>3784</v>
      </c>
      <c r="J153" s="11" t="s">
        <v>60</v>
      </c>
      <c r="K153" s="11" t="s">
        <v>139</v>
      </c>
      <c r="L153" s="11" t="s">
        <v>136</v>
      </c>
    </row>
    <row r="154" spans="1:12" x14ac:dyDescent="0.3">
      <c r="A154" s="11" t="s">
        <v>1682</v>
      </c>
      <c r="B154" s="11" t="s">
        <v>2011</v>
      </c>
      <c r="C154" s="11" t="s">
        <v>151</v>
      </c>
      <c r="D154" s="11" t="s">
        <v>64</v>
      </c>
      <c r="E154" s="11" t="s">
        <v>48</v>
      </c>
      <c r="F154" s="11" t="s">
        <v>57</v>
      </c>
      <c r="G154" s="11" t="s">
        <v>149</v>
      </c>
      <c r="H154" s="11" t="s">
        <v>138</v>
      </c>
      <c r="I154" s="11" t="s">
        <v>3784</v>
      </c>
      <c r="J154" s="11" t="s">
        <v>60</v>
      </c>
      <c r="K154" s="11" t="s">
        <v>139</v>
      </c>
      <c r="L154" s="11" t="s">
        <v>136</v>
      </c>
    </row>
    <row r="155" spans="1:12" x14ac:dyDescent="0.3">
      <c r="A155" s="11" t="s">
        <v>1682</v>
      </c>
      <c r="B155" s="11" t="s">
        <v>2012</v>
      </c>
      <c r="C155" s="11" t="s">
        <v>150</v>
      </c>
      <c r="D155" s="11" t="s">
        <v>64</v>
      </c>
      <c r="E155" s="11" t="s">
        <v>48</v>
      </c>
      <c r="F155" s="11" t="s">
        <v>57</v>
      </c>
      <c r="G155" s="11" t="s">
        <v>149</v>
      </c>
      <c r="H155" s="11" t="s">
        <v>138</v>
      </c>
      <c r="I155" s="11" t="s">
        <v>3784</v>
      </c>
      <c r="J155" s="11" t="s">
        <v>60</v>
      </c>
      <c r="K155" s="11" t="s">
        <v>139</v>
      </c>
      <c r="L155" s="11" t="s">
        <v>136</v>
      </c>
    </row>
    <row r="156" spans="1:12" x14ac:dyDescent="0.3">
      <c r="A156" s="11" t="s">
        <v>1682</v>
      </c>
      <c r="B156" s="11" t="s">
        <v>2013</v>
      </c>
      <c r="C156" s="11" t="s">
        <v>340</v>
      </c>
      <c r="D156" s="11" t="s">
        <v>47</v>
      </c>
      <c r="E156" s="11" t="s">
        <v>48</v>
      </c>
      <c r="F156" s="11" t="s">
        <v>49</v>
      </c>
      <c r="G156" s="11" t="s">
        <v>230</v>
      </c>
      <c r="H156" s="11" t="s">
        <v>230</v>
      </c>
      <c r="I156" s="11" t="s">
        <v>3797</v>
      </c>
      <c r="J156" s="11" t="s">
        <v>3788</v>
      </c>
      <c r="K156" s="11" t="s">
        <v>4007</v>
      </c>
      <c r="L156" s="11" t="s">
        <v>4007</v>
      </c>
    </row>
    <row r="157" spans="1:12" x14ac:dyDescent="0.3">
      <c r="A157" s="11" t="s">
        <v>1682</v>
      </c>
      <c r="B157" s="11" t="s">
        <v>2014</v>
      </c>
      <c r="C157" s="11" t="s">
        <v>334</v>
      </c>
      <c r="D157" s="11" t="s">
        <v>47</v>
      </c>
      <c r="E157" s="11" t="s">
        <v>48</v>
      </c>
      <c r="F157" s="11" t="s">
        <v>49</v>
      </c>
      <c r="G157" s="11" t="s">
        <v>51</v>
      </c>
      <c r="H157" s="11" t="s">
        <v>314</v>
      </c>
      <c r="I157" s="11" t="s">
        <v>3797</v>
      </c>
      <c r="J157" s="11" t="s">
        <v>1554</v>
      </c>
      <c r="K157" s="11" t="s">
        <v>266</v>
      </c>
      <c r="L157" s="11" t="s">
        <v>266</v>
      </c>
    </row>
    <row r="158" spans="1:12" x14ac:dyDescent="0.3">
      <c r="A158" s="11" t="s">
        <v>1682</v>
      </c>
      <c r="B158" s="11" t="s">
        <v>2015</v>
      </c>
      <c r="C158" s="11" t="s">
        <v>310</v>
      </c>
      <c r="D158" s="11" t="s">
        <v>64</v>
      </c>
      <c r="E158" s="11" t="s">
        <v>48</v>
      </c>
      <c r="F158" s="11" t="s">
        <v>57</v>
      </c>
      <c r="G158" s="11" t="s">
        <v>230</v>
      </c>
      <c r="H158" s="11" t="s">
        <v>230</v>
      </c>
      <c r="I158" s="11" t="s">
        <v>3797</v>
      </c>
      <c r="J158" s="11" t="s">
        <v>3788</v>
      </c>
      <c r="K158" s="11" t="s">
        <v>4007</v>
      </c>
      <c r="L158" s="11" t="s">
        <v>4007</v>
      </c>
    </row>
    <row r="159" spans="1:12" x14ac:dyDescent="0.3">
      <c r="A159" s="11" t="s">
        <v>1682</v>
      </c>
      <c r="B159" s="11" t="s">
        <v>2016</v>
      </c>
      <c r="C159" s="11" t="s">
        <v>1825</v>
      </c>
      <c r="D159" s="11" t="s">
        <v>88</v>
      </c>
      <c r="E159" s="11" t="s">
        <v>48</v>
      </c>
      <c r="F159" s="11" t="s">
        <v>73</v>
      </c>
      <c r="G159" s="11" t="s">
        <v>85</v>
      </c>
      <c r="H159" s="11" t="s">
        <v>59</v>
      </c>
      <c r="I159" s="11" t="s">
        <v>1553</v>
      </c>
      <c r="J159" s="11" t="s">
        <v>3788</v>
      </c>
      <c r="K159" s="11" t="s">
        <v>77</v>
      </c>
      <c r="L159" s="11" t="s">
        <v>92</v>
      </c>
    </row>
    <row r="160" spans="1:12" x14ac:dyDescent="0.3">
      <c r="A160" s="11" t="s">
        <v>1682</v>
      </c>
      <c r="B160" s="11" t="s">
        <v>2017</v>
      </c>
      <c r="C160" s="11" t="s">
        <v>1826</v>
      </c>
      <c r="D160" s="11" t="s">
        <v>89</v>
      </c>
      <c r="E160" s="11" t="s">
        <v>48</v>
      </c>
      <c r="F160" s="11" t="s">
        <v>73</v>
      </c>
      <c r="G160" s="11" t="s">
        <v>85</v>
      </c>
      <c r="H160" s="11" t="s">
        <v>59</v>
      </c>
      <c r="I160" s="11" t="s">
        <v>1553</v>
      </c>
      <c r="J160" s="11" t="s">
        <v>3788</v>
      </c>
      <c r="K160" s="11" t="s">
        <v>77</v>
      </c>
      <c r="L160" s="11" t="s">
        <v>92</v>
      </c>
    </row>
    <row r="161" spans="1:12" x14ac:dyDescent="0.3">
      <c r="A161" s="11" t="s">
        <v>1682</v>
      </c>
      <c r="B161" s="11" t="s">
        <v>2018</v>
      </c>
      <c r="C161" s="11" t="s">
        <v>339</v>
      </c>
      <c r="D161" s="11" t="s">
        <v>47</v>
      </c>
      <c r="E161" s="11" t="s">
        <v>48</v>
      </c>
      <c r="F161" s="11" t="s">
        <v>49</v>
      </c>
      <c r="G161" s="11" t="s">
        <v>85</v>
      </c>
      <c r="H161" s="11" t="s">
        <v>338</v>
      </c>
      <c r="I161" s="11" t="s">
        <v>1553</v>
      </c>
      <c r="J161" s="11" t="s">
        <v>3788</v>
      </c>
      <c r="K161" s="11" t="s">
        <v>77</v>
      </c>
      <c r="L161" s="11" t="s">
        <v>92</v>
      </c>
    </row>
    <row r="162" spans="1:12" x14ac:dyDescent="0.3">
      <c r="A162" s="11" t="s">
        <v>1682</v>
      </c>
      <c r="B162" s="11" t="s">
        <v>2019</v>
      </c>
      <c r="C162" s="11" t="s">
        <v>86</v>
      </c>
      <c r="D162" s="11" t="s">
        <v>64</v>
      </c>
      <c r="E162" s="11" t="s">
        <v>48</v>
      </c>
      <c r="F162" s="11" t="s">
        <v>57</v>
      </c>
      <c r="G162" s="11" t="s">
        <v>85</v>
      </c>
      <c r="H162" s="11" t="s">
        <v>59</v>
      </c>
      <c r="I162" s="11" t="s">
        <v>1553</v>
      </c>
      <c r="J162" s="11" t="s">
        <v>3788</v>
      </c>
      <c r="K162" s="11" t="s">
        <v>77</v>
      </c>
      <c r="L162" s="11" t="s">
        <v>92</v>
      </c>
    </row>
    <row r="163" spans="1:12" x14ac:dyDescent="0.3">
      <c r="A163" s="11" t="s">
        <v>1682</v>
      </c>
      <c r="B163" s="11" t="s">
        <v>2020</v>
      </c>
      <c r="C163" s="11" t="s">
        <v>87</v>
      </c>
      <c r="D163" s="11" t="s">
        <v>70</v>
      </c>
      <c r="E163" s="11" t="s">
        <v>48</v>
      </c>
      <c r="F163" s="11" t="s">
        <v>71</v>
      </c>
      <c r="G163" s="11" t="s">
        <v>85</v>
      </c>
      <c r="H163" s="11" t="s">
        <v>59</v>
      </c>
      <c r="I163" s="11" t="s">
        <v>1553</v>
      </c>
      <c r="J163" s="11" t="s">
        <v>3788</v>
      </c>
      <c r="K163" s="11" t="s">
        <v>77</v>
      </c>
      <c r="L163" s="11" t="s">
        <v>92</v>
      </c>
    </row>
    <row r="164" spans="1:12" x14ac:dyDescent="0.3">
      <c r="A164" s="11" t="s">
        <v>1682</v>
      </c>
      <c r="B164" s="11" t="s">
        <v>2021</v>
      </c>
      <c r="C164" s="11" t="s">
        <v>322</v>
      </c>
      <c r="D164" s="11" t="s">
        <v>88</v>
      </c>
      <c r="E164" s="11" t="s">
        <v>48</v>
      </c>
      <c r="F164" s="11" t="s">
        <v>73</v>
      </c>
      <c r="G164" s="11" t="s">
        <v>236</v>
      </c>
      <c r="H164" s="11" t="s">
        <v>236</v>
      </c>
      <c r="I164" s="11" t="s">
        <v>1553</v>
      </c>
      <c r="J164" s="11" t="s">
        <v>3788</v>
      </c>
      <c r="K164" s="11" t="s">
        <v>62</v>
      </c>
      <c r="L164" s="11" t="s">
        <v>62</v>
      </c>
    </row>
    <row r="165" spans="1:12" x14ac:dyDescent="0.3">
      <c r="A165" s="11" t="s">
        <v>1682</v>
      </c>
      <c r="B165" s="11" t="s">
        <v>2022</v>
      </c>
      <c r="C165" s="11" t="s">
        <v>323</v>
      </c>
      <c r="D165" s="11" t="s">
        <v>67</v>
      </c>
      <c r="E165" s="11" t="s">
        <v>48</v>
      </c>
      <c r="F165" s="11" t="s">
        <v>49</v>
      </c>
      <c r="G165" s="11" t="s">
        <v>236</v>
      </c>
      <c r="H165" s="11" t="s">
        <v>236</v>
      </c>
      <c r="I165" s="11" t="s">
        <v>1553</v>
      </c>
      <c r="J165" s="11" t="s">
        <v>3788</v>
      </c>
      <c r="K165" s="11" t="s">
        <v>62</v>
      </c>
      <c r="L165" s="11" t="s">
        <v>62</v>
      </c>
    </row>
    <row r="166" spans="1:12" x14ac:dyDescent="0.3">
      <c r="A166" s="11" t="s">
        <v>1682</v>
      </c>
      <c r="B166" s="11" t="s">
        <v>2023</v>
      </c>
      <c r="C166" s="11" t="s">
        <v>321</v>
      </c>
      <c r="D166" s="11" t="s">
        <v>64</v>
      </c>
      <c r="E166" s="11" t="s">
        <v>48</v>
      </c>
      <c r="F166" s="11" t="s">
        <v>57</v>
      </c>
      <c r="G166" s="11" t="s">
        <v>236</v>
      </c>
      <c r="H166" s="11" t="s">
        <v>236</v>
      </c>
      <c r="I166" s="11" t="s">
        <v>1553</v>
      </c>
      <c r="J166" s="11" t="s">
        <v>3788</v>
      </c>
      <c r="K166" s="11" t="s">
        <v>62</v>
      </c>
      <c r="L166" s="11" t="s">
        <v>62</v>
      </c>
    </row>
    <row r="167" spans="1:12" x14ac:dyDescent="0.3">
      <c r="A167" s="11" t="s">
        <v>1682</v>
      </c>
      <c r="B167" s="11" t="s">
        <v>2024</v>
      </c>
      <c r="C167" s="11" t="s">
        <v>305</v>
      </c>
      <c r="D167" s="11" t="s">
        <v>47</v>
      </c>
      <c r="E167" s="11" t="s">
        <v>48</v>
      </c>
      <c r="F167" s="11" t="s">
        <v>49</v>
      </c>
      <c r="G167" s="11" t="s">
        <v>306</v>
      </c>
      <c r="H167" s="11" t="s">
        <v>306</v>
      </c>
      <c r="I167" s="11" t="s">
        <v>4290</v>
      </c>
      <c r="J167" s="11" t="s">
        <v>3788</v>
      </c>
      <c r="K167" s="11" t="s">
        <v>297</v>
      </c>
      <c r="L167" s="11" t="s">
        <v>166</v>
      </c>
    </row>
    <row r="168" spans="1:12" x14ac:dyDescent="0.3">
      <c r="A168" s="11" t="s">
        <v>1682</v>
      </c>
      <c r="B168" s="11" t="s">
        <v>2025</v>
      </c>
      <c r="C168" s="11" t="s">
        <v>193</v>
      </c>
      <c r="D168" s="11" t="s">
        <v>47</v>
      </c>
      <c r="E168" s="11" t="s">
        <v>48</v>
      </c>
      <c r="F168" s="11" t="s">
        <v>49</v>
      </c>
      <c r="G168" s="11" t="s">
        <v>194</v>
      </c>
      <c r="H168" s="11" t="s">
        <v>338</v>
      </c>
      <c r="I168" s="11" t="s">
        <v>1553</v>
      </c>
      <c r="J168" s="11" t="s">
        <v>60</v>
      </c>
      <c r="K168" s="11" t="s">
        <v>77</v>
      </c>
      <c r="L168" s="11" t="s">
        <v>92</v>
      </c>
    </row>
    <row r="169" spans="1:12" x14ac:dyDescent="0.3">
      <c r="A169" s="11" t="s">
        <v>1682</v>
      </c>
      <c r="B169" s="11" t="s">
        <v>2026</v>
      </c>
      <c r="C169" s="11" t="s">
        <v>275</v>
      </c>
      <c r="D169" s="11" t="s">
        <v>64</v>
      </c>
      <c r="E169" s="11" t="s">
        <v>48</v>
      </c>
      <c r="F169" s="11" t="s">
        <v>57</v>
      </c>
      <c r="G169" s="11" t="s">
        <v>180</v>
      </c>
      <c r="H169" s="11" t="s">
        <v>180</v>
      </c>
      <c r="I169" s="11" t="s">
        <v>4290</v>
      </c>
      <c r="J169" s="11" t="s">
        <v>1554</v>
      </c>
      <c r="K169" s="11" t="s">
        <v>165</v>
      </c>
      <c r="L169" s="11" t="s">
        <v>166</v>
      </c>
    </row>
    <row r="170" spans="1:12" x14ac:dyDescent="0.3">
      <c r="A170" s="11" t="s">
        <v>1682</v>
      </c>
      <c r="B170" s="11" t="s">
        <v>2027</v>
      </c>
      <c r="C170" s="11" t="s">
        <v>333</v>
      </c>
      <c r="D170" s="11" t="s">
        <v>88</v>
      </c>
      <c r="E170" s="11" t="s">
        <v>48</v>
      </c>
      <c r="F170" s="11" t="s">
        <v>73</v>
      </c>
      <c r="G170" s="11" t="s">
        <v>51</v>
      </c>
      <c r="H170" s="11" t="s">
        <v>51</v>
      </c>
      <c r="I170" s="11" t="s">
        <v>3797</v>
      </c>
      <c r="J170" s="11" t="s">
        <v>292</v>
      </c>
      <c r="K170" s="11" t="s">
        <v>388</v>
      </c>
      <c r="L170" s="11" t="s">
        <v>388</v>
      </c>
    </row>
    <row r="171" spans="1:12" x14ac:dyDescent="0.3">
      <c r="A171" s="11" t="s">
        <v>1682</v>
      </c>
      <c r="B171" s="11" t="s">
        <v>2028</v>
      </c>
      <c r="C171" s="11" t="s">
        <v>291</v>
      </c>
      <c r="D171" s="11" t="s">
        <v>67</v>
      </c>
      <c r="E171" s="11" t="s">
        <v>48</v>
      </c>
      <c r="F171" s="11" t="s">
        <v>49</v>
      </c>
      <c r="G171" s="11" t="s">
        <v>51</v>
      </c>
      <c r="H171" s="11" t="s">
        <v>51</v>
      </c>
      <c r="I171" s="11" t="s">
        <v>3797</v>
      </c>
      <c r="J171" s="11" t="s">
        <v>292</v>
      </c>
      <c r="K171" s="11" t="s">
        <v>388</v>
      </c>
      <c r="L171" s="11" t="s">
        <v>388</v>
      </c>
    </row>
    <row r="172" spans="1:12" x14ac:dyDescent="0.3">
      <c r="A172" s="11" t="s">
        <v>1682</v>
      </c>
      <c r="B172" s="11" t="s">
        <v>2029</v>
      </c>
      <c r="C172" s="11" t="s">
        <v>3808</v>
      </c>
      <c r="D172" s="11" t="s">
        <v>75</v>
      </c>
      <c r="E172" s="11" t="s">
        <v>48</v>
      </c>
      <c r="F172" s="11" t="s">
        <v>73</v>
      </c>
      <c r="G172" s="11" t="s">
        <v>51</v>
      </c>
      <c r="H172" s="11" t="s">
        <v>51</v>
      </c>
      <c r="I172" s="11" t="s">
        <v>3797</v>
      </c>
      <c r="J172" s="11" t="s">
        <v>292</v>
      </c>
      <c r="K172" s="11" t="s">
        <v>388</v>
      </c>
      <c r="L172" s="11" t="s">
        <v>388</v>
      </c>
    </row>
    <row r="173" spans="1:12" x14ac:dyDescent="0.3">
      <c r="A173" s="11" t="s">
        <v>1682</v>
      </c>
      <c r="B173" s="11" t="s">
        <v>2030</v>
      </c>
      <c r="C173" s="11" t="s">
        <v>318</v>
      </c>
      <c r="D173" s="11" t="s">
        <v>79</v>
      </c>
      <c r="E173" s="11" t="s">
        <v>48</v>
      </c>
      <c r="F173" s="11" t="s">
        <v>57</v>
      </c>
      <c r="G173" s="11" t="s">
        <v>51</v>
      </c>
      <c r="H173" s="11" t="s">
        <v>51</v>
      </c>
      <c r="I173" s="11" t="s">
        <v>3797</v>
      </c>
      <c r="J173" s="11" t="s">
        <v>292</v>
      </c>
      <c r="K173" s="11" t="s">
        <v>388</v>
      </c>
      <c r="L173" s="11" t="s">
        <v>388</v>
      </c>
    </row>
    <row r="174" spans="1:12" x14ac:dyDescent="0.3">
      <c r="A174" s="11" t="s">
        <v>1682</v>
      </c>
      <c r="B174" s="11" t="s">
        <v>2031</v>
      </c>
      <c r="C174" s="11" t="s">
        <v>205</v>
      </c>
      <c r="D174" s="11" t="s">
        <v>203</v>
      </c>
      <c r="E174" s="11" t="s">
        <v>48</v>
      </c>
      <c r="F174" s="11" t="s">
        <v>57</v>
      </c>
      <c r="G174" s="11" t="s">
        <v>204</v>
      </c>
      <c r="H174" s="11" t="s">
        <v>206</v>
      </c>
      <c r="I174" s="11" t="s">
        <v>202</v>
      </c>
      <c r="J174" s="11" t="s">
        <v>292</v>
      </c>
      <c r="K174" s="11" t="s">
        <v>207</v>
      </c>
      <c r="L174" s="11" t="s">
        <v>207</v>
      </c>
    </row>
    <row r="175" spans="1:12" x14ac:dyDescent="0.3">
      <c r="A175" s="11" t="s">
        <v>1682</v>
      </c>
      <c r="B175" s="11" t="s">
        <v>2032</v>
      </c>
      <c r="C175" s="11" t="s">
        <v>3809</v>
      </c>
      <c r="D175" s="11" t="s">
        <v>88</v>
      </c>
      <c r="E175" s="11" t="s">
        <v>48</v>
      </c>
      <c r="F175" s="11" t="s">
        <v>73</v>
      </c>
      <c r="G175" s="11" t="s">
        <v>96</v>
      </c>
      <c r="H175" s="11" t="s">
        <v>338</v>
      </c>
      <c r="I175" s="11" t="s">
        <v>1553</v>
      </c>
      <c r="J175" s="11" t="s">
        <v>60</v>
      </c>
      <c r="K175" s="11" t="s">
        <v>77</v>
      </c>
      <c r="L175" s="11" t="s">
        <v>92</v>
      </c>
    </row>
    <row r="176" spans="1:12" x14ac:dyDescent="0.3">
      <c r="A176" s="11" t="s">
        <v>1682</v>
      </c>
      <c r="B176" s="11" t="s">
        <v>2033</v>
      </c>
      <c r="C176" s="11" t="s">
        <v>100</v>
      </c>
      <c r="D176" s="11" t="s">
        <v>67</v>
      </c>
      <c r="E176" s="11" t="s">
        <v>48</v>
      </c>
      <c r="F176" s="11" t="s">
        <v>49</v>
      </c>
      <c r="G176" s="11" t="s">
        <v>96</v>
      </c>
      <c r="H176" s="11" t="s">
        <v>338</v>
      </c>
      <c r="I176" s="11" t="s">
        <v>1553</v>
      </c>
      <c r="J176" s="11" t="s">
        <v>60</v>
      </c>
      <c r="K176" s="11" t="s">
        <v>77</v>
      </c>
      <c r="L176" s="11" t="s">
        <v>92</v>
      </c>
    </row>
    <row r="177" spans="1:12" x14ac:dyDescent="0.3">
      <c r="A177" s="11" t="s">
        <v>1682</v>
      </c>
      <c r="B177" s="11" t="s">
        <v>2034</v>
      </c>
      <c r="C177" s="11" t="s">
        <v>99</v>
      </c>
      <c r="D177" s="11" t="s">
        <v>67</v>
      </c>
      <c r="E177" s="11" t="s">
        <v>48</v>
      </c>
      <c r="F177" s="11" t="s">
        <v>49</v>
      </c>
      <c r="G177" s="11" t="s">
        <v>96</v>
      </c>
      <c r="H177" s="11" t="s">
        <v>338</v>
      </c>
      <c r="I177" s="11" t="s">
        <v>1553</v>
      </c>
      <c r="J177" s="11" t="s">
        <v>60</v>
      </c>
      <c r="K177" s="11" t="s">
        <v>77</v>
      </c>
      <c r="L177" s="11" t="s">
        <v>92</v>
      </c>
    </row>
    <row r="178" spans="1:12" x14ac:dyDescent="0.3">
      <c r="A178" s="11" t="s">
        <v>1682</v>
      </c>
      <c r="B178" s="11" t="s">
        <v>2035</v>
      </c>
      <c r="C178" s="11" t="s">
        <v>3810</v>
      </c>
      <c r="D178" s="11" t="s">
        <v>89</v>
      </c>
      <c r="E178" s="11" t="s">
        <v>48</v>
      </c>
      <c r="F178" s="11" t="s">
        <v>73</v>
      </c>
      <c r="G178" s="11" t="s">
        <v>96</v>
      </c>
      <c r="H178" s="11" t="s">
        <v>338</v>
      </c>
      <c r="I178" s="11" t="s">
        <v>1553</v>
      </c>
      <c r="J178" s="11" t="s">
        <v>60</v>
      </c>
      <c r="K178" s="11" t="s">
        <v>77</v>
      </c>
      <c r="L178" s="11" t="s">
        <v>92</v>
      </c>
    </row>
    <row r="179" spans="1:12" x14ac:dyDescent="0.3">
      <c r="A179" s="11" t="s">
        <v>1682</v>
      </c>
      <c r="B179" s="11" t="s">
        <v>2036</v>
      </c>
      <c r="C179" s="11" t="s">
        <v>101</v>
      </c>
      <c r="D179" s="11" t="s">
        <v>75</v>
      </c>
      <c r="E179" s="11" t="s">
        <v>48</v>
      </c>
      <c r="F179" s="11" t="s">
        <v>73</v>
      </c>
      <c r="G179" s="11" t="s">
        <v>96</v>
      </c>
      <c r="H179" s="11" t="s">
        <v>338</v>
      </c>
      <c r="I179" s="11" t="s">
        <v>1553</v>
      </c>
      <c r="J179" s="11" t="s">
        <v>60</v>
      </c>
      <c r="K179" s="11" t="s">
        <v>77</v>
      </c>
      <c r="L179" s="11" t="s">
        <v>92</v>
      </c>
    </row>
    <row r="180" spans="1:12" x14ac:dyDescent="0.3">
      <c r="A180" s="11" t="s">
        <v>1682</v>
      </c>
      <c r="B180" s="11" t="s">
        <v>2037</v>
      </c>
      <c r="C180" s="11" t="s">
        <v>98</v>
      </c>
      <c r="D180" s="11" t="s">
        <v>64</v>
      </c>
      <c r="E180" s="11" t="s">
        <v>48</v>
      </c>
      <c r="F180" s="11" t="s">
        <v>57</v>
      </c>
      <c r="G180" s="11" t="s">
        <v>96</v>
      </c>
      <c r="H180" s="11" t="s">
        <v>338</v>
      </c>
      <c r="I180" s="11" t="s">
        <v>1553</v>
      </c>
      <c r="J180" s="11" t="s">
        <v>60</v>
      </c>
      <c r="K180" s="11" t="s">
        <v>77</v>
      </c>
      <c r="L180" s="11" t="s">
        <v>92</v>
      </c>
    </row>
    <row r="181" spans="1:12" x14ac:dyDescent="0.3">
      <c r="A181" s="11" t="s">
        <v>1682</v>
      </c>
      <c r="B181" s="11" t="s">
        <v>2038</v>
      </c>
      <c r="C181" s="11" t="s">
        <v>210</v>
      </c>
      <c r="D181" s="11" t="s">
        <v>211</v>
      </c>
      <c r="E181" s="11" t="s">
        <v>48</v>
      </c>
      <c r="F181" s="11" t="s">
        <v>157</v>
      </c>
      <c r="G181" s="11" t="s">
        <v>1556</v>
      </c>
      <c r="H181" s="11" t="s">
        <v>1556</v>
      </c>
      <c r="I181" s="11" t="s">
        <v>3797</v>
      </c>
      <c r="J181" s="11" t="s">
        <v>292</v>
      </c>
      <c r="K181" s="11" t="s">
        <v>4008</v>
      </c>
      <c r="L181" s="11" t="s">
        <v>4008</v>
      </c>
    </row>
    <row r="182" spans="1:12" x14ac:dyDescent="0.3">
      <c r="A182" s="11" t="s">
        <v>1682</v>
      </c>
      <c r="B182" s="11" t="s">
        <v>2039</v>
      </c>
      <c r="C182" s="11" t="s">
        <v>245</v>
      </c>
      <c r="D182" s="11" t="s">
        <v>55</v>
      </c>
      <c r="E182" s="11" t="s">
        <v>56</v>
      </c>
      <c r="F182" s="11" t="s">
        <v>57</v>
      </c>
      <c r="G182" s="11" t="s">
        <v>51</v>
      </c>
      <c r="H182" s="11" t="s">
        <v>51</v>
      </c>
      <c r="I182" s="11" t="s">
        <v>202</v>
      </c>
      <c r="J182" s="11" t="s">
        <v>292</v>
      </c>
      <c r="K182" s="11">
        <v>0</v>
      </c>
      <c r="L182" s="11">
        <v>0</v>
      </c>
    </row>
    <row r="183" spans="1:12" x14ac:dyDescent="0.3">
      <c r="A183" s="11" t="s">
        <v>1682</v>
      </c>
      <c r="B183" s="11" t="s">
        <v>2040</v>
      </c>
      <c r="C183" s="11" t="s">
        <v>2041</v>
      </c>
      <c r="D183" s="11" t="s">
        <v>65</v>
      </c>
      <c r="E183" s="11" t="s">
        <v>56</v>
      </c>
      <c r="F183" s="11" t="s">
        <v>49</v>
      </c>
      <c r="G183" s="11" t="s">
        <v>76</v>
      </c>
      <c r="H183" s="11" t="s">
        <v>338</v>
      </c>
      <c r="I183" s="11" t="s">
        <v>1553</v>
      </c>
      <c r="J183" s="11" t="s">
        <v>60</v>
      </c>
      <c r="K183" s="11" t="s">
        <v>77</v>
      </c>
      <c r="L183" s="11" t="s">
        <v>92</v>
      </c>
    </row>
    <row r="184" spans="1:12" x14ac:dyDescent="0.3">
      <c r="A184" s="11" t="s">
        <v>1682</v>
      </c>
      <c r="B184" s="11" t="s">
        <v>2042</v>
      </c>
      <c r="C184" s="11" t="s">
        <v>2043</v>
      </c>
      <c r="D184" s="11" t="s">
        <v>195</v>
      </c>
      <c r="E184" s="11" t="s">
        <v>56</v>
      </c>
      <c r="F184" s="11" t="s">
        <v>49</v>
      </c>
      <c r="G184" s="11" t="s">
        <v>76</v>
      </c>
      <c r="H184" s="11" t="s">
        <v>338</v>
      </c>
      <c r="I184" s="11" t="s">
        <v>1553</v>
      </c>
      <c r="J184" s="11" t="s">
        <v>60</v>
      </c>
      <c r="K184" s="11" t="s">
        <v>77</v>
      </c>
      <c r="L184" s="11" t="s">
        <v>92</v>
      </c>
    </row>
    <row r="185" spans="1:12" x14ac:dyDescent="0.3">
      <c r="A185" s="11" t="s">
        <v>1682</v>
      </c>
      <c r="B185" s="11" t="s">
        <v>2044</v>
      </c>
      <c r="C185" s="11" t="s">
        <v>2045</v>
      </c>
      <c r="D185" s="11" t="s">
        <v>55</v>
      </c>
      <c r="E185" s="11" t="s">
        <v>56</v>
      </c>
      <c r="F185" s="11" t="s">
        <v>57</v>
      </c>
      <c r="G185" s="11" t="s">
        <v>76</v>
      </c>
      <c r="H185" s="11" t="s">
        <v>338</v>
      </c>
      <c r="I185" s="11" t="s">
        <v>1553</v>
      </c>
      <c r="J185" s="11" t="s">
        <v>60</v>
      </c>
      <c r="K185" s="11" t="s">
        <v>77</v>
      </c>
      <c r="L185" s="11" t="s">
        <v>92</v>
      </c>
    </row>
    <row r="186" spans="1:12" x14ac:dyDescent="0.3">
      <c r="A186" s="11" t="s">
        <v>1682</v>
      </c>
      <c r="B186" s="11" t="s">
        <v>2046</v>
      </c>
      <c r="C186" s="11" t="s">
        <v>2047</v>
      </c>
      <c r="D186" s="11" t="s">
        <v>55</v>
      </c>
      <c r="E186" s="11" t="s">
        <v>56</v>
      </c>
      <c r="F186" s="11" t="s">
        <v>57</v>
      </c>
      <c r="G186" s="11" t="s">
        <v>137</v>
      </c>
      <c r="H186" s="11" t="s">
        <v>138</v>
      </c>
      <c r="I186" s="11" t="s">
        <v>3784</v>
      </c>
      <c r="J186" s="11" t="s">
        <v>60</v>
      </c>
      <c r="K186" s="11" t="s">
        <v>139</v>
      </c>
      <c r="L186" s="11" t="s">
        <v>136</v>
      </c>
    </row>
    <row r="187" spans="1:12" x14ac:dyDescent="0.3">
      <c r="A187" s="11" t="s">
        <v>1682</v>
      </c>
      <c r="B187" s="11" t="s">
        <v>2048</v>
      </c>
      <c r="C187" s="11" t="s">
        <v>2049</v>
      </c>
      <c r="D187" s="11" t="s">
        <v>65</v>
      </c>
      <c r="E187" s="11" t="s">
        <v>56</v>
      </c>
      <c r="F187" s="11" t="s">
        <v>49</v>
      </c>
      <c r="G187" s="11" t="s">
        <v>58</v>
      </c>
      <c r="H187" s="11" t="s">
        <v>338</v>
      </c>
      <c r="I187" s="11" t="s">
        <v>1553</v>
      </c>
      <c r="J187" s="11" t="s">
        <v>60</v>
      </c>
      <c r="K187" s="11" t="s">
        <v>61</v>
      </c>
      <c r="L187" s="11" t="s">
        <v>62</v>
      </c>
    </row>
    <row r="188" spans="1:12" x14ac:dyDescent="0.3">
      <c r="A188" s="11" t="s">
        <v>1682</v>
      </c>
      <c r="B188" s="11" t="s">
        <v>2050</v>
      </c>
      <c r="C188" s="11" t="s">
        <v>3811</v>
      </c>
      <c r="D188" s="11" t="s">
        <v>103</v>
      </c>
      <c r="E188" s="11" t="s">
        <v>56</v>
      </c>
      <c r="F188" s="11" t="s">
        <v>73</v>
      </c>
      <c r="G188" s="11" t="s">
        <v>58</v>
      </c>
      <c r="H188" s="11" t="s">
        <v>338</v>
      </c>
      <c r="I188" s="11" t="s">
        <v>1553</v>
      </c>
      <c r="J188" s="11" t="s">
        <v>60</v>
      </c>
      <c r="K188" s="11" t="s">
        <v>61</v>
      </c>
      <c r="L188" s="11" t="s">
        <v>62</v>
      </c>
    </row>
    <row r="189" spans="1:12" x14ac:dyDescent="0.3">
      <c r="A189" s="11" t="s">
        <v>1682</v>
      </c>
      <c r="B189" s="11" t="s">
        <v>2052</v>
      </c>
      <c r="C189" s="11" t="s">
        <v>2053</v>
      </c>
      <c r="D189" s="11" t="s">
        <v>195</v>
      </c>
      <c r="E189" s="11" t="s">
        <v>56</v>
      </c>
      <c r="F189" s="11" t="s">
        <v>49</v>
      </c>
      <c r="G189" s="11" t="s">
        <v>269</v>
      </c>
      <c r="H189" s="11" t="s">
        <v>338</v>
      </c>
      <c r="I189" s="11" t="s">
        <v>1553</v>
      </c>
      <c r="J189" s="11" t="s">
        <v>60</v>
      </c>
      <c r="K189" s="11" t="s">
        <v>61</v>
      </c>
      <c r="L189" s="11" t="s">
        <v>62</v>
      </c>
    </row>
    <row r="190" spans="1:12" x14ac:dyDescent="0.3">
      <c r="A190" s="11" t="s">
        <v>1682</v>
      </c>
      <c r="B190" s="11" t="s">
        <v>2054</v>
      </c>
      <c r="C190" s="11" t="s">
        <v>2055</v>
      </c>
      <c r="D190" s="11" t="s">
        <v>55</v>
      </c>
      <c r="E190" s="11" t="s">
        <v>56</v>
      </c>
      <c r="F190" s="11" t="s">
        <v>57</v>
      </c>
      <c r="G190" s="11" t="s">
        <v>58</v>
      </c>
      <c r="H190" s="11" t="s">
        <v>338</v>
      </c>
      <c r="I190" s="11" t="s">
        <v>1553</v>
      </c>
      <c r="J190" s="11" t="s">
        <v>60</v>
      </c>
      <c r="K190" s="11" t="s">
        <v>61</v>
      </c>
      <c r="L190" s="11" t="s">
        <v>62</v>
      </c>
    </row>
    <row r="191" spans="1:12" x14ac:dyDescent="0.3">
      <c r="A191" s="11" t="s">
        <v>1682</v>
      </c>
      <c r="B191" s="11" t="s">
        <v>2056</v>
      </c>
      <c r="C191" s="11" t="s">
        <v>242</v>
      </c>
      <c r="D191" s="11" t="s">
        <v>65</v>
      </c>
      <c r="E191" s="11" t="s">
        <v>56</v>
      </c>
      <c r="F191" s="11" t="s">
        <v>49</v>
      </c>
      <c r="G191" s="11" t="s">
        <v>239</v>
      </c>
      <c r="H191" s="11" t="s">
        <v>240</v>
      </c>
      <c r="I191" s="11" t="s">
        <v>1553</v>
      </c>
      <c r="J191" s="11" t="s">
        <v>3788</v>
      </c>
      <c r="K191" s="11" t="s">
        <v>241</v>
      </c>
      <c r="L191" s="11" t="s">
        <v>92</v>
      </c>
    </row>
    <row r="192" spans="1:12" x14ac:dyDescent="0.3">
      <c r="A192" s="11" t="s">
        <v>1682</v>
      </c>
      <c r="B192" s="11" t="s">
        <v>2057</v>
      </c>
      <c r="C192" s="11" t="s">
        <v>328</v>
      </c>
      <c r="D192" s="11" t="s">
        <v>103</v>
      </c>
      <c r="E192" s="11" t="s">
        <v>56</v>
      </c>
      <c r="F192" s="11" t="s">
        <v>73</v>
      </c>
      <c r="G192" s="11" t="s">
        <v>239</v>
      </c>
      <c r="H192" s="11" t="s">
        <v>240</v>
      </c>
      <c r="I192" s="11" t="s">
        <v>1553</v>
      </c>
      <c r="J192" s="11" t="s">
        <v>3788</v>
      </c>
      <c r="K192" s="11" t="s">
        <v>241</v>
      </c>
      <c r="L192" s="11" t="s">
        <v>92</v>
      </c>
    </row>
    <row r="193" spans="1:12" x14ac:dyDescent="0.3">
      <c r="A193" s="11" t="s">
        <v>1682</v>
      </c>
      <c r="B193" s="11" t="s">
        <v>2058</v>
      </c>
      <c r="C193" s="11" t="s">
        <v>329</v>
      </c>
      <c r="D193" s="11" t="s">
        <v>195</v>
      </c>
      <c r="E193" s="11" t="s">
        <v>56</v>
      </c>
      <c r="F193" s="11" t="s">
        <v>49</v>
      </c>
      <c r="G193" s="11" t="s">
        <v>306</v>
      </c>
      <c r="H193" s="11" t="s">
        <v>240</v>
      </c>
      <c r="I193" s="11" t="s">
        <v>1553</v>
      </c>
      <c r="J193" s="11" t="s">
        <v>3788</v>
      </c>
      <c r="K193" s="11" t="s">
        <v>241</v>
      </c>
      <c r="L193" s="11" t="s">
        <v>92</v>
      </c>
    </row>
    <row r="194" spans="1:12" x14ac:dyDescent="0.3">
      <c r="A194" s="11" t="s">
        <v>1682</v>
      </c>
      <c r="B194" s="11" t="s">
        <v>2059</v>
      </c>
      <c r="C194" s="11" t="s">
        <v>2060</v>
      </c>
      <c r="D194" s="11" t="s">
        <v>65</v>
      </c>
      <c r="E194" s="11" t="s">
        <v>56</v>
      </c>
      <c r="F194" s="11" t="s">
        <v>49</v>
      </c>
      <c r="G194" s="11" t="s">
        <v>164</v>
      </c>
      <c r="H194" s="11" t="s">
        <v>164</v>
      </c>
      <c r="I194" s="11" t="s">
        <v>4290</v>
      </c>
      <c r="J194" s="11" t="s">
        <v>1554</v>
      </c>
      <c r="K194" s="11" t="s">
        <v>165</v>
      </c>
      <c r="L194" s="11" t="s">
        <v>166</v>
      </c>
    </row>
    <row r="195" spans="1:12" x14ac:dyDescent="0.3">
      <c r="A195" s="11" t="s">
        <v>1682</v>
      </c>
      <c r="B195" s="11" t="s">
        <v>2061</v>
      </c>
      <c r="C195" s="11" t="s">
        <v>2062</v>
      </c>
      <c r="D195" s="11" t="s">
        <v>65</v>
      </c>
      <c r="E195" s="11" t="s">
        <v>56</v>
      </c>
      <c r="F195" s="11" t="s">
        <v>49</v>
      </c>
      <c r="G195" s="11" t="s">
        <v>164</v>
      </c>
      <c r="H195" s="11" t="s">
        <v>164</v>
      </c>
      <c r="I195" s="11" t="s">
        <v>4290</v>
      </c>
      <c r="J195" s="11" t="s">
        <v>1554</v>
      </c>
      <c r="K195" s="11" t="s">
        <v>165</v>
      </c>
      <c r="L195" s="11" t="s">
        <v>166</v>
      </c>
    </row>
    <row r="196" spans="1:12" x14ac:dyDescent="0.3">
      <c r="A196" s="11" t="s">
        <v>1682</v>
      </c>
      <c r="B196" s="11" t="s">
        <v>2063</v>
      </c>
      <c r="C196" s="11" t="s">
        <v>3812</v>
      </c>
      <c r="D196" s="11" t="s">
        <v>103</v>
      </c>
      <c r="E196" s="11" t="s">
        <v>56</v>
      </c>
      <c r="F196" s="11" t="s">
        <v>73</v>
      </c>
      <c r="G196" s="11" t="s">
        <v>164</v>
      </c>
      <c r="H196" s="11" t="s">
        <v>164</v>
      </c>
      <c r="I196" s="11" t="s">
        <v>4290</v>
      </c>
      <c r="J196" s="11" t="s">
        <v>1554</v>
      </c>
      <c r="K196" s="11" t="s">
        <v>165</v>
      </c>
      <c r="L196" s="11" t="s">
        <v>166</v>
      </c>
    </row>
    <row r="197" spans="1:12" x14ac:dyDescent="0.3">
      <c r="A197" s="11" t="s">
        <v>1682</v>
      </c>
      <c r="B197" s="11" t="s">
        <v>2064</v>
      </c>
      <c r="C197" s="11" t="s">
        <v>2065</v>
      </c>
      <c r="D197" s="11" t="s">
        <v>195</v>
      </c>
      <c r="E197" s="11" t="s">
        <v>56</v>
      </c>
      <c r="F197" s="11" t="s">
        <v>49</v>
      </c>
      <c r="G197" s="11" t="s">
        <v>164</v>
      </c>
      <c r="H197" s="11" t="s">
        <v>164</v>
      </c>
      <c r="I197" s="11" t="s">
        <v>4290</v>
      </c>
      <c r="J197" s="11" t="s">
        <v>1554</v>
      </c>
      <c r="K197" s="11" t="s">
        <v>165</v>
      </c>
      <c r="L197" s="11" t="s">
        <v>166</v>
      </c>
    </row>
    <row r="198" spans="1:12" x14ac:dyDescent="0.3">
      <c r="A198" s="11" t="s">
        <v>1682</v>
      </c>
      <c r="B198" s="11" t="s">
        <v>2066</v>
      </c>
      <c r="C198" s="11" t="s">
        <v>2067</v>
      </c>
      <c r="D198" s="11" t="s">
        <v>55</v>
      </c>
      <c r="E198" s="11" t="s">
        <v>56</v>
      </c>
      <c r="F198" s="11" t="s">
        <v>57</v>
      </c>
      <c r="G198" s="11" t="s">
        <v>164</v>
      </c>
      <c r="H198" s="11" t="s">
        <v>164</v>
      </c>
      <c r="I198" s="11" t="s">
        <v>4290</v>
      </c>
      <c r="J198" s="11" t="s">
        <v>1554</v>
      </c>
      <c r="K198" s="11" t="s">
        <v>165</v>
      </c>
      <c r="L198" s="11" t="s">
        <v>166</v>
      </c>
    </row>
    <row r="199" spans="1:12" x14ac:dyDescent="0.3">
      <c r="A199" s="11" t="s">
        <v>1682</v>
      </c>
      <c r="B199" s="11" t="s">
        <v>2068</v>
      </c>
      <c r="C199" s="11" t="s">
        <v>2069</v>
      </c>
      <c r="D199" s="11" t="s">
        <v>65</v>
      </c>
      <c r="E199" s="11" t="s">
        <v>56</v>
      </c>
      <c r="F199" s="11" t="s">
        <v>49</v>
      </c>
      <c r="G199" s="11" t="s">
        <v>173</v>
      </c>
      <c r="H199" s="11" t="s">
        <v>173</v>
      </c>
      <c r="I199" s="11" t="s">
        <v>1553</v>
      </c>
      <c r="J199" s="11" t="s">
        <v>1554</v>
      </c>
      <c r="K199" s="11" t="s">
        <v>124</v>
      </c>
      <c r="L199" s="11" t="s">
        <v>62</v>
      </c>
    </row>
    <row r="200" spans="1:12" x14ac:dyDescent="0.3">
      <c r="A200" s="11" t="s">
        <v>1682</v>
      </c>
      <c r="B200" s="11" t="s">
        <v>2070</v>
      </c>
      <c r="C200" s="11" t="s">
        <v>2071</v>
      </c>
      <c r="D200" s="11" t="s">
        <v>65</v>
      </c>
      <c r="E200" s="11" t="s">
        <v>56</v>
      </c>
      <c r="F200" s="11" t="s">
        <v>49</v>
      </c>
      <c r="G200" s="11" t="s">
        <v>173</v>
      </c>
      <c r="H200" s="11" t="s">
        <v>173</v>
      </c>
      <c r="I200" s="11" t="s">
        <v>1553</v>
      </c>
      <c r="J200" s="11" t="s">
        <v>1554</v>
      </c>
      <c r="K200" s="11" t="s">
        <v>124</v>
      </c>
      <c r="L200" s="11" t="s">
        <v>62</v>
      </c>
    </row>
    <row r="201" spans="1:12" x14ac:dyDescent="0.3">
      <c r="A201" s="11" t="s">
        <v>1682</v>
      </c>
      <c r="B201" s="11" t="s">
        <v>2072</v>
      </c>
      <c r="C201" s="11" t="s">
        <v>2073</v>
      </c>
      <c r="D201" s="11" t="s">
        <v>65</v>
      </c>
      <c r="E201" s="11" t="s">
        <v>56</v>
      </c>
      <c r="F201" s="11" t="s">
        <v>49</v>
      </c>
      <c r="G201" s="11" t="s">
        <v>173</v>
      </c>
      <c r="H201" s="11" t="s">
        <v>173</v>
      </c>
      <c r="I201" s="11" t="s">
        <v>1553</v>
      </c>
      <c r="J201" s="11" t="s">
        <v>1554</v>
      </c>
      <c r="K201" s="11" t="s">
        <v>124</v>
      </c>
      <c r="L201" s="11" t="s">
        <v>62</v>
      </c>
    </row>
    <row r="202" spans="1:12" x14ac:dyDescent="0.3">
      <c r="A202" s="11" t="s">
        <v>1682</v>
      </c>
      <c r="B202" s="11" t="s">
        <v>2074</v>
      </c>
      <c r="C202" s="11" t="s">
        <v>3813</v>
      </c>
      <c r="D202" s="11" t="s">
        <v>103</v>
      </c>
      <c r="E202" s="11" t="s">
        <v>56</v>
      </c>
      <c r="F202" s="11" t="s">
        <v>73</v>
      </c>
      <c r="G202" s="11" t="s">
        <v>173</v>
      </c>
      <c r="H202" s="11" t="s">
        <v>173</v>
      </c>
      <c r="I202" s="11" t="s">
        <v>1553</v>
      </c>
      <c r="J202" s="11" t="s">
        <v>1554</v>
      </c>
      <c r="K202" s="11" t="s">
        <v>124</v>
      </c>
      <c r="L202" s="11" t="s">
        <v>62</v>
      </c>
    </row>
    <row r="203" spans="1:12" x14ac:dyDescent="0.3">
      <c r="A203" s="11" t="s">
        <v>1682</v>
      </c>
      <c r="B203" s="11" t="s">
        <v>2075</v>
      </c>
      <c r="C203" s="11" t="s">
        <v>2076</v>
      </c>
      <c r="D203" s="11" t="s">
        <v>195</v>
      </c>
      <c r="E203" s="11" t="s">
        <v>56</v>
      </c>
      <c r="F203" s="11" t="s">
        <v>49</v>
      </c>
      <c r="G203" s="11" t="s">
        <v>173</v>
      </c>
      <c r="H203" s="11" t="s">
        <v>173</v>
      </c>
      <c r="I203" s="11" t="s">
        <v>1553</v>
      </c>
      <c r="J203" s="11" t="s">
        <v>1554</v>
      </c>
      <c r="K203" s="11" t="s">
        <v>124</v>
      </c>
      <c r="L203" s="11" t="s">
        <v>62</v>
      </c>
    </row>
    <row r="204" spans="1:12" x14ac:dyDescent="0.3">
      <c r="A204" s="11" t="s">
        <v>1682</v>
      </c>
      <c r="B204" s="11" t="s">
        <v>2077</v>
      </c>
      <c r="C204" s="11" t="s">
        <v>2078</v>
      </c>
      <c r="D204" s="11" t="s">
        <v>55</v>
      </c>
      <c r="E204" s="11" t="s">
        <v>56</v>
      </c>
      <c r="F204" s="11" t="s">
        <v>57</v>
      </c>
      <c r="G204" s="11" t="s">
        <v>173</v>
      </c>
      <c r="H204" s="11" t="s">
        <v>173</v>
      </c>
      <c r="I204" s="11" t="s">
        <v>1553</v>
      </c>
      <c r="J204" s="11" t="s">
        <v>1554</v>
      </c>
      <c r="K204" s="11" t="s">
        <v>124</v>
      </c>
      <c r="L204" s="11" t="s">
        <v>62</v>
      </c>
    </row>
    <row r="205" spans="1:12" x14ac:dyDescent="0.3">
      <c r="A205" s="11" t="s">
        <v>1682</v>
      </c>
      <c r="B205" s="11" t="s">
        <v>2079</v>
      </c>
      <c r="C205" s="11" t="s">
        <v>2080</v>
      </c>
      <c r="D205" s="11" t="s">
        <v>65</v>
      </c>
      <c r="E205" s="11" t="s">
        <v>56</v>
      </c>
      <c r="F205" s="11" t="s">
        <v>49</v>
      </c>
      <c r="G205" s="11" t="s">
        <v>180</v>
      </c>
      <c r="H205" s="11" t="s">
        <v>180</v>
      </c>
      <c r="I205" s="11" t="s">
        <v>4290</v>
      </c>
      <c r="J205" s="11" t="s">
        <v>1554</v>
      </c>
      <c r="K205" s="11" t="s">
        <v>165</v>
      </c>
      <c r="L205" s="11" t="s">
        <v>166</v>
      </c>
    </row>
    <row r="206" spans="1:12" x14ac:dyDescent="0.3">
      <c r="A206" s="11" t="s">
        <v>1682</v>
      </c>
      <c r="B206" s="11" t="s">
        <v>2081</v>
      </c>
      <c r="C206" s="11" t="s">
        <v>2082</v>
      </c>
      <c r="D206" s="11" t="s">
        <v>65</v>
      </c>
      <c r="E206" s="11" t="s">
        <v>56</v>
      </c>
      <c r="F206" s="11" t="s">
        <v>49</v>
      </c>
      <c r="G206" s="11" t="s">
        <v>180</v>
      </c>
      <c r="H206" s="11" t="s">
        <v>180</v>
      </c>
      <c r="I206" s="11" t="s">
        <v>4290</v>
      </c>
      <c r="J206" s="11" t="s">
        <v>1554</v>
      </c>
      <c r="K206" s="11" t="s">
        <v>165</v>
      </c>
      <c r="L206" s="11" t="s">
        <v>166</v>
      </c>
    </row>
    <row r="207" spans="1:12" x14ac:dyDescent="0.3">
      <c r="A207" s="11" t="s">
        <v>1682</v>
      </c>
      <c r="B207" s="11" t="s">
        <v>2083</v>
      </c>
      <c r="C207" s="11" t="s">
        <v>3814</v>
      </c>
      <c r="D207" s="11" t="s">
        <v>103</v>
      </c>
      <c r="E207" s="11" t="s">
        <v>56</v>
      </c>
      <c r="F207" s="11" t="s">
        <v>73</v>
      </c>
      <c r="G207" s="11" t="s">
        <v>180</v>
      </c>
      <c r="H207" s="11" t="s">
        <v>180</v>
      </c>
      <c r="I207" s="11" t="s">
        <v>4290</v>
      </c>
      <c r="J207" s="11" t="s">
        <v>1554</v>
      </c>
      <c r="K207" s="11" t="s">
        <v>165</v>
      </c>
      <c r="L207" s="11" t="s">
        <v>166</v>
      </c>
    </row>
    <row r="208" spans="1:12" x14ac:dyDescent="0.3">
      <c r="A208" s="11" t="s">
        <v>1682</v>
      </c>
      <c r="B208" s="11" t="s">
        <v>2084</v>
      </c>
      <c r="C208" s="11" t="s">
        <v>2085</v>
      </c>
      <c r="D208" s="11" t="s">
        <v>195</v>
      </c>
      <c r="E208" s="11" t="s">
        <v>56</v>
      </c>
      <c r="F208" s="11" t="s">
        <v>49</v>
      </c>
      <c r="G208" s="11" t="s">
        <v>180</v>
      </c>
      <c r="H208" s="11" t="s">
        <v>180</v>
      </c>
      <c r="I208" s="11" t="s">
        <v>4290</v>
      </c>
      <c r="J208" s="11" t="s">
        <v>1554</v>
      </c>
      <c r="K208" s="11" t="s">
        <v>165</v>
      </c>
      <c r="L208" s="11" t="s">
        <v>166</v>
      </c>
    </row>
    <row r="209" spans="1:12" x14ac:dyDescent="0.3">
      <c r="A209" s="11" t="s">
        <v>1682</v>
      </c>
      <c r="B209" s="11" t="s">
        <v>2086</v>
      </c>
      <c r="C209" s="11" t="s">
        <v>2087</v>
      </c>
      <c r="D209" s="11" t="s">
        <v>55</v>
      </c>
      <c r="E209" s="11" t="s">
        <v>56</v>
      </c>
      <c r="F209" s="11" t="s">
        <v>57</v>
      </c>
      <c r="G209" s="11" t="s">
        <v>180</v>
      </c>
      <c r="H209" s="11" t="s">
        <v>180</v>
      </c>
      <c r="I209" s="11" t="s">
        <v>4290</v>
      </c>
      <c r="J209" s="11" t="s">
        <v>1554</v>
      </c>
      <c r="K209" s="11" t="s">
        <v>165</v>
      </c>
      <c r="L209" s="11" t="s">
        <v>166</v>
      </c>
    </row>
    <row r="210" spans="1:12" x14ac:dyDescent="0.3">
      <c r="A210" s="11" t="s">
        <v>1682</v>
      </c>
      <c r="B210" s="11" t="s">
        <v>2088</v>
      </c>
      <c r="C210" s="11" t="s">
        <v>326</v>
      </c>
      <c r="D210" s="11" t="s">
        <v>97</v>
      </c>
      <c r="E210" s="11" t="s">
        <v>56</v>
      </c>
      <c r="F210" s="11" t="s">
        <v>73</v>
      </c>
      <c r="G210" s="11" t="s">
        <v>314</v>
      </c>
      <c r="H210" s="11" t="s">
        <v>314</v>
      </c>
      <c r="I210" s="11" t="s">
        <v>1553</v>
      </c>
      <c r="J210" s="11" t="s">
        <v>3788</v>
      </c>
      <c r="K210" s="11" t="s">
        <v>62</v>
      </c>
      <c r="L210" s="11" t="s">
        <v>62</v>
      </c>
    </row>
    <row r="211" spans="1:12" x14ac:dyDescent="0.3">
      <c r="A211" s="11" t="s">
        <v>1682</v>
      </c>
      <c r="B211" s="11" t="s">
        <v>2089</v>
      </c>
      <c r="C211" s="11" t="s">
        <v>325</v>
      </c>
      <c r="D211" s="11" t="s">
        <v>65</v>
      </c>
      <c r="E211" s="11" t="s">
        <v>56</v>
      </c>
      <c r="F211" s="11" t="s">
        <v>49</v>
      </c>
      <c r="G211" s="11" t="s">
        <v>314</v>
      </c>
      <c r="H211" s="11" t="s">
        <v>314</v>
      </c>
      <c r="I211" s="11" t="s">
        <v>1553</v>
      </c>
      <c r="J211" s="11" t="s">
        <v>3788</v>
      </c>
      <c r="K211" s="11" t="s">
        <v>62</v>
      </c>
      <c r="L211" s="11" t="s">
        <v>62</v>
      </c>
    </row>
    <row r="212" spans="1:12" x14ac:dyDescent="0.3">
      <c r="A212" s="11" t="s">
        <v>1682</v>
      </c>
      <c r="B212" s="11" t="s">
        <v>2090</v>
      </c>
      <c r="C212" s="11" t="s">
        <v>327</v>
      </c>
      <c r="D212" s="11" t="s">
        <v>103</v>
      </c>
      <c r="E212" s="11" t="s">
        <v>56</v>
      </c>
      <c r="F212" s="11" t="s">
        <v>73</v>
      </c>
      <c r="G212" s="11" t="s">
        <v>314</v>
      </c>
      <c r="H212" s="11" t="s">
        <v>314</v>
      </c>
      <c r="I212" s="11" t="s">
        <v>1553</v>
      </c>
      <c r="J212" s="11" t="s">
        <v>3788</v>
      </c>
      <c r="K212" s="11" t="s">
        <v>62</v>
      </c>
      <c r="L212" s="11" t="s">
        <v>62</v>
      </c>
    </row>
    <row r="213" spans="1:12" x14ac:dyDescent="0.3">
      <c r="A213" s="11" t="s">
        <v>1682</v>
      </c>
      <c r="B213" s="11" t="s">
        <v>2091</v>
      </c>
      <c r="C213" s="11" t="s">
        <v>274</v>
      </c>
      <c r="D213" s="11" t="s">
        <v>65</v>
      </c>
      <c r="E213" s="11" t="s">
        <v>56</v>
      </c>
      <c r="F213" s="11" t="s">
        <v>49</v>
      </c>
      <c r="G213" s="11" t="s">
        <v>51</v>
      </c>
      <c r="H213" s="11" t="s">
        <v>51</v>
      </c>
      <c r="I213" s="11" t="s">
        <v>3797</v>
      </c>
      <c r="J213" s="11" t="s">
        <v>3788</v>
      </c>
      <c r="K213" s="11" t="s">
        <v>273</v>
      </c>
      <c r="L213" s="11" t="s">
        <v>273</v>
      </c>
    </row>
    <row r="214" spans="1:12" x14ac:dyDescent="0.3">
      <c r="A214" s="11" t="s">
        <v>1682</v>
      </c>
      <c r="B214" s="11" t="s">
        <v>2092</v>
      </c>
      <c r="C214" s="11" t="s">
        <v>264</v>
      </c>
      <c r="D214" s="11" t="s">
        <v>195</v>
      </c>
      <c r="E214" s="11" t="s">
        <v>56</v>
      </c>
      <c r="F214" s="11" t="s">
        <v>49</v>
      </c>
      <c r="G214" s="11" t="s">
        <v>105</v>
      </c>
      <c r="H214" s="11" t="s">
        <v>105</v>
      </c>
      <c r="I214" s="11" t="s">
        <v>1553</v>
      </c>
      <c r="J214" s="11" t="s">
        <v>60</v>
      </c>
      <c r="K214" s="11" t="s">
        <v>61</v>
      </c>
      <c r="L214" s="11" t="s">
        <v>62</v>
      </c>
    </row>
    <row r="215" spans="1:12" x14ac:dyDescent="0.3">
      <c r="A215" s="11" t="s">
        <v>1682</v>
      </c>
      <c r="B215" s="11" t="s">
        <v>2093</v>
      </c>
      <c r="C215" s="11" t="s">
        <v>2094</v>
      </c>
      <c r="D215" s="11" t="s">
        <v>55</v>
      </c>
      <c r="E215" s="11" t="s">
        <v>56</v>
      </c>
      <c r="F215" s="11" t="s">
        <v>57</v>
      </c>
      <c r="G215" s="11" t="s">
        <v>105</v>
      </c>
      <c r="H215" s="11" t="s">
        <v>105</v>
      </c>
      <c r="I215" s="11" t="s">
        <v>1553</v>
      </c>
      <c r="J215" s="11" t="s">
        <v>60</v>
      </c>
      <c r="K215" s="11" t="s">
        <v>61</v>
      </c>
      <c r="L215" s="11" t="s">
        <v>62</v>
      </c>
    </row>
    <row r="216" spans="1:12" x14ac:dyDescent="0.3">
      <c r="A216" s="50" t="s">
        <v>1682</v>
      </c>
      <c r="B216" s="50" t="s">
        <v>2095</v>
      </c>
      <c r="C216" s="50" t="s">
        <v>224</v>
      </c>
      <c r="D216" s="50" t="s">
        <v>65</v>
      </c>
      <c r="E216" s="50" t="s">
        <v>56</v>
      </c>
      <c r="F216" s="50" t="s">
        <v>49</v>
      </c>
      <c r="G216" s="50" t="s">
        <v>225</v>
      </c>
      <c r="H216" s="50" t="s">
        <v>114</v>
      </c>
      <c r="I216" s="50" t="s">
        <v>3797</v>
      </c>
      <c r="J216" s="50" t="s">
        <v>60</v>
      </c>
      <c r="K216" s="50" t="s">
        <v>115</v>
      </c>
      <c r="L216" s="50" t="s">
        <v>116</v>
      </c>
    </row>
    <row r="217" spans="1:12" x14ac:dyDescent="0.3">
      <c r="A217" s="11" t="s">
        <v>1682</v>
      </c>
      <c r="B217" s="11" t="s">
        <v>2096</v>
      </c>
      <c r="C217" s="11" t="s">
        <v>3815</v>
      </c>
      <c r="D217" s="11" t="s">
        <v>103</v>
      </c>
      <c r="E217" s="11" t="s">
        <v>56</v>
      </c>
      <c r="F217" s="11" t="s">
        <v>73</v>
      </c>
      <c r="G217" s="11" t="s">
        <v>114</v>
      </c>
      <c r="H217" s="11" t="s">
        <v>114</v>
      </c>
      <c r="I217" s="11" t="s">
        <v>3797</v>
      </c>
      <c r="J217" s="11" t="s">
        <v>60</v>
      </c>
      <c r="K217" s="11" t="s">
        <v>115</v>
      </c>
      <c r="L217" s="11" t="s">
        <v>116</v>
      </c>
    </row>
    <row r="218" spans="1:12" x14ac:dyDescent="0.3">
      <c r="A218" s="11" t="s">
        <v>1682</v>
      </c>
      <c r="B218" s="11" t="s">
        <v>2097</v>
      </c>
      <c r="C218" s="11" t="s">
        <v>2098</v>
      </c>
      <c r="D218" s="11" t="s">
        <v>195</v>
      </c>
      <c r="E218" s="11" t="s">
        <v>56</v>
      </c>
      <c r="F218" s="11" t="s">
        <v>49</v>
      </c>
      <c r="G218" s="11" t="s">
        <v>110</v>
      </c>
      <c r="H218" s="11" t="s">
        <v>110</v>
      </c>
      <c r="I218" s="11" t="s">
        <v>4290</v>
      </c>
      <c r="J218" s="11" t="s">
        <v>60</v>
      </c>
      <c r="K218" s="11" t="s">
        <v>111</v>
      </c>
      <c r="L218" s="11" t="s">
        <v>112</v>
      </c>
    </row>
    <row r="219" spans="1:12" x14ac:dyDescent="0.3">
      <c r="A219" s="48" t="s">
        <v>1682</v>
      </c>
      <c r="B219" s="48" t="s">
        <v>2099</v>
      </c>
      <c r="C219" s="48" t="s">
        <v>2100</v>
      </c>
      <c r="D219" s="48" t="s">
        <v>55</v>
      </c>
      <c r="E219" s="48" t="s">
        <v>56</v>
      </c>
      <c r="F219" s="48" t="s">
        <v>57</v>
      </c>
      <c r="G219" s="48" t="s">
        <v>106</v>
      </c>
      <c r="H219" s="48" t="s">
        <v>114</v>
      </c>
      <c r="I219" s="48" t="s">
        <v>3797</v>
      </c>
      <c r="J219" s="48" t="s">
        <v>60</v>
      </c>
      <c r="K219" s="48" t="s">
        <v>115</v>
      </c>
      <c r="L219" s="48" t="s">
        <v>116</v>
      </c>
    </row>
    <row r="220" spans="1:12" x14ac:dyDescent="0.3">
      <c r="A220" s="11" t="s">
        <v>1682</v>
      </c>
      <c r="B220" s="11" t="s">
        <v>2101</v>
      </c>
      <c r="C220" s="11" t="s">
        <v>2102</v>
      </c>
      <c r="D220" s="11" t="s">
        <v>65</v>
      </c>
      <c r="E220" s="11" t="s">
        <v>56</v>
      </c>
      <c r="F220" s="11" t="s">
        <v>49</v>
      </c>
      <c r="G220" s="11" t="s">
        <v>232</v>
      </c>
      <c r="H220" s="11" t="s">
        <v>232</v>
      </c>
      <c r="I220" s="11" t="s">
        <v>1553</v>
      </c>
      <c r="J220" s="11" t="s">
        <v>3788</v>
      </c>
      <c r="K220" s="11" t="s">
        <v>520</v>
      </c>
      <c r="L220" s="11" t="s">
        <v>92</v>
      </c>
    </row>
    <row r="221" spans="1:12" x14ac:dyDescent="0.3">
      <c r="A221" s="11" t="s">
        <v>1682</v>
      </c>
      <c r="B221" s="11" t="s">
        <v>2103</v>
      </c>
      <c r="C221" s="11" t="s">
        <v>262</v>
      </c>
      <c r="D221" s="11" t="s">
        <v>55</v>
      </c>
      <c r="E221" s="11" t="s">
        <v>56</v>
      </c>
      <c r="F221" s="11" t="s">
        <v>57</v>
      </c>
      <c r="G221" s="11" t="s">
        <v>232</v>
      </c>
      <c r="H221" s="11" t="s">
        <v>232</v>
      </c>
      <c r="I221" s="11" t="s">
        <v>1553</v>
      </c>
      <c r="J221" s="11" t="s">
        <v>3788</v>
      </c>
      <c r="K221" s="11" t="s">
        <v>520</v>
      </c>
      <c r="L221" s="11" t="s">
        <v>92</v>
      </c>
    </row>
    <row r="222" spans="1:12" x14ac:dyDescent="0.3">
      <c r="A222" s="11" t="s">
        <v>1682</v>
      </c>
      <c r="B222" s="11" t="s">
        <v>2104</v>
      </c>
      <c r="C222" s="11" t="s">
        <v>2105</v>
      </c>
      <c r="D222" s="11" t="s">
        <v>65</v>
      </c>
      <c r="E222" s="11" t="s">
        <v>56</v>
      </c>
      <c r="F222" s="11" t="s">
        <v>49</v>
      </c>
      <c r="G222" s="11" t="s">
        <v>180</v>
      </c>
      <c r="H222" s="11" t="s">
        <v>180</v>
      </c>
      <c r="I222" s="11" t="s">
        <v>4290</v>
      </c>
      <c r="J222" s="11" t="s">
        <v>1554</v>
      </c>
      <c r="K222" s="11" t="s">
        <v>165</v>
      </c>
      <c r="L222" s="11" t="s">
        <v>166</v>
      </c>
    </row>
    <row r="223" spans="1:12" x14ac:dyDescent="0.3">
      <c r="A223" s="11" t="s">
        <v>1682</v>
      </c>
      <c r="B223" s="11" t="s">
        <v>2106</v>
      </c>
      <c r="C223" s="11" t="s">
        <v>2107</v>
      </c>
      <c r="D223" s="11" t="s">
        <v>65</v>
      </c>
      <c r="E223" s="11" t="s">
        <v>56</v>
      </c>
      <c r="F223" s="11" t="s">
        <v>49</v>
      </c>
      <c r="G223" s="11" t="s">
        <v>180</v>
      </c>
      <c r="H223" s="11" t="s">
        <v>180</v>
      </c>
      <c r="I223" s="11" t="s">
        <v>4290</v>
      </c>
      <c r="J223" s="11" t="s">
        <v>1554</v>
      </c>
      <c r="K223" s="11" t="s">
        <v>165</v>
      </c>
      <c r="L223" s="11" t="s">
        <v>166</v>
      </c>
    </row>
    <row r="224" spans="1:12" x14ac:dyDescent="0.3">
      <c r="A224" s="11" t="s">
        <v>1682</v>
      </c>
      <c r="B224" s="11" t="s">
        <v>2108</v>
      </c>
      <c r="C224" s="11" t="s">
        <v>2109</v>
      </c>
      <c r="D224" s="11" t="s">
        <v>55</v>
      </c>
      <c r="E224" s="11" t="s">
        <v>56</v>
      </c>
      <c r="F224" s="11" t="s">
        <v>57</v>
      </c>
      <c r="G224" s="11" t="s">
        <v>180</v>
      </c>
      <c r="H224" s="11" t="s">
        <v>180</v>
      </c>
      <c r="I224" s="11" t="s">
        <v>4290</v>
      </c>
      <c r="J224" s="11" t="s">
        <v>1554</v>
      </c>
      <c r="K224" s="11" t="s">
        <v>165</v>
      </c>
      <c r="L224" s="11" t="s">
        <v>166</v>
      </c>
    </row>
    <row r="225" spans="1:12" x14ac:dyDescent="0.3">
      <c r="A225" s="11" t="s">
        <v>1682</v>
      </c>
      <c r="B225" s="11" t="s">
        <v>2110</v>
      </c>
      <c r="C225" s="11" t="s">
        <v>226</v>
      </c>
      <c r="D225" s="11" t="s">
        <v>65</v>
      </c>
      <c r="E225" s="11" t="s">
        <v>56</v>
      </c>
      <c r="F225" s="11" t="s">
        <v>49</v>
      </c>
      <c r="G225" s="11" t="s">
        <v>134</v>
      </c>
      <c r="H225" s="11" t="s">
        <v>134</v>
      </c>
      <c r="I225" s="11" t="s">
        <v>3784</v>
      </c>
      <c r="J225" s="11" t="s">
        <v>3788</v>
      </c>
      <c r="K225" s="11" t="s">
        <v>135</v>
      </c>
      <c r="L225" s="11" t="s">
        <v>166</v>
      </c>
    </row>
    <row r="226" spans="1:12" x14ac:dyDescent="0.3">
      <c r="A226" s="11" t="s">
        <v>1682</v>
      </c>
      <c r="B226" s="11" t="s">
        <v>2111</v>
      </c>
      <c r="C226" s="11" t="s">
        <v>3816</v>
      </c>
      <c r="D226" s="11" t="s">
        <v>55</v>
      </c>
      <c r="E226" s="11" t="s">
        <v>56</v>
      </c>
      <c r="F226" s="11" t="s">
        <v>57</v>
      </c>
      <c r="G226" s="11" t="s">
        <v>134</v>
      </c>
      <c r="H226" s="11" t="s">
        <v>134</v>
      </c>
      <c r="I226" s="11" t="s">
        <v>3784</v>
      </c>
      <c r="J226" s="11" t="s">
        <v>3788</v>
      </c>
      <c r="K226" s="11" t="s">
        <v>135</v>
      </c>
      <c r="L226" s="11" t="s">
        <v>136</v>
      </c>
    </row>
    <row r="227" spans="1:12" x14ac:dyDescent="0.3">
      <c r="A227" s="11" t="s">
        <v>1682</v>
      </c>
      <c r="B227" s="11" t="s">
        <v>2112</v>
      </c>
      <c r="C227" s="11" t="s">
        <v>2113</v>
      </c>
      <c r="D227" s="11" t="s">
        <v>103</v>
      </c>
      <c r="E227" s="11" t="s">
        <v>56</v>
      </c>
      <c r="F227" s="11" t="s">
        <v>57</v>
      </c>
      <c r="G227" s="11" t="s">
        <v>287</v>
      </c>
      <c r="H227" s="11" t="s">
        <v>287</v>
      </c>
      <c r="I227" s="11" t="s">
        <v>3797</v>
      </c>
      <c r="J227" s="11" t="s">
        <v>1554</v>
      </c>
      <c r="K227" s="11" t="s">
        <v>115</v>
      </c>
      <c r="L227" s="11" t="s">
        <v>116</v>
      </c>
    </row>
    <row r="228" spans="1:12" x14ac:dyDescent="0.3">
      <c r="A228" s="11" t="s">
        <v>1682</v>
      </c>
      <c r="B228" s="11" t="s">
        <v>2114</v>
      </c>
      <c r="C228" s="11" t="s">
        <v>2115</v>
      </c>
      <c r="D228" s="11" t="s">
        <v>55</v>
      </c>
      <c r="E228" s="11" t="s">
        <v>56</v>
      </c>
      <c r="F228" s="11" t="s">
        <v>57</v>
      </c>
      <c r="G228" s="11" t="s">
        <v>287</v>
      </c>
      <c r="H228" s="11" t="s">
        <v>287</v>
      </c>
      <c r="I228" s="11" t="s">
        <v>3797</v>
      </c>
      <c r="J228" s="11" t="s">
        <v>1554</v>
      </c>
      <c r="K228" s="11" t="s">
        <v>115</v>
      </c>
      <c r="L228" s="11" t="s">
        <v>116</v>
      </c>
    </row>
    <row r="229" spans="1:12" x14ac:dyDescent="0.3">
      <c r="A229" s="11" t="s">
        <v>1682</v>
      </c>
      <c r="B229" s="11" t="s">
        <v>2116</v>
      </c>
      <c r="C229" s="11" t="s">
        <v>2117</v>
      </c>
      <c r="D229" s="11" t="s">
        <v>213</v>
      </c>
      <c r="E229" s="11" t="s">
        <v>56</v>
      </c>
      <c r="F229" s="11" t="s">
        <v>73</v>
      </c>
      <c r="G229" s="11" t="s">
        <v>51</v>
      </c>
      <c r="H229" s="11" t="s">
        <v>51</v>
      </c>
      <c r="I229" s="11" t="s">
        <v>202</v>
      </c>
      <c r="J229" s="11" t="s">
        <v>292</v>
      </c>
      <c r="K229" s="11">
        <v>0</v>
      </c>
      <c r="L229" s="11">
        <v>0</v>
      </c>
    </row>
    <row r="230" spans="1:12" x14ac:dyDescent="0.3">
      <c r="A230" s="11" t="s">
        <v>1682</v>
      </c>
      <c r="B230" s="11" t="s">
        <v>2118</v>
      </c>
      <c r="C230" s="11" t="s">
        <v>2051</v>
      </c>
      <c r="D230" s="11" t="s">
        <v>103</v>
      </c>
      <c r="E230" s="11" t="s">
        <v>56</v>
      </c>
      <c r="F230" s="11" t="s">
        <v>73</v>
      </c>
      <c r="G230" s="11" t="s">
        <v>51</v>
      </c>
      <c r="H230" s="11" t="s">
        <v>51</v>
      </c>
      <c r="I230" s="11" t="s">
        <v>202</v>
      </c>
      <c r="J230" s="11" t="s">
        <v>292</v>
      </c>
      <c r="K230" s="11">
        <v>0</v>
      </c>
      <c r="L230" s="11">
        <v>0</v>
      </c>
    </row>
    <row r="231" spans="1:12" x14ac:dyDescent="0.3">
      <c r="A231" s="11" t="s">
        <v>1682</v>
      </c>
      <c r="B231" s="11" t="s">
        <v>2119</v>
      </c>
      <c r="C231" s="11" t="s">
        <v>2120</v>
      </c>
      <c r="D231" s="11" t="s">
        <v>72</v>
      </c>
      <c r="E231" s="11" t="s">
        <v>56</v>
      </c>
      <c r="F231" s="11" t="s">
        <v>215</v>
      </c>
      <c r="G231" s="11" t="s">
        <v>51</v>
      </c>
      <c r="H231" s="11" t="s">
        <v>51</v>
      </c>
      <c r="I231" s="11" t="s">
        <v>202</v>
      </c>
      <c r="J231" s="11" t="s">
        <v>292</v>
      </c>
      <c r="K231" s="11">
        <v>0</v>
      </c>
      <c r="L231" s="11">
        <v>0</v>
      </c>
    </row>
    <row r="232" spans="1:12" x14ac:dyDescent="0.3">
      <c r="A232" s="11" t="s">
        <v>1682</v>
      </c>
      <c r="B232" s="11" t="s">
        <v>2121</v>
      </c>
      <c r="C232" s="11" t="s">
        <v>2122</v>
      </c>
      <c r="D232" s="11" t="s">
        <v>103</v>
      </c>
      <c r="E232" s="11" t="s">
        <v>56</v>
      </c>
      <c r="F232" s="11" t="s">
        <v>73</v>
      </c>
      <c r="G232" s="11" t="s">
        <v>51</v>
      </c>
      <c r="H232" s="11" t="s">
        <v>51</v>
      </c>
      <c r="I232" s="11" t="s">
        <v>202</v>
      </c>
      <c r="J232" s="11" t="s">
        <v>292</v>
      </c>
      <c r="K232" s="11">
        <v>0</v>
      </c>
      <c r="L232" s="11">
        <v>0</v>
      </c>
    </row>
    <row r="233" spans="1:12" x14ac:dyDescent="0.3">
      <c r="A233" s="11" t="s">
        <v>1682</v>
      </c>
      <c r="B233" s="11" t="s">
        <v>2123</v>
      </c>
      <c r="C233" s="11" t="s">
        <v>3817</v>
      </c>
      <c r="D233" s="11" t="s">
        <v>65</v>
      </c>
      <c r="E233" s="11" t="s">
        <v>56</v>
      </c>
      <c r="F233" s="11" t="s">
        <v>49</v>
      </c>
      <c r="G233" s="11" t="s">
        <v>149</v>
      </c>
      <c r="H233" s="11" t="s">
        <v>138</v>
      </c>
      <c r="I233" s="11" t="s">
        <v>3784</v>
      </c>
      <c r="J233" s="11" t="s">
        <v>60</v>
      </c>
      <c r="K233" s="11" t="s">
        <v>139</v>
      </c>
      <c r="L233" s="11" t="s">
        <v>136</v>
      </c>
    </row>
    <row r="234" spans="1:12" x14ac:dyDescent="0.3">
      <c r="A234" s="11" t="s">
        <v>1682</v>
      </c>
      <c r="B234" s="11" t="s">
        <v>2124</v>
      </c>
      <c r="C234" s="11" t="s">
        <v>257</v>
      </c>
      <c r="D234" s="11" t="s">
        <v>65</v>
      </c>
      <c r="E234" s="11" t="s">
        <v>56</v>
      </c>
      <c r="F234" s="11" t="s">
        <v>49</v>
      </c>
      <c r="G234" s="11" t="s">
        <v>107</v>
      </c>
      <c r="H234" s="11" t="s">
        <v>107</v>
      </c>
      <c r="I234" s="11" t="s">
        <v>3797</v>
      </c>
      <c r="J234" s="11" t="s">
        <v>3788</v>
      </c>
      <c r="K234" s="11" t="s">
        <v>108</v>
      </c>
      <c r="L234" s="11" t="s">
        <v>108</v>
      </c>
    </row>
    <row r="235" spans="1:12" x14ac:dyDescent="0.3">
      <c r="A235" s="11" t="s">
        <v>1682</v>
      </c>
      <c r="B235" s="11" t="s">
        <v>2125</v>
      </c>
      <c r="C235" s="11" t="s">
        <v>260</v>
      </c>
      <c r="D235" s="11" t="s">
        <v>103</v>
      </c>
      <c r="E235" s="11" t="s">
        <v>56</v>
      </c>
      <c r="F235" s="11" t="s">
        <v>73</v>
      </c>
      <c r="G235" s="11" t="s">
        <v>107</v>
      </c>
      <c r="H235" s="11" t="s">
        <v>107</v>
      </c>
      <c r="I235" s="11" t="s">
        <v>3797</v>
      </c>
      <c r="J235" s="11" t="s">
        <v>3788</v>
      </c>
      <c r="K235" s="11" t="s">
        <v>108</v>
      </c>
      <c r="L235" s="11" t="s">
        <v>108</v>
      </c>
    </row>
    <row r="236" spans="1:12" x14ac:dyDescent="0.3">
      <c r="A236" s="11" t="s">
        <v>1682</v>
      </c>
      <c r="B236" s="11" t="s">
        <v>2126</v>
      </c>
      <c r="C236" s="11" t="s">
        <v>255</v>
      </c>
      <c r="D236" s="11" t="s">
        <v>55</v>
      </c>
      <c r="E236" s="11" t="s">
        <v>56</v>
      </c>
      <c r="F236" s="11" t="s">
        <v>57</v>
      </c>
      <c r="G236" s="11" t="s">
        <v>107</v>
      </c>
      <c r="H236" s="11" t="s">
        <v>107</v>
      </c>
      <c r="I236" s="11" t="s">
        <v>3797</v>
      </c>
      <c r="J236" s="11" t="s">
        <v>3788</v>
      </c>
      <c r="K236" s="11" t="s">
        <v>108</v>
      </c>
      <c r="L236" s="11" t="s">
        <v>108</v>
      </c>
    </row>
    <row r="237" spans="1:12" x14ac:dyDescent="0.3">
      <c r="A237" s="11" t="s">
        <v>1682</v>
      </c>
      <c r="B237" s="11" t="s">
        <v>2127</v>
      </c>
      <c r="C237" s="11" t="s">
        <v>130</v>
      </c>
      <c r="D237" s="11" t="s">
        <v>65</v>
      </c>
      <c r="E237" s="11" t="s">
        <v>56</v>
      </c>
      <c r="F237" s="11" t="s">
        <v>49</v>
      </c>
      <c r="G237" s="11" t="s">
        <v>123</v>
      </c>
      <c r="H237" s="11" t="s">
        <v>123</v>
      </c>
      <c r="I237" s="11" t="s">
        <v>4290</v>
      </c>
      <c r="J237" s="11" t="s">
        <v>3788</v>
      </c>
      <c r="K237" s="11" t="s">
        <v>124</v>
      </c>
      <c r="L237" s="11" t="s">
        <v>62</v>
      </c>
    </row>
    <row r="238" spans="1:12" x14ac:dyDescent="0.3">
      <c r="A238" s="11" t="s">
        <v>1682</v>
      </c>
      <c r="B238" s="11" t="s">
        <v>2128</v>
      </c>
      <c r="C238" s="11" t="s">
        <v>128</v>
      </c>
      <c r="D238" s="11" t="s">
        <v>65</v>
      </c>
      <c r="E238" s="11" t="s">
        <v>56</v>
      </c>
      <c r="F238" s="11" t="s">
        <v>49</v>
      </c>
      <c r="G238" s="11" t="s">
        <v>123</v>
      </c>
      <c r="H238" s="11" t="s">
        <v>123</v>
      </c>
      <c r="I238" s="11" t="s">
        <v>4290</v>
      </c>
      <c r="J238" s="11" t="s">
        <v>3788</v>
      </c>
      <c r="K238" s="11" t="s">
        <v>124</v>
      </c>
      <c r="L238" s="11" t="s">
        <v>62</v>
      </c>
    </row>
    <row r="239" spans="1:12" x14ac:dyDescent="0.3">
      <c r="A239" s="11" t="s">
        <v>1682</v>
      </c>
      <c r="B239" s="11" t="s">
        <v>2129</v>
      </c>
      <c r="C239" s="11" t="s">
        <v>126</v>
      </c>
      <c r="D239" s="11" t="s">
        <v>55</v>
      </c>
      <c r="E239" s="11" t="s">
        <v>56</v>
      </c>
      <c r="F239" s="11" t="s">
        <v>57</v>
      </c>
      <c r="G239" s="11" t="s">
        <v>123</v>
      </c>
      <c r="H239" s="11" t="s">
        <v>123</v>
      </c>
      <c r="I239" s="11" t="s">
        <v>4290</v>
      </c>
      <c r="J239" s="11" t="s">
        <v>3788</v>
      </c>
      <c r="K239" s="11" t="s">
        <v>124</v>
      </c>
      <c r="L239" s="11" t="s">
        <v>62</v>
      </c>
    </row>
    <row r="240" spans="1:12" x14ac:dyDescent="0.3">
      <c r="A240" s="11" t="s">
        <v>1682</v>
      </c>
      <c r="B240" s="11" t="s">
        <v>2130</v>
      </c>
      <c r="C240" s="11" t="s">
        <v>290</v>
      </c>
      <c r="D240" s="11" t="s">
        <v>55</v>
      </c>
      <c r="E240" s="11" t="s">
        <v>56</v>
      </c>
      <c r="F240" s="11" t="s">
        <v>57</v>
      </c>
      <c r="G240" s="11" t="s">
        <v>51</v>
      </c>
      <c r="H240" s="11" t="s">
        <v>51</v>
      </c>
      <c r="I240" s="11" t="s">
        <v>202</v>
      </c>
      <c r="J240" s="11" t="s">
        <v>292</v>
      </c>
      <c r="K240" s="11" t="s">
        <v>289</v>
      </c>
      <c r="L240" s="11" t="s">
        <v>289</v>
      </c>
    </row>
    <row r="241" spans="1:12" x14ac:dyDescent="0.3">
      <c r="A241" s="11" t="s">
        <v>1682</v>
      </c>
      <c r="B241" s="11" t="s">
        <v>2131</v>
      </c>
      <c r="C241" s="11" t="s">
        <v>2132</v>
      </c>
      <c r="D241" s="11" t="s">
        <v>65</v>
      </c>
      <c r="E241" s="11" t="s">
        <v>56</v>
      </c>
      <c r="F241" s="11" t="s">
        <v>49</v>
      </c>
      <c r="G241" s="11" t="s">
        <v>90</v>
      </c>
      <c r="H241" s="11" t="s">
        <v>91</v>
      </c>
      <c r="I241" s="11" t="s">
        <v>1553</v>
      </c>
      <c r="J241" s="11" t="s">
        <v>3788</v>
      </c>
      <c r="K241" s="11" t="s">
        <v>241</v>
      </c>
      <c r="L241" s="11" t="s">
        <v>92</v>
      </c>
    </row>
    <row r="242" spans="1:12" x14ac:dyDescent="0.3">
      <c r="A242" s="11" t="s">
        <v>1682</v>
      </c>
      <c r="B242" s="11" t="s">
        <v>2133</v>
      </c>
      <c r="C242" s="11" t="s">
        <v>3818</v>
      </c>
      <c r="D242" s="11" t="s">
        <v>103</v>
      </c>
      <c r="E242" s="11" t="s">
        <v>56</v>
      </c>
      <c r="F242" s="11" t="s">
        <v>73</v>
      </c>
      <c r="G242" s="11" t="s">
        <v>90</v>
      </c>
      <c r="H242" s="11" t="s">
        <v>91</v>
      </c>
      <c r="I242" s="11" t="s">
        <v>1553</v>
      </c>
      <c r="J242" s="11" t="s">
        <v>3788</v>
      </c>
      <c r="K242" s="11" t="s">
        <v>241</v>
      </c>
      <c r="L242" s="11" t="s">
        <v>92</v>
      </c>
    </row>
    <row r="243" spans="1:12" x14ac:dyDescent="0.3">
      <c r="A243" s="11" t="s">
        <v>1682</v>
      </c>
      <c r="B243" s="11" t="s">
        <v>2134</v>
      </c>
      <c r="C243" s="11" t="s">
        <v>2135</v>
      </c>
      <c r="D243" s="11" t="s">
        <v>55</v>
      </c>
      <c r="E243" s="11" t="s">
        <v>56</v>
      </c>
      <c r="F243" s="11" t="s">
        <v>57</v>
      </c>
      <c r="G243" s="11" t="s">
        <v>90</v>
      </c>
      <c r="H243" s="11" t="s">
        <v>91</v>
      </c>
      <c r="I243" s="11" t="s">
        <v>1553</v>
      </c>
      <c r="J243" s="11" t="s">
        <v>3788</v>
      </c>
      <c r="K243" s="11" t="s">
        <v>241</v>
      </c>
      <c r="L243" s="11" t="s">
        <v>92</v>
      </c>
    </row>
    <row r="244" spans="1:12" x14ac:dyDescent="0.3">
      <c r="A244" s="11" t="s">
        <v>1682</v>
      </c>
      <c r="B244" s="11" t="s">
        <v>2136</v>
      </c>
      <c r="C244" s="11" t="s">
        <v>2137</v>
      </c>
      <c r="D244" s="11" t="s">
        <v>195</v>
      </c>
      <c r="E244" s="11" t="s">
        <v>56</v>
      </c>
      <c r="F244" s="11" t="s">
        <v>49</v>
      </c>
      <c r="G244" s="11" t="s">
        <v>138</v>
      </c>
      <c r="H244" s="11" t="s">
        <v>138</v>
      </c>
      <c r="I244" s="11" t="s">
        <v>3784</v>
      </c>
      <c r="J244" s="11" t="s">
        <v>60</v>
      </c>
      <c r="K244" s="11" t="s">
        <v>139</v>
      </c>
      <c r="L244" s="11" t="s">
        <v>136</v>
      </c>
    </row>
    <row r="245" spans="1:12" x14ac:dyDescent="0.3">
      <c r="A245" s="11" t="s">
        <v>1682</v>
      </c>
      <c r="B245" s="11" t="s">
        <v>2138</v>
      </c>
      <c r="C245" s="11" t="s">
        <v>3819</v>
      </c>
      <c r="D245" s="11" t="s">
        <v>103</v>
      </c>
      <c r="E245" s="11" t="s">
        <v>56</v>
      </c>
      <c r="F245" s="11" t="s">
        <v>73</v>
      </c>
      <c r="G245" s="11" t="s">
        <v>149</v>
      </c>
      <c r="H245" s="11" t="s">
        <v>138</v>
      </c>
      <c r="I245" s="11" t="s">
        <v>3784</v>
      </c>
      <c r="J245" s="11" t="s">
        <v>60</v>
      </c>
      <c r="K245" s="11" t="s">
        <v>139</v>
      </c>
      <c r="L245" s="11" t="s">
        <v>136</v>
      </c>
    </row>
    <row r="246" spans="1:12" x14ac:dyDescent="0.3">
      <c r="A246" s="11" t="s">
        <v>1682</v>
      </c>
      <c r="B246" s="11" t="s">
        <v>2139</v>
      </c>
      <c r="C246" s="11" t="s">
        <v>2140</v>
      </c>
      <c r="D246" s="11" t="s">
        <v>55</v>
      </c>
      <c r="E246" s="11" t="s">
        <v>56</v>
      </c>
      <c r="F246" s="11" t="s">
        <v>57</v>
      </c>
      <c r="G246" s="11" t="s">
        <v>149</v>
      </c>
      <c r="H246" s="11" t="s">
        <v>138</v>
      </c>
      <c r="I246" s="11" t="s">
        <v>3784</v>
      </c>
      <c r="J246" s="11" t="s">
        <v>60</v>
      </c>
      <c r="K246" s="11" t="s">
        <v>139</v>
      </c>
      <c r="L246" s="11" t="s">
        <v>136</v>
      </c>
    </row>
    <row r="247" spans="1:12" x14ac:dyDescent="0.3">
      <c r="A247" s="11" t="s">
        <v>1682</v>
      </c>
      <c r="B247" s="11" t="s">
        <v>2141</v>
      </c>
      <c r="C247" s="11" t="s">
        <v>343</v>
      </c>
      <c r="D247" s="11" t="s">
        <v>195</v>
      </c>
      <c r="E247" s="11" t="s">
        <v>56</v>
      </c>
      <c r="F247" s="11" t="s">
        <v>49</v>
      </c>
      <c r="G247" s="11" t="s">
        <v>230</v>
      </c>
      <c r="H247" s="11" t="s">
        <v>230</v>
      </c>
      <c r="I247" s="11" t="s">
        <v>3797</v>
      </c>
      <c r="J247" s="11" t="s">
        <v>3788</v>
      </c>
      <c r="K247" s="11" t="s">
        <v>4007</v>
      </c>
      <c r="L247" s="11" t="s">
        <v>4007</v>
      </c>
    </row>
    <row r="248" spans="1:12" x14ac:dyDescent="0.3">
      <c r="A248" s="11" t="s">
        <v>1682</v>
      </c>
      <c r="B248" s="11" t="s">
        <v>2142</v>
      </c>
      <c r="C248" s="11" t="s">
        <v>337</v>
      </c>
      <c r="D248" s="11" t="s">
        <v>195</v>
      </c>
      <c r="E248" s="11" t="s">
        <v>56</v>
      </c>
      <c r="F248" s="11" t="s">
        <v>49</v>
      </c>
      <c r="G248" s="11" t="s">
        <v>85</v>
      </c>
      <c r="H248" s="11" t="s">
        <v>338</v>
      </c>
      <c r="I248" s="11" t="s">
        <v>1553</v>
      </c>
      <c r="J248" s="11" t="s">
        <v>3788</v>
      </c>
      <c r="K248" s="11" t="s">
        <v>61</v>
      </c>
      <c r="L248" s="11" t="s">
        <v>62</v>
      </c>
    </row>
    <row r="249" spans="1:12" x14ac:dyDescent="0.3">
      <c r="A249" s="11" t="s">
        <v>1682</v>
      </c>
      <c r="B249" s="11" t="s">
        <v>2143</v>
      </c>
      <c r="C249" s="11" t="s">
        <v>2144</v>
      </c>
      <c r="D249" s="11" t="s">
        <v>55</v>
      </c>
      <c r="E249" s="11" t="s">
        <v>56</v>
      </c>
      <c r="F249" s="11" t="s">
        <v>57</v>
      </c>
      <c r="G249" s="11" t="s">
        <v>236</v>
      </c>
      <c r="H249" s="11" t="s">
        <v>236</v>
      </c>
      <c r="I249" s="48" t="s">
        <v>1553</v>
      </c>
      <c r="J249" s="11" t="s">
        <v>3788</v>
      </c>
      <c r="K249" s="11" t="s">
        <v>62</v>
      </c>
      <c r="L249" s="11" t="s">
        <v>62</v>
      </c>
    </row>
    <row r="250" spans="1:12" x14ac:dyDescent="0.3">
      <c r="A250" s="11" t="s">
        <v>1682</v>
      </c>
      <c r="B250" s="11" t="s">
        <v>2145</v>
      </c>
      <c r="C250" s="11" t="s">
        <v>320</v>
      </c>
      <c r="D250" s="11" t="s">
        <v>195</v>
      </c>
      <c r="E250" s="11" t="s">
        <v>56</v>
      </c>
      <c r="F250" s="11" t="s">
        <v>49</v>
      </c>
      <c r="G250" s="11" t="s">
        <v>306</v>
      </c>
      <c r="H250" s="11" t="s">
        <v>306</v>
      </c>
      <c r="I250" s="11" t="s">
        <v>4290</v>
      </c>
      <c r="J250" s="11" t="s">
        <v>3788</v>
      </c>
      <c r="K250" s="11" t="s">
        <v>297</v>
      </c>
      <c r="L250" s="11" t="s">
        <v>166</v>
      </c>
    </row>
    <row r="251" spans="1:12" x14ac:dyDescent="0.3">
      <c r="A251" s="11" t="s">
        <v>1682</v>
      </c>
      <c r="B251" s="11" t="s">
        <v>2146</v>
      </c>
      <c r="C251" s="11" t="s">
        <v>2147</v>
      </c>
      <c r="D251" s="11" t="s">
        <v>65</v>
      </c>
      <c r="E251" s="11" t="s">
        <v>56</v>
      </c>
      <c r="F251" s="11" t="s">
        <v>49</v>
      </c>
      <c r="G251" s="11" t="s">
        <v>51</v>
      </c>
      <c r="H251" s="11" t="s">
        <v>51</v>
      </c>
      <c r="I251" s="11" t="s">
        <v>3797</v>
      </c>
      <c r="J251" s="11" t="s">
        <v>292</v>
      </c>
      <c r="K251" s="11" t="s">
        <v>388</v>
      </c>
      <c r="L251" s="11" t="s">
        <v>388</v>
      </c>
    </row>
    <row r="252" spans="1:12" x14ac:dyDescent="0.3">
      <c r="A252" s="11" t="s">
        <v>1682</v>
      </c>
      <c r="B252" s="11" t="s">
        <v>2148</v>
      </c>
      <c r="C252" s="11" t="s">
        <v>3820</v>
      </c>
      <c r="D252" s="11" t="s">
        <v>195</v>
      </c>
      <c r="E252" s="11" t="s">
        <v>56</v>
      </c>
      <c r="F252" s="11" t="s">
        <v>49</v>
      </c>
      <c r="G252" s="11" t="s">
        <v>51</v>
      </c>
      <c r="H252" s="11" t="s">
        <v>51</v>
      </c>
      <c r="I252" s="11" t="s">
        <v>3797</v>
      </c>
      <c r="J252" s="11" t="s">
        <v>292</v>
      </c>
      <c r="K252" s="11" t="s">
        <v>388</v>
      </c>
      <c r="L252" s="11" t="s">
        <v>388</v>
      </c>
    </row>
    <row r="253" spans="1:12" x14ac:dyDescent="0.3">
      <c r="A253" s="11" t="s">
        <v>1682</v>
      </c>
      <c r="B253" s="11" t="s">
        <v>2149</v>
      </c>
      <c r="C253" s="11" t="s">
        <v>317</v>
      </c>
      <c r="D253" s="11" t="s">
        <v>168</v>
      </c>
      <c r="E253" s="11" t="s">
        <v>56</v>
      </c>
      <c r="F253" s="11" t="s">
        <v>57</v>
      </c>
      <c r="G253" s="11" t="s">
        <v>51</v>
      </c>
      <c r="H253" s="11" t="s">
        <v>51</v>
      </c>
      <c r="I253" s="11" t="s">
        <v>3797</v>
      </c>
      <c r="J253" s="11" t="s">
        <v>292</v>
      </c>
      <c r="K253" s="11" t="s">
        <v>388</v>
      </c>
      <c r="L253" s="11" t="s">
        <v>388</v>
      </c>
    </row>
    <row r="254" spans="1:12" x14ac:dyDescent="0.3">
      <c r="A254" s="11" t="s">
        <v>1682</v>
      </c>
      <c r="B254" s="11" t="s">
        <v>2150</v>
      </c>
      <c r="C254" s="11" t="s">
        <v>2151</v>
      </c>
      <c r="D254" s="11" t="s">
        <v>65</v>
      </c>
      <c r="E254" s="11" t="s">
        <v>56</v>
      </c>
      <c r="F254" s="11" t="s">
        <v>49</v>
      </c>
      <c r="G254" s="11" t="s">
        <v>96</v>
      </c>
      <c r="H254" s="11" t="s">
        <v>338</v>
      </c>
      <c r="I254" s="11" t="s">
        <v>1553</v>
      </c>
      <c r="J254" s="11" t="s">
        <v>60</v>
      </c>
      <c r="K254" s="11" t="s">
        <v>77</v>
      </c>
      <c r="L254" s="11" t="s">
        <v>92</v>
      </c>
    </row>
    <row r="255" spans="1:12" x14ac:dyDescent="0.3">
      <c r="A255" s="11" t="s">
        <v>1682</v>
      </c>
      <c r="B255" s="11" t="s">
        <v>2152</v>
      </c>
      <c r="C255" s="11" t="s">
        <v>2153</v>
      </c>
      <c r="D255" s="11" t="s">
        <v>65</v>
      </c>
      <c r="E255" s="11" t="s">
        <v>56</v>
      </c>
      <c r="F255" s="11" t="s">
        <v>49</v>
      </c>
      <c r="G255" s="11" t="s">
        <v>96</v>
      </c>
      <c r="H255" s="11" t="s">
        <v>338</v>
      </c>
      <c r="I255" s="11" t="s">
        <v>1553</v>
      </c>
      <c r="J255" s="11" t="s">
        <v>60</v>
      </c>
      <c r="K255" s="11" t="s">
        <v>77</v>
      </c>
      <c r="L255" s="11" t="s">
        <v>92</v>
      </c>
    </row>
    <row r="256" spans="1:12" x14ac:dyDescent="0.3">
      <c r="A256" s="11" t="s">
        <v>1682</v>
      </c>
      <c r="B256" s="11" t="s">
        <v>2154</v>
      </c>
      <c r="C256" s="11" t="s">
        <v>2155</v>
      </c>
      <c r="D256" s="11" t="s">
        <v>55</v>
      </c>
      <c r="E256" s="11" t="s">
        <v>56</v>
      </c>
      <c r="F256" s="11" t="s">
        <v>57</v>
      </c>
      <c r="G256" s="11" t="s">
        <v>96</v>
      </c>
      <c r="H256" s="11" t="s">
        <v>338</v>
      </c>
      <c r="I256" s="11" t="s">
        <v>1553</v>
      </c>
      <c r="J256" s="11" t="s">
        <v>60</v>
      </c>
      <c r="K256" s="11" t="s">
        <v>77</v>
      </c>
      <c r="L256" s="11" t="s">
        <v>92</v>
      </c>
    </row>
    <row r="257" spans="1:12" x14ac:dyDescent="0.3">
      <c r="A257" s="48" t="s">
        <v>1682</v>
      </c>
      <c r="B257" s="48" t="s">
        <v>2156</v>
      </c>
      <c r="C257" s="48" t="s">
        <v>308</v>
      </c>
      <c r="D257" s="48" t="s">
        <v>309</v>
      </c>
      <c r="E257" s="48" t="s">
        <v>56</v>
      </c>
      <c r="F257" s="48" t="s">
        <v>157</v>
      </c>
      <c r="G257" s="48" t="s">
        <v>1556</v>
      </c>
      <c r="H257" s="48" t="s">
        <v>1556</v>
      </c>
      <c r="I257" s="48" t="s">
        <v>3797</v>
      </c>
      <c r="J257" s="11" t="s">
        <v>292</v>
      </c>
      <c r="K257" s="48" t="s">
        <v>4008</v>
      </c>
      <c r="L257" s="48" t="s">
        <v>4008</v>
      </c>
    </row>
    <row r="258" spans="1:12" x14ac:dyDescent="0.3">
      <c r="A258" s="50" t="s">
        <v>1682</v>
      </c>
      <c r="B258" s="50" t="s">
        <v>1683</v>
      </c>
      <c r="C258" s="50"/>
      <c r="D258" s="50" t="s">
        <v>67</v>
      </c>
      <c r="E258" s="50" t="s">
        <v>48</v>
      </c>
      <c r="F258" s="50" t="s">
        <v>49</v>
      </c>
      <c r="G258" s="50" t="s">
        <v>51</v>
      </c>
      <c r="H258" s="50" t="s">
        <v>51</v>
      </c>
      <c r="I258" s="50" t="s">
        <v>3797</v>
      </c>
      <c r="J258" s="50" t="s">
        <v>292</v>
      </c>
      <c r="K258" s="50" t="s">
        <v>341</v>
      </c>
      <c r="L258" s="50" t="s">
        <v>388</v>
      </c>
    </row>
    <row r="259" spans="1:12" x14ac:dyDescent="0.3">
      <c r="A259" s="11" t="s">
        <v>1682</v>
      </c>
      <c r="B259" s="11" t="s">
        <v>1705</v>
      </c>
      <c r="C259" s="11" t="s">
        <v>1824</v>
      </c>
      <c r="D259" s="11" t="s">
        <v>65</v>
      </c>
      <c r="E259" s="11" t="s">
        <v>56</v>
      </c>
      <c r="F259" s="11" t="s">
        <v>49</v>
      </c>
      <c r="G259" s="11" t="s">
        <v>3821</v>
      </c>
      <c r="H259" s="11" t="s">
        <v>3822</v>
      </c>
      <c r="I259" s="11" t="s">
        <v>4290</v>
      </c>
      <c r="J259" s="11" t="s">
        <v>3788</v>
      </c>
      <c r="K259" s="11" t="s">
        <v>297</v>
      </c>
      <c r="L259" s="11" t="s">
        <v>166</v>
      </c>
    </row>
    <row r="260" spans="1:12" x14ac:dyDescent="0.3">
      <c r="A260" s="11" t="s">
        <v>1682</v>
      </c>
      <c r="B260" s="11" t="s">
        <v>1684</v>
      </c>
      <c r="C260" s="11" t="s">
        <v>143</v>
      </c>
      <c r="D260" s="11" t="s">
        <v>65</v>
      </c>
      <c r="E260" s="11" t="s">
        <v>56</v>
      </c>
      <c r="F260" s="11" t="s">
        <v>49</v>
      </c>
      <c r="G260" s="11" t="s">
        <v>137</v>
      </c>
      <c r="H260" s="11" t="s">
        <v>138</v>
      </c>
      <c r="I260" s="11" t="s">
        <v>3784</v>
      </c>
      <c r="J260" s="11" t="s">
        <v>60</v>
      </c>
      <c r="K260" s="11" t="s">
        <v>139</v>
      </c>
      <c r="L260" s="11" t="s">
        <v>136</v>
      </c>
    </row>
    <row r="261" spans="1:12" x14ac:dyDescent="0.3">
      <c r="A261" s="11" t="s">
        <v>1682</v>
      </c>
      <c r="B261" s="11" t="s">
        <v>1685</v>
      </c>
      <c r="C261" s="11" t="s">
        <v>140</v>
      </c>
      <c r="D261" s="11" t="s">
        <v>55</v>
      </c>
      <c r="E261" s="11" t="s">
        <v>56</v>
      </c>
      <c r="F261" s="11" t="s">
        <v>57</v>
      </c>
      <c r="G261" s="11" t="s">
        <v>137</v>
      </c>
      <c r="H261" s="11" t="s">
        <v>138</v>
      </c>
      <c r="I261" s="11" t="s">
        <v>3784</v>
      </c>
      <c r="J261" s="11" t="s">
        <v>60</v>
      </c>
      <c r="K261" s="11" t="s">
        <v>139</v>
      </c>
      <c r="L261" s="11" t="s">
        <v>136</v>
      </c>
    </row>
    <row r="262" spans="1:12" x14ac:dyDescent="0.3">
      <c r="A262" s="11" t="s">
        <v>1682</v>
      </c>
      <c r="B262" s="11" t="s">
        <v>1686</v>
      </c>
      <c r="C262" s="11" t="s">
        <v>142</v>
      </c>
      <c r="D262" s="11" t="s">
        <v>65</v>
      </c>
      <c r="E262" s="11" t="s">
        <v>56</v>
      </c>
      <c r="F262" s="11" t="s">
        <v>49</v>
      </c>
      <c r="G262" s="11" t="s">
        <v>137</v>
      </c>
      <c r="H262" s="11" t="s">
        <v>138</v>
      </c>
      <c r="I262" s="11" t="s">
        <v>3784</v>
      </c>
      <c r="J262" s="11" t="s">
        <v>60</v>
      </c>
      <c r="K262" s="11" t="s">
        <v>139</v>
      </c>
      <c r="L262" s="11" t="s">
        <v>136</v>
      </c>
    </row>
    <row r="263" spans="1:12" x14ac:dyDescent="0.3">
      <c r="A263" s="11" t="s">
        <v>1682</v>
      </c>
      <c r="B263" s="11" t="s">
        <v>1687</v>
      </c>
      <c r="C263" s="11" t="s">
        <v>319</v>
      </c>
      <c r="D263" s="11" t="s">
        <v>195</v>
      </c>
      <c r="E263" s="11" t="s">
        <v>56</v>
      </c>
      <c r="F263" s="11" t="s">
        <v>49</v>
      </c>
      <c r="G263" s="11" t="s">
        <v>180</v>
      </c>
      <c r="H263" s="11" t="s">
        <v>180</v>
      </c>
      <c r="I263" s="11" t="s">
        <v>4290</v>
      </c>
      <c r="J263" s="11" t="s">
        <v>60</v>
      </c>
      <c r="K263" s="11" t="s">
        <v>165</v>
      </c>
      <c r="L263" s="11" t="s">
        <v>166</v>
      </c>
    </row>
    <row r="264" spans="1:12" x14ac:dyDescent="0.3">
      <c r="A264" s="11" t="s">
        <v>1682</v>
      </c>
      <c r="B264" s="11" t="s">
        <v>1688</v>
      </c>
      <c r="C264" s="11" t="s">
        <v>330</v>
      </c>
      <c r="D264" s="11" t="s">
        <v>195</v>
      </c>
      <c r="E264" s="11" t="s">
        <v>56</v>
      </c>
      <c r="F264" s="11" t="s">
        <v>49</v>
      </c>
      <c r="G264" s="11" t="s">
        <v>306</v>
      </c>
      <c r="H264" s="11" t="s">
        <v>3822</v>
      </c>
      <c r="I264" s="11" t="s">
        <v>4290</v>
      </c>
      <c r="J264" s="11" t="s">
        <v>3788</v>
      </c>
      <c r="K264" s="11" t="s">
        <v>297</v>
      </c>
      <c r="L264" s="11" t="s">
        <v>166</v>
      </c>
    </row>
    <row r="265" spans="1:12" x14ac:dyDescent="0.3">
      <c r="A265" s="11" t="s">
        <v>1682</v>
      </c>
      <c r="B265" s="11" t="s">
        <v>1689</v>
      </c>
      <c r="C265" s="11" t="s">
        <v>302</v>
      </c>
      <c r="D265" s="11" t="s">
        <v>65</v>
      </c>
      <c r="E265" s="11" t="s">
        <v>56</v>
      </c>
      <c r="F265" s="11" t="s">
        <v>49</v>
      </c>
      <c r="G265" s="11" t="s">
        <v>287</v>
      </c>
      <c r="H265" s="11" t="s">
        <v>287</v>
      </c>
      <c r="I265" s="11" t="s">
        <v>3797</v>
      </c>
      <c r="J265" s="11" t="s">
        <v>1554</v>
      </c>
      <c r="K265" s="11" t="s">
        <v>115</v>
      </c>
      <c r="L265" s="11" t="s">
        <v>116</v>
      </c>
    </row>
    <row r="266" spans="1:12" x14ac:dyDescent="0.3">
      <c r="A266" s="11" t="s">
        <v>1682</v>
      </c>
      <c r="B266" s="11" t="s">
        <v>1690</v>
      </c>
      <c r="C266" s="11" t="s">
        <v>303</v>
      </c>
      <c r="D266" s="11" t="s">
        <v>55</v>
      </c>
      <c r="E266" s="11" t="s">
        <v>56</v>
      </c>
      <c r="F266" s="11" t="s">
        <v>57</v>
      </c>
      <c r="G266" s="11" t="s">
        <v>287</v>
      </c>
      <c r="H266" s="11" t="s">
        <v>287</v>
      </c>
      <c r="I266" s="11" t="s">
        <v>3797</v>
      </c>
      <c r="J266" s="11" t="s">
        <v>1554</v>
      </c>
      <c r="K266" s="11" t="s">
        <v>115</v>
      </c>
      <c r="L266" s="11" t="s">
        <v>116</v>
      </c>
    </row>
    <row r="267" spans="1:12" x14ac:dyDescent="0.3">
      <c r="A267" s="11" t="s">
        <v>1682</v>
      </c>
      <c r="B267" s="11" t="s">
        <v>1691</v>
      </c>
      <c r="C267" s="11" t="s">
        <v>102</v>
      </c>
      <c r="D267" s="11" t="s">
        <v>103</v>
      </c>
      <c r="E267" s="11" t="s">
        <v>56</v>
      </c>
      <c r="F267" s="11" t="s">
        <v>73</v>
      </c>
      <c r="G267" s="11" t="s">
        <v>51</v>
      </c>
      <c r="H267" s="11" t="s">
        <v>51</v>
      </c>
      <c r="I267" s="11" t="s">
        <v>202</v>
      </c>
      <c r="J267" s="11" t="s">
        <v>292</v>
      </c>
      <c r="K267" s="11"/>
      <c r="L267" s="11"/>
    </row>
    <row r="268" spans="1:12" x14ac:dyDescent="0.3">
      <c r="A268" s="50" t="s">
        <v>1682</v>
      </c>
      <c r="B268" s="50" t="s">
        <v>1692</v>
      </c>
      <c r="C268" s="50" t="s">
        <v>132</v>
      </c>
      <c r="D268" s="50" t="s">
        <v>133</v>
      </c>
      <c r="E268" s="50" t="s">
        <v>56</v>
      </c>
      <c r="F268" s="50" t="s">
        <v>73</v>
      </c>
      <c r="G268" s="50" t="s">
        <v>106</v>
      </c>
      <c r="H268" s="50" t="s">
        <v>114</v>
      </c>
      <c r="I268" s="50" t="s">
        <v>3797</v>
      </c>
      <c r="J268" s="50" t="s">
        <v>60</v>
      </c>
      <c r="K268" s="50" t="s">
        <v>115</v>
      </c>
      <c r="L268" s="50" t="s">
        <v>116</v>
      </c>
    </row>
    <row r="269" spans="1:12" x14ac:dyDescent="0.3">
      <c r="A269" s="11" t="s">
        <v>1682</v>
      </c>
      <c r="B269" s="11" t="s">
        <v>1693</v>
      </c>
      <c r="C269" s="11" t="s">
        <v>158</v>
      </c>
      <c r="D269" s="11" t="s">
        <v>55</v>
      </c>
      <c r="E269" s="11" t="s">
        <v>56</v>
      </c>
      <c r="F269" s="11" t="s">
        <v>57</v>
      </c>
      <c r="G269" s="11" t="s">
        <v>149</v>
      </c>
      <c r="H269" s="11" t="s">
        <v>138</v>
      </c>
      <c r="I269" s="11" t="s">
        <v>3784</v>
      </c>
      <c r="J269" s="11" t="s">
        <v>60</v>
      </c>
      <c r="K269" s="11" t="s">
        <v>139</v>
      </c>
      <c r="L269" s="11" t="s">
        <v>136</v>
      </c>
    </row>
    <row r="270" spans="1:12" x14ac:dyDescent="0.3">
      <c r="A270" s="11" t="s">
        <v>1682</v>
      </c>
      <c r="B270" s="11" t="s">
        <v>1694</v>
      </c>
      <c r="C270" s="11" t="s">
        <v>1703</v>
      </c>
      <c r="D270" s="11" t="s">
        <v>72</v>
      </c>
      <c r="E270" s="11" t="s">
        <v>56</v>
      </c>
      <c r="F270" s="11" t="s">
        <v>73</v>
      </c>
      <c r="G270" s="11" t="s">
        <v>110</v>
      </c>
      <c r="H270" s="11" t="s">
        <v>110</v>
      </c>
      <c r="I270" s="11" t="s">
        <v>4290</v>
      </c>
      <c r="J270" s="11" t="s">
        <v>60</v>
      </c>
      <c r="K270" s="11" t="s">
        <v>111</v>
      </c>
      <c r="L270" s="11" t="s">
        <v>112</v>
      </c>
    </row>
    <row r="271" spans="1:12" x14ac:dyDescent="0.3">
      <c r="A271" s="11" t="s">
        <v>1682</v>
      </c>
      <c r="B271" s="11" t="s">
        <v>1695</v>
      </c>
      <c r="C271" s="11" t="s">
        <v>109</v>
      </c>
      <c r="D271" s="11" t="s">
        <v>55</v>
      </c>
      <c r="E271" s="11" t="s">
        <v>56</v>
      </c>
      <c r="F271" s="11" t="s">
        <v>57</v>
      </c>
      <c r="G271" s="11" t="s">
        <v>110</v>
      </c>
      <c r="H271" s="11" t="s">
        <v>110</v>
      </c>
      <c r="I271" s="11" t="s">
        <v>4290</v>
      </c>
      <c r="J271" s="11" t="s">
        <v>60</v>
      </c>
      <c r="K271" s="11" t="s">
        <v>111</v>
      </c>
      <c r="L271" s="11" t="s">
        <v>112</v>
      </c>
    </row>
    <row r="272" spans="1:12" x14ac:dyDescent="0.3">
      <c r="A272" s="11" t="s">
        <v>1682</v>
      </c>
      <c r="B272" s="11" t="s">
        <v>1696</v>
      </c>
      <c r="C272" s="11" t="s">
        <v>153</v>
      </c>
      <c r="D272" s="11" t="s">
        <v>65</v>
      </c>
      <c r="E272" s="11" t="s">
        <v>56</v>
      </c>
      <c r="F272" s="11" t="s">
        <v>49</v>
      </c>
      <c r="G272" s="11" t="s">
        <v>149</v>
      </c>
      <c r="H272" s="11" t="s">
        <v>138</v>
      </c>
      <c r="I272" s="11" t="s">
        <v>3784</v>
      </c>
      <c r="J272" s="11" t="s">
        <v>60</v>
      </c>
      <c r="K272" s="11" t="s">
        <v>139</v>
      </c>
      <c r="L272" s="11" t="s">
        <v>136</v>
      </c>
    </row>
    <row r="273" spans="1:12" x14ac:dyDescent="0.3">
      <c r="A273" s="11" t="s">
        <v>1682</v>
      </c>
      <c r="B273" s="11" t="s">
        <v>1697</v>
      </c>
      <c r="C273" s="11" t="s">
        <v>152</v>
      </c>
      <c r="D273" s="11" t="s">
        <v>65</v>
      </c>
      <c r="E273" s="11" t="s">
        <v>56</v>
      </c>
      <c r="F273" s="11" t="s">
        <v>49</v>
      </c>
      <c r="G273" s="11" t="s">
        <v>149</v>
      </c>
      <c r="H273" s="11" t="s">
        <v>138</v>
      </c>
      <c r="I273" s="11" t="s">
        <v>3784</v>
      </c>
      <c r="J273" s="11" t="s">
        <v>60</v>
      </c>
      <c r="K273" s="11" t="s">
        <v>139</v>
      </c>
      <c r="L273" s="11" t="s">
        <v>136</v>
      </c>
    </row>
    <row r="274" spans="1:12" x14ac:dyDescent="0.3">
      <c r="A274" s="11" t="s">
        <v>1682</v>
      </c>
      <c r="B274" s="11" t="s">
        <v>1698</v>
      </c>
      <c r="C274" s="11" t="s">
        <v>331</v>
      </c>
      <c r="D274" s="11" t="s">
        <v>55</v>
      </c>
      <c r="E274" s="11" t="s">
        <v>56</v>
      </c>
      <c r="F274" s="11" t="s">
        <v>57</v>
      </c>
      <c r="G274" s="11" t="s">
        <v>51</v>
      </c>
      <c r="H274" s="11" t="s">
        <v>51</v>
      </c>
      <c r="I274" s="11" t="s">
        <v>202</v>
      </c>
      <c r="J274" s="11" t="s">
        <v>292</v>
      </c>
      <c r="K274" s="11" t="s">
        <v>289</v>
      </c>
      <c r="L274" s="11" t="s">
        <v>289</v>
      </c>
    </row>
    <row r="275" spans="1:12" x14ac:dyDescent="0.3">
      <c r="A275" s="11" t="s">
        <v>1682</v>
      </c>
      <c r="B275" s="11" t="s">
        <v>1699</v>
      </c>
      <c r="C275" s="11" t="s">
        <v>1704</v>
      </c>
      <c r="D275" s="11" t="s">
        <v>195</v>
      </c>
      <c r="E275" s="11" t="s">
        <v>56</v>
      </c>
      <c r="F275" s="11" t="s">
        <v>49</v>
      </c>
      <c r="G275" s="11"/>
      <c r="H275" s="11"/>
      <c r="I275" s="11"/>
      <c r="J275" s="11"/>
      <c r="K275" s="11"/>
      <c r="L275" s="11"/>
    </row>
    <row r="276" spans="1:12" x14ac:dyDescent="0.3">
      <c r="A276" s="48" t="s">
        <v>1682</v>
      </c>
      <c r="B276" s="48" t="s">
        <v>1700</v>
      </c>
      <c r="C276" s="48" t="s">
        <v>308</v>
      </c>
      <c r="D276" s="48" t="s">
        <v>309</v>
      </c>
      <c r="E276" s="48" t="s">
        <v>56</v>
      </c>
      <c r="F276" s="48" t="s">
        <v>157</v>
      </c>
      <c r="G276" s="48" t="s">
        <v>212</v>
      </c>
      <c r="H276" s="48" t="s">
        <v>51</v>
      </c>
      <c r="I276" s="48" t="s">
        <v>3797</v>
      </c>
      <c r="J276" s="48" t="s">
        <v>292</v>
      </c>
      <c r="K276" s="48" t="s">
        <v>4008</v>
      </c>
      <c r="L276" s="48" t="s">
        <v>4008</v>
      </c>
    </row>
    <row r="277" spans="1:12" x14ac:dyDescent="0.3">
      <c r="A277" s="11" t="s">
        <v>1682</v>
      </c>
      <c r="B277" s="11" t="s">
        <v>1701</v>
      </c>
      <c r="C277" s="11" t="s">
        <v>187</v>
      </c>
      <c r="D277" s="11" t="s">
        <v>65</v>
      </c>
      <c r="E277" s="11" t="s">
        <v>56</v>
      </c>
      <c r="F277" s="11" t="s">
        <v>49</v>
      </c>
      <c r="G277" s="11" t="s">
        <v>180</v>
      </c>
      <c r="H277" s="11" t="s">
        <v>180</v>
      </c>
      <c r="I277" s="11" t="s">
        <v>4290</v>
      </c>
      <c r="J277" s="11" t="s">
        <v>1554</v>
      </c>
      <c r="K277" s="11" t="s">
        <v>165</v>
      </c>
      <c r="L277" s="11" t="s">
        <v>166</v>
      </c>
    </row>
    <row r="278" spans="1:12" x14ac:dyDescent="0.3">
      <c r="A278" s="50" t="s">
        <v>1682</v>
      </c>
      <c r="B278" s="50" t="s">
        <v>1702</v>
      </c>
      <c r="C278" s="50" t="s">
        <v>293</v>
      </c>
      <c r="D278" s="50" t="s">
        <v>65</v>
      </c>
      <c r="E278" s="50" t="s">
        <v>56</v>
      </c>
      <c r="F278" s="50" t="s">
        <v>49</v>
      </c>
      <c r="G278" s="50" t="s">
        <v>51</v>
      </c>
      <c r="H278" s="50" t="s">
        <v>51</v>
      </c>
      <c r="I278" s="50" t="s">
        <v>3797</v>
      </c>
      <c r="J278" s="50" t="s">
        <v>292</v>
      </c>
      <c r="K278" s="50" t="s">
        <v>265</v>
      </c>
      <c r="L278" s="50" t="s">
        <v>62</v>
      </c>
    </row>
    <row r="279" spans="1:12" x14ac:dyDescent="0.3">
      <c r="A279" s="11" t="s">
        <v>1682</v>
      </c>
      <c r="B279" s="11" t="s">
        <v>1695</v>
      </c>
      <c r="C279" s="11" t="s">
        <v>109</v>
      </c>
      <c r="D279" s="11" t="s">
        <v>55</v>
      </c>
      <c r="E279" s="11" t="s">
        <v>56</v>
      </c>
      <c r="F279" s="11" t="s">
        <v>57</v>
      </c>
      <c r="G279" s="11" t="s">
        <v>110</v>
      </c>
      <c r="H279" s="11" t="s">
        <v>110</v>
      </c>
      <c r="I279" s="11" t="s">
        <v>4290</v>
      </c>
      <c r="J279" s="11" t="s">
        <v>60</v>
      </c>
      <c r="K279" s="11" t="s">
        <v>111</v>
      </c>
      <c r="L279" s="11" t="s">
        <v>112</v>
      </c>
    </row>
    <row r="280" spans="1:12" x14ac:dyDescent="0.3">
      <c r="A280" s="11" t="s">
        <v>1682</v>
      </c>
      <c r="B280" s="11" t="s">
        <v>1827</v>
      </c>
      <c r="C280" s="11" t="s">
        <v>1828</v>
      </c>
      <c r="D280" s="11" t="s">
        <v>103</v>
      </c>
      <c r="E280" s="11" t="s">
        <v>56</v>
      </c>
      <c r="F280" s="11" t="s">
        <v>73</v>
      </c>
      <c r="G280" s="11" t="s">
        <v>149</v>
      </c>
      <c r="H280" s="11" t="s">
        <v>138</v>
      </c>
      <c r="I280" s="11" t="s">
        <v>3784</v>
      </c>
      <c r="J280" s="11" t="s">
        <v>60</v>
      </c>
      <c r="K280" s="11" t="s">
        <v>139</v>
      </c>
      <c r="L280" s="11" t="s">
        <v>136</v>
      </c>
    </row>
    <row r="281" spans="1:12" x14ac:dyDescent="0.3">
      <c r="A281" s="11" t="s">
        <v>1682</v>
      </c>
      <c r="B281" s="11" t="s">
        <v>1829</v>
      </c>
      <c r="C281" s="11" t="s">
        <v>1824</v>
      </c>
      <c r="D281" s="11" t="s">
        <v>65</v>
      </c>
      <c r="E281" s="11" t="s">
        <v>56</v>
      </c>
      <c r="F281" s="11" t="s">
        <v>49</v>
      </c>
      <c r="G281" s="11" t="s">
        <v>3821</v>
      </c>
      <c r="H281" s="11" t="s">
        <v>3822</v>
      </c>
      <c r="I281" s="11" t="s">
        <v>4290</v>
      </c>
      <c r="J281" s="11" t="s">
        <v>3788</v>
      </c>
      <c r="K281" s="11" t="s">
        <v>297</v>
      </c>
      <c r="L281" s="11" t="s">
        <v>166</v>
      </c>
    </row>
    <row r="282" spans="1:12" x14ac:dyDescent="0.3">
      <c r="A282" s="11" t="s">
        <v>1682</v>
      </c>
      <c r="B282" s="11" t="s">
        <v>1830</v>
      </c>
      <c r="C282" s="11" t="s">
        <v>1831</v>
      </c>
      <c r="D282" s="11" t="s">
        <v>103</v>
      </c>
      <c r="E282" s="11" t="s">
        <v>56</v>
      </c>
      <c r="F282" s="11" t="s">
        <v>73</v>
      </c>
      <c r="G282" s="11" t="s">
        <v>51</v>
      </c>
      <c r="H282" s="11" t="s">
        <v>51</v>
      </c>
      <c r="I282" s="11" t="s">
        <v>202</v>
      </c>
      <c r="J282" s="11" t="s">
        <v>292</v>
      </c>
      <c r="K282" s="11">
        <v>0</v>
      </c>
      <c r="L282" s="11">
        <v>0</v>
      </c>
    </row>
    <row r="283" spans="1:12" x14ac:dyDescent="0.3">
      <c r="A283" s="11" t="s">
        <v>1682</v>
      </c>
      <c r="B283" s="11" t="s">
        <v>3823</v>
      </c>
      <c r="C283" s="11" t="s">
        <v>3824</v>
      </c>
      <c r="D283" s="11" t="s">
        <v>72</v>
      </c>
      <c r="E283" s="11" t="s">
        <v>56</v>
      </c>
      <c r="F283" s="11" t="s">
        <v>73</v>
      </c>
      <c r="G283" s="11" t="s">
        <v>287</v>
      </c>
      <c r="H283" s="11" t="s">
        <v>287</v>
      </c>
      <c r="I283" s="11" t="s">
        <v>3797</v>
      </c>
      <c r="J283" s="11" t="s">
        <v>1554</v>
      </c>
      <c r="K283" s="11" t="s">
        <v>115</v>
      </c>
      <c r="L283" s="11" t="s">
        <v>116</v>
      </c>
    </row>
    <row r="284" spans="1:12" x14ac:dyDescent="0.3">
      <c r="A284" s="11" t="s">
        <v>1682</v>
      </c>
      <c r="B284" s="11" t="s">
        <v>3825</v>
      </c>
      <c r="C284" s="11" t="s">
        <v>3826</v>
      </c>
      <c r="D284" s="11" t="s">
        <v>65</v>
      </c>
      <c r="E284" s="11" t="s">
        <v>56</v>
      </c>
      <c r="F284" s="11" t="s">
        <v>49</v>
      </c>
      <c r="G284" s="11" t="s">
        <v>287</v>
      </c>
      <c r="H284" s="11" t="s">
        <v>287</v>
      </c>
      <c r="I284" s="11" t="s">
        <v>3797</v>
      </c>
      <c r="J284" s="11" t="s">
        <v>1554</v>
      </c>
      <c r="K284" s="11" t="s">
        <v>115</v>
      </c>
      <c r="L284" s="11" t="s">
        <v>116</v>
      </c>
    </row>
    <row r="285" spans="1:12" x14ac:dyDescent="0.3">
      <c r="A285" s="11" t="s">
        <v>1682</v>
      </c>
      <c r="B285" s="11" t="s">
        <v>4213</v>
      </c>
      <c r="C285" s="11" t="s">
        <v>4214</v>
      </c>
      <c r="D285" s="11" t="s">
        <v>64</v>
      </c>
      <c r="E285" s="11" t="s">
        <v>48</v>
      </c>
      <c r="F285" s="11" t="s">
        <v>57</v>
      </c>
      <c r="G285" s="11" t="s">
        <v>4291</v>
      </c>
      <c r="H285" s="11" t="s">
        <v>4291</v>
      </c>
      <c r="I285" s="11" t="s">
        <v>4290</v>
      </c>
      <c r="J285" s="11" t="s">
        <v>1554</v>
      </c>
      <c r="K285" s="11" t="s">
        <v>115</v>
      </c>
      <c r="L285" s="11" t="s">
        <v>116</v>
      </c>
    </row>
    <row r="286" spans="1:12" x14ac:dyDescent="0.3">
      <c r="A286" s="11" t="s">
        <v>1682</v>
      </c>
      <c r="B286" s="11" t="s">
        <v>4215</v>
      </c>
      <c r="C286" s="11" t="s">
        <v>4216</v>
      </c>
      <c r="D286" s="11" t="s">
        <v>55</v>
      </c>
      <c r="E286" s="11" t="s">
        <v>56</v>
      </c>
      <c r="F286" s="11" t="s">
        <v>57</v>
      </c>
      <c r="G286" s="11" t="s">
        <v>4291</v>
      </c>
      <c r="H286" s="11" t="s">
        <v>4291</v>
      </c>
      <c r="I286" s="11" t="s">
        <v>4290</v>
      </c>
      <c r="J286" s="11" t="s">
        <v>1554</v>
      </c>
      <c r="K286" s="11" t="s">
        <v>115</v>
      </c>
      <c r="L286" s="11" t="s">
        <v>116</v>
      </c>
    </row>
    <row r="287" spans="1:12" x14ac:dyDescent="0.3">
      <c r="A287" s="11" t="s">
        <v>1682</v>
      </c>
      <c r="B287" s="11" t="s">
        <v>4217</v>
      </c>
      <c r="C287" s="11" t="s">
        <v>4218</v>
      </c>
      <c r="D287" s="11" t="s">
        <v>55</v>
      </c>
      <c r="E287" s="11" t="s">
        <v>56</v>
      </c>
      <c r="F287" s="11" t="s">
        <v>57</v>
      </c>
      <c r="G287" s="11" t="s">
        <v>4291</v>
      </c>
      <c r="H287" s="11" t="s">
        <v>4291</v>
      </c>
      <c r="I287" s="11" t="s">
        <v>4290</v>
      </c>
      <c r="J287" s="11" t="s">
        <v>1554</v>
      </c>
      <c r="K287" s="11" t="s">
        <v>115</v>
      </c>
      <c r="L287" s="11" t="s">
        <v>116</v>
      </c>
    </row>
    <row r="288" spans="1:12" x14ac:dyDescent="0.3">
      <c r="A288" s="11" t="s">
        <v>1682</v>
      </c>
      <c r="B288" s="11" t="s">
        <v>4219</v>
      </c>
      <c r="C288" s="11" t="s">
        <v>4220</v>
      </c>
      <c r="D288" s="11" t="s">
        <v>67</v>
      </c>
      <c r="E288" s="11" t="s">
        <v>48</v>
      </c>
      <c r="F288" s="11" t="s">
        <v>49</v>
      </c>
      <c r="G288" s="11" t="s">
        <v>4291</v>
      </c>
      <c r="H288" s="11" t="s">
        <v>4291</v>
      </c>
      <c r="I288" s="11" t="s">
        <v>4290</v>
      </c>
      <c r="J288" s="11" t="s">
        <v>1554</v>
      </c>
      <c r="K288" s="11" t="s">
        <v>115</v>
      </c>
      <c r="L288" s="11" t="s">
        <v>116</v>
      </c>
    </row>
    <row r="289" spans="1:12" x14ac:dyDescent="0.3">
      <c r="A289" s="11" t="s">
        <v>1682</v>
      </c>
      <c r="B289" s="11" t="s">
        <v>4221</v>
      </c>
      <c r="C289" s="11" t="s">
        <v>4222</v>
      </c>
      <c r="D289" s="11" t="s">
        <v>65</v>
      </c>
      <c r="E289" s="11" t="s">
        <v>56</v>
      </c>
      <c r="F289" s="11" t="s">
        <v>49</v>
      </c>
      <c r="G289" s="11" t="s">
        <v>4291</v>
      </c>
      <c r="H289" s="11" t="s">
        <v>4291</v>
      </c>
      <c r="I289" s="11" t="s">
        <v>4290</v>
      </c>
      <c r="J289" s="11" t="s">
        <v>1554</v>
      </c>
      <c r="K289" s="11" t="s">
        <v>115</v>
      </c>
      <c r="L289" s="11" t="s">
        <v>116</v>
      </c>
    </row>
    <row r="290" spans="1:12" x14ac:dyDescent="0.3">
      <c r="A290" s="11" t="s">
        <v>1682</v>
      </c>
      <c r="B290" s="11" t="s">
        <v>4223</v>
      </c>
      <c r="C290" s="11" t="s">
        <v>4224</v>
      </c>
      <c r="D290" s="11" t="s">
        <v>65</v>
      </c>
      <c r="E290" s="11" t="s">
        <v>56</v>
      </c>
      <c r="F290" s="11" t="s">
        <v>49</v>
      </c>
      <c r="G290" s="11" t="s">
        <v>4291</v>
      </c>
      <c r="H290" s="11" t="s">
        <v>4291</v>
      </c>
      <c r="I290" s="11" t="s">
        <v>4290</v>
      </c>
      <c r="J290" s="11" t="s">
        <v>1554</v>
      </c>
      <c r="K290" s="11" t="s">
        <v>115</v>
      </c>
      <c r="L290" s="11" t="s">
        <v>116</v>
      </c>
    </row>
    <row r="291" spans="1:12" x14ac:dyDescent="0.3">
      <c r="A291" s="11" t="s">
        <v>1682</v>
      </c>
      <c r="B291" s="11" t="s">
        <v>4225</v>
      </c>
      <c r="C291" s="11" t="s">
        <v>4226</v>
      </c>
      <c r="D291" s="11" t="s">
        <v>88</v>
      </c>
      <c r="E291" s="11" t="s">
        <v>48</v>
      </c>
      <c r="F291" s="11" t="s">
        <v>73</v>
      </c>
      <c r="G291" s="11" t="s">
        <v>4291</v>
      </c>
      <c r="H291" s="11" t="s">
        <v>4291</v>
      </c>
      <c r="I291" s="11" t="s">
        <v>4290</v>
      </c>
      <c r="J291" s="11" t="s">
        <v>1554</v>
      </c>
      <c r="K291" s="11" t="s">
        <v>115</v>
      </c>
      <c r="L291" s="11" t="s">
        <v>116</v>
      </c>
    </row>
    <row r="292" spans="1:12" x14ac:dyDescent="0.3">
      <c r="A292" s="11" t="s">
        <v>1682</v>
      </c>
      <c r="B292" s="11" t="s">
        <v>4227</v>
      </c>
      <c r="C292" s="11" t="s">
        <v>4228</v>
      </c>
      <c r="D292" s="11" t="s">
        <v>213</v>
      </c>
      <c r="E292" s="11" t="s">
        <v>56</v>
      </c>
      <c r="F292" s="11" t="s">
        <v>73</v>
      </c>
      <c r="G292" s="11" t="s">
        <v>4291</v>
      </c>
      <c r="H292" s="11" t="s">
        <v>4291</v>
      </c>
      <c r="I292" s="11" t="s">
        <v>4290</v>
      </c>
      <c r="J292" s="11" t="s">
        <v>1554</v>
      </c>
      <c r="K292" s="11" t="s">
        <v>115</v>
      </c>
      <c r="L292" s="11" t="s">
        <v>116</v>
      </c>
    </row>
    <row r="293" spans="1:12" x14ac:dyDescent="0.3">
      <c r="A293" s="11" t="s">
        <v>1682</v>
      </c>
      <c r="B293" s="11" t="s">
        <v>4229</v>
      </c>
      <c r="C293" s="11" t="s">
        <v>4230</v>
      </c>
      <c r="D293" s="11" t="s">
        <v>213</v>
      </c>
      <c r="E293" s="11" t="s">
        <v>56</v>
      </c>
      <c r="F293" s="11" t="s">
        <v>73</v>
      </c>
      <c r="G293" s="11" t="s">
        <v>4291</v>
      </c>
      <c r="H293" s="11" t="s">
        <v>4291</v>
      </c>
      <c r="I293" s="11" t="s">
        <v>4290</v>
      </c>
      <c r="J293" s="11" t="s">
        <v>1554</v>
      </c>
      <c r="K293" s="11" t="s">
        <v>115</v>
      </c>
      <c r="L293" s="11" t="s">
        <v>116</v>
      </c>
    </row>
    <row r="294" spans="1:12" x14ac:dyDescent="0.3">
      <c r="A294" s="11" t="s">
        <v>1682</v>
      </c>
      <c r="B294" s="11" t="s">
        <v>4231</v>
      </c>
      <c r="C294" s="11" t="s">
        <v>4232</v>
      </c>
      <c r="D294" s="11" t="s">
        <v>75</v>
      </c>
      <c r="E294" s="11" t="s">
        <v>48</v>
      </c>
      <c r="F294" s="11" t="s">
        <v>73</v>
      </c>
      <c r="G294" s="11" t="s">
        <v>4291</v>
      </c>
      <c r="H294" s="11" t="s">
        <v>4291</v>
      </c>
      <c r="I294" s="11" t="s">
        <v>4290</v>
      </c>
      <c r="J294" s="11" t="s">
        <v>1554</v>
      </c>
      <c r="K294" s="11" t="s">
        <v>115</v>
      </c>
      <c r="L294" s="11" t="s">
        <v>116</v>
      </c>
    </row>
    <row r="295" spans="1:12" x14ac:dyDescent="0.3">
      <c r="A295" s="11" t="s">
        <v>1682</v>
      </c>
      <c r="B295" s="11" t="s">
        <v>4233</v>
      </c>
      <c r="C295" s="11" t="s">
        <v>4234</v>
      </c>
      <c r="D295" s="11" t="s">
        <v>72</v>
      </c>
      <c r="E295" s="11" t="s">
        <v>56</v>
      </c>
      <c r="F295" s="11" t="s">
        <v>73</v>
      </c>
      <c r="G295" s="11" t="s">
        <v>4291</v>
      </c>
      <c r="H295" s="11" t="s">
        <v>4291</v>
      </c>
      <c r="I295" s="11" t="s">
        <v>4290</v>
      </c>
      <c r="J295" s="11" t="s">
        <v>1554</v>
      </c>
      <c r="K295" s="11" t="s">
        <v>115</v>
      </c>
      <c r="L295" s="11" t="s">
        <v>116</v>
      </c>
    </row>
    <row r="296" spans="1:12" x14ac:dyDescent="0.3">
      <c r="A296" s="11" t="s">
        <v>1682</v>
      </c>
      <c r="B296" s="11" t="s">
        <v>4235</v>
      </c>
      <c r="C296" s="11" t="s">
        <v>4236</v>
      </c>
      <c r="D296" s="11" t="s">
        <v>97</v>
      </c>
      <c r="E296" s="11" t="s">
        <v>56</v>
      </c>
      <c r="F296" s="11" t="s">
        <v>73</v>
      </c>
      <c r="G296" s="11" t="s">
        <v>4291</v>
      </c>
      <c r="H296" s="11" t="s">
        <v>4291</v>
      </c>
      <c r="I296" s="11" t="s">
        <v>4290</v>
      </c>
      <c r="J296" s="11" t="s">
        <v>1554</v>
      </c>
      <c r="K296" s="11" t="s">
        <v>115</v>
      </c>
      <c r="L296" s="11" t="s">
        <v>116</v>
      </c>
    </row>
    <row r="297" spans="1:12" x14ac:dyDescent="0.3">
      <c r="A297" s="11" t="s">
        <v>1682</v>
      </c>
      <c r="B297" s="11" t="s">
        <v>4292</v>
      </c>
      <c r="C297" s="11" t="s">
        <v>4293</v>
      </c>
      <c r="D297" s="11" t="s">
        <v>72</v>
      </c>
      <c r="E297" s="11" t="s">
        <v>56</v>
      </c>
      <c r="F297" s="11" t="s">
        <v>73</v>
      </c>
      <c r="G297" s="11" t="s">
        <v>107</v>
      </c>
      <c r="H297" s="11" t="s">
        <v>107</v>
      </c>
      <c r="I297" s="11" t="s">
        <v>3797</v>
      </c>
      <c r="J297" s="11" t="s">
        <v>3788</v>
      </c>
      <c r="K297" s="11" t="s">
        <v>108</v>
      </c>
      <c r="L297" s="11" t="s">
        <v>108</v>
      </c>
    </row>
    <row r="298" spans="1:12" x14ac:dyDescent="0.3">
      <c r="A298" s="11" t="s">
        <v>1682</v>
      </c>
      <c r="B298" s="11" t="s">
        <v>4294</v>
      </c>
      <c r="C298" s="11" t="s">
        <v>4295</v>
      </c>
      <c r="D298" s="11" t="s">
        <v>47</v>
      </c>
      <c r="E298" s="11" t="s">
        <v>48</v>
      </c>
      <c r="F298" s="11" t="s">
        <v>49</v>
      </c>
      <c r="G298" s="11" t="s">
        <v>107</v>
      </c>
      <c r="H298" s="11" t="s">
        <v>107</v>
      </c>
      <c r="I298" s="11" t="s">
        <v>3797</v>
      </c>
      <c r="J298" s="11" t="s">
        <v>3788</v>
      </c>
      <c r="K298" s="11" t="s">
        <v>108</v>
      </c>
      <c r="L298" s="11" t="s">
        <v>108</v>
      </c>
    </row>
    <row r="299" spans="1:12" x14ac:dyDescent="0.3">
      <c r="A299" s="11" t="s">
        <v>1682</v>
      </c>
      <c r="B299" s="11" t="s">
        <v>4296</v>
      </c>
      <c r="C299" s="11" t="s">
        <v>4295</v>
      </c>
      <c r="D299" s="11" t="s">
        <v>195</v>
      </c>
      <c r="E299" s="11" t="s">
        <v>56</v>
      </c>
      <c r="F299" s="11" t="s">
        <v>49</v>
      </c>
      <c r="G299" s="11" t="s">
        <v>107</v>
      </c>
      <c r="H299" s="11" t="s">
        <v>107</v>
      </c>
      <c r="I299" s="11" t="s">
        <v>3797</v>
      </c>
      <c r="J299" s="11" t="s">
        <v>3788</v>
      </c>
      <c r="K299" s="11" t="s">
        <v>108</v>
      </c>
      <c r="L299" s="11" t="s">
        <v>108</v>
      </c>
    </row>
    <row r="300" spans="1:12" x14ac:dyDescent="0.3">
      <c r="A300" s="11" t="s">
        <v>1682</v>
      </c>
      <c r="B300" s="11" t="s">
        <v>4297</v>
      </c>
      <c r="C300" s="11" t="s">
        <v>4298</v>
      </c>
      <c r="D300" s="11" t="s">
        <v>47</v>
      </c>
      <c r="E300" s="11" t="s">
        <v>48</v>
      </c>
      <c r="F300" s="11" t="s">
        <v>49</v>
      </c>
      <c r="G300" s="11" t="s">
        <v>287</v>
      </c>
      <c r="H300" s="11" t="s">
        <v>287</v>
      </c>
      <c r="I300" s="11" t="s">
        <v>3797</v>
      </c>
      <c r="J300" s="11" t="s">
        <v>1554</v>
      </c>
      <c r="K300" s="11" t="s">
        <v>115</v>
      </c>
      <c r="L300" s="11" t="s">
        <v>116</v>
      </c>
    </row>
    <row r="301" spans="1:12" x14ac:dyDescent="0.3">
      <c r="A301" s="11" t="s">
        <v>1682</v>
      </c>
      <c r="B301" s="11" t="s">
        <v>4299</v>
      </c>
      <c r="C301" s="11" t="s">
        <v>4300</v>
      </c>
      <c r="D301" s="11" t="s">
        <v>195</v>
      </c>
      <c r="E301" s="11" t="s">
        <v>56</v>
      </c>
      <c r="F301" s="11" t="s">
        <v>49</v>
      </c>
      <c r="G301" s="11" t="s">
        <v>287</v>
      </c>
      <c r="H301" s="11" t="s">
        <v>287</v>
      </c>
      <c r="I301" s="11" t="s">
        <v>3797</v>
      </c>
      <c r="J301" s="11" t="s">
        <v>1554</v>
      </c>
      <c r="K301" s="11" t="s">
        <v>115</v>
      </c>
      <c r="L301" s="11" t="s">
        <v>116</v>
      </c>
    </row>
    <row r="302" spans="1:12" x14ac:dyDescent="0.3">
      <c r="A302" s="11" t="s">
        <v>4301</v>
      </c>
      <c r="B302" s="11" t="s">
        <v>4289</v>
      </c>
      <c r="C302" s="11" t="s">
        <v>4302</v>
      </c>
      <c r="D302" s="11" t="s">
        <v>67</v>
      </c>
      <c r="E302" s="11" t="s">
        <v>48</v>
      </c>
      <c r="F302" s="11" t="s">
        <v>49</v>
      </c>
      <c r="G302" s="11" t="s">
        <v>4291</v>
      </c>
      <c r="H302" s="11" t="s">
        <v>4291</v>
      </c>
      <c r="I302" s="11" t="s">
        <v>4290</v>
      </c>
      <c r="J302" s="11" t="s">
        <v>1554</v>
      </c>
      <c r="K302" s="11" t="s">
        <v>115</v>
      </c>
      <c r="L302" s="11" t="s">
        <v>116</v>
      </c>
    </row>
    <row r="303" spans="1:12" x14ac:dyDescent="0.3">
      <c r="A303" s="11" t="s">
        <v>4301</v>
      </c>
      <c r="B303" s="11" t="s">
        <v>4303</v>
      </c>
      <c r="C303" s="11" t="s">
        <v>4304</v>
      </c>
      <c r="D303" s="11" t="s">
        <v>65</v>
      </c>
      <c r="E303" s="11" t="s">
        <v>56</v>
      </c>
      <c r="F303" s="11" t="s">
        <v>49</v>
      </c>
      <c r="G303" s="11" t="s">
        <v>4291</v>
      </c>
      <c r="H303" s="11" t="s">
        <v>4291</v>
      </c>
      <c r="I303" s="11" t="s">
        <v>4290</v>
      </c>
      <c r="J303" s="11" t="s">
        <v>1554</v>
      </c>
      <c r="K303" s="11" t="s">
        <v>115</v>
      </c>
      <c r="L303" s="11" t="s">
        <v>116</v>
      </c>
    </row>
    <row r="304" spans="1:12" x14ac:dyDescent="0.3">
      <c r="A304" s="11" t="s">
        <v>4301</v>
      </c>
      <c r="B304" s="11" t="s">
        <v>4305</v>
      </c>
      <c r="C304" s="11" t="s">
        <v>4306</v>
      </c>
      <c r="D304" s="11" t="s">
        <v>65</v>
      </c>
      <c r="E304" s="11" t="s">
        <v>56</v>
      </c>
      <c r="F304" s="11" t="s">
        <v>49</v>
      </c>
      <c r="G304" s="11" t="s">
        <v>4291</v>
      </c>
      <c r="H304" s="11" t="s">
        <v>4291</v>
      </c>
      <c r="I304" s="11" t="s">
        <v>4290</v>
      </c>
      <c r="J304" s="11" t="s">
        <v>1554</v>
      </c>
      <c r="K304" s="11" t="s">
        <v>115</v>
      </c>
      <c r="L304" s="11" t="s">
        <v>116</v>
      </c>
    </row>
    <row r="305" spans="1:12" x14ac:dyDescent="0.3">
      <c r="A305" s="11" t="s">
        <v>1682</v>
      </c>
      <c r="B305" s="11" t="s">
        <v>4600</v>
      </c>
      <c r="C305" s="11" t="s">
        <v>4601</v>
      </c>
      <c r="D305" s="11" t="s">
        <v>79</v>
      </c>
      <c r="E305" s="11" t="s">
        <v>48</v>
      </c>
      <c r="F305" s="11" t="s">
        <v>57</v>
      </c>
      <c r="G305" s="11"/>
      <c r="H305" s="11" t="s">
        <v>51</v>
      </c>
      <c r="I305" s="11" t="s">
        <v>3797</v>
      </c>
      <c r="J305" s="11" t="s">
        <v>3788</v>
      </c>
      <c r="K305" s="11" t="s">
        <v>388</v>
      </c>
      <c r="L305" s="11" t="s">
        <v>388</v>
      </c>
    </row>
    <row r="306" spans="1:12" x14ac:dyDescent="0.3">
      <c r="A306" s="11" t="s">
        <v>1682</v>
      </c>
      <c r="B306" s="11" t="s">
        <v>4602</v>
      </c>
      <c r="C306" s="11" t="s">
        <v>4603</v>
      </c>
      <c r="D306" s="11" t="s">
        <v>168</v>
      </c>
      <c r="E306" s="11" t="s">
        <v>56</v>
      </c>
      <c r="F306" s="11" t="s">
        <v>57</v>
      </c>
      <c r="G306" s="11"/>
      <c r="H306" s="11" t="s">
        <v>51</v>
      </c>
      <c r="I306" s="11" t="s">
        <v>3797</v>
      </c>
      <c r="J306" s="11" t="s">
        <v>3788</v>
      </c>
      <c r="K306" s="11" t="s">
        <v>388</v>
      </c>
      <c r="L306" s="11" t="s">
        <v>388</v>
      </c>
    </row>
    <row r="307" spans="1:12" x14ac:dyDescent="0.3">
      <c r="A307" s="11" t="s">
        <v>4301</v>
      </c>
      <c r="B307" s="11" t="s">
        <v>4838</v>
      </c>
      <c r="C307" s="11" t="s">
        <v>4839</v>
      </c>
      <c r="D307" s="11" t="s">
        <v>1107</v>
      </c>
      <c r="E307" s="11" t="s">
        <v>48</v>
      </c>
      <c r="F307" s="11" t="s">
        <v>73</v>
      </c>
      <c r="G307" s="11" t="s">
        <v>4291</v>
      </c>
      <c r="H307" s="11" t="s">
        <v>4291</v>
      </c>
      <c r="I307" s="11" t="s">
        <v>4290</v>
      </c>
      <c r="J307" s="11" t="s">
        <v>1554</v>
      </c>
      <c r="K307" s="11" t="s">
        <v>115</v>
      </c>
      <c r="L307" s="11" t="s">
        <v>116</v>
      </c>
    </row>
    <row r="308" spans="1:12" x14ac:dyDescent="0.3">
      <c r="A308" s="11" t="s">
        <v>4301</v>
      </c>
      <c r="B308" s="11" t="s">
        <v>4840</v>
      </c>
      <c r="C308" s="11" t="s">
        <v>4841</v>
      </c>
      <c r="D308" s="11" t="s">
        <v>1109</v>
      </c>
      <c r="E308" s="11" t="s">
        <v>56</v>
      </c>
      <c r="F308" s="11" t="s">
        <v>73</v>
      </c>
      <c r="G308" s="11" t="s">
        <v>4291</v>
      </c>
      <c r="H308" s="11" t="s">
        <v>4291</v>
      </c>
      <c r="I308" s="11" t="s">
        <v>4290</v>
      </c>
      <c r="J308" s="11" t="s">
        <v>1554</v>
      </c>
      <c r="K308" s="11" t="s">
        <v>115</v>
      </c>
      <c r="L308" s="11" t="s">
        <v>116</v>
      </c>
    </row>
    <row r="309" spans="1:12" x14ac:dyDescent="0.3">
      <c r="A309" s="11" t="s">
        <v>4301</v>
      </c>
      <c r="B309" s="11" t="s">
        <v>4842</v>
      </c>
      <c r="C309" s="11" t="s">
        <v>4843</v>
      </c>
      <c r="D309" s="11" t="s">
        <v>64</v>
      </c>
      <c r="E309" s="11" t="s">
        <v>48</v>
      </c>
      <c r="F309" s="11" t="s">
        <v>57</v>
      </c>
      <c r="G309" s="11" t="s">
        <v>4291</v>
      </c>
      <c r="H309" s="11" t="s">
        <v>4291</v>
      </c>
      <c r="I309" s="11" t="s">
        <v>4290</v>
      </c>
      <c r="J309" s="11" t="s">
        <v>1554</v>
      </c>
      <c r="K309" s="11" t="s">
        <v>115</v>
      </c>
      <c r="L309" s="11" t="s">
        <v>116</v>
      </c>
    </row>
    <row r="310" spans="1:12" x14ac:dyDescent="0.3">
      <c r="A310" s="11" t="s">
        <v>4301</v>
      </c>
      <c r="B310" s="11" t="s">
        <v>4844</v>
      </c>
      <c r="C310" s="11" t="s">
        <v>4845</v>
      </c>
      <c r="D310" s="11" t="s">
        <v>55</v>
      </c>
      <c r="E310" s="11" t="s">
        <v>56</v>
      </c>
      <c r="F310" s="11" t="s">
        <v>57</v>
      </c>
      <c r="G310" s="11" t="s">
        <v>4291</v>
      </c>
      <c r="H310" s="11" t="s">
        <v>4291</v>
      </c>
      <c r="I310" s="11" t="s">
        <v>4290</v>
      </c>
      <c r="J310" s="11" t="s">
        <v>1554</v>
      </c>
      <c r="K310" s="11" t="s">
        <v>115</v>
      </c>
      <c r="L310" s="11" t="s">
        <v>116</v>
      </c>
    </row>
    <row r="311" spans="1:12" x14ac:dyDescent="0.3">
      <c r="A311" s="11" t="s">
        <v>4301</v>
      </c>
      <c r="B311" s="11" t="s">
        <v>4846</v>
      </c>
      <c r="C311" s="11" t="s">
        <v>4847</v>
      </c>
      <c r="D311" s="11" t="s">
        <v>75</v>
      </c>
      <c r="E311" s="11" t="s">
        <v>48</v>
      </c>
      <c r="F311" s="11" t="s">
        <v>73</v>
      </c>
      <c r="G311" s="11" t="s">
        <v>4291</v>
      </c>
      <c r="H311" s="11" t="s">
        <v>4291</v>
      </c>
      <c r="I311" s="11" t="s">
        <v>4290</v>
      </c>
      <c r="J311" s="11" t="s">
        <v>1554</v>
      </c>
      <c r="K311" s="11" t="s">
        <v>115</v>
      </c>
      <c r="L311" s="11" t="s">
        <v>116</v>
      </c>
    </row>
    <row r="312" spans="1:12" x14ac:dyDescent="0.3">
      <c r="A312" s="11" t="s">
        <v>4301</v>
      </c>
      <c r="B312" s="11" t="s">
        <v>4848</v>
      </c>
      <c r="C312" s="11" t="s">
        <v>4849</v>
      </c>
      <c r="D312" s="11" t="s">
        <v>72</v>
      </c>
      <c r="E312" s="11" t="s">
        <v>56</v>
      </c>
      <c r="F312" s="11" t="s">
        <v>73</v>
      </c>
      <c r="G312" s="11" t="s">
        <v>4291</v>
      </c>
      <c r="H312" s="11" t="s">
        <v>4291</v>
      </c>
      <c r="I312" s="11" t="s">
        <v>4290</v>
      </c>
      <c r="J312" s="11" t="s">
        <v>1554</v>
      </c>
      <c r="K312" s="11" t="s">
        <v>115</v>
      </c>
      <c r="L312" s="11" t="s">
        <v>116</v>
      </c>
    </row>
    <row r="313" spans="1:12" x14ac:dyDescent="0.3">
      <c r="A313" s="11" t="s">
        <v>1682</v>
      </c>
      <c r="B313" s="11" t="s">
        <v>4850</v>
      </c>
      <c r="C313" s="11" t="s">
        <v>4851</v>
      </c>
      <c r="D313" s="11" t="s">
        <v>4852</v>
      </c>
      <c r="E313" s="11" t="s">
        <v>48</v>
      </c>
      <c r="F313" s="11" t="s">
        <v>73</v>
      </c>
      <c r="G313" s="11" t="s">
        <v>4853</v>
      </c>
      <c r="H313" s="11" t="s">
        <v>4853</v>
      </c>
      <c r="I313" s="11" t="s">
        <v>3784</v>
      </c>
      <c r="J313" s="11" t="s">
        <v>4854</v>
      </c>
      <c r="K313" s="11">
        <v>0</v>
      </c>
      <c r="L313" s="11">
        <v>0</v>
      </c>
    </row>
    <row r="314" spans="1:12" x14ac:dyDescent="0.3">
      <c r="A314" s="6"/>
      <c r="B314" s="6"/>
      <c r="C314" s="7"/>
      <c r="D314" s="6"/>
      <c r="E314" s="6"/>
      <c r="F314" s="6"/>
      <c r="G314" s="6"/>
      <c r="H314" s="6"/>
      <c r="I314" s="8"/>
      <c r="J314" s="8"/>
      <c r="K314" s="6"/>
      <c r="L314" s="8"/>
    </row>
    <row r="315" spans="1:12" x14ac:dyDescent="0.3">
      <c r="A315" s="6"/>
      <c r="B315" s="6"/>
      <c r="C315" s="7"/>
      <c r="D315" s="6"/>
      <c r="E315" s="6"/>
      <c r="F315" s="6"/>
      <c r="G315" s="6"/>
      <c r="H315" s="6"/>
      <c r="I315" s="8"/>
      <c r="J315" s="8"/>
      <c r="K315" s="6"/>
      <c r="L315" s="8"/>
    </row>
    <row r="316" spans="1:12" x14ac:dyDescent="0.3">
      <c r="A316" s="6"/>
      <c r="B316" s="6"/>
      <c r="C316" s="7"/>
      <c r="D316" s="6"/>
      <c r="E316" s="6"/>
      <c r="F316" s="6"/>
      <c r="G316" s="6"/>
      <c r="H316" s="6"/>
      <c r="I316" s="8"/>
      <c r="J316" s="8"/>
      <c r="K316" s="6"/>
      <c r="L316" s="8"/>
    </row>
    <row r="317" spans="1:12" x14ac:dyDescent="0.3">
      <c r="A317" s="6"/>
      <c r="B317" s="6"/>
      <c r="C317" s="7"/>
      <c r="D317" s="6"/>
      <c r="E317" s="6"/>
      <c r="F317" s="6"/>
      <c r="G317" s="6"/>
      <c r="H317" s="6"/>
      <c r="I317" s="8"/>
      <c r="J317" s="8"/>
      <c r="K317" s="6"/>
      <c r="L317" s="8"/>
    </row>
    <row r="318" spans="1:12" x14ac:dyDescent="0.3">
      <c r="A318" s="6"/>
      <c r="B318" s="6"/>
      <c r="C318" s="7"/>
      <c r="D318" s="6"/>
      <c r="E318" s="6"/>
      <c r="F318" s="6"/>
      <c r="G318" s="6"/>
      <c r="H318" s="6"/>
      <c r="I318" s="8"/>
      <c r="J318" s="8"/>
      <c r="K318" s="6"/>
      <c r="L318" s="8"/>
    </row>
    <row r="319" spans="1:12" x14ac:dyDescent="0.3">
      <c r="A319" s="6"/>
      <c r="B319" s="6"/>
      <c r="C319" s="7"/>
      <c r="D319" s="6"/>
      <c r="E319" s="6"/>
      <c r="F319" s="6"/>
      <c r="G319" s="6"/>
      <c r="H319" s="6"/>
      <c r="I319" s="8"/>
      <c r="J319" s="8"/>
      <c r="K319" s="6"/>
      <c r="L319" s="8"/>
    </row>
    <row r="320" spans="1:12" x14ac:dyDescent="0.3">
      <c r="A320" s="6"/>
      <c r="B320" s="6"/>
      <c r="C320" s="7"/>
      <c r="D320" s="6"/>
      <c r="E320" s="6"/>
      <c r="F320" s="6"/>
      <c r="G320" s="6"/>
      <c r="H320" s="6"/>
      <c r="I320" s="8"/>
      <c r="J320" s="8"/>
      <c r="K320" s="6"/>
      <c r="L320" s="8"/>
    </row>
    <row r="321" spans="1:12" x14ac:dyDescent="0.3">
      <c r="A321" s="6"/>
      <c r="B321" s="6"/>
      <c r="C321" s="7"/>
      <c r="D321" s="6"/>
      <c r="E321" s="6"/>
      <c r="F321" s="6"/>
      <c r="G321" s="6"/>
      <c r="H321" s="6"/>
      <c r="I321" s="8"/>
      <c r="J321" s="8"/>
      <c r="K321" s="6"/>
      <c r="L321" s="8"/>
    </row>
    <row r="322" spans="1:12" x14ac:dyDescent="0.3">
      <c r="A322" s="6"/>
      <c r="B322" s="6"/>
      <c r="C322" s="7"/>
      <c r="D322" s="6"/>
      <c r="E322" s="6"/>
      <c r="F322" s="6"/>
      <c r="G322" s="6"/>
      <c r="H322" s="6"/>
      <c r="I322" s="8"/>
      <c r="J322" s="8"/>
      <c r="K322" s="6"/>
      <c r="L322" s="8"/>
    </row>
    <row r="323" spans="1:12" x14ac:dyDescent="0.3">
      <c r="A323" s="6"/>
      <c r="B323" s="6"/>
      <c r="C323" s="7"/>
      <c r="D323" s="6"/>
      <c r="E323" s="6"/>
      <c r="F323" s="6"/>
      <c r="G323" s="6"/>
      <c r="H323" s="6"/>
      <c r="I323" s="8"/>
      <c r="J323" s="8"/>
      <c r="K323" s="6"/>
      <c r="L323" s="8"/>
    </row>
    <row r="324" spans="1:12" x14ac:dyDescent="0.3">
      <c r="A324" s="6"/>
      <c r="B324" s="6"/>
      <c r="C324" s="7"/>
      <c r="D324" s="6"/>
      <c r="E324" s="6"/>
      <c r="F324" s="6"/>
      <c r="G324" s="6"/>
      <c r="H324" s="6"/>
      <c r="I324" s="8"/>
      <c r="J324" s="8"/>
      <c r="K324" s="6"/>
      <c r="L324" s="8"/>
    </row>
    <row r="325" spans="1:12" x14ac:dyDescent="0.3">
      <c r="A325" s="6"/>
      <c r="B325" s="6"/>
      <c r="C325" s="7"/>
      <c r="D325" s="6"/>
      <c r="E325" s="6"/>
      <c r="F325" s="6"/>
      <c r="G325" s="6"/>
      <c r="H325" s="6"/>
      <c r="I325" s="8"/>
      <c r="J325" s="8"/>
      <c r="K325" s="6"/>
      <c r="L325" s="8"/>
    </row>
    <row r="326" spans="1:12" x14ac:dyDescent="0.3">
      <c r="A326" s="6"/>
      <c r="B326" s="6"/>
      <c r="C326" s="7"/>
      <c r="D326" s="6"/>
      <c r="E326" s="6"/>
      <c r="F326" s="6"/>
      <c r="G326" s="6"/>
      <c r="H326" s="6"/>
      <c r="I326" s="8"/>
      <c r="J326" s="8"/>
      <c r="K326" s="6"/>
      <c r="L326" s="8"/>
    </row>
    <row r="327" spans="1:12" x14ac:dyDescent="0.3">
      <c r="A327" s="6"/>
      <c r="B327" s="6"/>
      <c r="C327" s="7"/>
      <c r="D327" s="6"/>
      <c r="E327" s="6"/>
      <c r="F327" s="6"/>
      <c r="G327" s="6"/>
      <c r="H327" s="6"/>
      <c r="I327" s="8"/>
      <c r="J327" s="8"/>
      <c r="K327" s="6"/>
      <c r="L327" s="8"/>
    </row>
    <row r="328" spans="1:12" x14ac:dyDescent="0.3">
      <c r="A328" s="6"/>
      <c r="B328" s="6"/>
      <c r="C328" s="7"/>
      <c r="D328" s="6"/>
      <c r="E328" s="6"/>
      <c r="F328" s="6"/>
      <c r="G328" s="6"/>
      <c r="H328" s="6"/>
      <c r="I328" s="8"/>
      <c r="J328" s="8"/>
      <c r="K328" s="6"/>
      <c r="L328" s="8"/>
    </row>
    <row r="329" spans="1:12" x14ac:dyDescent="0.3">
      <c r="A329" s="6"/>
      <c r="B329" s="6"/>
      <c r="C329" s="7"/>
      <c r="D329" s="6"/>
      <c r="E329" s="6"/>
      <c r="F329" s="6"/>
      <c r="G329" s="6"/>
      <c r="H329" s="6"/>
      <c r="I329" s="8"/>
      <c r="J329" s="8"/>
      <c r="K329" s="6"/>
      <c r="L329" s="8"/>
    </row>
    <row r="330" spans="1:12" x14ac:dyDescent="0.3">
      <c r="A330" s="6"/>
      <c r="B330" s="6"/>
      <c r="C330" s="7"/>
      <c r="D330" s="6"/>
      <c r="E330" s="6"/>
      <c r="F330" s="6"/>
      <c r="G330" s="6"/>
      <c r="H330" s="6"/>
      <c r="I330" s="8"/>
      <c r="J330" s="8"/>
      <c r="K330" s="6"/>
      <c r="L330" s="8"/>
    </row>
    <row r="331" spans="1:12" x14ac:dyDescent="0.3">
      <c r="A331" s="6"/>
      <c r="B331" s="6"/>
      <c r="C331" s="7"/>
      <c r="D331" s="6"/>
      <c r="E331" s="6"/>
      <c r="F331" s="6"/>
      <c r="G331" s="6"/>
      <c r="H331" s="6"/>
      <c r="I331" s="8"/>
      <c r="J331" s="8"/>
      <c r="K331" s="6"/>
      <c r="L331" s="8"/>
    </row>
    <row r="332" spans="1:12" x14ac:dyDescent="0.3">
      <c r="A332" s="6"/>
      <c r="B332" s="6"/>
      <c r="C332" s="7"/>
      <c r="D332" s="6"/>
      <c r="E332" s="6"/>
      <c r="F332" s="6"/>
      <c r="G332" s="6"/>
      <c r="H332" s="6"/>
      <c r="I332" s="8"/>
      <c r="J332" s="8"/>
      <c r="K332" s="6"/>
      <c r="L332" s="8"/>
    </row>
    <row r="333" spans="1:12" x14ac:dyDescent="0.3">
      <c r="A333" s="6"/>
      <c r="B333" s="6"/>
      <c r="C333" s="7"/>
      <c r="D333" s="6"/>
      <c r="E333" s="6"/>
      <c r="F333" s="6"/>
      <c r="G333" s="6"/>
      <c r="H333" s="6"/>
      <c r="I333" s="8"/>
      <c r="J333" s="8"/>
      <c r="K333" s="6"/>
      <c r="L333" s="8"/>
    </row>
    <row r="334" spans="1:12" x14ac:dyDescent="0.3">
      <c r="A334" s="6"/>
      <c r="B334" s="6"/>
      <c r="C334" s="7"/>
      <c r="D334" s="6"/>
      <c r="E334" s="6"/>
      <c r="F334" s="6"/>
      <c r="G334" s="6"/>
      <c r="H334" s="6"/>
      <c r="I334" s="8"/>
      <c r="J334" s="8"/>
      <c r="K334" s="6"/>
      <c r="L334" s="8"/>
    </row>
    <row r="335" spans="1:12" x14ac:dyDescent="0.3">
      <c r="A335" s="6"/>
      <c r="B335" s="6"/>
      <c r="C335" s="7"/>
      <c r="D335" s="6"/>
      <c r="E335" s="6"/>
      <c r="F335" s="6"/>
      <c r="G335" s="6"/>
      <c r="H335" s="6"/>
      <c r="I335" s="8"/>
      <c r="J335" s="8"/>
      <c r="K335" s="6"/>
      <c r="L335" s="8"/>
    </row>
    <row r="336" spans="1:12" x14ac:dyDescent="0.3">
      <c r="A336" s="6"/>
      <c r="B336" s="6"/>
      <c r="C336" s="7"/>
      <c r="D336" s="6"/>
      <c r="E336" s="6"/>
      <c r="F336" s="6"/>
      <c r="G336" s="6"/>
      <c r="H336" s="6"/>
      <c r="I336" s="8"/>
      <c r="J336" s="8"/>
      <c r="K336" s="6"/>
      <c r="L336" s="8"/>
    </row>
    <row r="337" spans="1:12" x14ac:dyDescent="0.3">
      <c r="A337" s="6"/>
      <c r="B337" s="6"/>
      <c r="C337" s="7"/>
      <c r="D337" s="6"/>
      <c r="E337" s="6"/>
      <c r="F337" s="6"/>
      <c r="G337" s="6"/>
      <c r="H337" s="6"/>
      <c r="I337" s="8"/>
      <c r="J337" s="8"/>
      <c r="K337" s="6"/>
      <c r="L337" s="8"/>
    </row>
    <row r="338" spans="1:12" x14ac:dyDescent="0.3">
      <c r="A338" s="6"/>
      <c r="B338" s="6"/>
      <c r="C338" s="7"/>
      <c r="D338" s="6"/>
      <c r="E338" s="6"/>
      <c r="F338" s="6"/>
      <c r="G338" s="6"/>
      <c r="H338" s="6"/>
      <c r="I338" s="8"/>
      <c r="J338" s="8"/>
      <c r="K338" s="6"/>
      <c r="L338" s="8"/>
    </row>
    <row r="339" spans="1:12" x14ac:dyDescent="0.3">
      <c r="A339" s="6"/>
      <c r="B339" s="6"/>
      <c r="C339" s="7"/>
      <c r="D339" s="6"/>
      <c r="E339" s="6"/>
      <c r="F339" s="6"/>
      <c r="G339" s="6"/>
      <c r="H339" s="6"/>
      <c r="I339" s="8"/>
      <c r="J339" s="8"/>
      <c r="K339" s="6"/>
      <c r="L339" s="8"/>
    </row>
    <row r="340" spans="1:12" x14ac:dyDescent="0.3">
      <c r="A340" s="6"/>
      <c r="B340" s="6"/>
      <c r="C340" s="7"/>
      <c r="D340" s="6"/>
      <c r="E340" s="6"/>
      <c r="F340" s="6"/>
      <c r="G340" s="6"/>
      <c r="H340" s="6"/>
      <c r="I340" s="8"/>
      <c r="J340" s="8"/>
      <c r="K340" s="6"/>
      <c r="L340" s="8"/>
    </row>
    <row r="341" spans="1:12" x14ac:dyDescent="0.3">
      <c r="A341" s="6"/>
      <c r="B341" s="6"/>
      <c r="C341" s="7"/>
      <c r="D341" s="6"/>
      <c r="E341" s="6"/>
      <c r="F341" s="6"/>
      <c r="G341" s="6"/>
      <c r="H341" s="6"/>
      <c r="I341" s="8"/>
      <c r="J341" s="8"/>
      <c r="K341" s="6"/>
      <c r="L341" s="8"/>
    </row>
    <row r="342" spans="1:12" x14ac:dyDescent="0.3">
      <c r="A342" s="6"/>
      <c r="B342" s="6"/>
      <c r="C342" s="7"/>
      <c r="D342" s="6"/>
      <c r="E342" s="6"/>
      <c r="F342" s="6"/>
      <c r="G342" s="6"/>
      <c r="H342" s="6"/>
      <c r="I342" s="8"/>
      <c r="J342" s="8"/>
      <c r="K342" s="8"/>
      <c r="L342" s="8"/>
    </row>
    <row r="343" spans="1:12" x14ac:dyDescent="0.3">
      <c r="A343" s="6"/>
      <c r="B343" s="6"/>
      <c r="C343" s="7"/>
      <c r="D343" s="6"/>
      <c r="E343" s="6"/>
      <c r="F343" s="6"/>
      <c r="G343" s="6"/>
      <c r="H343" s="6"/>
      <c r="I343" s="8"/>
      <c r="J343" s="8"/>
      <c r="K343" s="8"/>
      <c r="L343" s="8"/>
    </row>
    <row r="344" spans="1:12" x14ac:dyDescent="0.3">
      <c r="A344" s="6"/>
      <c r="B344" s="6"/>
      <c r="C344" s="7"/>
      <c r="D344" s="6"/>
      <c r="E344" s="6"/>
      <c r="F344" s="6"/>
      <c r="G344" s="6"/>
      <c r="H344" s="8"/>
      <c r="I344" s="6"/>
      <c r="J344" s="8"/>
      <c r="K344" s="6"/>
      <c r="L344" s="6"/>
    </row>
    <row r="345" spans="1:12" x14ac:dyDescent="0.3">
      <c r="A345" s="6"/>
      <c r="B345" s="6"/>
      <c r="C345" s="7"/>
      <c r="D345" s="6"/>
      <c r="E345" s="6"/>
      <c r="F345" s="6"/>
      <c r="G345" s="6"/>
      <c r="H345" s="8"/>
      <c r="I345" s="6"/>
      <c r="J345" s="8"/>
      <c r="K345" s="6"/>
      <c r="L345" s="6"/>
    </row>
    <row r="346" spans="1:12" x14ac:dyDescent="0.3">
      <c r="A346" s="6"/>
      <c r="B346" s="6"/>
      <c r="C346" s="7"/>
      <c r="D346" s="6"/>
      <c r="E346" s="6"/>
      <c r="F346" s="6"/>
      <c r="G346" s="6"/>
      <c r="H346" s="8"/>
      <c r="I346" s="6"/>
      <c r="J346" s="8"/>
      <c r="K346" s="6"/>
      <c r="L346" s="6"/>
    </row>
    <row r="347" spans="1:12" x14ac:dyDescent="0.3">
      <c r="A347" s="6"/>
      <c r="B347" s="6"/>
      <c r="C347" s="7"/>
      <c r="D347" s="6"/>
      <c r="E347" s="6"/>
      <c r="F347" s="6"/>
      <c r="G347" s="6"/>
      <c r="H347" s="6"/>
      <c r="I347" s="8"/>
      <c r="J347" s="6"/>
      <c r="K347" s="6"/>
      <c r="L347" s="42"/>
    </row>
    <row r="348" spans="1:12" x14ac:dyDescent="0.3">
      <c r="A348" s="6"/>
      <c r="B348" s="6"/>
      <c r="C348" s="7"/>
      <c r="D348" s="6"/>
      <c r="E348" s="6"/>
      <c r="F348" s="6"/>
      <c r="G348" s="6"/>
      <c r="H348" s="6"/>
      <c r="I348" s="8"/>
      <c r="J348" s="8"/>
      <c r="K348" s="6"/>
      <c r="L348" s="6"/>
    </row>
    <row r="349" spans="1:12" x14ac:dyDescent="0.3">
      <c r="A349" s="6"/>
      <c r="B349" s="6"/>
      <c r="C349" s="7"/>
      <c r="D349" s="6"/>
      <c r="E349" s="6"/>
      <c r="F349" s="6"/>
      <c r="G349" s="6"/>
      <c r="H349" s="6"/>
      <c r="I349" s="8"/>
      <c r="J349" s="8"/>
      <c r="K349" s="6"/>
      <c r="L349" s="6"/>
    </row>
    <row r="350" spans="1:12" x14ac:dyDescent="0.3">
      <c r="A350" s="6"/>
      <c r="B350" s="6"/>
      <c r="C350" s="7"/>
      <c r="D350" s="6"/>
      <c r="E350" s="6"/>
      <c r="F350" s="6"/>
      <c r="G350" s="6"/>
      <c r="H350" s="6"/>
      <c r="I350" s="8"/>
      <c r="J350" s="8"/>
      <c r="K350" s="8"/>
      <c r="L350" s="8"/>
    </row>
    <row r="351" spans="1:12" x14ac:dyDescent="0.3">
      <c r="A351" s="6"/>
      <c r="B351" s="6"/>
      <c r="C351" s="7"/>
      <c r="D351" s="6"/>
      <c r="E351" s="6"/>
      <c r="F351" s="6"/>
      <c r="G351" s="6"/>
      <c r="H351" s="6"/>
      <c r="I351" s="8"/>
      <c r="J351" s="8"/>
      <c r="K351" s="8"/>
      <c r="L351" s="8"/>
    </row>
    <row r="352" spans="1:12" x14ac:dyDescent="0.3">
      <c r="A352" s="6"/>
      <c r="B352" s="6"/>
      <c r="C352" s="7"/>
      <c r="D352" s="6"/>
      <c r="E352" s="6"/>
      <c r="F352" s="6"/>
      <c r="G352" s="6"/>
      <c r="H352" s="6"/>
      <c r="I352" s="6"/>
      <c r="J352" s="8"/>
      <c r="K352" s="8"/>
      <c r="L352" s="8"/>
    </row>
    <row r="353" spans="1:12" x14ac:dyDescent="0.3">
      <c r="A353" s="6"/>
      <c r="B353" s="6"/>
      <c r="C353" s="7"/>
      <c r="D353" s="6"/>
      <c r="E353" s="6"/>
      <c r="F353" s="6"/>
      <c r="G353" s="6"/>
      <c r="H353" s="6"/>
      <c r="I353" s="8"/>
      <c r="J353" s="6"/>
      <c r="K353" s="6"/>
      <c r="L353" s="42"/>
    </row>
    <row r="354" spans="1:12" x14ac:dyDescent="0.3">
      <c r="A354" s="6"/>
      <c r="B354" s="6"/>
      <c r="C354" s="7"/>
      <c r="D354" s="6"/>
      <c r="E354" s="6"/>
      <c r="F354" s="6"/>
      <c r="G354" s="8"/>
      <c r="H354" s="8"/>
      <c r="I354" s="8"/>
      <c r="J354" s="8"/>
      <c r="K354" s="8"/>
      <c r="L354" s="8"/>
    </row>
    <row r="355" spans="1:12" x14ac:dyDescent="0.3">
      <c r="A355" s="6"/>
      <c r="B355" s="6"/>
      <c r="C355" s="7"/>
      <c r="D355" s="6"/>
      <c r="E355" s="6"/>
      <c r="F355" s="6"/>
      <c r="G355" s="8"/>
      <c r="H355" s="8"/>
      <c r="I355" s="8"/>
      <c r="J355" s="8"/>
      <c r="K355" s="8"/>
      <c r="L355" s="8"/>
    </row>
    <row r="356" spans="1:12" x14ac:dyDescent="0.3">
      <c r="A356" s="6"/>
      <c r="B356" s="6"/>
      <c r="C356" s="7"/>
      <c r="D356" s="6"/>
      <c r="E356" s="6"/>
      <c r="F356" s="6"/>
      <c r="G356" s="8"/>
      <c r="H356" s="8"/>
      <c r="I356" s="8"/>
      <c r="J356" s="8"/>
      <c r="K356" s="8"/>
      <c r="L356" s="8"/>
    </row>
    <row r="357" spans="1:12" x14ac:dyDescent="0.3">
      <c r="A357" s="6"/>
      <c r="B357" s="6"/>
      <c r="C357" s="7"/>
      <c r="D357" s="6"/>
      <c r="E357" s="6"/>
      <c r="F357" s="6"/>
      <c r="G357" s="8"/>
      <c r="H357" s="8"/>
      <c r="I357" s="8"/>
      <c r="J357" s="8"/>
      <c r="K357" s="8"/>
      <c r="L357" s="8"/>
    </row>
    <row r="358" spans="1:12" x14ac:dyDescent="0.3">
      <c r="A358" s="6"/>
      <c r="B358" s="6"/>
      <c r="C358" s="7"/>
      <c r="D358" s="6"/>
      <c r="E358" s="6"/>
      <c r="F358" s="6"/>
      <c r="G358" s="8"/>
      <c r="H358" s="8"/>
      <c r="I358" s="8"/>
      <c r="J358" s="8"/>
      <c r="K358" s="8"/>
      <c r="L358" s="8"/>
    </row>
    <row r="359" spans="1:12" x14ac:dyDescent="0.3">
      <c r="A359" s="6"/>
      <c r="B359" s="6"/>
      <c r="C359" s="7"/>
      <c r="D359" s="6"/>
      <c r="E359" s="6"/>
      <c r="F359" s="6"/>
      <c r="G359" s="6"/>
      <c r="H359" s="6"/>
      <c r="I359" s="6"/>
      <c r="J359" s="8"/>
      <c r="K359" s="8"/>
      <c r="L359" s="6"/>
    </row>
    <row r="360" spans="1:12" x14ac:dyDescent="0.3">
      <c r="A360" s="6"/>
      <c r="B360" s="6"/>
      <c r="C360" s="7"/>
      <c r="D360" s="6"/>
      <c r="E360" s="6"/>
      <c r="F360" s="6"/>
      <c r="G360" s="6"/>
      <c r="H360" s="6"/>
      <c r="I360" s="6"/>
      <c r="J360" s="8"/>
      <c r="K360" s="8"/>
      <c r="L360" s="8"/>
    </row>
    <row r="361" spans="1:12" x14ac:dyDescent="0.3">
      <c r="A361" s="6"/>
      <c r="B361" s="6"/>
      <c r="C361" s="7"/>
      <c r="D361" s="6"/>
      <c r="E361" s="6"/>
      <c r="F361" s="6"/>
      <c r="G361" s="6"/>
      <c r="H361" s="6"/>
      <c r="I361" s="6"/>
      <c r="J361" s="8"/>
      <c r="K361" s="8"/>
      <c r="L361" s="8"/>
    </row>
    <row r="362" spans="1:12" x14ac:dyDescent="0.3">
      <c r="A362" s="6"/>
      <c r="B362" s="6"/>
      <c r="C362" s="7"/>
      <c r="D362" s="6"/>
      <c r="E362" s="6"/>
      <c r="F362" s="6"/>
      <c r="G362" s="6"/>
      <c r="H362" s="6"/>
      <c r="I362" s="6"/>
      <c r="J362" s="8"/>
      <c r="K362" s="8"/>
      <c r="L362" s="8"/>
    </row>
    <row r="363" spans="1:12" x14ac:dyDescent="0.3">
      <c r="A363" s="6"/>
      <c r="B363" s="6"/>
      <c r="C363" s="7"/>
      <c r="D363" s="6"/>
      <c r="E363" s="6"/>
      <c r="F363" s="6"/>
      <c r="G363" s="6"/>
      <c r="H363" s="6"/>
      <c r="I363" s="8"/>
      <c r="J363" s="8"/>
      <c r="K363" s="6"/>
      <c r="L363" s="6"/>
    </row>
    <row r="364" spans="1:12" x14ac:dyDescent="0.3">
      <c r="A364" s="6"/>
      <c r="B364" s="6"/>
      <c r="C364" s="7"/>
      <c r="D364" s="6"/>
      <c r="E364" s="6"/>
      <c r="F364" s="6"/>
      <c r="G364" s="6"/>
      <c r="H364" s="6"/>
      <c r="I364" s="8"/>
      <c r="J364" s="8"/>
      <c r="K364" s="6"/>
      <c r="L364" s="6"/>
    </row>
    <row r="365" spans="1:12" x14ac:dyDescent="0.3">
      <c r="A365" s="6"/>
      <c r="B365" s="6"/>
      <c r="C365" s="7"/>
      <c r="D365" s="6"/>
      <c r="E365" s="6"/>
      <c r="F365" s="6"/>
      <c r="G365" s="6"/>
      <c r="H365" s="8"/>
      <c r="I365" s="6"/>
      <c r="J365" s="8"/>
      <c r="K365" s="6"/>
      <c r="L365" s="6"/>
    </row>
    <row r="366" spans="1:12" x14ac:dyDescent="0.3">
      <c r="A366" s="6"/>
      <c r="B366" s="6"/>
      <c r="C366" s="7"/>
      <c r="D366" s="6"/>
      <c r="E366" s="6"/>
      <c r="F366" s="6"/>
      <c r="G366" s="6"/>
      <c r="H366" s="6"/>
      <c r="I366" s="8"/>
      <c r="J366" s="8"/>
      <c r="K366" s="8"/>
      <c r="L366" s="8"/>
    </row>
    <row r="367" spans="1:12" x14ac:dyDescent="0.3">
      <c r="A367" s="6"/>
      <c r="B367" s="6"/>
      <c r="C367" s="7"/>
      <c r="D367" s="6"/>
      <c r="E367" s="6"/>
      <c r="F367" s="6"/>
      <c r="G367" s="6"/>
      <c r="H367" s="6"/>
      <c r="I367" s="8"/>
      <c r="J367" s="8"/>
      <c r="K367" s="8"/>
      <c r="L367" s="8"/>
    </row>
    <row r="368" spans="1:12" x14ac:dyDescent="0.3">
      <c r="A368" s="6"/>
      <c r="B368" s="6"/>
      <c r="C368" s="7"/>
      <c r="D368" s="6"/>
      <c r="E368" s="6"/>
      <c r="F368" s="6"/>
      <c r="G368" s="6"/>
      <c r="H368" s="8"/>
      <c r="I368" s="6"/>
      <c r="J368" s="8"/>
      <c r="K368" s="8"/>
      <c r="L368" s="6"/>
    </row>
    <row r="369" spans="1:12" x14ac:dyDescent="0.3">
      <c r="A369" s="6"/>
      <c r="B369" s="6"/>
      <c r="C369" s="7"/>
      <c r="D369" s="6"/>
      <c r="E369" s="6"/>
      <c r="F369" s="6"/>
      <c r="G369" s="6"/>
      <c r="H369" s="8"/>
      <c r="I369" s="6"/>
      <c r="J369" s="8"/>
      <c r="K369" s="8"/>
      <c r="L369" s="6"/>
    </row>
    <row r="370" spans="1:12" x14ac:dyDescent="0.3">
      <c r="A370" s="6"/>
      <c r="B370" s="6"/>
      <c r="C370" s="7"/>
      <c r="D370" s="6"/>
      <c r="E370" s="6"/>
      <c r="F370" s="6"/>
      <c r="G370" s="6"/>
      <c r="H370" s="8"/>
      <c r="I370" s="6"/>
      <c r="J370" s="8"/>
      <c r="K370" s="8"/>
      <c r="L370" s="6"/>
    </row>
    <row r="371" spans="1:12" x14ac:dyDescent="0.3">
      <c r="A371" s="6"/>
      <c r="B371" s="6"/>
      <c r="C371" s="7"/>
      <c r="D371" s="6"/>
      <c r="E371" s="6"/>
      <c r="F371" s="6"/>
      <c r="G371" s="6"/>
      <c r="H371" s="8"/>
      <c r="I371" s="6"/>
      <c r="J371" s="8"/>
      <c r="K371" s="8"/>
      <c r="L371" s="6"/>
    </row>
    <row r="372" spans="1:12" x14ac:dyDescent="0.3">
      <c r="A372" s="6"/>
      <c r="B372" s="6"/>
      <c r="C372" s="7"/>
      <c r="D372" s="6"/>
      <c r="E372" s="6"/>
      <c r="F372" s="6"/>
      <c r="G372" s="6"/>
      <c r="H372" s="8"/>
      <c r="I372" s="6"/>
      <c r="J372" s="8"/>
      <c r="K372" s="8"/>
      <c r="L372" s="6"/>
    </row>
    <row r="373" spans="1:12" x14ac:dyDescent="0.3">
      <c r="A373" s="6"/>
      <c r="B373" s="6"/>
      <c r="C373" s="7"/>
      <c r="D373" s="6"/>
      <c r="E373" s="6"/>
      <c r="F373" s="6"/>
      <c r="G373" s="6"/>
      <c r="H373" s="6"/>
      <c r="I373" s="8"/>
      <c r="J373" s="8"/>
      <c r="K373" s="8"/>
      <c r="L373" s="8"/>
    </row>
    <row r="374" spans="1:12" x14ac:dyDescent="0.3">
      <c r="A374" s="6"/>
      <c r="B374" s="6"/>
      <c r="C374" s="7"/>
      <c r="D374" s="6"/>
      <c r="E374" s="6"/>
      <c r="F374" s="6"/>
      <c r="G374" s="6"/>
      <c r="H374" s="6"/>
      <c r="I374" s="8"/>
      <c r="J374" s="8"/>
      <c r="K374" s="8"/>
      <c r="L374" s="8"/>
    </row>
    <row r="375" spans="1:12" x14ac:dyDescent="0.3">
      <c r="A375" s="6"/>
      <c r="B375" s="6"/>
      <c r="C375" s="7"/>
      <c r="D375" s="6"/>
      <c r="E375" s="6"/>
      <c r="F375" s="6"/>
      <c r="G375" s="6"/>
      <c r="H375" s="6"/>
      <c r="I375" s="8"/>
      <c r="J375" s="8"/>
      <c r="K375" s="8"/>
      <c r="L375" s="8"/>
    </row>
    <row r="376" spans="1:12" x14ac:dyDescent="0.3">
      <c r="A376" s="6"/>
      <c r="B376" s="6"/>
      <c r="C376" s="7"/>
      <c r="D376" s="6"/>
      <c r="E376" s="6"/>
      <c r="F376" s="6"/>
      <c r="G376" s="6"/>
      <c r="H376" s="6"/>
      <c r="I376" s="8"/>
      <c r="J376" s="8"/>
      <c r="K376" s="8"/>
      <c r="L376" s="8"/>
    </row>
    <row r="377" spans="1:12" x14ac:dyDescent="0.3">
      <c r="A377" s="6"/>
      <c r="B377" s="6"/>
      <c r="C377" s="7"/>
      <c r="D377" s="6"/>
      <c r="E377" s="6"/>
      <c r="F377" s="6"/>
      <c r="G377" s="6"/>
      <c r="H377" s="6"/>
      <c r="I377" s="8"/>
      <c r="J377" s="8"/>
      <c r="K377" s="8"/>
      <c r="L377" s="8"/>
    </row>
    <row r="378" spans="1:12" x14ac:dyDescent="0.3">
      <c r="A378" s="6"/>
      <c r="B378" s="6"/>
      <c r="C378" s="7"/>
      <c r="D378" s="6"/>
      <c r="E378" s="6"/>
      <c r="F378" s="6"/>
      <c r="G378" s="6"/>
      <c r="H378" s="6"/>
      <c r="I378" s="8"/>
      <c r="J378" s="8"/>
      <c r="K378" s="8"/>
      <c r="L378" s="8"/>
    </row>
    <row r="379" spans="1:12" x14ac:dyDescent="0.3">
      <c r="A379" s="6"/>
      <c r="B379" s="6"/>
      <c r="C379" s="7"/>
      <c r="D379" s="6"/>
      <c r="E379" s="6"/>
      <c r="F379" s="6"/>
      <c r="G379" s="6"/>
      <c r="H379" s="6"/>
      <c r="I379" s="8"/>
      <c r="J379" s="8"/>
      <c r="K379" s="8"/>
      <c r="L379" s="8"/>
    </row>
    <row r="380" spans="1:12" x14ac:dyDescent="0.3">
      <c r="A380" s="6"/>
      <c r="B380" s="6"/>
      <c r="C380" s="7"/>
      <c r="D380" s="6"/>
      <c r="E380" s="6"/>
      <c r="F380" s="6"/>
      <c r="G380" s="6"/>
      <c r="H380" s="6"/>
      <c r="I380" s="8"/>
      <c r="J380" s="8"/>
      <c r="K380" s="8"/>
      <c r="L380" s="8"/>
    </row>
    <row r="381" spans="1:12" x14ac:dyDescent="0.3">
      <c r="A381" s="6"/>
      <c r="B381" s="6"/>
      <c r="C381" s="7"/>
      <c r="D381" s="6"/>
      <c r="E381" s="6"/>
      <c r="F381" s="6"/>
      <c r="G381" s="6"/>
      <c r="H381" s="6"/>
      <c r="I381" s="8"/>
      <c r="J381" s="8"/>
      <c r="K381" s="8"/>
      <c r="L381" s="8"/>
    </row>
    <row r="382" spans="1:12" x14ac:dyDescent="0.3">
      <c r="A382" s="6"/>
      <c r="B382" s="6"/>
      <c r="C382" s="7"/>
      <c r="D382" s="6"/>
      <c r="E382" s="6"/>
      <c r="F382" s="6"/>
      <c r="G382" s="6"/>
      <c r="H382" s="6"/>
      <c r="I382" s="8"/>
      <c r="J382" s="8"/>
      <c r="K382" s="8"/>
      <c r="L382" s="8"/>
    </row>
    <row r="383" spans="1:12" x14ac:dyDescent="0.3">
      <c r="A383" s="6"/>
      <c r="B383" s="6"/>
      <c r="C383" s="7"/>
      <c r="D383" s="6"/>
      <c r="E383" s="6"/>
      <c r="F383" s="6"/>
      <c r="G383" s="6"/>
      <c r="H383" s="6"/>
      <c r="I383" s="8"/>
      <c r="J383" s="8"/>
      <c r="K383" s="8"/>
      <c r="L383" s="8"/>
    </row>
    <row r="384" spans="1:12" x14ac:dyDescent="0.3">
      <c r="A384" s="6"/>
      <c r="B384" s="6"/>
      <c r="C384" s="7"/>
      <c r="D384" s="6"/>
      <c r="E384" s="6"/>
      <c r="F384" s="6"/>
      <c r="G384" s="6"/>
      <c r="H384" s="6"/>
      <c r="I384" s="8"/>
      <c r="J384" s="8"/>
      <c r="K384" s="8"/>
      <c r="L384" s="8"/>
    </row>
    <row r="385" spans="1:12" x14ac:dyDescent="0.3">
      <c r="A385" s="6"/>
      <c r="B385" s="6"/>
      <c r="C385" s="7"/>
      <c r="D385" s="6"/>
      <c r="E385" s="6"/>
      <c r="F385" s="6"/>
      <c r="G385" s="6"/>
      <c r="H385" s="6"/>
      <c r="I385" s="8"/>
      <c r="J385" s="8"/>
      <c r="K385" s="8"/>
      <c r="L385" s="8"/>
    </row>
    <row r="386" spans="1:12" x14ac:dyDescent="0.3">
      <c r="A386" s="6"/>
      <c r="B386" s="6"/>
      <c r="C386" s="7"/>
      <c r="D386" s="6"/>
      <c r="E386" s="6"/>
      <c r="F386" s="6"/>
      <c r="G386" s="6"/>
      <c r="H386" s="6"/>
      <c r="I386" s="8"/>
      <c r="J386" s="8"/>
      <c r="K386" s="8"/>
      <c r="L386" s="8"/>
    </row>
    <row r="387" spans="1:12" x14ac:dyDescent="0.3">
      <c r="A387" s="6"/>
      <c r="B387" s="6"/>
      <c r="C387" s="7"/>
      <c r="D387" s="6"/>
      <c r="E387" s="6"/>
      <c r="F387" s="6"/>
      <c r="G387" s="6"/>
      <c r="H387" s="6"/>
      <c r="I387" s="8"/>
      <c r="J387" s="8"/>
      <c r="K387" s="8"/>
      <c r="L387" s="8"/>
    </row>
    <row r="388" spans="1:12" x14ac:dyDescent="0.3">
      <c r="A388" s="6"/>
      <c r="B388" s="6"/>
      <c r="C388" s="7"/>
      <c r="D388" s="6"/>
      <c r="E388" s="6"/>
      <c r="F388" s="6"/>
      <c r="G388" s="6"/>
      <c r="H388" s="6"/>
      <c r="I388" s="8"/>
      <c r="J388" s="8"/>
      <c r="K388" s="8"/>
      <c r="L388" s="8"/>
    </row>
    <row r="389" spans="1:12" x14ac:dyDescent="0.3">
      <c r="A389" s="6"/>
      <c r="B389" s="6"/>
      <c r="C389" s="7"/>
      <c r="D389" s="6"/>
      <c r="E389" s="6"/>
      <c r="F389" s="6"/>
      <c r="G389" s="6"/>
      <c r="H389" s="8"/>
      <c r="I389" s="6"/>
      <c r="J389" s="8"/>
      <c r="K389" s="8"/>
      <c r="L389" s="6"/>
    </row>
    <row r="390" spans="1:12" x14ac:dyDescent="0.3">
      <c r="A390" s="6"/>
      <c r="B390" s="6"/>
      <c r="C390" s="7"/>
      <c r="D390" s="6"/>
      <c r="E390" s="6"/>
      <c r="F390" s="6"/>
      <c r="G390" s="6"/>
      <c r="H390" s="8"/>
      <c r="I390" s="6"/>
      <c r="J390" s="8"/>
      <c r="K390" s="8"/>
      <c r="L390" s="6"/>
    </row>
    <row r="391" spans="1:12" x14ac:dyDescent="0.3">
      <c r="A391" s="6"/>
      <c r="B391" s="6"/>
      <c r="C391" s="7"/>
      <c r="D391" s="6"/>
      <c r="E391" s="6"/>
      <c r="F391" s="6"/>
      <c r="G391" s="8"/>
      <c r="H391" s="8"/>
      <c r="I391" s="8"/>
      <c r="J391" s="8"/>
      <c r="K391" s="8"/>
      <c r="L391" s="42"/>
    </row>
    <row r="392" spans="1:12" x14ac:dyDescent="0.3">
      <c r="A392" s="6"/>
      <c r="B392" s="6"/>
      <c r="C392" s="7"/>
      <c r="D392" s="6"/>
      <c r="E392" s="6"/>
      <c r="F392" s="6"/>
      <c r="G392" s="8"/>
      <c r="H392" s="8"/>
      <c r="I392" s="8"/>
      <c r="J392" s="8"/>
      <c r="K392" s="8"/>
      <c r="L392" s="42"/>
    </row>
    <row r="393" spans="1:12" x14ac:dyDescent="0.3">
      <c r="A393" s="6"/>
      <c r="B393" s="6"/>
      <c r="C393" s="7"/>
      <c r="D393" s="6"/>
      <c r="E393" s="6"/>
      <c r="F393" s="6"/>
      <c r="G393" s="6"/>
      <c r="H393" s="6"/>
      <c r="I393" s="6"/>
      <c r="J393" s="8"/>
      <c r="K393" s="6"/>
      <c r="L393" s="6"/>
    </row>
    <row r="394" spans="1:12" x14ac:dyDescent="0.3">
      <c r="A394" s="6"/>
      <c r="B394" s="6"/>
      <c r="C394" s="7"/>
      <c r="D394" s="6"/>
      <c r="E394" s="6"/>
      <c r="F394" s="6"/>
      <c r="G394" s="6"/>
      <c r="H394" s="6"/>
      <c r="I394" s="6"/>
      <c r="J394" s="8"/>
      <c r="K394" s="6"/>
      <c r="L394" s="6"/>
    </row>
    <row r="395" spans="1:12" x14ac:dyDescent="0.3">
      <c r="A395" s="6"/>
      <c r="B395" s="6"/>
      <c r="C395" s="43"/>
      <c r="D395" s="6"/>
      <c r="E395" s="6"/>
      <c r="F395" s="6"/>
      <c r="G395" s="6"/>
      <c r="H395" s="6"/>
      <c r="I395" s="6"/>
      <c r="J395" s="8"/>
      <c r="K395" s="6"/>
      <c r="L395" s="6"/>
    </row>
    <row r="396" spans="1:12" x14ac:dyDescent="0.3">
      <c r="A396" s="6"/>
      <c r="B396" s="6"/>
      <c r="C396" s="7"/>
      <c r="D396" s="6"/>
      <c r="E396" s="6"/>
      <c r="F396" s="6"/>
      <c r="G396" s="6"/>
      <c r="H396" s="6"/>
      <c r="I396" s="8"/>
      <c r="J396" s="8"/>
      <c r="K396" s="8"/>
      <c r="L396" s="8"/>
    </row>
    <row r="397" spans="1:12" x14ac:dyDescent="0.3">
      <c r="A397" s="6"/>
      <c r="B397" s="6"/>
      <c r="C397" s="7"/>
      <c r="D397" s="6"/>
      <c r="E397" s="6"/>
      <c r="F397" s="6"/>
      <c r="G397" s="6"/>
      <c r="H397" s="6"/>
      <c r="I397" s="8"/>
      <c r="J397" s="8"/>
      <c r="K397" s="6"/>
      <c r="L397" s="6"/>
    </row>
    <row r="398" spans="1:12" x14ac:dyDescent="0.3">
      <c r="A398" s="6"/>
      <c r="B398" s="6"/>
      <c r="C398" s="7"/>
      <c r="D398" s="6"/>
      <c r="E398" s="6"/>
      <c r="F398" s="6"/>
      <c r="G398" s="6"/>
      <c r="H398" s="6"/>
      <c r="I398" s="8"/>
      <c r="J398" s="8"/>
      <c r="K398" s="6"/>
      <c r="L398" s="6"/>
    </row>
    <row r="399" spans="1:12" x14ac:dyDescent="0.3">
      <c r="A399" s="6"/>
      <c r="B399" s="6"/>
      <c r="C399" s="7"/>
      <c r="D399" s="6"/>
      <c r="E399" s="6"/>
      <c r="F399" s="6"/>
      <c r="G399" s="6"/>
      <c r="H399" s="8"/>
      <c r="I399" s="6"/>
      <c r="J399" s="8"/>
      <c r="K399" s="6"/>
      <c r="L399" s="6"/>
    </row>
    <row r="400" spans="1:12" x14ac:dyDescent="0.3">
      <c r="A400" s="6"/>
      <c r="B400" s="44"/>
      <c r="C400" s="7"/>
      <c r="D400" s="6"/>
      <c r="E400" s="6"/>
      <c r="F400" s="6"/>
      <c r="G400" s="6"/>
      <c r="H400" s="6"/>
      <c r="I400" s="8"/>
      <c r="J400" s="8"/>
      <c r="K400" s="6"/>
      <c r="L400" s="6"/>
    </row>
    <row r="401" spans="1:12" x14ac:dyDescent="0.3">
      <c r="A401" s="6"/>
      <c r="B401" s="6"/>
      <c r="C401" s="7"/>
      <c r="D401" s="6"/>
      <c r="E401" s="6"/>
      <c r="F401" s="6"/>
      <c r="G401" s="6"/>
      <c r="H401" s="6"/>
      <c r="I401" s="6"/>
      <c r="J401" s="8"/>
      <c r="K401" s="6"/>
      <c r="L401" s="8"/>
    </row>
    <row r="402" spans="1:12" x14ac:dyDescent="0.3">
      <c r="A402" s="6"/>
      <c r="B402" s="6"/>
      <c r="C402" s="7"/>
      <c r="D402" s="6"/>
      <c r="E402" s="6"/>
      <c r="F402" s="6"/>
      <c r="G402" s="6"/>
      <c r="H402" s="6"/>
      <c r="I402" s="6"/>
      <c r="J402" s="8"/>
      <c r="K402" s="6"/>
      <c r="L402" s="8"/>
    </row>
    <row r="403" spans="1:12" x14ac:dyDescent="0.3">
      <c r="A403" s="6"/>
      <c r="B403" s="6"/>
      <c r="C403" s="7"/>
      <c r="D403" s="6"/>
      <c r="E403" s="6"/>
      <c r="F403" s="6"/>
      <c r="G403" s="6"/>
      <c r="H403" s="6"/>
      <c r="I403" s="6"/>
      <c r="J403" s="8"/>
      <c r="K403" s="6"/>
      <c r="L403" s="8"/>
    </row>
    <row r="404" spans="1:12" x14ac:dyDescent="0.3">
      <c r="A404" s="6"/>
      <c r="B404" s="6"/>
      <c r="C404" s="7"/>
      <c r="D404" s="6"/>
      <c r="E404" s="6"/>
      <c r="F404" s="6"/>
      <c r="G404" s="6"/>
      <c r="H404" s="6"/>
      <c r="I404" s="6"/>
      <c r="J404" s="8"/>
      <c r="K404" s="6"/>
      <c r="L404" s="8"/>
    </row>
    <row r="405" spans="1:12" x14ac:dyDescent="0.3">
      <c r="A405" s="6"/>
      <c r="B405" s="6"/>
      <c r="C405" s="7"/>
      <c r="D405" s="6"/>
      <c r="E405" s="6"/>
      <c r="F405" s="6"/>
      <c r="G405" s="6"/>
      <c r="H405" s="6"/>
      <c r="I405" s="6"/>
      <c r="J405" s="8"/>
      <c r="K405" s="6"/>
      <c r="L405" s="8"/>
    </row>
    <row r="406" spans="1:12" x14ac:dyDescent="0.3">
      <c r="A406" s="6"/>
      <c r="B406" s="6"/>
      <c r="C406" s="7"/>
      <c r="D406" s="6"/>
      <c r="E406" s="6"/>
      <c r="F406" s="6"/>
      <c r="G406" s="6"/>
      <c r="H406" s="6"/>
      <c r="I406" s="6"/>
      <c r="J406" s="8"/>
      <c r="K406" s="6"/>
      <c r="L406" s="8"/>
    </row>
    <row r="407" spans="1:12" x14ac:dyDescent="0.3">
      <c r="A407" s="6"/>
      <c r="B407" s="6"/>
      <c r="C407" s="7"/>
      <c r="D407" s="6"/>
      <c r="E407" s="6"/>
      <c r="F407" s="6"/>
      <c r="G407" s="6"/>
      <c r="H407" s="6"/>
      <c r="I407" s="6"/>
      <c r="J407" s="8"/>
      <c r="K407" s="6"/>
      <c r="L407" s="6"/>
    </row>
    <row r="408" spans="1:12" x14ac:dyDescent="0.3">
      <c r="A408" s="6"/>
      <c r="B408" s="6"/>
      <c r="C408" s="7"/>
      <c r="D408" s="6"/>
      <c r="E408" s="6"/>
      <c r="F408" s="6"/>
      <c r="G408" s="6"/>
      <c r="H408" s="6"/>
      <c r="I408" s="6"/>
      <c r="J408" s="8"/>
      <c r="K408" s="6"/>
      <c r="L408" s="6"/>
    </row>
    <row r="409" spans="1:12" x14ac:dyDescent="0.3">
      <c r="A409" s="6"/>
      <c r="B409" s="6"/>
      <c r="C409" s="7"/>
      <c r="D409" s="6"/>
      <c r="E409" s="6"/>
      <c r="F409" s="6"/>
      <c r="G409" s="6"/>
      <c r="H409" s="6"/>
      <c r="I409" s="6"/>
      <c r="J409" s="8"/>
      <c r="K409" s="6"/>
      <c r="L409" s="6"/>
    </row>
    <row r="410" spans="1:12" x14ac:dyDescent="0.3">
      <c r="A410" s="6"/>
      <c r="B410" s="6"/>
      <c r="C410" s="7"/>
      <c r="D410" s="6"/>
      <c r="E410" s="6"/>
      <c r="F410" s="6"/>
      <c r="G410" s="6"/>
      <c r="H410" s="6"/>
      <c r="I410" s="6"/>
      <c r="J410" s="8"/>
      <c r="K410" s="6"/>
      <c r="L410" s="6"/>
    </row>
    <row r="411" spans="1:12" x14ac:dyDescent="0.3">
      <c r="A411" s="6"/>
      <c r="B411" s="6"/>
      <c r="C411" s="7"/>
      <c r="D411" s="6"/>
      <c r="E411" s="6"/>
      <c r="F411" s="6"/>
      <c r="G411" s="6"/>
      <c r="H411" s="6"/>
      <c r="I411" s="6"/>
      <c r="J411" s="8"/>
      <c r="K411" s="42"/>
      <c r="L411" s="42"/>
    </row>
    <row r="412" spans="1:12" x14ac:dyDescent="0.3">
      <c r="A412" s="6"/>
      <c r="B412" s="6"/>
      <c r="C412" s="7"/>
      <c r="D412" s="6"/>
      <c r="E412" s="6"/>
      <c r="F412" s="6"/>
      <c r="G412" s="6"/>
      <c r="H412" s="6"/>
      <c r="I412" s="6"/>
      <c r="J412" s="8"/>
      <c r="K412" s="42"/>
      <c r="L412" s="42"/>
    </row>
    <row r="413" spans="1:12" x14ac:dyDescent="0.3">
      <c r="A413" s="6"/>
      <c r="B413" s="6"/>
      <c r="C413" s="7"/>
      <c r="D413" s="6"/>
      <c r="E413" s="6"/>
      <c r="F413" s="6"/>
      <c r="G413" s="6"/>
      <c r="H413" s="6"/>
      <c r="I413" s="6"/>
      <c r="J413" s="8"/>
      <c r="K413" s="42"/>
      <c r="L413" s="42"/>
    </row>
    <row r="414" spans="1:12" x14ac:dyDescent="0.3">
      <c r="A414" s="6"/>
      <c r="B414" s="6"/>
      <c r="C414" s="7"/>
      <c r="D414" s="6"/>
      <c r="E414" s="6"/>
      <c r="F414" s="6"/>
      <c r="G414" s="6"/>
      <c r="H414" s="6"/>
      <c r="I414" s="6"/>
      <c r="J414" s="8"/>
      <c r="K414" s="42"/>
      <c r="L414" s="42"/>
    </row>
    <row r="415" spans="1:12" x14ac:dyDescent="0.3">
      <c r="A415" s="6"/>
      <c r="B415" s="6"/>
      <c r="C415" s="7"/>
      <c r="D415" s="6"/>
      <c r="E415" s="6"/>
      <c r="F415" s="6"/>
      <c r="G415" s="6"/>
      <c r="H415" s="6"/>
      <c r="I415" s="6"/>
      <c r="J415" s="8"/>
      <c r="K415" s="42"/>
      <c r="L415" s="42"/>
    </row>
    <row r="416" spans="1:12" x14ac:dyDescent="0.3">
      <c r="A416" s="6"/>
      <c r="B416" s="6"/>
      <c r="C416" s="7"/>
      <c r="D416" s="6"/>
      <c r="E416" s="6"/>
      <c r="F416" s="6"/>
      <c r="G416" s="6"/>
      <c r="H416" s="6"/>
      <c r="I416" s="6"/>
      <c r="J416" s="8"/>
      <c r="K416" s="42"/>
      <c r="L416" s="42"/>
    </row>
    <row r="417" spans="1:12" x14ac:dyDescent="0.3">
      <c r="A417" s="6"/>
      <c r="B417" s="6"/>
      <c r="C417" s="7"/>
      <c r="D417" s="6"/>
      <c r="E417" s="6"/>
      <c r="F417" s="6"/>
      <c r="G417" s="6"/>
      <c r="H417" s="6"/>
      <c r="I417" s="6"/>
      <c r="J417" s="8"/>
      <c r="K417" s="42"/>
      <c r="L417" s="42"/>
    </row>
    <row r="418" spans="1:12" x14ac:dyDescent="0.3">
      <c r="A418" s="6"/>
      <c r="B418" s="6"/>
      <c r="C418" s="7"/>
      <c r="D418" s="6"/>
      <c r="E418" s="6"/>
      <c r="F418" s="6"/>
      <c r="G418" s="6"/>
      <c r="H418" s="6"/>
      <c r="I418" s="6"/>
      <c r="J418" s="8"/>
      <c r="K418" s="42"/>
      <c r="L418" s="42"/>
    </row>
    <row r="419" spans="1:12" x14ac:dyDescent="0.3">
      <c r="A419" s="6"/>
      <c r="B419" s="8"/>
      <c r="C419" s="41"/>
      <c r="D419" s="6"/>
      <c r="E419" s="6"/>
      <c r="F419" s="6"/>
      <c r="G419" s="6"/>
      <c r="H419" s="6"/>
      <c r="I419" s="6"/>
      <c r="J419" s="8"/>
      <c r="K419" s="6"/>
      <c r="L419" s="6"/>
    </row>
    <row r="420" spans="1:12" x14ac:dyDescent="0.3">
      <c r="A420" s="6"/>
      <c r="B420" s="8"/>
      <c r="C420" s="41"/>
      <c r="D420" s="6"/>
      <c r="E420" s="6"/>
      <c r="F420" s="6"/>
      <c r="G420" s="6"/>
      <c r="H420" s="6"/>
      <c r="I420" s="6"/>
      <c r="J420" s="8"/>
      <c r="K420" s="42"/>
      <c r="L420" s="42"/>
    </row>
    <row r="421" spans="1:12" x14ac:dyDescent="0.3">
      <c r="A421" s="6"/>
      <c r="B421" s="44"/>
      <c r="C421" s="7"/>
      <c r="D421" s="6"/>
      <c r="E421" s="6"/>
      <c r="F421" s="6"/>
      <c r="G421" s="6"/>
      <c r="H421" s="6"/>
      <c r="I421" s="6"/>
      <c r="J421" s="8"/>
      <c r="K421" s="6"/>
      <c r="L421" s="8"/>
    </row>
    <row r="422" spans="1:12" x14ac:dyDescent="0.3">
      <c r="A422" s="6"/>
      <c r="B422" s="8"/>
      <c r="C422" s="41"/>
      <c r="D422" s="8"/>
      <c r="E422" s="8"/>
      <c r="F422" s="6"/>
      <c r="G422" s="6"/>
      <c r="H422" s="6"/>
      <c r="I422" s="6"/>
      <c r="J422" s="8"/>
      <c r="K422" s="42"/>
      <c r="L422" s="42"/>
    </row>
    <row r="423" spans="1:12" x14ac:dyDescent="0.3">
      <c r="A423" s="6"/>
      <c r="B423" s="44"/>
      <c r="C423" s="41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 x14ac:dyDescent="0.3">
      <c r="A424" s="6"/>
      <c r="B424" s="44"/>
      <c r="C424" s="7"/>
      <c r="D424" s="44"/>
      <c r="E424" s="6"/>
      <c r="F424" s="6"/>
      <c r="G424" s="44"/>
      <c r="H424" s="44"/>
      <c r="I424" s="44"/>
      <c r="J424" s="44"/>
      <c r="K424" s="44"/>
      <c r="L424" s="44"/>
    </row>
    <row r="425" spans="1:12" x14ac:dyDescent="0.3">
      <c r="A425" s="6"/>
      <c r="B425" s="6"/>
      <c r="C425" s="41"/>
      <c r="D425" s="6"/>
      <c r="E425" s="8"/>
      <c r="F425" s="6"/>
      <c r="G425" s="8"/>
      <c r="H425" s="8"/>
      <c r="I425" s="6"/>
      <c r="J425" s="8"/>
      <c r="K425" s="6"/>
      <c r="L425" s="8"/>
    </row>
    <row r="426" spans="1:12" x14ac:dyDescent="0.3">
      <c r="A426" s="6"/>
      <c r="B426" s="6"/>
      <c r="C426" s="41"/>
      <c r="D426" s="6"/>
      <c r="E426" s="8"/>
      <c r="F426" s="6"/>
      <c r="G426" s="8"/>
      <c r="H426" s="8"/>
      <c r="I426" s="6"/>
      <c r="J426" s="8"/>
      <c r="K426" s="6"/>
      <c r="L426" s="8"/>
    </row>
    <row r="427" spans="1:12" x14ac:dyDescent="0.3">
      <c r="A427" s="6"/>
      <c r="B427" s="6"/>
      <c r="C427" s="7"/>
      <c r="D427" s="6"/>
      <c r="E427" s="6"/>
      <c r="F427" s="6"/>
      <c r="G427" s="6"/>
      <c r="H427" s="6"/>
      <c r="I427" s="8"/>
      <c r="J427" s="8"/>
      <c r="K427" s="8"/>
      <c r="L427" s="6"/>
    </row>
    <row r="428" spans="1:12" x14ac:dyDescent="0.3">
      <c r="A428" s="6"/>
      <c r="B428" s="6"/>
      <c r="C428" s="7"/>
      <c r="D428" s="6"/>
      <c r="E428" s="6"/>
      <c r="F428" s="6"/>
      <c r="G428" s="6"/>
      <c r="H428" s="6"/>
      <c r="I428" s="8"/>
      <c r="J428" s="8"/>
      <c r="K428" s="8"/>
      <c r="L428" s="6"/>
    </row>
    <row r="429" spans="1:12" x14ac:dyDescent="0.3">
      <c r="A429" s="6"/>
      <c r="B429" s="6"/>
      <c r="C429" s="7"/>
      <c r="D429" s="6"/>
      <c r="E429" s="6"/>
      <c r="F429" s="6"/>
      <c r="G429" s="6"/>
      <c r="H429" s="6"/>
      <c r="I429" s="8"/>
      <c r="J429" s="8"/>
      <c r="K429" s="8"/>
      <c r="L429" s="6"/>
    </row>
    <row r="430" spans="1:12" x14ac:dyDescent="0.3">
      <c r="A430" s="6"/>
      <c r="B430" s="6"/>
      <c r="C430" s="7"/>
      <c r="D430" s="6"/>
      <c r="E430" s="6"/>
      <c r="F430" s="6"/>
      <c r="G430" s="6"/>
      <c r="H430" s="6"/>
      <c r="I430" s="8"/>
      <c r="J430" s="8"/>
      <c r="K430" s="8"/>
      <c r="L430" s="6"/>
    </row>
    <row r="431" spans="1:12" x14ac:dyDescent="0.3">
      <c r="A431" s="6"/>
      <c r="B431" s="6"/>
      <c r="C431" s="7"/>
      <c r="D431" s="6"/>
      <c r="E431" s="6"/>
      <c r="F431" s="6"/>
      <c r="G431" s="6"/>
      <c r="H431" s="6"/>
      <c r="I431" s="8"/>
      <c r="J431" s="8"/>
      <c r="K431" s="8"/>
      <c r="L431" s="6"/>
    </row>
    <row r="432" spans="1:12" x14ac:dyDescent="0.3">
      <c r="A432" s="6"/>
      <c r="B432" s="6"/>
      <c r="C432" s="7"/>
      <c r="D432" s="6"/>
      <c r="E432" s="6"/>
      <c r="F432" s="6"/>
      <c r="G432" s="6"/>
      <c r="H432" s="6"/>
      <c r="I432" s="8"/>
      <c r="J432" s="8"/>
      <c r="K432" s="8"/>
      <c r="L432" s="6"/>
    </row>
    <row r="433" spans="1:12" x14ac:dyDescent="0.3">
      <c r="A433" s="6"/>
      <c r="B433" s="6"/>
      <c r="C433" s="7"/>
      <c r="D433" s="6"/>
      <c r="E433" s="6"/>
      <c r="F433" s="6"/>
      <c r="G433" s="6"/>
      <c r="H433" s="6"/>
      <c r="I433" s="8"/>
      <c r="J433" s="8"/>
      <c r="K433" s="8"/>
      <c r="L433" s="6"/>
    </row>
    <row r="434" spans="1:12" x14ac:dyDescent="0.3">
      <c r="A434" s="6"/>
      <c r="B434" s="6"/>
      <c r="C434" s="7"/>
      <c r="D434" s="6"/>
      <c r="E434" s="6"/>
      <c r="F434" s="6"/>
      <c r="G434" s="6"/>
      <c r="H434" s="6"/>
      <c r="I434" s="8"/>
      <c r="J434" s="8"/>
      <c r="K434" s="8"/>
      <c r="L434" s="6"/>
    </row>
    <row r="435" spans="1:12" x14ac:dyDescent="0.3">
      <c r="A435" s="6"/>
      <c r="B435" s="6"/>
      <c r="C435" s="7"/>
      <c r="D435" s="6"/>
      <c r="E435" s="6"/>
      <c r="F435" s="6"/>
      <c r="G435" s="6"/>
      <c r="H435" s="6"/>
      <c r="I435" s="8"/>
      <c r="J435" s="8"/>
      <c r="K435" s="8"/>
      <c r="L435" s="6"/>
    </row>
    <row r="436" spans="1:12" x14ac:dyDescent="0.3">
      <c r="A436" s="6"/>
      <c r="B436" s="6"/>
      <c r="C436" s="7"/>
      <c r="D436" s="6"/>
      <c r="E436" s="6"/>
      <c r="F436" s="6"/>
      <c r="G436" s="6"/>
      <c r="H436" s="6"/>
      <c r="I436" s="8"/>
      <c r="J436" s="8"/>
      <c r="K436" s="8"/>
      <c r="L436" s="6"/>
    </row>
    <row r="437" spans="1:12" x14ac:dyDescent="0.3">
      <c r="A437" s="6"/>
      <c r="B437" s="6"/>
      <c r="C437" s="7"/>
      <c r="D437" s="6"/>
      <c r="E437" s="6"/>
      <c r="F437" s="6"/>
      <c r="G437" s="6"/>
      <c r="H437" s="6"/>
      <c r="I437" s="8"/>
      <c r="J437" s="8"/>
      <c r="K437" s="8"/>
      <c r="L437" s="6"/>
    </row>
    <row r="438" spans="1:12" x14ac:dyDescent="0.3">
      <c r="A438" s="6"/>
      <c r="B438" s="6"/>
      <c r="C438" s="7"/>
      <c r="D438" s="6"/>
      <c r="E438" s="6"/>
      <c r="F438" s="6"/>
      <c r="G438" s="6"/>
      <c r="H438" s="6"/>
      <c r="I438" s="8"/>
      <c r="J438" s="8"/>
      <c r="K438" s="8"/>
      <c r="L438" s="6"/>
    </row>
    <row r="439" spans="1:12" x14ac:dyDescent="0.3">
      <c r="A439" s="6"/>
      <c r="B439" s="6"/>
      <c r="C439" s="7"/>
      <c r="D439" s="6"/>
      <c r="E439" s="6"/>
      <c r="F439" s="6"/>
      <c r="G439" s="6"/>
      <c r="H439" s="6"/>
      <c r="I439" s="8"/>
      <c r="J439" s="8"/>
      <c r="K439" s="8"/>
      <c r="L439" s="6"/>
    </row>
    <row r="440" spans="1:12" x14ac:dyDescent="0.3">
      <c r="A440" s="6"/>
      <c r="B440" s="6"/>
      <c r="C440" s="7"/>
      <c r="D440" s="6"/>
      <c r="E440" s="6"/>
      <c r="F440" s="6"/>
      <c r="G440" s="6"/>
      <c r="H440" s="6"/>
      <c r="I440" s="8"/>
      <c r="J440" s="8"/>
      <c r="K440" s="8"/>
      <c r="L440" s="6"/>
    </row>
    <row r="441" spans="1:12" x14ac:dyDescent="0.3">
      <c r="A441" s="45"/>
      <c r="B441" s="45"/>
      <c r="C441" s="46"/>
      <c r="D441" s="45"/>
      <c r="E441" s="45"/>
      <c r="F441" s="45"/>
      <c r="G441" s="47"/>
      <c r="H441" s="47"/>
      <c r="I441" s="8"/>
      <c r="J441" s="8"/>
      <c r="K441" s="47"/>
      <c r="L441" s="47"/>
    </row>
    <row r="442" spans="1:12" x14ac:dyDescent="0.3">
      <c r="A442" s="6"/>
      <c r="B442" s="6"/>
      <c r="C442" s="7"/>
      <c r="D442" s="6"/>
      <c r="E442" s="6"/>
      <c r="F442" s="6"/>
      <c r="G442" s="6"/>
      <c r="H442" s="6"/>
      <c r="I442" s="8"/>
      <c r="J442" s="8"/>
      <c r="K442" s="8"/>
      <c r="L442" s="6"/>
    </row>
    <row r="443" spans="1:12" x14ac:dyDescent="0.3">
      <c r="A443" s="6"/>
      <c r="B443" s="6"/>
      <c r="C443" s="7"/>
      <c r="D443" s="6"/>
      <c r="E443" s="6"/>
      <c r="F443" s="6"/>
      <c r="G443" s="8"/>
      <c r="H443" s="6"/>
      <c r="I443" s="8"/>
      <c r="J443" s="8"/>
      <c r="K443" s="8"/>
      <c r="L443" s="6"/>
    </row>
    <row r="444" spans="1:12" x14ac:dyDescent="0.3">
      <c r="A444" s="6"/>
      <c r="B444" s="6"/>
      <c r="C444" s="7"/>
      <c r="D444" s="6"/>
      <c r="E444" s="6"/>
      <c r="F444" s="6"/>
      <c r="G444" s="8"/>
      <c r="H444" s="6"/>
      <c r="I444" s="8"/>
      <c r="J444" s="8"/>
      <c r="K444" s="8"/>
      <c r="L444" s="6"/>
    </row>
    <row r="445" spans="1:12" x14ac:dyDescent="0.3">
      <c r="A445" s="6"/>
      <c r="B445" s="6"/>
      <c r="C445" s="7"/>
      <c r="D445" s="6"/>
      <c r="E445" s="6"/>
      <c r="F445" s="6"/>
      <c r="G445" s="8"/>
      <c r="H445" s="6"/>
      <c r="I445" s="8"/>
      <c r="J445" s="8"/>
      <c r="K445" s="8"/>
      <c r="L445" s="6"/>
    </row>
    <row r="446" spans="1:12" x14ac:dyDescent="0.3">
      <c r="A446" s="6"/>
      <c r="B446" s="6"/>
      <c r="C446" s="7"/>
      <c r="D446" s="6"/>
      <c r="E446" s="6"/>
      <c r="F446" s="6"/>
      <c r="G446" s="8"/>
      <c r="H446" s="6"/>
      <c r="I446" s="8"/>
      <c r="J446" s="8"/>
      <c r="K446" s="8"/>
      <c r="L446" s="6"/>
    </row>
    <row r="447" spans="1:12" x14ac:dyDescent="0.3">
      <c r="A447" s="6"/>
      <c r="B447" s="6"/>
      <c r="C447" s="7"/>
      <c r="D447" s="6"/>
      <c r="E447" s="6"/>
      <c r="F447" s="6"/>
      <c r="G447" s="8"/>
      <c r="H447" s="6"/>
      <c r="I447" s="8"/>
      <c r="J447" s="8"/>
      <c r="K447" s="8"/>
      <c r="L447" s="6"/>
    </row>
    <row r="448" spans="1:12" x14ac:dyDescent="0.3">
      <c r="A448" s="6"/>
      <c r="B448" s="6"/>
      <c r="C448" s="7"/>
      <c r="D448" s="6"/>
      <c r="E448" s="6"/>
      <c r="F448" s="6"/>
      <c r="G448" s="8"/>
      <c r="H448" s="6"/>
      <c r="I448" s="8"/>
      <c r="J448" s="8"/>
      <c r="K448" s="8"/>
      <c r="L448" s="6"/>
    </row>
    <row r="449" spans="1:12" x14ac:dyDescent="0.3">
      <c r="A449" s="6"/>
      <c r="B449" s="6"/>
      <c r="C449" s="7"/>
      <c r="D449" s="6"/>
      <c r="E449" s="6"/>
      <c r="F449" s="6"/>
      <c r="G449" s="6"/>
      <c r="H449" s="6"/>
      <c r="I449" s="8"/>
      <c r="J449" s="8"/>
      <c r="K449" s="8"/>
      <c r="L449" s="6"/>
    </row>
    <row r="450" spans="1:12" x14ac:dyDescent="0.3">
      <c r="A450" s="6"/>
      <c r="B450" s="6"/>
      <c r="C450" s="7"/>
      <c r="D450" s="6"/>
      <c r="E450" s="6"/>
      <c r="F450" s="6"/>
      <c r="G450" s="6"/>
      <c r="H450" s="6"/>
      <c r="I450" s="8"/>
      <c r="J450" s="8"/>
      <c r="K450" s="8"/>
      <c r="L450" s="6"/>
    </row>
    <row r="451" spans="1:12" x14ac:dyDescent="0.3">
      <c r="A451" s="6"/>
      <c r="B451" s="6"/>
      <c r="C451" s="41"/>
      <c r="D451" s="6"/>
      <c r="E451" s="6"/>
      <c r="F451" s="6"/>
      <c r="G451" s="8"/>
      <c r="H451" s="8"/>
      <c r="I451" s="8"/>
      <c r="J451" s="8"/>
      <c r="K451" s="8"/>
      <c r="L451" s="8"/>
    </row>
    <row r="452" spans="1:12" x14ac:dyDescent="0.3">
      <c r="A452" s="6"/>
      <c r="B452" s="6"/>
      <c r="C452" s="7"/>
      <c r="D452" s="6"/>
      <c r="E452" s="6"/>
      <c r="F452" s="6"/>
      <c r="G452" s="6"/>
      <c r="H452" s="6"/>
      <c r="I452" s="8"/>
      <c r="J452" s="8"/>
      <c r="K452" s="6"/>
      <c r="L452" s="6"/>
    </row>
    <row r="453" spans="1:12" x14ac:dyDescent="0.3">
      <c r="A453" s="6"/>
      <c r="B453" s="6"/>
      <c r="C453" s="7"/>
      <c r="D453" s="6"/>
      <c r="E453" s="6"/>
      <c r="F453" s="6"/>
      <c r="G453" s="6"/>
      <c r="H453" s="6"/>
      <c r="I453" s="8"/>
      <c r="J453" s="8"/>
      <c r="K453" s="6"/>
      <c r="L453" s="6"/>
    </row>
    <row r="454" spans="1:12" x14ac:dyDescent="0.3">
      <c r="A454" s="6"/>
      <c r="B454" s="6"/>
      <c r="C454" s="7"/>
      <c r="D454" s="6"/>
      <c r="E454" s="6"/>
      <c r="F454" s="6"/>
      <c r="G454" s="6"/>
      <c r="H454" s="6"/>
      <c r="I454" s="8"/>
      <c r="J454" s="8"/>
      <c r="K454" s="6"/>
      <c r="L454" s="6"/>
    </row>
    <row r="455" spans="1:12" x14ac:dyDescent="0.3">
      <c r="A455" s="6"/>
      <c r="B455" s="6"/>
      <c r="C455" s="7"/>
      <c r="D455" s="6"/>
      <c r="E455" s="6"/>
      <c r="F455" s="6"/>
      <c r="G455" s="6"/>
      <c r="H455" s="6"/>
      <c r="I455" s="8"/>
      <c r="J455" s="8"/>
      <c r="K455" s="6"/>
      <c r="L455" s="6"/>
    </row>
    <row r="456" spans="1:12" x14ac:dyDescent="0.3">
      <c r="A456" s="6"/>
      <c r="B456" s="6"/>
      <c r="C456" s="7"/>
      <c r="D456" s="6"/>
      <c r="E456" s="6"/>
      <c r="F456" s="6"/>
      <c r="G456" s="6"/>
      <c r="H456" s="6"/>
      <c r="I456" s="8"/>
      <c r="J456" s="8"/>
      <c r="K456" s="6"/>
      <c r="L456" s="6"/>
    </row>
    <row r="457" spans="1:12" x14ac:dyDescent="0.3">
      <c r="A457" s="6"/>
      <c r="B457" s="6"/>
      <c r="C457" s="7"/>
      <c r="D457" s="6"/>
      <c r="E457" s="6"/>
      <c r="F457" s="6"/>
      <c r="G457" s="6"/>
      <c r="H457" s="6"/>
      <c r="I457" s="8"/>
      <c r="J457" s="8"/>
      <c r="K457" s="6"/>
      <c r="L457" s="6"/>
    </row>
    <row r="458" spans="1:12" x14ac:dyDescent="0.3">
      <c r="A458" s="6"/>
      <c r="B458" s="6"/>
      <c r="C458" s="7"/>
      <c r="D458" s="6"/>
      <c r="E458" s="6"/>
      <c r="F458" s="6"/>
      <c r="G458" s="6"/>
      <c r="H458" s="6"/>
      <c r="I458" s="8"/>
      <c r="J458" s="8"/>
      <c r="K458" s="6"/>
      <c r="L458" s="6"/>
    </row>
    <row r="459" spans="1:12" x14ac:dyDescent="0.3">
      <c r="A459" s="6"/>
      <c r="B459" s="6"/>
      <c r="C459" s="7"/>
      <c r="D459" s="6"/>
      <c r="E459" s="6"/>
      <c r="F459" s="6"/>
      <c r="G459" s="6"/>
      <c r="H459" s="6"/>
      <c r="I459" s="8"/>
      <c r="J459" s="8"/>
      <c r="K459" s="6"/>
      <c r="L459" s="6"/>
    </row>
    <row r="460" spans="1:12" x14ac:dyDescent="0.3">
      <c r="A460" s="6"/>
      <c r="B460" s="6"/>
      <c r="C460" s="7"/>
      <c r="D460" s="6"/>
      <c r="E460" s="6"/>
      <c r="F460" s="6"/>
      <c r="G460" s="6"/>
      <c r="H460" s="6"/>
      <c r="I460" s="8"/>
      <c r="J460" s="8"/>
      <c r="K460" s="6"/>
      <c r="L460" s="6"/>
    </row>
    <row r="461" spans="1:12" x14ac:dyDescent="0.3">
      <c r="A461" s="6"/>
      <c r="B461" s="6"/>
      <c r="C461" s="7"/>
      <c r="D461" s="6"/>
      <c r="E461" s="6"/>
      <c r="F461" s="6"/>
      <c r="G461" s="6"/>
      <c r="H461" s="6"/>
      <c r="I461" s="8"/>
      <c r="J461" s="8"/>
      <c r="K461" s="6"/>
      <c r="L461" s="6"/>
    </row>
    <row r="462" spans="1:12" x14ac:dyDescent="0.3">
      <c r="A462" s="6"/>
      <c r="B462" s="6"/>
      <c r="C462" s="7"/>
      <c r="D462" s="6"/>
      <c r="E462" s="6"/>
      <c r="F462" s="6"/>
      <c r="G462" s="6"/>
      <c r="H462" s="6"/>
      <c r="I462" s="8"/>
      <c r="J462" s="8"/>
      <c r="K462" s="6"/>
      <c r="L462" s="6"/>
    </row>
    <row r="463" spans="1:12" x14ac:dyDescent="0.3">
      <c r="A463" s="6"/>
      <c r="B463" s="6"/>
      <c r="C463" s="7"/>
      <c r="D463" s="6"/>
      <c r="E463" s="6"/>
      <c r="F463" s="6"/>
      <c r="G463" s="6"/>
      <c r="H463" s="6"/>
      <c r="I463" s="8"/>
      <c r="J463" s="8"/>
      <c r="K463" s="6"/>
      <c r="L463" s="6"/>
    </row>
    <row r="464" spans="1:12" x14ac:dyDescent="0.3">
      <c r="A464" s="6"/>
      <c r="B464" s="6"/>
      <c r="C464" s="7"/>
      <c r="D464" s="6"/>
      <c r="E464" s="6"/>
      <c r="F464" s="6"/>
      <c r="G464" s="6"/>
      <c r="H464" s="6"/>
      <c r="I464" s="8"/>
      <c r="J464" s="8"/>
      <c r="K464" s="6"/>
      <c r="L464" s="6"/>
    </row>
    <row r="465" spans="1:12" x14ac:dyDescent="0.3">
      <c r="A465" s="6"/>
      <c r="B465" s="6"/>
      <c r="C465" s="7"/>
      <c r="D465" s="6"/>
      <c r="E465" s="6"/>
      <c r="F465" s="6"/>
      <c r="G465" s="6"/>
      <c r="H465" s="6"/>
      <c r="I465" s="8"/>
      <c r="J465" s="8"/>
      <c r="K465" s="6"/>
      <c r="L465" s="6"/>
    </row>
    <row r="466" spans="1:12" x14ac:dyDescent="0.3">
      <c r="A466" s="6"/>
      <c r="B466" s="6"/>
      <c r="C466" s="7"/>
      <c r="D466" s="6"/>
      <c r="E466" s="6"/>
      <c r="F466" s="6"/>
      <c r="G466" s="6"/>
      <c r="H466" s="6"/>
      <c r="I466" s="8"/>
      <c r="J466" s="8"/>
      <c r="K466" s="6"/>
      <c r="L466" s="6"/>
    </row>
    <row r="467" spans="1:12" x14ac:dyDescent="0.3">
      <c r="A467" s="6"/>
      <c r="B467" s="6"/>
      <c r="C467" s="7"/>
      <c r="D467" s="6"/>
      <c r="E467" s="6"/>
      <c r="F467" s="6"/>
      <c r="G467" s="6"/>
      <c r="H467" s="6"/>
      <c r="I467" s="8"/>
      <c r="J467" s="8"/>
      <c r="K467" s="6"/>
      <c r="L467" s="6"/>
    </row>
    <row r="468" spans="1:12" x14ac:dyDescent="0.3">
      <c r="A468" s="6"/>
      <c r="B468" s="6"/>
      <c r="C468" s="7"/>
      <c r="D468" s="6"/>
      <c r="E468" s="6"/>
      <c r="F468" s="6"/>
      <c r="G468" s="6"/>
      <c r="H468" s="6"/>
      <c r="I468" s="8"/>
      <c r="J468" s="8"/>
      <c r="K468" s="6"/>
      <c r="L468" s="6"/>
    </row>
    <row r="469" spans="1:12" x14ac:dyDescent="0.3">
      <c r="A469" s="6"/>
      <c r="B469" s="6"/>
      <c r="C469" s="7"/>
      <c r="D469" s="6"/>
      <c r="E469" s="6"/>
      <c r="F469" s="8"/>
      <c r="G469" s="6"/>
      <c r="H469" s="6"/>
      <c r="I469" s="6"/>
      <c r="J469" s="8"/>
      <c r="K469" s="6"/>
      <c r="L469" s="6"/>
    </row>
    <row r="470" spans="1:12" x14ac:dyDescent="0.3">
      <c r="A470" s="6"/>
      <c r="B470" s="6"/>
      <c r="C470" s="7"/>
      <c r="D470" s="6"/>
      <c r="E470" s="6"/>
      <c r="F470" s="6"/>
      <c r="G470" s="6"/>
      <c r="H470" s="6"/>
      <c r="I470" s="8"/>
      <c r="J470" s="8"/>
      <c r="K470" s="8"/>
      <c r="L470" s="8"/>
    </row>
    <row r="471" spans="1:12" x14ac:dyDescent="0.3">
      <c r="A471" s="6"/>
      <c r="B471" s="6"/>
      <c r="C471" s="7"/>
      <c r="D471" s="6"/>
      <c r="E471" s="6"/>
      <c r="F471" s="6"/>
      <c r="G471" s="6"/>
      <c r="H471" s="6"/>
      <c r="I471" s="8"/>
      <c r="J471" s="8"/>
      <c r="K471" s="8"/>
      <c r="L471" s="6"/>
    </row>
    <row r="472" spans="1:12" x14ac:dyDescent="0.3">
      <c r="A472" s="6"/>
      <c r="B472" s="6"/>
      <c r="C472" s="7"/>
      <c r="D472" s="6"/>
      <c r="E472" s="6"/>
      <c r="F472" s="6"/>
      <c r="G472" s="6"/>
      <c r="H472" s="6"/>
      <c r="I472" s="8"/>
      <c r="J472" s="8"/>
      <c r="K472" s="8"/>
      <c r="L472" s="6"/>
    </row>
    <row r="473" spans="1:12" x14ac:dyDescent="0.3">
      <c r="A473" s="6"/>
      <c r="B473" s="6"/>
      <c r="C473" s="7"/>
      <c r="D473" s="6"/>
      <c r="E473" s="6"/>
      <c r="F473" s="6"/>
      <c r="G473" s="6"/>
      <c r="H473" s="6"/>
      <c r="I473" s="8"/>
      <c r="J473" s="8"/>
      <c r="K473" s="8"/>
      <c r="L473" s="6"/>
    </row>
    <row r="474" spans="1:12" x14ac:dyDescent="0.3">
      <c r="A474" s="6"/>
      <c r="B474" s="6"/>
      <c r="C474" s="7"/>
      <c r="D474" s="6"/>
      <c r="E474" s="6"/>
      <c r="F474" s="6"/>
      <c r="G474" s="6"/>
      <c r="H474" s="6"/>
      <c r="I474" s="8"/>
      <c r="J474" s="8"/>
      <c r="K474" s="8"/>
      <c r="L474" s="6"/>
    </row>
    <row r="475" spans="1:12" x14ac:dyDescent="0.3">
      <c r="A475" s="6"/>
      <c r="B475" s="6"/>
      <c r="C475" s="7"/>
      <c r="D475" s="6"/>
      <c r="E475" s="6"/>
      <c r="F475" s="6"/>
      <c r="G475" s="6"/>
      <c r="H475" s="6"/>
      <c r="I475" s="8"/>
      <c r="J475" s="8"/>
      <c r="K475" s="8"/>
      <c r="L475" s="6"/>
    </row>
    <row r="476" spans="1:12" x14ac:dyDescent="0.3">
      <c r="A476" s="6"/>
      <c r="B476" s="6"/>
      <c r="C476" s="7"/>
      <c r="D476" s="6"/>
      <c r="E476" s="6"/>
      <c r="F476" s="6"/>
      <c r="G476" s="6"/>
      <c r="H476" s="6"/>
      <c r="I476" s="8"/>
      <c r="J476" s="8"/>
      <c r="K476" s="8"/>
      <c r="L476" s="6"/>
    </row>
    <row r="477" spans="1:12" x14ac:dyDescent="0.3">
      <c r="A477" s="6"/>
      <c r="B477" s="6"/>
      <c r="C477" s="7"/>
      <c r="D477" s="6"/>
      <c r="E477" s="6"/>
      <c r="F477" s="6"/>
      <c r="G477" s="6"/>
      <c r="H477" s="6"/>
      <c r="I477" s="8"/>
      <c r="J477" s="8"/>
      <c r="K477" s="8"/>
      <c r="L477" s="6"/>
    </row>
    <row r="478" spans="1:12" x14ac:dyDescent="0.3">
      <c r="A478" s="6"/>
      <c r="B478" s="6"/>
      <c r="C478" s="7"/>
      <c r="D478" s="6"/>
      <c r="E478" s="6"/>
      <c r="F478" s="6"/>
      <c r="G478" s="6"/>
      <c r="H478" s="6"/>
      <c r="I478" s="8"/>
      <c r="J478" s="8"/>
      <c r="K478" s="8"/>
      <c r="L478" s="6"/>
    </row>
    <row r="479" spans="1:12" x14ac:dyDescent="0.3">
      <c r="A479" s="6"/>
      <c r="B479" s="6"/>
      <c r="C479" s="7"/>
      <c r="D479" s="6"/>
      <c r="E479" s="6"/>
      <c r="F479" s="6"/>
      <c r="G479" s="6"/>
      <c r="H479" s="6"/>
      <c r="I479" s="8"/>
      <c r="J479" s="8"/>
      <c r="K479" s="8"/>
      <c r="L479" s="6"/>
    </row>
    <row r="480" spans="1:12" x14ac:dyDescent="0.3">
      <c r="A480" s="6"/>
      <c r="B480" s="6"/>
      <c r="C480" s="7"/>
      <c r="D480" s="6"/>
      <c r="E480" s="6"/>
      <c r="F480" s="6"/>
      <c r="G480" s="6"/>
      <c r="H480" s="6"/>
      <c r="I480" s="8"/>
      <c r="J480" s="8"/>
      <c r="K480" s="8"/>
      <c r="L480" s="6"/>
    </row>
    <row r="481" spans="1:12" x14ac:dyDescent="0.3">
      <c r="A481" s="6"/>
      <c r="B481" s="6"/>
      <c r="C481" s="7"/>
      <c r="D481" s="6"/>
      <c r="E481" s="6"/>
      <c r="F481" s="6"/>
      <c r="G481" s="6"/>
      <c r="H481" s="6"/>
      <c r="I481" s="8"/>
      <c r="J481" s="8"/>
      <c r="K481" s="8"/>
      <c r="L481" s="6"/>
    </row>
    <row r="482" spans="1:12" x14ac:dyDescent="0.3">
      <c r="A482" s="6"/>
      <c r="B482" s="6"/>
      <c r="C482" s="7"/>
      <c r="D482" s="6"/>
      <c r="E482" s="6"/>
      <c r="F482" s="6"/>
      <c r="G482" s="6"/>
      <c r="H482" s="6"/>
      <c r="I482" s="8"/>
      <c r="J482" s="8"/>
      <c r="K482" s="8"/>
      <c r="L482" s="6"/>
    </row>
    <row r="483" spans="1:12" x14ac:dyDescent="0.3">
      <c r="A483" s="6"/>
      <c r="B483" s="6"/>
      <c r="C483" s="7"/>
      <c r="D483" s="6"/>
      <c r="E483" s="6"/>
      <c r="F483" s="6"/>
      <c r="G483" s="6"/>
      <c r="H483" s="6"/>
      <c r="I483" s="8"/>
      <c r="J483" s="8"/>
      <c r="K483" s="42"/>
      <c r="L483" s="42"/>
    </row>
    <row r="484" spans="1:12" x14ac:dyDescent="0.3">
      <c r="A484" s="6"/>
      <c r="B484" s="6"/>
      <c r="C484" s="7"/>
      <c r="D484" s="6"/>
      <c r="E484" s="6"/>
      <c r="F484" s="6"/>
      <c r="G484" s="6"/>
      <c r="H484" s="6"/>
      <c r="I484" s="8"/>
      <c r="J484" s="8"/>
      <c r="K484" s="42"/>
      <c r="L484" s="42"/>
    </row>
    <row r="485" spans="1:12" x14ac:dyDescent="0.3">
      <c r="A485" s="6"/>
      <c r="B485" s="6"/>
      <c r="C485" s="7"/>
      <c r="D485" s="6"/>
      <c r="E485" s="6"/>
      <c r="F485" s="6"/>
      <c r="G485" s="6"/>
      <c r="H485" s="6"/>
      <c r="I485" s="8"/>
      <c r="J485" s="8"/>
      <c r="K485" s="42"/>
      <c r="L485" s="42"/>
    </row>
    <row r="486" spans="1:12" x14ac:dyDescent="0.3">
      <c r="A486" s="6"/>
      <c r="B486" s="6"/>
      <c r="C486" s="7"/>
      <c r="D486" s="6"/>
      <c r="E486" s="6"/>
      <c r="F486" s="6"/>
      <c r="G486" s="6"/>
      <c r="H486" s="6"/>
      <c r="I486" s="8"/>
      <c r="J486" s="8"/>
      <c r="K486" s="42"/>
      <c r="L486" s="42"/>
    </row>
    <row r="487" spans="1:12" x14ac:dyDescent="0.3">
      <c r="A487" s="6"/>
      <c r="B487" s="6"/>
      <c r="C487" s="7"/>
      <c r="D487" s="6"/>
      <c r="E487" s="6"/>
      <c r="F487" s="6"/>
      <c r="G487" s="6"/>
      <c r="H487" s="6"/>
      <c r="I487" s="8"/>
      <c r="J487" s="8"/>
      <c r="K487" s="42"/>
      <c r="L487" s="42"/>
    </row>
    <row r="488" spans="1:12" x14ac:dyDescent="0.3">
      <c r="A488" s="6"/>
      <c r="B488" s="6"/>
      <c r="C488" s="7"/>
      <c r="D488" s="6"/>
      <c r="E488" s="6"/>
      <c r="F488" s="6"/>
      <c r="G488" s="6"/>
      <c r="H488" s="6"/>
      <c r="I488" s="8"/>
      <c r="J488" s="8"/>
      <c r="K488" s="42"/>
      <c r="L488" s="42"/>
    </row>
    <row r="489" spans="1:12" x14ac:dyDescent="0.3">
      <c r="A489" s="6"/>
      <c r="B489" s="6"/>
      <c r="C489" s="7"/>
      <c r="D489" s="6"/>
      <c r="E489" s="6"/>
      <c r="F489" s="6"/>
      <c r="G489" s="6"/>
      <c r="H489" s="6"/>
      <c r="I489" s="8"/>
      <c r="J489" s="8"/>
      <c r="K489" s="42"/>
      <c r="L489" s="42"/>
    </row>
    <row r="490" spans="1:12" x14ac:dyDescent="0.3">
      <c r="A490" s="6"/>
      <c r="B490" s="6"/>
      <c r="C490" s="7"/>
      <c r="D490" s="6"/>
      <c r="E490" s="6"/>
      <c r="F490" s="6"/>
      <c r="G490" s="6"/>
      <c r="H490" s="6"/>
      <c r="I490" s="8"/>
      <c r="J490" s="8"/>
      <c r="K490" s="42"/>
      <c r="L490" s="42"/>
    </row>
    <row r="491" spans="1:12" x14ac:dyDescent="0.3">
      <c r="A491" s="6"/>
      <c r="B491" s="6"/>
      <c r="C491" s="7"/>
      <c r="D491" s="6"/>
      <c r="E491" s="6"/>
      <c r="F491" s="6"/>
      <c r="G491" s="6"/>
      <c r="H491" s="6"/>
      <c r="I491" s="8"/>
      <c r="J491" s="8"/>
      <c r="K491" s="42"/>
      <c r="L491" s="42"/>
    </row>
    <row r="492" spans="1:12" x14ac:dyDescent="0.3">
      <c r="A492" s="6"/>
      <c r="B492" s="6"/>
      <c r="C492" s="7"/>
      <c r="D492" s="6"/>
      <c r="E492" s="6"/>
      <c r="F492" s="6"/>
      <c r="G492" s="6"/>
      <c r="H492" s="6"/>
      <c r="I492" s="8"/>
      <c r="J492" s="8"/>
      <c r="K492" s="42"/>
      <c r="L492" s="42"/>
    </row>
    <row r="493" spans="1:12" x14ac:dyDescent="0.3">
      <c r="A493" s="6"/>
      <c r="B493" s="6"/>
      <c r="C493" s="7"/>
      <c r="D493" s="6"/>
      <c r="E493" s="6"/>
      <c r="F493" s="6"/>
      <c r="G493" s="6"/>
      <c r="H493" s="6"/>
      <c r="I493" s="8"/>
      <c r="J493" s="8"/>
      <c r="K493" s="42"/>
      <c r="L493" s="42"/>
    </row>
    <row r="494" spans="1:12" x14ac:dyDescent="0.3">
      <c r="A494" s="6"/>
      <c r="B494" s="6"/>
      <c r="C494" s="41"/>
      <c r="D494" s="6"/>
      <c r="E494" s="6"/>
      <c r="F494" s="6"/>
      <c r="G494" s="6"/>
      <c r="H494" s="6"/>
      <c r="I494" s="8"/>
      <c r="J494" s="8"/>
      <c r="K494" s="42"/>
      <c r="L494" s="42"/>
    </row>
    <row r="495" spans="1:12" x14ac:dyDescent="0.3">
      <c r="A495" s="6"/>
      <c r="B495" s="6"/>
      <c r="C495" s="7"/>
      <c r="D495" s="6"/>
      <c r="E495" s="6"/>
      <c r="F495" s="6"/>
      <c r="G495" s="6"/>
      <c r="H495" s="6"/>
      <c r="I495" s="8"/>
      <c r="J495" s="8"/>
      <c r="K495" s="42"/>
      <c r="L495" s="42"/>
    </row>
    <row r="496" spans="1:12" x14ac:dyDescent="0.3">
      <c r="A496" s="6"/>
      <c r="B496" s="6"/>
      <c r="C496" s="7"/>
      <c r="D496" s="6"/>
      <c r="E496" s="6"/>
      <c r="F496" s="6"/>
      <c r="G496" s="6"/>
      <c r="H496" s="6"/>
      <c r="I496" s="6"/>
      <c r="J496" s="8"/>
      <c r="K496" s="42"/>
      <c r="L496" s="42"/>
    </row>
    <row r="497" spans="1:12" x14ac:dyDescent="0.3">
      <c r="A497" s="6"/>
      <c r="B497" s="6"/>
      <c r="C497" s="7"/>
      <c r="D497" s="6"/>
      <c r="E497" s="6"/>
      <c r="F497" s="6"/>
      <c r="G497" s="6"/>
      <c r="H497" s="6"/>
      <c r="I497" s="8"/>
      <c r="J497" s="8"/>
      <c r="K497" s="8"/>
      <c r="L497" s="6"/>
    </row>
    <row r="498" spans="1:12" x14ac:dyDescent="0.3">
      <c r="A498" s="6"/>
      <c r="B498" s="6"/>
      <c r="C498" s="7"/>
      <c r="D498" s="6"/>
      <c r="E498" s="6"/>
      <c r="F498" s="6"/>
      <c r="G498" s="6"/>
      <c r="H498" s="6"/>
      <c r="I498" s="6"/>
      <c r="J498" s="8"/>
      <c r="K498" s="42"/>
      <c r="L498" s="42"/>
    </row>
    <row r="499" spans="1:12" x14ac:dyDescent="0.3">
      <c r="A499" s="6"/>
      <c r="B499" s="6"/>
      <c r="C499" s="7"/>
      <c r="D499" s="6"/>
      <c r="E499" s="6"/>
      <c r="F499" s="6"/>
      <c r="G499" s="6"/>
      <c r="H499" s="6"/>
      <c r="I499" s="6"/>
      <c r="J499" s="8"/>
      <c r="K499" s="42"/>
      <c r="L499" s="42"/>
    </row>
    <row r="500" spans="1:12" x14ac:dyDescent="0.3">
      <c r="A500" s="6"/>
      <c r="B500" s="6"/>
      <c r="C500" s="7"/>
      <c r="D500" s="6"/>
      <c r="E500" s="6"/>
      <c r="F500" s="6"/>
      <c r="G500" s="6"/>
      <c r="H500" s="6"/>
      <c r="I500" s="8"/>
      <c r="J500" s="8"/>
      <c r="K500" s="8"/>
      <c r="L500" s="6"/>
    </row>
    <row r="501" spans="1:12" x14ac:dyDescent="0.3">
      <c r="A501" s="6"/>
      <c r="B501" s="6"/>
      <c r="C501" s="7"/>
      <c r="D501" s="6"/>
      <c r="E501" s="6"/>
      <c r="F501" s="6"/>
      <c r="G501" s="6"/>
      <c r="H501" s="6"/>
      <c r="I501" s="8"/>
      <c r="J501" s="8"/>
      <c r="K501" s="8"/>
      <c r="L501" s="6"/>
    </row>
    <row r="502" spans="1:12" x14ac:dyDescent="0.3">
      <c r="A502" s="6"/>
      <c r="B502" s="6"/>
      <c r="C502" s="7"/>
      <c r="D502" s="6"/>
      <c r="E502" s="6"/>
      <c r="F502" s="6"/>
      <c r="G502" s="6"/>
      <c r="H502" s="6"/>
      <c r="I502" s="6"/>
      <c r="J502" s="8"/>
      <c r="K502" s="42"/>
      <c r="L502" s="42"/>
    </row>
    <row r="503" spans="1:12" x14ac:dyDescent="0.3">
      <c r="A503" s="6"/>
      <c r="B503" s="6"/>
      <c r="C503" s="7"/>
      <c r="D503" s="6"/>
      <c r="E503" s="6"/>
      <c r="F503" s="6"/>
      <c r="G503" s="6"/>
      <c r="H503" s="6"/>
      <c r="I503" s="6"/>
      <c r="J503" s="8"/>
      <c r="K503" s="42"/>
      <c r="L503" s="42"/>
    </row>
    <row r="504" spans="1:12" x14ac:dyDescent="0.3">
      <c r="A504" s="6"/>
      <c r="B504" s="6"/>
      <c r="C504" s="7"/>
      <c r="D504" s="6"/>
      <c r="E504" s="6"/>
      <c r="F504" s="6"/>
      <c r="G504" s="6"/>
      <c r="H504" s="6"/>
      <c r="I504" s="8"/>
      <c r="J504" s="8"/>
      <c r="K504" s="8"/>
      <c r="L504" s="6"/>
    </row>
    <row r="505" spans="1:12" x14ac:dyDescent="0.3">
      <c r="A505" s="6"/>
      <c r="B505" s="6"/>
      <c r="C505" s="7"/>
      <c r="D505" s="6"/>
      <c r="E505" s="6"/>
      <c r="F505" s="6"/>
      <c r="G505" s="6"/>
      <c r="H505" s="6"/>
      <c r="I505" s="8"/>
      <c r="J505" s="8"/>
      <c r="K505" s="8"/>
      <c r="L505" s="6"/>
    </row>
    <row r="506" spans="1:12" x14ac:dyDescent="0.3">
      <c r="A506" s="6"/>
      <c r="B506" s="6"/>
      <c r="C506" s="7"/>
      <c r="D506" s="6"/>
      <c r="E506" s="6"/>
      <c r="F506" s="6"/>
      <c r="G506" s="6"/>
      <c r="H506" s="6"/>
      <c r="I506" s="6"/>
      <c r="J506" s="8"/>
      <c r="K506" s="6"/>
      <c r="L506" s="6"/>
    </row>
    <row r="507" spans="1:12" x14ac:dyDescent="0.3">
      <c r="A507" s="6"/>
      <c r="B507" s="6"/>
      <c r="C507" s="7"/>
      <c r="D507" s="6"/>
      <c r="E507" s="6"/>
      <c r="F507" s="6"/>
      <c r="G507" s="8"/>
      <c r="H507" s="8"/>
      <c r="I507" s="6"/>
      <c r="J507" s="8"/>
      <c r="K507" s="6"/>
      <c r="L507" s="42"/>
    </row>
    <row r="508" spans="1:12" x14ac:dyDescent="0.3">
      <c r="A508" s="6"/>
      <c r="B508" s="6"/>
      <c r="C508" s="7"/>
      <c r="D508" s="6"/>
      <c r="E508" s="6"/>
      <c r="F508" s="6"/>
      <c r="G508" s="8"/>
      <c r="H508" s="8"/>
      <c r="I508" s="6"/>
      <c r="J508" s="8"/>
      <c r="K508" s="6"/>
      <c r="L508" s="42"/>
    </row>
    <row r="509" spans="1:12" x14ac:dyDescent="0.3">
      <c r="A509" s="6"/>
      <c r="B509" s="6"/>
      <c r="C509" s="7"/>
      <c r="D509" s="6"/>
      <c r="E509" s="6"/>
      <c r="F509" s="8"/>
      <c r="G509" s="8"/>
      <c r="H509" s="8"/>
      <c r="I509" s="6"/>
      <c r="J509" s="8"/>
      <c r="K509" s="6"/>
      <c r="L509" s="42"/>
    </row>
    <row r="510" spans="1:12" x14ac:dyDescent="0.3">
      <c r="A510" s="6"/>
      <c r="B510" s="6"/>
      <c r="C510" s="7"/>
      <c r="D510" s="6"/>
      <c r="E510" s="6"/>
      <c r="F510" s="6"/>
      <c r="G510" s="6"/>
      <c r="H510" s="8"/>
      <c r="I510" s="6"/>
      <c r="J510" s="8"/>
      <c r="K510" s="6"/>
      <c r="L510" s="42"/>
    </row>
    <row r="511" spans="1:12" x14ac:dyDescent="0.3">
      <c r="A511" s="6"/>
      <c r="B511" s="6"/>
      <c r="C511" s="7"/>
      <c r="D511" s="6"/>
      <c r="E511" s="6"/>
      <c r="F511" s="6"/>
      <c r="G511" s="6"/>
      <c r="H511" s="8"/>
      <c r="I511" s="6"/>
      <c r="J511" s="8"/>
      <c r="K511" s="6"/>
      <c r="L511" s="42"/>
    </row>
    <row r="512" spans="1:12" x14ac:dyDescent="0.3">
      <c r="A512" s="6"/>
      <c r="B512" s="6"/>
      <c r="C512" s="7"/>
      <c r="D512" s="6"/>
      <c r="E512" s="6"/>
      <c r="F512" s="6"/>
      <c r="G512" s="6"/>
      <c r="H512" s="8"/>
      <c r="I512" s="6"/>
      <c r="J512" s="8"/>
      <c r="K512" s="6"/>
      <c r="L512" s="42"/>
    </row>
    <row r="513" spans="1:12" x14ac:dyDescent="0.3">
      <c r="A513" s="6"/>
      <c r="B513" s="6"/>
      <c r="C513" s="7"/>
      <c r="D513" s="6"/>
      <c r="E513" s="6"/>
      <c r="F513" s="6"/>
      <c r="G513" s="6"/>
      <c r="H513" s="8"/>
      <c r="I513" s="6"/>
      <c r="J513" s="8"/>
      <c r="K513" s="6"/>
      <c r="L513" s="42"/>
    </row>
    <row r="514" spans="1:12" x14ac:dyDescent="0.3">
      <c r="A514" s="6"/>
      <c r="B514" s="6"/>
      <c r="C514" s="7"/>
      <c r="D514" s="6"/>
      <c r="E514" s="6"/>
      <c r="F514" s="6"/>
      <c r="G514" s="6"/>
      <c r="H514" s="8"/>
      <c r="I514" s="6"/>
      <c r="J514" s="8"/>
      <c r="K514" s="6"/>
      <c r="L514" s="42"/>
    </row>
    <row r="515" spans="1:12" x14ac:dyDescent="0.3">
      <c r="A515" s="6"/>
      <c r="B515" s="6"/>
      <c r="C515" s="7"/>
      <c r="D515" s="6"/>
      <c r="E515" s="6"/>
      <c r="F515" s="6"/>
      <c r="G515" s="6"/>
      <c r="H515" s="8"/>
      <c r="I515" s="6"/>
      <c r="J515" s="8"/>
      <c r="K515" s="6"/>
      <c r="L515" s="42"/>
    </row>
    <row r="516" spans="1:12" x14ac:dyDescent="0.3">
      <c r="A516" s="6"/>
      <c r="B516" s="6"/>
      <c r="C516" s="7"/>
      <c r="D516" s="6"/>
      <c r="E516" s="6"/>
      <c r="F516" s="6"/>
      <c r="G516" s="6"/>
      <c r="H516" s="8"/>
      <c r="I516" s="6"/>
      <c r="J516" s="8"/>
      <c r="K516" s="6"/>
      <c r="L516" s="42"/>
    </row>
    <row r="517" spans="1:12" x14ac:dyDescent="0.3">
      <c r="A517" s="6"/>
      <c r="B517" s="6"/>
      <c r="C517" s="7"/>
      <c r="D517" s="6"/>
      <c r="E517" s="6"/>
      <c r="F517" s="6"/>
      <c r="G517" s="6"/>
      <c r="H517" s="6"/>
      <c r="I517" s="6"/>
      <c r="J517" s="8"/>
      <c r="K517" s="6"/>
      <c r="L517" s="42"/>
    </row>
    <row r="518" spans="1:12" x14ac:dyDescent="0.3">
      <c r="A518" s="6"/>
      <c r="B518" s="6"/>
      <c r="C518" s="7"/>
      <c r="D518" s="6"/>
      <c r="E518" s="6"/>
      <c r="F518" s="6"/>
      <c r="G518" s="6"/>
      <c r="H518" s="6"/>
      <c r="I518" s="6"/>
      <c r="J518" s="8"/>
      <c r="K518" s="6"/>
      <c r="L518" s="42"/>
    </row>
    <row r="519" spans="1:12" x14ac:dyDescent="0.3">
      <c r="A519" s="6"/>
      <c r="B519" s="6"/>
      <c r="C519" s="7"/>
      <c r="D519" s="6"/>
      <c r="E519" s="6"/>
      <c r="F519" s="6"/>
      <c r="G519" s="6"/>
      <c r="H519" s="6"/>
      <c r="I519" s="6"/>
      <c r="J519" s="8"/>
      <c r="K519" s="6"/>
      <c r="L519" s="42"/>
    </row>
    <row r="520" spans="1:12" x14ac:dyDescent="0.3">
      <c r="A520" s="6"/>
      <c r="B520" s="6"/>
      <c r="C520" s="41"/>
      <c r="D520" s="8"/>
      <c r="E520" s="6"/>
      <c r="F520" s="6"/>
      <c r="G520" s="6"/>
      <c r="H520" s="8"/>
      <c r="I520" s="6"/>
      <c r="J520" s="8"/>
      <c r="K520" s="44"/>
      <c r="L520" s="44"/>
    </row>
    <row r="521" spans="1:12" x14ac:dyDescent="0.3">
      <c r="A521" s="6"/>
      <c r="B521" s="6"/>
      <c r="C521" s="7"/>
      <c r="D521" s="6"/>
      <c r="E521" s="6"/>
      <c r="F521" s="6"/>
      <c r="G521" s="6"/>
      <c r="H521" s="6"/>
      <c r="I521" s="8"/>
      <c r="J521" s="6"/>
      <c r="K521" s="6"/>
      <c r="L521" s="6"/>
    </row>
    <row r="522" spans="1:12" x14ac:dyDescent="0.3">
      <c r="A522" s="6"/>
      <c r="B522" s="6"/>
      <c r="C522" s="7"/>
      <c r="D522" s="6"/>
      <c r="E522" s="6"/>
      <c r="F522" s="6"/>
      <c r="G522" s="6"/>
      <c r="H522" s="6"/>
      <c r="I522" s="8"/>
      <c r="J522" s="6"/>
      <c r="K522" s="6"/>
      <c r="L522" s="6"/>
    </row>
    <row r="523" spans="1:12" x14ac:dyDescent="0.3">
      <c r="A523" s="6"/>
      <c r="B523" s="6"/>
      <c r="C523" s="7"/>
      <c r="D523" s="6"/>
      <c r="E523" s="6"/>
      <c r="F523" s="6"/>
      <c r="G523" s="6"/>
      <c r="H523" s="6"/>
      <c r="I523" s="8"/>
      <c r="J523" s="6"/>
      <c r="K523" s="6"/>
      <c r="L523" s="6"/>
    </row>
    <row r="524" spans="1:12" x14ac:dyDescent="0.3">
      <c r="A524" s="6"/>
      <c r="B524" s="6"/>
      <c r="C524" s="7"/>
      <c r="D524" s="6"/>
      <c r="E524" s="6"/>
      <c r="F524" s="6"/>
      <c r="G524" s="6"/>
      <c r="H524" s="6"/>
      <c r="I524" s="8"/>
      <c r="J524" s="6"/>
      <c r="K524" s="6"/>
      <c r="L524" s="6"/>
    </row>
    <row r="525" spans="1:12" x14ac:dyDescent="0.3">
      <c r="A525" s="6"/>
      <c r="B525" s="6"/>
      <c r="C525" s="7"/>
      <c r="D525" s="6"/>
      <c r="E525" s="6"/>
      <c r="F525" s="6"/>
      <c r="G525" s="6"/>
      <c r="H525" s="6"/>
      <c r="I525" s="8"/>
      <c r="J525" s="6"/>
      <c r="K525" s="6"/>
      <c r="L525" s="6"/>
    </row>
    <row r="526" spans="1:12" x14ac:dyDescent="0.3">
      <c r="A526" s="6"/>
      <c r="B526" s="6"/>
      <c r="C526" s="7"/>
      <c r="D526" s="6"/>
      <c r="E526" s="6"/>
      <c r="F526" s="6"/>
      <c r="G526" s="6"/>
      <c r="H526" s="6"/>
      <c r="I526" s="8"/>
      <c r="J526" s="6"/>
      <c r="K526" s="6"/>
      <c r="L526" s="6"/>
    </row>
    <row r="527" spans="1:12" x14ac:dyDescent="0.3">
      <c r="A527" s="6"/>
      <c r="B527" s="6"/>
      <c r="C527" s="7"/>
      <c r="D527" s="6"/>
      <c r="E527" s="6"/>
      <c r="F527" s="6"/>
      <c r="G527" s="6"/>
      <c r="H527" s="6"/>
      <c r="I527" s="8"/>
      <c r="J527" s="6"/>
      <c r="K527" s="6"/>
      <c r="L527" s="6"/>
    </row>
    <row r="528" spans="1:12" x14ac:dyDescent="0.3">
      <c r="A528" s="6"/>
      <c r="B528" s="6"/>
      <c r="C528" s="7"/>
      <c r="D528" s="6"/>
      <c r="E528" s="6"/>
      <c r="F528" s="6"/>
      <c r="G528" s="6"/>
      <c r="H528" s="6"/>
      <c r="I528" s="8"/>
      <c r="J528" s="6"/>
      <c r="K528" s="6"/>
      <c r="L528" s="6"/>
    </row>
    <row r="529" spans="1:12" x14ac:dyDescent="0.3">
      <c r="A529" s="6"/>
      <c r="B529" s="6"/>
      <c r="C529" s="7"/>
      <c r="D529" s="6"/>
      <c r="E529" s="6"/>
      <c r="F529" s="6"/>
      <c r="G529" s="6"/>
      <c r="H529" s="6"/>
      <c r="I529" s="8"/>
      <c r="J529" s="6"/>
      <c r="K529" s="6"/>
      <c r="L529" s="6"/>
    </row>
    <row r="530" spans="1:12" x14ac:dyDescent="0.3">
      <c r="A530" s="6"/>
      <c r="B530" s="6"/>
      <c r="C530" s="7"/>
      <c r="D530" s="6"/>
      <c r="E530" s="6"/>
      <c r="F530" s="6"/>
      <c r="G530" s="6"/>
      <c r="H530" s="6"/>
      <c r="I530" s="6"/>
      <c r="J530" s="8"/>
      <c r="K530" s="6"/>
      <c r="L530" s="6"/>
    </row>
    <row r="531" spans="1:12" x14ac:dyDescent="0.3">
      <c r="A531" s="6"/>
      <c r="B531" s="6"/>
      <c r="C531" s="7"/>
      <c r="D531" s="6"/>
      <c r="E531" s="6"/>
      <c r="F531" s="6"/>
      <c r="G531" s="6"/>
      <c r="H531" s="6"/>
      <c r="I531" s="8"/>
      <c r="J531" s="6"/>
      <c r="K531" s="6"/>
      <c r="L531" s="6"/>
    </row>
    <row r="532" spans="1:12" x14ac:dyDescent="0.3">
      <c r="A532" s="6"/>
      <c r="B532" s="6"/>
      <c r="C532" s="7"/>
      <c r="D532" s="6"/>
      <c r="E532" s="6"/>
      <c r="F532" s="6"/>
      <c r="G532" s="6"/>
      <c r="H532" s="6"/>
      <c r="I532" s="8"/>
      <c r="J532" s="6"/>
      <c r="K532" s="6"/>
      <c r="L532" s="6"/>
    </row>
    <row r="533" spans="1:12" x14ac:dyDescent="0.3">
      <c r="A533" s="6"/>
      <c r="B533" s="6"/>
      <c r="C533" s="7"/>
      <c r="D533" s="6"/>
      <c r="E533" s="6"/>
      <c r="F533" s="6"/>
      <c r="G533" s="6"/>
      <c r="H533" s="6"/>
      <c r="I533" s="8"/>
      <c r="J533" s="6"/>
      <c r="K533" s="6"/>
      <c r="L533" s="6"/>
    </row>
    <row r="534" spans="1:12" x14ac:dyDescent="0.3">
      <c r="A534" s="6"/>
      <c r="B534" s="6"/>
      <c r="C534" s="7"/>
      <c r="D534" s="6"/>
      <c r="E534" s="6"/>
      <c r="F534" s="6"/>
      <c r="G534" s="6"/>
      <c r="H534" s="6"/>
      <c r="I534" s="8"/>
      <c r="J534" s="6"/>
      <c r="K534" s="6"/>
      <c r="L534" s="6"/>
    </row>
    <row r="535" spans="1:12" x14ac:dyDescent="0.3">
      <c r="A535" s="6"/>
      <c r="B535" s="6"/>
      <c r="C535" s="7"/>
      <c r="D535" s="6"/>
      <c r="E535" s="6"/>
      <c r="F535" s="6"/>
      <c r="G535" s="6"/>
      <c r="H535" s="6"/>
      <c r="I535" s="8"/>
      <c r="J535" s="6"/>
      <c r="K535" s="6"/>
      <c r="L535" s="6"/>
    </row>
    <row r="536" spans="1:12" x14ac:dyDescent="0.3">
      <c r="A536" s="6"/>
      <c r="B536" s="6"/>
      <c r="C536" s="7"/>
      <c r="D536" s="6"/>
      <c r="E536" s="6"/>
      <c r="F536" s="6"/>
      <c r="G536" s="6"/>
      <c r="H536" s="6"/>
      <c r="I536" s="8"/>
      <c r="J536" s="6"/>
      <c r="K536" s="6"/>
      <c r="L536" s="6"/>
    </row>
    <row r="537" spans="1:12" x14ac:dyDescent="0.3">
      <c r="A537" s="6"/>
      <c r="B537" s="6"/>
      <c r="C537" s="7"/>
      <c r="D537" s="6"/>
      <c r="E537" s="6"/>
      <c r="F537" s="6"/>
      <c r="G537" s="6"/>
      <c r="H537" s="6"/>
      <c r="I537" s="8"/>
      <c r="J537" s="6"/>
      <c r="K537" s="6"/>
      <c r="L537" s="6"/>
    </row>
    <row r="538" spans="1:12" x14ac:dyDescent="0.3">
      <c r="A538" s="6"/>
      <c r="B538" s="6"/>
      <c r="C538" s="7"/>
      <c r="D538" s="6"/>
      <c r="E538" s="6"/>
      <c r="F538" s="6"/>
      <c r="G538" s="6"/>
      <c r="H538" s="6"/>
      <c r="I538" s="8"/>
      <c r="J538" s="6"/>
      <c r="K538" s="6"/>
      <c r="L538" s="6"/>
    </row>
    <row r="539" spans="1:12" x14ac:dyDescent="0.3">
      <c r="A539" s="6"/>
      <c r="B539" s="6"/>
      <c r="C539" s="7"/>
      <c r="D539" s="6"/>
      <c r="E539" s="6"/>
      <c r="F539" s="6"/>
      <c r="G539" s="6"/>
      <c r="H539" s="6"/>
      <c r="I539" s="8"/>
      <c r="J539" s="6"/>
      <c r="K539" s="6"/>
      <c r="L539" s="6"/>
    </row>
    <row r="540" spans="1:12" x14ac:dyDescent="0.3">
      <c r="A540" s="6"/>
      <c r="B540" s="6"/>
      <c r="C540" s="7"/>
      <c r="D540" s="6"/>
      <c r="E540" s="6"/>
      <c r="F540" s="6"/>
      <c r="G540" s="6"/>
      <c r="H540" s="6"/>
      <c r="I540" s="8"/>
      <c r="J540" s="6"/>
      <c r="K540" s="6"/>
      <c r="L540" s="6"/>
    </row>
    <row r="541" spans="1:12" x14ac:dyDescent="0.3">
      <c r="A541" s="6"/>
      <c r="B541" s="6"/>
      <c r="C541" s="7"/>
      <c r="D541" s="6"/>
      <c r="E541" s="6"/>
      <c r="F541" s="6"/>
      <c r="G541" s="6"/>
      <c r="H541" s="6"/>
      <c r="I541" s="6"/>
      <c r="J541" s="6"/>
      <c r="K541" s="6"/>
      <c r="L541" s="6"/>
    </row>
    <row r="542" spans="1:12" x14ac:dyDescent="0.3">
      <c r="A542" s="6"/>
      <c r="B542" s="6"/>
      <c r="C542" s="7"/>
      <c r="D542" s="6"/>
      <c r="E542" s="6"/>
      <c r="F542" s="6"/>
      <c r="G542" s="6"/>
      <c r="H542" s="6"/>
      <c r="I542" s="8"/>
      <c r="J542" s="6"/>
      <c r="K542" s="6"/>
      <c r="L542" s="6"/>
    </row>
    <row r="543" spans="1:12" x14ac:dyDescent="0.3">
      <c r="A543" s="6"/>
      <c r="B543" s="6"/>
      <c r="C543" s="7"/>
      <c r="D543" s="6"/>
      <c r="E543" s="6"/>
      <c r="F543" s="6"/>
      <c r="G543" s="6"/>
      <c r="H543" s="6"/>
      <c r="I543" s="6"/>
      <c r="J543" s="6"/>
      <c r="K543" s="6"/>
      <c r="L543" s="6"/>
    </row>
    <row r="544" spans="1:12" x14ac:dyDescent="0.3">
      <c r="A544" s="6"/>
      <c r="B544" s="6"/>
      <c r="C544" s="7"/>
      <c r="D544" s="6"/>
      <c r="E544" s="6"/>
      <c r="F544" s="6"/>
      <c r="G544" s="6"/>
      <c r="H544" s="6"/>
      <c r="I544" s="8"/>
      <c r="J544" s="6"/>
      <c r="K544" s="6"/>
      <c r="L544" s="6"/>
    </row>
    <row r="545" spans="1:12" x14ac:dyDescent="0.3">
      <c r="A545" s="6"/>
      <c r="B545" s="6"/>
      <c r="C545" s="7"/>
      <c r="D545" s="6"/>
      <c r="E545" s="6"/>
      <c r="F545" s="6"/>
      <c r="G545" s="6"/>
      <c r="H545" s="6"/>
      <c r="I545" s="8"/>
      <c r="J545" s="6"/>
      <c r="K545" s="6"/>
      <c r="L545" s="6"/>
    </row>
    <row r="546" spans="1:12" x14ac:dyDescent="0.3">
      <c r="A546" s="6"/>
      <c r="B546" s="6"/>
      <c r="C546" s="7"/>
      <c r="D546" s="6"/>
      <c r="E546" s="6"/>
      <c r="F546" s="6"/>
      <c r="G546" s="6"/>
      <c r="H546" s="6"/>
      <c r="I546" s="8"/>
      <c r="J546" s="6"/>
      <c r="K546" s="8"/>
      <c r="L546" s="8"/>
    </row>
    <row r="547" spans="1:12" x14ac:dyDescent="0.3">
      <c r="A547" s="6"/>
      <c r="B547" s="6"/>
      <c r="C547" s="7"/>
      <c r="D547" s="6"/>
      <c r="E547" s="6"/>
      <c r="F547" s="6"/>
      <c r="G547" s="6"/>
      <c r="H547" s="6"/>
      <c r="I547" s="8"/>
      <c r="J547" s="6"/>
      <c r="K547" s="8"/>
      <c r="L547" s="8"/>
    </row>
    <row r="548" spans="1:12" x14ac:dyDescent="0.3">
      <c r="A548" s="6"/>
      <c r="B548" s="6"/>
      <c r="C548" s="7"/>
      <c r="D548" s="6"/>
      <c r="E548" s="6"/>
      <c r="F548" s="6"/>
      <c r="G548" s="6"/>
      <c r="H548" s="6"/>
      <c r="I548" s="8"/>
      <c r="J548" s="6"/>
      <c r="K548" s="6"/>
      <c r="L548" s="6"/>
    </row>
    <row r="549" spans="1:12" x14ac:dyDescent="0.3">
      <c r="A549" s="6"/>
      <c r="B549" s="6"/>
      <c r="C549" s="7"/>
      <c r="D549" s="6"/>
      <c r="E549" s="6"/>
      <c r="F549" s="6"/>
      <c r="G549" s="6"/>
      <c r="H549" s="6"/>
      <c r="I549" s="8"/>
      <c r="J549" s="6"/>
      <c r="K549" s="6"/>
      <c r="L549" s="6"/>
    </row>
    <row r="550" spans="1:12" x14ac:dyDescent="0.3">
      <c r="A550" s="6"/>
      <c r="B550" s="6"/>
      <c r="C550" s="7"/>
      <c r="D550" s="6"/>
      <c r="E550" s="6"/>
      <c r="F550" s="6"/>
      <c r="G550" s="6"/>
      <c r="H550" s="6"/>
      <c r="I550" s="8"/>
      <c r="J550" s="6"/>
      <c r="K550" s="6"/>
      <c r="L550" s="6"/>
    </row>
    <row r="551" spans="1:12" x14ac:dyDescent="0.3">
      <c r="A551" s="6"/>
      <c r="B551" s="8"/>
      <c r="C551" s="41"/>
      <c r="D551" s="6"/>
      <c r="E551" s="6"/>
      <c r="F551" s="6"/>
      <c r="G551" s="6"/>
      <c r="H551" s="6"/>
      <c r="I551" s="8"/>
      <c r="J551" s="6"/>
      <c r="K551" s="8"/>
      <c r="L551" s="8"/>
    </row>
    <row r="552" spans="1:12" x14ac:dyDescent="0.3">
      <c r="A552" s="6"/>
      <c r="B552" s="44"/>
      <c r="C552" s="7"/>
      <c r="D552" s="6"/>
      <c r="E552" s="6"/>
      <c r="F552" s="6"/>
      <c r="G552" s="6"/>
      <c r="H552" s="6"/>
      <c r="I552" s="8"/>
      <c r="J552" s="6"/>
      <c r="K552" s="6"/>
      <c r="L552" s="6"/>
    </row>
    <row r="553" spans="1:12" x14ac:dyDescent="0.3">
      <c r="A553" s="6"/>
      <c r="B553" s="8"/>
      <c r="C553" s="41"/>
      <c r="D553" s="6"/>
      <c r="E553" s="6"/>
      <c r="F553" s="6"/>
      <c r="G553" s="6"/>
      <c r="H553" s="6"/>
      <c r="I553" s="8"/>
      <c r="J553" s="8"/>
      <c r="K553" s="6"/>
      <c r="L553" s="6"/>
    </row>
    <row r="554" spans="1:12" x14ac:dyDescent="0.3">
      <c r="A554" s="6"/>
      <c r="B554" s="44"/>
      <c r="C554" s="41"/>
      <c r="D554" s="6"/>
      <c r="E554" s="6"/>
      <c r="F554" s="6"/>
      <c r="G554" s="6"/>
      <c r="H554" s="6"/>
      <c r="I554" s="8"/>
      <c r="J554" s="8"/>
      <c r="K554" s="6"/>
      <c r="L554" s="6"/>
    </row>
    <row r="555" spans="1:12" x14ac:dyDescent="0.3">
      <c r="A555" s="6"/>
      <c r="B555" s="44"/>
      <c r="C555" s="41"/>
      <c r="D555" s="6"/>
      <c r="E555" s="6"/>
      <c r="F555" s="6"/>
      <c r="G555" s="6"/>
      <c r="H555" s="6"/>
      <c r="I555" s="6"/>
      <c r="J555" s="8"/>
      <c r="K555" s="6"/>
      <c r="L555" s="6"/>
    </row>
    <row r="556" spans="1:12" x14ac:dyDescent="0.3">
      <c r="A556" s="6"/>
      <c r="B556" s="44"/>
      <c r="C556" s="41"/>
      <c r="D556" s="6"/>
      <c r="E556" s="6"/>
      <c r="F556" s="6"/>
      <c r="G556" s="6"/>
      <c r="H556" s="6"/>
      <c r="I556" s="6"/>
      <c r="J556" s="8"/>
      <c r="K556" s="6"/>
      <c r="L556" s="6"/>
    </row>
    <row r="557" spans="1:12" x14ac:dyDescent="0.3">
      <c r="A557" s="6"/>
      <c r="B557" s="44"/>
      <c r="C557" s="41"/>
      <c r="D557" s="6"/>
      <c r="E557" s="6"/>
      <c r="F557" s="6"/>
      <c r="G557" s="6"/>
      <c r="H557" s="6"/>
      <c r="I557" s="8"/>
      <c r="J557" s="8"/>
      <c r="K557" s="6"/>
      <c r="L557" s="6"/>
    </row>
    <row r="558" spans="1:12" x14ac:dyDescent="0.3">
      <c r="A558" s="6"/>
      <c r="B558" s="44"/>
      <c r="C558" s="41"/>
      <c r="D558" s="6"/>
      <c r="E558" s="6"/>
      <c r="F558" s="6"/>
      <c r="G558" s="6"/>
      <c r="H558" s="6"/>
      <c r="I558" s="8"/>
      <c r="J558" s="8"/>
      <c r="K558" s="6"/>
      <c r="L558" s="6"/>
    </row>
    <row r="559" spans="1:12" x14ac:dyDescent="0.3">
      <c r="A559" s="6"/>
      <c r="B559" s="44"/>
      <c r="C559" s="41"/>
      <c r="D559" s="6"/>
      <c r="E559" s="6"/>
      <c r="F559" s="6"/>
      <c r="G559" s="6"/>
      <c r="H559" s="6"/>
      <c r="I559" s="8"/>
      <c r="J559" s="8"/>
      <c r="K559" s="6"/>
      <c r="L559" s="6"/>
    </row>
    <row r="560" spans="1:12" x14ac:dyDescent="0.3">
      <c r="A560" s="6"/>
      <c r="B560" s="44"/>
      <c r="C560" s="41"/>
      <c r="D560" s="6"/>
      <c r="E560" s="6"/>
      <c r="F560" s="6"/>
      <c r="G560" s="6"/>
      <c r="H560" s="6"/>
      <c r="I560" s="8"/>
      <c r="J560" s="8"/>
      <c r="K560" s="6"/>
      <c r="L560" s="6"/>
    </row>
    <row r="561" spans="1:12" x14ac:dyDescent="0.3">
      <c r="A561" s="6"/>
      <c r="B561" s="44"/>
      <c r="C561" s="41"/>
      <c r="D561" s="6"/>
      <c r="E561" s="6"/>
      <c r="F561" s="6"/>
      <c r="G561" s="6"/>
      <c r="H561" s="6"/>
      <c r="I561" s="8"/>
      <c r="J561" s="8"/>
      <c r="K561" s="6"/>
      <c r="L561" s="6"/>
    </row>
    <row r="562" spans="1:12" x14ac:dyDescent="0.3">
      <c r="A562" s="6"/>
      <c r="B562" s="44"/>
      <c r="C562" s="41"/>
      <c r="D562" s="6"/>
      <c r="E562" s="6"/>
      <c r="F562" s="6"/>
      <c r="G562" s="6"/>
      <c r="H562" s="6"/>
      <c r="I562" s="8"/>
      <c r="J562" s="8"/>
      <c r="K562" s="6"/>
      <c r="L562" s="6"/>
    </row>
    <row r="563" spans="1:12" x14ac:dyDescent="0.3">
      <c r="A563" s="6"/>
      <c r="B563" s="44"/>
      <c r="C563" s="41"/>
      <c r="D563" s="6"/>
      <c r="E563" s="6"/>
      <c r="F563" s="6"/>
      <c r="G563" s="6"/>
      <c r="H563" s="6"/>
      <c r="I563" s="8"/>
      <c r="J563" s="8"/>
      <c r="K563" s="6"/>
      <c r="L563" s="6"/>
    </row>
    <row r="564" spans="1:12" x14ac:dyDescent="0.3">
      <c r="A564" s="6"/>
      <c r="B564" s="44"/>
      <c r="C564" s="41"/>
      <c r="D564" s="6"/>
      <c r="E564" s="6"/>
      <c r="F564" s="6"/>
      <c r="G564" s="6"/>
      <c r="H564" s="6"/>
      <c r="I564" s="8"/>
      <c r="J564" s="8"/>
      <c r="K564" s="6"/>
      <c r="L564" s="6"/>
    </row>
    <row r="565" spans="1:12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8"/>
      <c r="K565" s="6"/>
      <c r="L565" s="6"/>
    </row>
    <row r="566" spans="1:12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8"/>
      <c r="K566" s="6"/>
      <c r="L566" s="6"/>
    </row>
    <row r="567" spans="1:12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8"/>
      <c r="K567" s="6"/>
      <c r="L567" s="6"/>
    </row>
    <row r="568" spans="1:12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8"/>
      <c r="K568" s="6"/>
      <c r="L568" s="6"/>
    </row>
    <row r="569" spans="1:12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8"/>
      <c r="K569" s="6"/>
      <c r="L569" s="6"/>
    </row>
    <row r="570" spans="1:12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8"/>
      <c r="K570" s="6"/>
      <c r="L570" s="6"/>
    </row>
    <row r="571" spans="1:12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8"/>
      <c r="K571" s="6"/>
      <c r="L571" s="6"/>
    </row>
    <row r="572" spans="1:12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8"/>
      <c r="K572" s="6"/>
      <c r="L572" s="6"/>
    </row>
    <row r="573" spans="1:12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8"/>
      <c r="K573" s="6"/>
      <c r="L573" s="6"/>
    </row>
    <row r="574" spans="1:12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8"/>
      <c r="K574" s="6"/>
      <c r="L574" s="6"/>
    </row>
    <row r="575" spans="1:12" x14ac:dyDescent="0.3">
      <c r="A575" s="6"/>
      <c r="B575" s="6"/>
      <c r="C575" s="7"/>
      <c r="D575" s="6"/>
      <c r="E575" s="6"/>
      <c r="F575" s="6"/>
      <c r="G575" s="6"/>
      <c r="H575" s="6"/>
      <c r="I575" s="8"/>
      <c r="J575" s="8"/>
      <c r="K575" s="42"/>
      <c r="L575" s="42"/>
    </row>
    <row r="576" spans="1:12" x14ac:dyDescent="0.3">
      <c r="A576" s="6"/>
      <c r="B576" s="6"/>
      <c r="C576" s="7"/>
      <c r="D576" s="6"/>
      <c r="E576" s="6"/>
      <c r="F576" s="6"/>
      <c r="G576" s="6"/>
      <c r="H576" s="6"/>
      <c r="I576" s="6"/>
      <c r="J576" s="8"/>
      <c r="K576" s="6"/>
      <c r="L576" s="6"/>
    </row>
    <row r="577" spans="1:12" x14ac:dyDescent="0.3">
      <c r="A577" s="6"/>
      <c r="B577" s="6"/>
      <c r="C577" s="7"/>
      <c r="D577" s="6"/>
      <c r="E577" s="6"/>
      <c r="F577" s="6"/>
      <c r="G577" s="6"/>
      <c r="H577" s="6"/>
      <c r="I577" s="8"/>
      <c r="J577" s="8"/>
      <c r="K577" s="42"/>
      <c r="L577" s="42"/>
    </row>
    <row r="578" spans="1:12" x14ac:dyDescent="0.3">
      <c r="A578" s="6"/>
      <c r="B578" s="6"/>
      <c r="C578" s="7"/>
      <c r="D578" s="6"/>
      <c r="E578" s="6"/>
      <c r="F578" s="6"/>
      <c r="G578" s="6"/>
      <c r="H578" s="6"/>
      <c r="I578" s="8"/>
      <c r="J578" s="8"/>
      <c r="K578" s="42"/>
      <c r="L578" s="42"/>
    </row>
    <row r="579" spans="1:12" x14ac:dyDescent="0.3">
      <c r="A579" s="6"/>
      <c r="B579" s="6"/>
      <c r="C579" s="7"/>
      <c r="D579" s="6"/>
      <c r="E579" s="6"/>
      <c r="F579" s="6"/>
      <c r="G579" s="6"/>
      <c r="H579" s="6"/>
      <c r="I579" s="6"/>
      <c r="J579" s="8"/>
      <c r="K579" s="6"/>
      <c r="L579" s="6"/>
    </row>
    <row r="580" spans="1:12" x14ac:dyDescent="0.3">
      <c r="A580" s="6"/>
      <c r="B580" s="6"/>
      <c r="C580" s="7"/>
      <c r="D580" s="6"/>
      <c r="E580" s="6"/>
      <c r="F580" s="6"/>
      <c r="G580" s="6"/>
      <c r="H580" s="6"/>
      <c r="I580" s="6"/>
      <c r="J580" s="8"/>
      <c r="K580" s="6"/>
      <c r="L580" s="6"/>
    </row>
    <row r="581" spans="1:12" x14ac:dyDescent="0.3">
      <c r="A581" s="6"/>
      <c r="B581" s="6"/>
      <c r="C581" s="7"/>
      <c r="D581" s="6"/>
      <c r="E581" s="6"/>
      <c r="F581" s="6"/>
      <c r="G581" s="6"/>
      <c r="H581" s="6"/>
      <c r="I581" s="6"/>
      <c r="J581" s="8"/>
      <c r="K581" s="6"/>
      <c r="L581" s="6"/>
    </row>
    <row r="582" spans="1:12" x14ac:dyDescent="0.3">
      <c r="A582" s="6"/>
      <c r="B582" s="6"/>
      <c r="C582" s="7"/>
      <c r="D582" s="6"/>
      <c r="E582" s="6"/>
      <c r="F582" s="6"/>
      <c r="G582" s="6"/>
      <c r="H582" s="6"/>
      <c r="I582" s="6"/>
      <c r="J582" s="8"/>
      <c r="K582" s="6"/>
      <c r="L582" s="6"/>
    </row>
    <row r="583" spans="1:12" x14ac:dyDescent="0.3">
      <c r="A583" s="6"/>
      <c r="B583" s="6"/>
      <c r="C583" s="7"/>
      <c r="D583" s="6"/>
      <c r="E583" s="6"/>
      <c r="F583" s="6"/>
      <c r="G583" s="6"/>
      <c r="H583" s="6"/>
      <c r="I583" s="8"/>
      <c r="J583" s="8"/>
      <c r="K583" s="42"/>
      <c r="L583" s="42"/>
    </row>
    <row r="584" spans="1:12" x14ac:dyDescent="0.3">
      <c r="A584" s="6"/>
      <c r="B584" s="6"/>
      <c r="C584" s="7"/>
      <c r="D584" s="6"/>
      <c r="E584" s="6"/>
      <c r="F584" s="6"/>
      <c r="G584" s="6"/>
      <c r="H584" s="6"/>
      <c r="I584" s="8"/>
      <c r="J584" s="8"/>
      <c r="K584" s="42"/>
      <c r="L584" s="42"/>
    </row>
    <row r="585" spans="1:12" x14ac:dyDescent="0.3">
      <c r="A585" s="6"/>
      <c r="B585" s="6"/>
      <c r="C585" s="7"/>
      <c r="D585" s="6"/>
      <c r="E585" s="6"/>
      <c r="F585" s="6"/>
      <c r="G585" s="6"/>
      <c r="H585" s="6"/>
      <c r="I585" s="8"/>
      <c r="J585" s="8"/>
      <c r="K585" s="42"/>
      <c r="L585" s="42"/>
    </row>
    <row r="586" spans="1:12" x14ac:dyDescent="0.3">
      <c r="A586" s="6"/>
      <c r="B586" s="6"/>
      <c r="C586" s="7"/>
      <c r="D586" s="6"/>
      <c r="E586" s="6"/>
      <c r="F586" s="6"/>
      <c r="G586" s="6"/>
      <c r="H586" s="6"/>
      <c r="I586" s="8"/>
      <c r="J586" s="8"/>
      <c r="K586" s="42"/>
      <c r="L586" s="42"/>
    </row>
    <row r="587" spans="1:12" x14ac:dyDescent="0.3">
      <c r="A587" s="6"/>
      <c r="B587" s="6"/>
      <c r="C587" s="7"/>
      <c r="D587" s="6"/>
      <c r="E587" s="6"/>
      <c r="F587" s="6"/>
      <c r="G587" s="6"/>
      <c r="H587" s="6"/>
      <c r="I587" s="8"/>
      <c r="J587" s="8"/>
      <c r="K587" s="42"/>
      <c r="L587" s="42"/>
    </row>
    <row r="588" spans="1:12" x14ac:dyDescent="0.3">
      <c r="A588" s="6"/>
      <c r="B588" s="6"/>
      <c r="C588" s="7"/>
      <c r="D588" s="6"/>
      <c r="E588" s="6"/>
      <c r="F588" s="6"/>
      <c r="G588" s="6"/>
      <c r="H588" s="6"/>
      <c r="I588" s="6"/>
      <c r="J588" s="8"/>
      <c r="K588" s="6"/>
      <c r="L588" s="6"/>
    </row>
    <row r="589" spans="1:12" x14ac:dyDescent="0.3">
      <c r="A589" s="6"/>
      <c r="B589" s="6"/>
      <c r="C589" s="7"/>
      <c r="D589" s="6"/>
      <c r="E589" s="6"/>
      <c r="F589" s="6"/>
      <c r="G589" s="6"/>
      <c r="H589" s="6"/>
      <c r="I589" s="6"/>
      <c r="J589" s="8"/>
      <c r="K589" s="6"/>
      <c r="L589" s="8"/>
    </row>
    <row r="590" spans="1:12" x14ac:dyDescent="0.3">
      <c r="A590" s="6"/>
      <c r="B590" s="6"/>
      <c r="C590" s="7"/>
      <c r="D590" s="6"/>
      <c r="E590" s="6"/>
      <c r="F590" s="6"/>
      <c r="G590" s="6"/>
      <c r="H590" s="6"/>
      <c r="I590" s="6"/>
      <c r="J590" s="8"/>
      <c r="K590" s="8"/>
      <c r="L590" s="8"/>
    </row>
    <row r="591" spans="1:12" x14ac:dyDescent="0.3">
      <c r="A591" s="6"/>
      <c r="B591" s="6"/>
      <c r="C591" s="7"/>
      <c r="D591" s="6"/>
      <c r="E591" s="6"/>
      <c r="F591" s="6"/>
      <c r="G591" s="6"/>
      <c r="H591" s="6"/>
      <c r="I591" s="6"/>
      <c r="J591" s="8"/>
      <c r="K591" s="6"/>
      <c r="L591" s="6"/>
    </row>
    <row r="592" spans="1:12" x14ac:dyDescent="0.3">
      <c r="A592" s="6"/>
      <c r="B592" s="6"/>
      <c r="C592" s="7"/>
      <c r="D592" s="6"/>
      <c r="E592" s="6"/>
      <c r="F592" s="6"/>
      <c r="G592" s="6"/>
      <c r="H592" s="6"/>
      <c r="I592" s="6"/>
      <c r="J592" s="8"/>
      <c r="K592" s="6"/>
      <c r="L592" s="6"/>
    </row>
    <row r="593" spans="1:12" x14ac:dyDescent="0.3">
      <c r="A593" s="6"/>
      <c r="B593" s="6"/>
      <c r="C593" s="7"/>
      <c r="D593" s="6"/>
      <c r="E593" s="6"/>
      <c r="F593" s="6"/>
      <c r="G593" s="6"/>
      <c r="H593" s="6"/>
      <c r="I593" s="6"/>
      <c r="J593" s="8"/>
      <c r="K593" s="6"/>
      <c r="L593" s="6"/>
    </row>
  </sheetData>
  <dataValidations count="7">
    <dataValidation type="list" allowBlank="1" showInputMessage="1" showErrorMessage="1" error="Please select a value from list" promptTitle="Please select a value from list" sqref="F557:F564">
      <formula1>$F$1267:$F$1272</formula1>
    </dataValidation>
    <dataValidation type="list" allowBlank="1" showInputMessage="1" showErrorMessage="1" promptTitle="Please select a Value" sqref="D557:D564">
      <formula1>$D$1267:$D$1327</formula1>
    </dataValidation>
    <dataValidation type="list" allowBlank="1" showInputMessage="1" showErrorMessage="1" error="Please select a value from list" promptTitle="Please select a value from list" sqref="F552:F554">
      <formula1>$F$1231:$F$1236</formula1>
    </dataValidation>
    <dataValidation type="list" allowBlank="1" showInputMessage="1" showErrorMessage="1" error="Please select a value from list" prompt="Please select a value from list" sqref="A536:A541">
      <formula1>$A$1240:$A$1241</formula1>
    </dataValidation>
    <dataValidation type="list" allowBlank="1" showInputMessage="1" showErrorMessage="1" error="Please select a value from list" promptTitle="Please select a value from list" sqref="F297:F299">
      <formula1>$E$1259:$E$1264</formula1>
    </dataValidation>
    <dataValidation type="list" allowBlank="1" showInputMessage="1" showErrorMessage="1" error="Please select a value from List" promptTitle="Please select a value from List" sqref="E297:E299">
      <formula1>$D$1259:$D$1260</formula1>
    </dataValidation>
    <dataValidation type="list" allowBlank="1" showInputMessage="1" showErrorMessage="1" promptTitle="Please select a Value" sqref="D297:D299">
      <formula1>$C$1259:$C$1317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691"/>
  <sheetViews>
    <sheetView topLeftCell="Q1" workbookViewId="0">
      <pane ySplit="1" topLeftCell="A2" activePane="bottomLeft" state="frozen"/>
      <selection pane="bottomLeft" sqref="A1:W1"/>
    </sheetView>
  </sheetViews>
  <sheetFormatPr defaultRowHeight="14.4" x14ac:dyDescent="0.3"/>
  <cols>
    <col min="1" max="1" width="10" bestFit="1" customWidth="1"/>
    <col min="2" max="2" width="29.5546875" customWidth="1"/>
    <col min="3" max="3" width="25" bestFit="1" customWidth="1"/>
    <col min="4" max="5" width="31.44140625" bestFit="1" customWidth="1"/>
    <col min="6" max="6" width="43.6640625" bestFit="1" customWidth="1"/>
    <col min="7" max="7" width="15.6640625" bestFit="1" customWidth="1"/>
    <col min="8" max="8" width="15.88671875" bestFit="1" customWidth="1"/>
    <col min="9" max="9" width="35.6640625" bestFit="1" customWidth="1"/>
    <col min="10" max="10" width="31.5546875" bestFit="1" customWidth="1"/>
    <col min="11" max="11" width="49.33203125" bestFit="1" customWidth="1"/>
    <col min="12" max="12" width="31.33203125" bestFit="1" customWidth="1"/>
    <col min="13" max="13" width="12.88671875" bestFit="1" customWidth="1"/>
    <col min="14" max="14" width="29.44140625" bestFit="1" customWidth="1"/>
    <col min="15" max="15" width="33.109375" bestFit="1" customWidth="1"/>
    <col min="16" max="16" width="25.109375" bestFit="1" customWidth="1"/>
    <col min="17" max="17" width="25.6640625" customWidth="1"/>
    <col min="18" max="18" width="29.33203125" bestFit="1" customWidth="1"/>
    <col min="19" max="19" width="12.33203125" bestFit="1" customWidth="1"/>
    <col min="20" max="20" width="35" bestFit="1" customWidth="1"/>
    <col min="21" max="21" width="31.5546875" bestFit="1" customWidth="1"/>
    <col min="22" max="22" width="36.88671875" bestFit="1" customWidth="1"/>
    <col min="23" max="23" width="29.88671875" bestFit="1" customWidth="1"/>
    <col min="24" max="24" width="20.5546875" style="17" bestFit="1" customWidth="1"/>
    <col min="25" max="25" width="35.6640625" style="17" bestFit="1" customWidth="1"/>
    <col min="26" max="26" width="13.5546875" bestFit="1" customWidth="1"/>
    <col min="27" max="27" width="50.6640625" bestFit="1" customWidth="1"/>
    <col min="28" max="28" width="24.33203125" bestFit="1" customWidth="1"/>
    <col min="29" max="29" width="35.6640625" bestFit="1" customWidth="1"/>
    <col min="30" max="30" width="29.109375" bestFit="1" customWidth="1"/>
    <col min="31" max="31" width="50.5546875" bestFit="1" customWidth="1"/>
    <col min="32" max="32" width="35.6640625" bestFit="1" customWidth="1"/>
    <col min="33" max="33" width="24.5546875" bestFit="1" customWidth="1"/>
    <col min="34" max="34" width="35.6640625" bestFit="1" customWidth="1"/>
    <col min="35" max="35" width="29.33203125" bestFit="1" customWidth="1"/>
    <col min="36" max="36" width="34.109375" bestFit="1" customWidth="1"/>
    <col min="37" max="37" width="24.109375" bestFit="1" customWidth="1"/>
    <col min="38" max="38" width="20.6640625" bestFit="1" customWidth="1"/>
    <col min="39" max="39" width="26.5546875" bestFit="1" customWidth="1"/>
    <col min="40" max="40" width="23.109375" bestFit="1" customWidth="1"/>
    <col min="41" max="41" width="23.33203125" bestFit="1" customWidth="1"/>
    <col min="42" max="42" width="19.88671875" bestFit="1" customWidth="1"/>
    <col min="43" max="43" width="30" bestFit="1" customWidth="1"/>
    <col min="44" max="44" width="26.5546875" bestFit="1" customWidth="1"/>
    <col min="45" max="45" width="26.44140625" bestFit="1" customWidth="1"/>
    <col min="46" max="46" width="23" bestFit="1" customWidth="1"/>
    <col min="47" max="47" width="26.109375" bestFit="1" customWidth="1"/>
    <col min="48" max="48" width="22.6640625" bestFit="1" customWidth="1"/>
    <col min="49" max="49" width="28.5546875" bestFit="1" customWidth="1"/>
    <col min="50" max="50" width="25.33203125" bestFit="1" customWidth="1"/>
    <col min="51" max="51" width="25.88671875" bestFit="1" customWidth="1"/>
    <col min="52" max="52" width="22.5546875" bestFit="1" customWidth="1"/>
    <col min="53" max="53" width="11" bestFit="1" customWidth="1"/>
    <col min="54" max="54" width="24.5546875" bestFit="1" customWidth="1"/>
    <col min="55" max="55" width="26" bestFit="1" customWidth="1"/>
    <col min="56" max="56" width="18.88671875" style="17" bestFit="1" customWidth="1"/>
    <col min="57" max="57" width="12" style="17" bestFit="1" customWidth="1"/>
  </cols>
  <sheetData>
    <row r="1" spans="1:57" x14ac:dyDescent="0.3">
      <c r="A1" s="9" t="s">
        <v>974</v>
      </c>
      <c r="B1" s="9" t="s">
        <v>1355</v>
      </c>
      <c r="C1" s="9" t="s">
        <v>1356</v>
      </c>
      <c r="D1" s="9" t="s">
        <v>1357</v>
      </c>
      <c r="E1" s="9" t="s">
        <v>1358</v>
      </c>
      <c r="F1" s="9" t="s">
        <v>1359</v>
      </c>
      <c r="G1" s="9" t="s">
        <v>1360</v>
      </c>
      <c r="H1" s="9" t="s">
        <v>1361</v>
      </c>
      <c r="I1" s="9" t="s">
        <v>1362</v>
      </c>
      <c r="J1" s="9" t="s">
        <v>13</v>
      </c>
      <c r="K1" s="9" t="s">
        <v>1363</v>
      </c>
      <c r="L1" s="9" t="s">
        <v>29</v>
      </c>
      <c r="M1" s="9" t="s">
        <v>344</v>
      </c>
      <c r="N1" s="9" t="s">
        <v>1364</v>
      </c>
      <c r="O1" s="9" t="s">
        <v>1365</v>
      </c>
      <c r="P1" s="9" t="s">
        <v>975</v>
      </c>
      <c r="Q1" s="9" t="s">
        <v>1366</v>
      </c>
      <c r="R1" s="9" t="s">
        <v>976</v>
      </c>
      <c r="S1" s="9" t="s">
        <v>1367</v>
      </c>
      <c r="T1" s="9" t="s">
        <v>1368</v>
      </c>
      <c r="U1" s="9" t="s">
        <v>1369</v>
      </c>
      <c r="V1" s="9" t="s">
        <v>1370</v>
      </c>
      <c r="W1" s="9" t="s">
        <v>1371</v>
      </c>
      <c r="X1" s="35" t="s">
        <v>1518</v>
      </c>
      <c r="Y1" s="35" t="s">
        <v>1519</v>
      </c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10"/>
      <c r="AX1" s="10"/>
      <c r="AY1" s="10"/>
      <c r="AZ1" s="10"/>
      <c r="BA1" s="9"/>
      <c r="BB1" s="9"/>
      <c r="BC1" s="9"/>
      <c r="BD1" s="14"/>
      <c r="BE1" s="15"/>
    </row>
    <row r="2" spans="1:57" x14ac:dyDescent="0.3">
      <c r="A2" s="11" t="s">
        <v>2157</v>
      </c>
      <c r="B2" s="11" t="s">
        <v>2158</v>
      </c>
      <c r="C2" s="11" t="s">
        <v>1372</v>
      </c>
      <c r="D2" s="11" t="s">
        <v>2159</v>
      </c>
      <c r="E2" s="11" t="s">
        <v>2160</v>
      </c>
      <c r="F2" s="11" t="s">
        <v>2160</v>
      </c>
      <c r="G2" s="13">
        <v>39378.515706018516</v>
      </c>
      <c r="H2" s="11"/>
      <c r="I2" s="11"/>
      <c r="J2" s="11" t="s">
        <v>387</v>
      </c>
      <c r="K2" s="11" t="s">
        <v>498</v>
      </c>
      <c r="L2" s="11"/>
      <c r="M2" s="11"/>
      <c r="N2" s="11"/>
      <c r="O2" s="11"/>
      <c r="P2" s="11" t="s">
        <v>165</v>
      </c>
      <c r="Q2" s="11"/>
      <c r="R2" s="11" t="s">
        <v>977</v>
      </c>
      <c r="S2" s="11"/>
      <c r="T2" s="11"/>
      <c r="U2" s="11"/>
      <c r="V2" s="11"/>
      <c r="W2" s="11"/>
      <c r="X2" s="36">
        <f>T2+V2</f>
        <v>0</v>
      </c>
      <c r="Y2" s="36">
        <f>U2+W2</f>
        <v>0</v>
      </c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6"/>
      <c r="BE2" s="16"/>
    </row>
    <row r="3" spans="1:57" x14ac:dyDescent="0.3">
      <c r="A3" s="11" t="s">
        <v>818</v>
      </c>
      <c r="B3" s="11" t="s">
        <v>819</v>
      </c>
      <c r="C3" s="11" t="s">
        <v>1372</v>
      </c>
      <c r="D3" s="11" t="s">
        <v>1373</v>
      </c>
      <c r="E3" s="11" t="s">
        <v>710</v>
      </c>
      <c r="F3" s="11" t="s">
        <v>710</v>
      </c>
      <c r="G3" s="13">
        <v>39559.437245370369</v>
      </c>
      <c r="H3" s="11"/>
      <c r="I3" s="11"/>
      <c r="J3" s="11" t="s">
        <v>387</v>
      </c>
      <c r="K3" s="11" t="s">
        <v>361</v>
      </c>
      <c r="L3" s="11"/>
      <c r="M3" s="11"/>
      <c r="N3" s="11"/>
      <c r="O3" s="11"/>
      <c r="P3" s="11" t="s">
        <v>165</v>
      </c>
      <c r="Q3" s="11" t="s">
        <v>369</v>
      </c>
      <c r="R3" s="11" t="s">
        <v>977</v>
      </c>
      <c r="S3" s="11"/>
      <c r="T3" s="11"/>
      <c r="U3" s="11"/>
      <c r="V3" s="11"/>
      <c r="W3" s="11"/>
      <c r="X3" s="36">
        <f t="shared" ref="X3:X66" si="0">T3+V3</f>
        <v>0</v>
      </c>
      <c r="Y3" s="36">
        <f t="shared" ref="Y3:Y66" si="1">U3+W3</f>
        <v>0</v>
      </c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6"/>
      <c r="BE3" s="16"/>
    </row>
    <row r="4" spans="1:57" x14ac:dyDescent="0.3">
      <c r="A4" s="11" t="s">
        <v>821</v>
      </c>
      <c r="B4" s="11" t="s">
        <v>822</v>
      </c>
      <c r="C4" s="11">
        <v>1</v>
      </c>
      <c r="D4" s="11" t="s">
        <v>1375</v>
      </c>
      <c r="E4" s="11" t="s">
        <v>823</v>
      </c>
      <c r="F4" s="11" t="s">
        <v>823</v>
      </c>
      <c r="G4" s="13">
        <v>39696.664710648147</v>
      </c>
      <c r="H4" s="11"/>
      <c r="I4" s="11"/>
      <c r="J4" s="11" t="s">
        <v>433</v>
      </c>
      <c r="K4" s="11" t="s">
        <v>361</v>
      </c>
      <c r="L4" s="11"/>
      <c r="M4" s="11"/>
      <c r="N4" s="11"/>
      <c r="O4" s="11"/>
      <c r="P4" s="11" t="s">
        <v>165</v>
      </c>
      <c r="Q4" s="11" t="s">
        <v>369</v>
      </c>
      <c r="R4" s="11" t="s">
        <v>977</v>
      </c>
      <c r="S4" s="11" t="s">
        <v>1374</v>
      </c>
      <c r="T4" s="11"/>
      <c r="U4" s="11"/>
      <c r="V4" s="11"/>
      <c r="W4" s="11"/>
      <c r="X4" s="36">
        <f t="shared" si="0"/>
        <v>0</v>
      </c>
      <c r="Y4" s="36">
        <f t="shared" si="1"/>
        <v>0</v>
      </c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6"/>
      <c r="BE4" s="16"/>
    </row>
    <row r="5" spans="1:57" x14ac:dyDescent="0.3">
      <c r="A5" s="11" t="s">
        <v>824</v>
      </c>
      <c r="B5" s="11" t="s">
        <v>825</v>
      </c>
      <c r="C5" s="11" t="s">
        <v>1372</v>
      </c>
      <c r="D5" s="11" t="s">
        <v>1376</v>
      </c>
      <c r="E5" s="11" t="s">
        <v>826</v>
      </c>
      <c r="F5" s="11" t="s">
        <v>826</v>
      </c>
      <c r="G5" s="13">
        <v>39721.555625000001</v>
      </c>
      <c r="H5" s="11"/>
      <c r="I5" s="11"/>
      <c r="J5" s="11" t="s">
        <v>387</v>
      </c>
      <c r="K5" s="11" t="s">
        <v>498</v>
      </c>
      <c r="L5" s="11"/>
      <c r="M5" s="11"/>
      <c r="N5" s="11"/>
      <c r="O5" s="11"/>
      <c r="P5" s="11" t="s">
        <v>165</v>
      </c>
      <c r="Q5" s="11" t="s">
        <v>369</v>
      </c>
      <c r="R5" s="11" t="s">
        <v>977</v>
      </c>
      <c r="S5" s="11" t="s">
        <v>1374</v>
      </c>
      <c r="T5" s="11"/>
      <c r="U5" s="11"/>
      <c r="V5" s="11"/>
      <c r="W5" s="11"/>
      <c r="X5" s="36">
        <f t="shared" si="0"/>
        <v>0</v>
      </c>
      <c r="Y5" s="36">
        <f t="shared" si="1"/>
        <v>0</v>
      </c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6"/>
      <c r="BE5" s="16"/>
    </row>
    <row r="6" spans="1:57" x14ac:dyDescent="0.3">
      <c r="A6" s="11" t="s">
        <v>2163</v>
      </c>
      <c r="B6" s="11" t="s">
        <v>2164</v>
      </c>
      <c r="C6" s="11" t="s">
        <v>1372</v>
      </c>
      <c r="D6" s="11" t="s">
        <v>2165</v>
      </c>
      <c r="E6" s="11" t="s">
        <v>2166</v>
      </c>
      <c r="F6" s="11" t="s">
        <v>2166</v>
      </c>
      <c r="G6" s="13">
        <v>39770.372928240744</v>
      </c>
      <c r="H6" s="11"/>
      <c r="I6" s="11"/>
      <c r="J6" s="11" t="s">
        <v>387</v>
      </c>
      <c r="K6" s="11" t="s">
        <v>361</v>
      </c>
      <c r="L6" s="11"/>
      <c r="M6" s="11"/>
      <c r="N6" s="11"/>
      <c r="O6" s="11"/>
      <c r="P6" s="11" t="s">
        <v>2167</v>
      </c>
      <c r="Q6" s="11"/>
      <c r="R6" s="11"/>
      <c r="S6" s="11"/>
      <c r="T6" s="11"/>
      <c r="U6" s="11"/>
      <c r="V6" s="11"/>
      <c r="W6" s="11"/>
      <c r="X6" s="36">
        <f t="shared" si="0"/>
        <v>0</v>
      </c>
      <c r="Y6" s="36">
        <f t="shared" si="1"/>
        <v>0</v>
      </c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6"/>
      <c r="BE6" s="16"/>
    </row>
    <row r="7" spans="1:57" x14ac:dyDescent="0.3">
      <c r="A7" s="11" t="s">
        <v>2168</v>
      </c>
      <c r="B7" s="11" t="s">
        <v>2169</v>
      </c>
      <c r="C7" s="11" t="s">
        <v>1372</v>
      </c>
      <c r="D7" s="11" t="s">
        <v>2170</v>
      </c>
      <c r="E7" s="11" t="s">
        <v>2171</v>
      </c>
      <c r="F7" s="11" t="s">
        <v>2171</v>
      </c>
      <c r="G7" s="13">
        <v>39897.371793981481</v>
      </c>
      <c r="H7" s="11"/>
      <c r="I7" s="11"/>
      <c r="J7" s="11" t="s">
        <v>387</v>
      </c>
      <c r="K7" s="11" t="s">
        <v>361</v>
      </c>
      <c r="L7" s="11"/>
      <c r="M7" s="11"/>
      <c r="N7" s="11"/>
      <c r="O7" s="11"/>
      <c r="P7" s="11" t="s">
        <v>739</v>
      </c>
      <c r="Q7" s="11"/>
      <c r="R7" s="11"/>
      <c r="S7" s="11"/>
      <c r="T7" s="11"/>
      <c r="U7" s="11"/>
      <c r="V7" s="11"/>
      <c r="W7" s="11"/>
      <c r="X7" s="36">
        <f t="shared" si="0"/>
        <v>0</v>
      </c>
      <c r="Y7" s="36">
        <f t="shared" si="1"/>
        <v>0</v>
      </c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2"/>
      <c r="AL7" s="12"/>
      <c r="AM7" s="11"/>
      <c r="AN7" s="11"/>
      <c r="AO7" s="11"/>
      <c r="AP7" s="11"/>
      <c r="AQ7" s="11"/>
      <c r="AR7" s="11"/>
      <c r="AS7" s="12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6"/>
      <c r="BE7" s="16"/>
    </row>
    <row r="8" spans="1:57" x14ac:dyDescent="0.3">
      <c r="A8" s="11" t="s">
        <v>827</v>
      </c>
      <c r="B8" s="11" t="s">
        <v>828</v>
      </c>
      <c r="C8" s="11" t="s">
        <v>1372</v>
      </c>
      <c r="D8" s="11" t="s">
        <v>1378</v>
      </c>
      <c r="E8" s="11" t="s">
        <v>820</v>
      </c>
      <c r="F8" s="11" t="s">
        <v>820</v>
      </c>
      <c r="G8" s="13">
        <v>40018.570405092592</v>
      </c>
      <c r="H8" s="11"/>
      <c r="I8" s="11"/>
      <c r="J8" s="11" t="s">
        <v>387</v>
      </c>
      <c r="K8" s="11" t="s">
        <v>361</v>
      </c>
      <c r="L8" s="11"/>
      <c r="M8" s="11"/>
      <c r="N8" s="11">
        <v>200605</v>
      </c>
      <c r="O8" s="11"/>
      <c r="P8" s="11" t="s">
        <v>165</v>
      </c>
      <c r="Q8" s="11" t="s">
        <v>369</v>
      </c>
      <c r="R8" s="11"/>
      <c r="S8" s="11" t="s">
        <v>1374</v>
      </c>
      <c r="T8" s="11"/>
      <c r="U8" s="11"/>
      <c r="V8" s="11"/>
      <c r="W8" s="11"/>
      <c r="X8" s="36">
        <f t="shared" si="0"/>
        <v>0</v>
      </c>
      <c r="Y8" s="36">
        <f t="shared" si="1"/>
        <v>0</v>
      </c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2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6"/>
      <c r="BE8" s="16"/>
    </row>
    <row r="9" spans="1:57" x14ac:dyDescent="0.3">
      <c r="A9" s="11" t="s">
        <v>2172</v>
      </c>
      <c r="B9" s="11" t="s">
        <v>2173</v>
      </c>
      <c r="C9" s="11">
        <v>1</v>
      </c>
      <c r="D9" s="11" t="s">
        <v>2174</v>
      </c>
      <c r="E9" s="11" t="s">
        <v>2175</v>
      </c>
      <c r="F9" s="11" t="s">
        <v>2175</v>
      </c>
      <c r="G9" s="13">
        <v>40204.363553240742</v>
      </c>
      <c r="H9" s="11"/>
      <c r="I9" s="11"/>
      <c r="J9" s="11" t="s">
        <v>393</v>
      </c>
      <c r="K9" s="11" t="s">
        <v>361</v>
      </c>
      <c r="L9" s="11"/>
      <c r="M9" s="11"/>
      <c r="N9" s="11">
        <v>6900</v>
      </c>
      <c r="O9" s="11"/>
      <c r="P9" s="11" t="s">
        <v>77</v>
      </c>
      <c r="Q9" s="11"/>
      <c r="R9" s="11" t="s">
        <v>983</v>
      </c>
      <c r="S9" s="11" t="s">
        <v>1374</v>
      </c>
      <c r="T9" s="11"/>
      <c r="U9" s="11"/>
      <c r="V9" s="11"/>
      <c r="W9" s="11"/>
      <c r="X9" s="36">
        <f t="shared" si="0"/>
        <v>0</v>
      </c>
      <c r="Y9" s="36">
        <f t="shared" si="1"/>
        <v>0</v>
      </c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6"/>
      <c r="BE9" s="16"/>
    </row>
    <row r="10" spans="1:57" x14ac:dyDescent="0.3">
      <c r="A10" s="11" t="s">
        <v>399</v>
      </c>
      <c r="B10" s="11" t="s">
        <v>400</v>
      </c>
      <c r="C10" s="11">
        <v>1</v>
      </c>
      <c r="D10" s="11" t="s">
        <v>1380</v>
      </c>
      <c r="E10" s="11" t="s">
        <v>401</v>
      </c>
      <c r="F10" s="11" t="s">
        <v>401</v>
      </c>
      <c r="G10" s="13">
        <v>40252.689201388886</v>
      </c>
      <c r="H10" s="11"/>
      <c r="I10" s="11"/>
      <c r="J10" s="11" t="s">
        <v>393</v>
      </c>
      <c r="K10" s="11" t="s">
        <v>361</v>
      </c>
      <c r="L10" s="11"/>
      <c r="M10" s="11"/>
      <c r="N10" s="11">
        <v>6900</v>
      </c>
      <c r="O10" s="11"/>
      <c r="P10" s="11" t="s">
        <v>77</v>
      </c>
      <c r="Q10" s="11" t="s">
        <v>369</v>
      </c>
      <c r="R10" s="11" t="s">
        <v>983</v>
      </c>
      <c r="S10" s="11" t="s">
        <v>356</v>
      </c>
      <c r="T10" s="11"/>
      <c r="U10" s="11"/>
      <c r="V10" s="11"/>
      <c r="W10" s="11"/>
      <c r="X10" s="36">
        <f t="shared" si="0"/>
        <v>0</v>
      </c>
      <c r="Y10" s="36">
        <f t="shared" si="1"/>
        <v>0</v>
      </c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2"/>
      <c r="AL10" s="12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6"/>
      <c r="BE10" s="16"/>
    </row>
    <row r="11" spans="1:57" x14ac:dyDescent="0.3">
      <c r="A11" s="11" t="s">
        <v>2176</v>
      </c>
      <c r="B11" s="11" t="s">
        <v>2177</v>
      </c>
      <c r="C11" s="11">
        <v>1</v>
      </c>
      <c r="D11" s="11" t="s">
        <v>2178</v>
      </c>
      <c r="E11" s="11" t="s">
        <v>2179</v>
      </c>
      <c r="F11" s="11" t="s">
        <v>2179</v>
      </c>
      <c r="G11" s="13">
        <v>40253.616111111114</v>
      </c>
      <c r="H11" s="11"/>
      <c r="I11" s="11"/>
      <c r="J11" s="11" t="s">
        <v>357</v>
      </c>
      <c r="K11" s="11" t="s">
        <v>361</v>
      </c>
      <c r="L11" s="11"/>
      <c r="M11" s="11"/>
      <c r="N11" s="11">
        <v>200010</v>
      </c>
      <c r="O11" s="11"/>
      <c r="P11" s="11" t="s">
        <v>124</v>
      </c>
      <c r="Q11" s="11" t="s">
        <v>2180</v>
      </c>
      <c r="R11" s="11"/>
      <c r="S11" s="11" t="s">
        <v>1374</v>
      </c>
      <c r="T11" s="11"/>
      <c r="U11" s="11"/>
      <c r="V11" s="11"/>
      <c r="W11" s="11"/>
      <c r="X11" s="36">
        <f t="shared" si="0"/>
        <v>0</v>
      </c>
      <c r="Y11" s="36">
        <f t="shared" si="1"/>
        <v>0</v>
      </c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6"/>
      <c r="BE11" s="16"/>
    </row>
    <row r="12" spans="1:57" x14ac:dyDescent="0.3">
      <c r="A12" s="11" t="s">
        <v>2181</v>
      </c>
      <c r="B12" s="11" t="s">
        <v>2182</v>
      </c>
      <c r="C12" s="11">
        <v>1</v>
      </c>
      <c r="D12" s="11" t="s">
        <v>2183</v>
      </c>
      <c r="E12" s="11" t="s">
        <v>2184</v>
      </c>
      <c r="F12" s="11" t="s">
        <v>2184</v>
      </c>
      <c r="G12" s="13">
        <v>40267.658206018517</v>
      </c>
      <c r="H12" s="11"/>
      <c r="I12" s="11"/>
      <c r="J12" s="11" t="s">
        <v>354</v>
      </c>
      <c r="K12" s="11" t="s">
        <v>392</v>
      </c>
      <c r="L12" s="11"/>
      <c r="M12" s="11"/>
      <c r="N12" s="11">
        <v>6900</v>
      </c>
      <c r="O12" s="11"/>
      <c r="P12" s="11" t="s">
        <v>115</v>
      </c>
      <c r="Q12" s="11"/>
      <c r="R12" s="11"/>
      <c r="S12" s="11" t="s">
        <v>1374</v>
      </c>
      <c r="T12" s="11">
        <v>350</v>
      </c>
      <c r="U12" s="11">
        <v>226</v>
      </c>
      <c r="V12" s="11"/>
      <c r="W12" s="11"/>
      <c r="X12" s="36">
        <f t="shared" si="0"/>
        <v>350</v>
      </c>
      <c r="Y12" s="36">
        <f t="shared" si="1"/>
        <v>226</v>
      </c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6"/>
      <c r="BE12" s="16"/>
    </row>
    <row r="13" spans="1:57" x14ac:dyDescent="0.3">
      <c r="A13" s="11" t="s">
        <v>2185</v>
      </c>
      <c r="B13" s="11" t="s">
        <v>2186</v>
      </c>
      <c r="C13" s="11">
        <v>1</v>
      </c>
      <c r="D13" s="11" t="s">
        <v>2187</v>
      </c>
      <c r="E13" s="11" t="s">
        <v>2188</v>
      </c>
      <c r="F13" s="11" t="s">
        <v>2188</v>
      </c>
      <c r="G13" s="13">
        <v>40288.437280092592</v>
      </c>
      <c r="H13" s="11"/>
      <c r="I13" s="11"/>
      <c r="J13" s="11" t="s">
        <v>354</v>
      </c>
      <c r="K13" s="11" t="s">
        <v>352</v>
      </c>
      <c r="L13" s="11"/>
      <c r="M13" s="11"/>
      <c r="N13" s="11">
        <v>200710</v>
      </c>
      <c r="O13" s="11"/>
      <c r="P13" s="11" t="s">
        <v>115</v>
      </c>
      <c r="Q13" s="11"/>
      <c r="R13" s="11"/>
      <c r="S13" s="11" t="s">
        <v>1374</v>
      </c>
      <c r="T13" s="11"/>
      <c r="U13" s="11"/>
      <c r="V13" s="11"/>
      <c r="W13" s="11"/>
      <c r="X13" s="36">
        <f t="shared" si="0"/>
        <v>0</v>
      </c>
      <c r="Y13" s="36">
        <f t="shared" si="1"/>
        <v>0</v>
      </c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1"/>
      <c r="BD13" s="16"/>
      <c r="BE13" s="16"/>
    </row>
    <row r="14" spans="1:57" x14ac:dyDescent="0.3">
      <c r="A14" s="11" t="s">
        <v>2189</v>
      </c>
      <c r="B14" s="11" t="s">
        <v>2190</v>
      </c>
      <c r="C14" s="11">
        <v>1</v>
      </c>
      <c r="D14" s="11" t="s">
        <v>2191</v>
      </c>
      <c r="E14" s="11" t="s">
        <v>2192</v>
      </c>
      <c r="F14" s="11" t="s">
        <v>2192</v>
      </c>
      <c r="G14" s="13">
        <v>40296.507997685185</v>
      </c>
      <c r="H14" s="11"/>
      <c r="I14" s="11"/>
      <c r="J14" s="11" t="s">
        <v>354</v>
      </c>
      <c r="K14" s="11" t="s">
        <v>347</v>
      </c>
      <c r="L14" s="11"/>
      <c r="M14" s="11"/>
      <c r="N14" s="11">
        <v>25</v>
      </c>
      <c r="O14" s="11"/>
      <c r="P14" s="11" t="s">
        <v>362</v>
      </c>
      <c r="Q14" s="11"/>
      <c r="R14" s="11"/>
      <c r="S14" s="11" t="s">
        <v>1374</v>
      </c>
      <c r="T14" s="11"/>
      <c r="U14" s="11"/>
      <c r="V14" s="11"/>
      <c r="W14" s="11"/>
      <c r="X14" s="36">
        <f t="shared" si="0"/>
        <v>0</v>
      </c>
      <c r="Y14" s="36">
        <f t="shared" si="1"/>
        <v>0</v>
      </c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2"/>
      <c r="AL14" s="12"/>
      <c r="AM14" s="11"/>
      <c r="AN14" s="11"/>
      <c r="AO14" s="11"/>
      <c r="AP14" s="11"/>
      <c r="AQ14" s="12"/>
      <c r="AR14" s="11"/>
      <c r="AS14" s="12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6"/>
      <c r="BE14" s="16"/>
    </row>
    <row r="15" spans="1:57" x14ac:dyDescent="0.3">
      <c r="A15" s="11" t="s">
        <v>2193</v>
      </c>
      <c r="B15" s="11" t="s">
        <v>2194</v>
      </c>
      <c r="C15" s="11">
        <v>1</v>
      </c>
      <c r="D15" s="11" t="s">
        <v>1377</v>
      </c>
      <c r="E15" s="11" t="s">
        <v>2195</v>
      </c>
      <c r="F15" s="11" t="s">
        <v>2195</v>
      </c>
      <c r="G15" s="13">
        <v>40343.562974537039</v>
      </c>
      <c r="H15" s="11"/>
      <c r="I15" s="11"/>
      <c r="J15" s="11" t="s">
        <v>393</v>
      </c>
      <c r="K15" s="11" t="s">
        <v>404</v>
      </c>
      <c r="L15" s="11"/>
      <c r="M15" s="11"/>
      <c r="N15" s="11">
        <v>6900</v>
      </c>
      <c r="O15" s="11"/>
      <c r="P15" s="11" t="s">
        <v>77</v>
      </c>
      <c r="Q15" s="11"/>
      <c r="R15" s="11" t="s">
        <v>983</v>
      </c>
      <c r="S15" s="11" t="s">
        <v>356</v>
      </c>
      <c r="T15" s="11"/>
      <c r="U15" s="11"/>
      <c r="V15" s="11"/>
      <c r="W15" s="11"/>
      <c r="X15" s="36">
        <f t="shared" si="0"/>
        <v>0</v>
      </c>
      <c r="Y15" s="36">
        <f t="shared" si="1"/>
        <v>0</v>
      </c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2"/>
      <c r="AL15" s="12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6"/>
      <c r="BE15" s="16"/>
    </row>
    <row r="16" spans="1:57" x14ac:dyDescent="0.3">
      <c r="A16" s="11" t="s">
        <v>406</v>
      </c>
      <c r="B16" s="11" t="s">
        <v>407</v>
      </c>
      <c r="C16" s="11">
        <v>1</v>
      </c>
      <c r="D16" s="11" t="s">
        <v>1381</v>
      </c>
      <c r="E16" s="11" t="s">
        <v>408</v>
      </c>
      <c r="F16" s="11" t="s">
        <v>408</v>
      </c>
      <c r="G16" s="13">
        <v>40354.546840277777</v>
      </c>
      <c r="H16" s="11"/>
      <c r="I16" s="11"/>
      <c r="J16" s="11" t="s">
        <v>354</v>
      </c>
      <c r="K16" s="11"/>
      <c r="L16" s="11"/>
      <c r="M16" s="11"/>
      <c r="N16" s="11">
        <v>200605</v>
      </c>
      <c r="O16" s="11"/>
      <c r="P16" s="11" t="s">
        <v>349</v>
      </c>
      <c r="Q16" s="11" t="s">
        <v>369</v>
      </c>
      <c r="R16" s="11"/>
      <c r="S16" s="11" t="s">
        <v>1374</v>
      </c>
      <c r="T16" s="11"/>
      <c r="U16" s="11"/>
      <c r="V16" s="11"/>
      <c r="W16" s="11"/>
      <c r="X16" s="36">
        <f t="shared" si="0"/>
        <v>0</v>
      </c>
      <c r="Y16" s="36">
        <f t="shared" si="1"/>
        <v>0</v>
      </c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2"/>
      <c r="AL16" s="11"/>
      <c r="AM16" s="12"/>
      <c r="AN16" s="11"/>
      <c r="AO16" s="11"/>
      <c r="AP16" s="11"/>
      <c r="AQ16" s="11"/>
      <c r="AR16" s="11"/>
      <c r="AS16" s="12"/>
      <c r="AT16" s="11"/>
      <c r="AU16" s="11"/>
      <c r="AV16" s="11"/>
      <c r="AW16" s="11"/>
      <c r="AX16" s="11"/>
      <c r="AY16" s="11"/>
      <c r="AZ16" s="11"/>
      <c r="BA16" s="11"/>
      <c r="BB16" s="12"/>
      <c r="BC16" s="11"/>
      <c r="BD16" s="16"/>
      <c r="BE16" s="16"/>
    </row>
    <row r="17" spans="1:57" x14ac:dyDescent="0.3">
      <c r="A17" s="11" t="s">
        <v>2196</v>
      </c>
      <c r="B17" s="11" t="s">
        <v>2197</v>
      </c>
      <c r="C17" s="11">
        <v>1</v>
      </c>
      <c r="D17" s="11" t="s">
        <v>1379</v>
      </c>
      <c r="E17" s="11" t="s">
        <v>2198</v>
      </c>
      <c r="F17" s="11" t="s">
        <v>2198</v>
      </c>
      <c r="G17" s="13">
        <v>40359.617719907408</v>
      </c>
      <c r="H17" s="11"/>
      <c r="I17" s="11"/>
      <c r="J17" s="11" t="s">
        <v>354</v>
      </c>
      <c r="K17" s="11" t="s">
        <v>2199</v>
      </c>
      <c r="L17" s="11"/>
      <c r="M17" s="11"/>
      <c r="N17" s="11">
        <v>7810</v>
      </c>
      <c r="O17" s="11"/>
      <c r="P17" s="11" t="s">
        <v>390</v>
      </c>
      <c r="Q17" s="11"/>
      <c r="R17" s="11"/>
      <c r="S17" s="11"/>
      <c r="T17" s="11"/>
      <c r="U17" s="11"/>
      <c r="V17" s="11"/>
      <c r="W17" s="11"/>
      <c r="X17" s="36">
        <f t="shared" si="0"/>
        <v>0</v>
      </c>
      <c r="Y17" s="36">
        <f t="shared" si="1"/>
        <v>0</v>
      </c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6"/>
      <c r="BE17" s="16"/>
    </row>
    <row r="18" spans="1:57" x14ac:dyDescent="0.3">
      <c r="A18" s="11" t="s">
        <v>2200</v>
      </c>
      <c r="B18" s="11" t="s">
        <v>2201</v>
      </c>
      <c r="C18" s="11" t="s">
        <v>1372</v>
      </c>
      <c r="D18" s="11" t="s">
        <v>2202</v>
      </c>
      <c r="E18" s="11" t="s">
        <v>2203</v>
      </c>
      <c r="F18" s="11"/>
      <c r="G18" s="13">
        <v>40360.597013888888</v>
      </c>
      <c r="H18" s="11"/>
      <c r="I18" s="11"/>
      <c r="J18" s="11" t="s">
        <v>387</v>
      </c>
      <c r="K18" s="11"/>
      <c r="L18" s="11"/>
      <c r="M18" s="11"/>
      <c r="N18" s="11">
        <v>200605</v>
      </c>
      <c r="O18" s="11"/>
      <c r="P18" s="11" t="s">
        <v>165</v>
      </c>
      <c r="Q18" s="11"/>
      <c r="R18" s="11" t="s">
        <v>977</v>
      </c>
      <c r="S18" s="11"/>
      <c r="T18" s="11"/>
      <c r="U18" s="11"/>
      <c r="V18" s="11"/>
      <c r="W18" s="11"/>
      <c r="X18" s="36">
        <f t="shared" si="0"/>
        <v>0</v>
      </c>
      <c r="Y18" s="36">
        <f t="shared" si="1"/>
        <v>0</v>
      </c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6"/>
      <c r="BE18" s="16"/>
    </row>
    <row r="19" spans="1:57" x14ac:dyDescent="0.3">
      <c r="A19" s="11" t="s">
        <v>2204</v>
      </c>
      <c r="B19" s="11" t="s">
        <v>2205</v>
      </c>
      <c r="C19" s="11">
        <v>1</v>
      </c>
      <c r="D19" s="11" t="s">
        <v>2206</v>
      </c>
      <c r="E19" s="11" t="s">
        <v>410</v>
      </c>
      <c r="F19" s="11" t="s">
        <v>410</v>
      </c>
      <c r="G19" s="13">
        <v>40361.370243055557</v>
      </c>
      <c r="H19" s="11"/>
      <c r="I19" s="11"/>
      <c r="J19" s="11" t="s">
        <v>393</v>
      </c>
      <c r="K19" s="11" t="s">
        <v>361</v>
      </c>
      <c r="L19" s="11"/>
      <c r="M19" s="11"/>
      <c r="N19" s="11">
        <v>6900</v>
      </c>
      <c r="O19" s="11"/>
      <c r="P19" s="11" t="s">
        <v>77</v>
      </c>
      <c r="Q19" s="11"/>
      <c r="R19" s="11" t="s">
        <v>983</v>
      </c>
      <c r="S19" s="11" t="s">
        <v>1374</v>
      </c>
      <c r="T19" s="11"/>
      <c r="U19" s="11"/>
      <c r="V19" s="11"/>
      <c r="W19" s="11"/>
      <c r="X19" s="36">
        <f t="shared" si="0"/>
        <v>0</v>
      </c>
      <c r="Y19" s="36">
        <f t="shared" si="1"/>
        <v>0</v>
      </c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6"/>
      <c r="BE19" s="16"/>
    </row>
    <row r="20" spans="1:57" x14ac:dyDescent="0.3">
      <c r="A20" s="11" t="s">
        <v>2207</v>
      </c>
      <c r="B20" s="11" t="s">
        <v>2208</v>
      </c>
      <c r="C20" s="11" t="s">
        <v>1372</v>
      </c>
      <c r="D20" s="11" t="s">
        <v>2209</v>
      </c>
      <c r="E20" s="11" t="s">
        <v>2210</v>
      </c>
      <c r="F20" s="11" t="s">
        <v>2210</v>
      </c>
      <c r="G20" s="13">
        <v>40365.648645833331</v>
      </c>
      <c r="H20" s="11"/>
      <c r="I20" s="11"/>
      <c r="J20" s="11" t="s">
        <v>387</v>
      </c>
      <c r="K20" s="11"/>
      <c r="L20" s="11"/>
      <c r="M20" s="11"/>
      <c r="N20" s="11">
        <v>200714</v>
      </c>
      <c r="O20" s="11"/>
      <c r="P20" s="11" t="s">
        <v>165</v>
      </c>
      <c r="Q20" s="11"/>
      <c r="R20" s="11" t="s">
        <v>977</v>
      </c>
      <c r="S20" s="11"/>
      <c r="T20" s="11"/>
      <c r="U20" s="11"/>
      <c r="V20" s="11"/>
      <c r="W20" s="11"/>
      <c r="X20" s="36">
        <f t="shared" si="0"/>
        <v>0</v>
      </c>
      <c r="Y20" s="36">
        <f t="shared" si="1"/>
        <v>0</v>
      </c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6"/>
      <c r="BE20" s="16"/>
    </row>
    <row r="21" spans="1:57" x14ac:dyDescent="0.3">
      <c r="A21" s="11" t="s">
        <v>2211</v>
      </c>
      <c r="B21" s="11" t="s">
        <v>2212</v>
      </c>
      <c r="C21" s="11" t="s">
        <v>1372</v>
      </c>
      <c r="D21" s="11" t="s">
        <v>1384</v>
      </c>
      <c r="E21" s="11" t="s">
        <v>413</v>
      </c>
      <c r="F21" s="11" t="s">
        <v>413</v>
      </c>
      <c r="G21" s="13">
        <v>40371.702719907407</v>
      </c>
      <c r="H21" s="11"/>
      <c r="I21" s="11"/>
      <c r="J21" s="11" t="s">
        <v>387</v>
      </c>
      <c r="K21" s="11" t="s">
        <v>2213</v>
      </c>
      <c r="L21" s="11"/>
      <c r="M21" s="11"/>
      <c r="N21" s="11">
        <v>200712</v>
      </c>
      <c r="O21" s="11"/>
      <c r="P21" s="11" t="s">
        <v>165</v>
      </c>
      <c r="Q21" s="11"/>
      <c r="R21" s="11" t="s">
        <v>977</v>
      </c>
      <c r="S21" s="11" t="s">
        <v>1374</v>
      </c>
      <c r="T21" s="11"/>
      <c r="U21" s="11"/>
      <c r="V21" s="11"/>
      <c r="W21" s="11"/>
      <c r="X21" s="36">
        <f t="shared" si="0"/>
        <v>0</v>
      </c>
      <c r="Y21" s="36">
        <f t="shared" si="1"/>
        <v>0</v>
      </c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6"/>
      <c r="BE21" s="16"/>
    </row>
    <row r="22" spans="1:57" x14ac:dyDescent="0.3">
      <c r="A22" s="11" t="s">
        <v>414</v>
      </c>
      <c r="B22" s="11" t="s">
        <v>415</v>
      </c>
      <c r="C22" s="11">
        <v>1</v>
      </c>
      <c r="D22" s="11" t="s">
        <v>1385</v>
      </c>
      <c r="E22" s="11" t="s">
        <v>416</v>
      </c>
      <c r="F22" s="11" t="s">
        <v>417</v>
      </c>
      <c r="G22" s="13">
        <v>40372.525625000002</v>
      </c>
      <c r="H22" s="11"/>
      <c r="I22" s="11"/>
      <c r="J22" s="11" t="s">
        <v>354</v>
      </c>
      <c r="K22" s="11"/>
      <c r="L22" s="11"/>
      <c r="M22" s="11"/>
      <c r="N22" s="11">
        <v>200600</v>
      </c>
      <c r="O22" s="11"/>
      <c r="P22" s="11" t="s">
        <v>115</v>
      </c>
      <c r="Q22" s="11" t="s">
        <v>369</v>
      </c>
      <c r="R22" s="11"/>
      <c r="S22" s="11" t="s">
        <v>1374</v>
      </c>
      <c r="T22" s="11"/>
      <c r="U22" s="11">
        <v>5</v>
      </c>
      <c r="V22" s="11"/>
      <c r="W22" s="11"/>
      <c r="X22" s="36">
        <f t="shared" si="0"/>
        <v>0</v>
      </c>
      <c r="Y22" s="36">
        <f t="shared" si="1"/>
        <v>5</v>
      </c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2"/>
      <c r="AL22" s="11"/>
      <c r="AM22" s="12"/>
      <c r="AN22" s="12"/>
      <c r="AO22" s="12"/>
      <c r="AP22" s="12"/>
      <c r="AQ22" s="12"/>
      <c r="AR22" s="12"/>
      <c r="AS22" s="12"/>
      <c r="AT22" s="11"/>
      <c r="AU22" s="11"/>
      <c r="AV22" s="11"/>
      <c r="AW22" s="11"/>
      <c r="AX22" s="11"/>
      <c r="AY22" s="11"/>
      <c r="AZ22" s="11"/>
      <c r="BA22" s="11"/>
      <c r="BB22" s="12"/>
      <c r="BC22" s="11"/>
      <c r="BD22" s="16"/>
      <c r="BE22" s="16"/>
    </row>
    <row r="23" spans="1:57" x14ac:dyDescent="0.3">
      <c r="A23" s="11" t="s">
        <v>421</v>
      </c>
      <c r="B23" s="11" t="s">
        <v>422</v>
      </c>
      <c r="C23" s="11" t="s">
        <v>1372</v>
      </c>
      <c r="D23" s="11" t="s">
        <v>1386</v>
      </c>
      <c r="E23" s="11" t="s">
        <v>411</v>
      </c>
      <c r="F23" s="11" t="s">
        <v>411</v>
      </c>
      <c r="G23" s="13">
        <v>40388.895104166666</v>
      </c>
      <c r="H23" s="11"/>
      <c r="I23" s="11"/>
      <c r="J23" s="11" t="s">
        <v>387</v>
      </c>
      <c r="K23" s="11" t="s">
        <v>352</v>
      </c>
      <c r="L23" s="11"/>
      <c r="M23" s="11"/>
      <c r="N23" s="11">
        <v>200714</v>
      </c>
      <c r="O23" s="11"/>
      <c r="P23" s="11" t="s">
        <v>349</v>
      </c>
      <c r="Q23" s="11" t="s">
        <v>369</v>
      </c>
      <c r="R23" s="11"/>
      <c r="S23" s="11"/>
      <c r="T23" s="11">
        <v>120</v>
      </c>
      <c r="U23" s="11">
        <v>123</v>
      </c>
      <c r="V23" s="11"/>
      <c r="W23" s="11"/>
      <c r="X23" s="36">
        <f t="shared" si="0"/>
        <v>120</v>
      </c>
      <c r="Y23" s="36">
        <f t="shared" si="1"/>
        <v>123</v>
      </c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2"/>
      <c r="AL23" s="12"/>
      <c r="AM23" s="12"/>
      <c r="AN23" s="12"/>
      <c r="AO23" s="11"/>
      <c r="AP23" s="11"/>
      <c r="AQ23" s="12"/>
      <c r="AR23" s="12"/>
      <c r="AS23" s="12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6"/>
      <c r="BE23" s="16"/>
    </row>
    <row r="24" spans="1:57" x14ac:dyDescent="0.3">
      <c r="A24" s="11" t="s">
        <v>2215</v>
      </c>
      <c r="B24" s="11" t="s">
        <v>2216</v>
      </c>
      <c r="C24" s="11">
        <v>1</v>
      </c>
      <c r="D24" s="11" t="s">
        <v>2217</v>
      </c>
      <c r="E24" s="11" t="s">
        <v>2218</v>
      </c>
      <c r="F24" s="11" t="s">
        <v>2218</v>
      </c>
      <c r="G24" s="13">
        <v>40393.422592592593</v>
      </c>
      <c r="H24" s="11"/>
      <c r="I24" s="11"/>
      <c r="J24" s="11" t="s">
        <v>354</v>
      </c>
      <c r="K24" s="11"/>
      <c r="L24" s="11"/>
      <c r="M24" s="11"/>
      <c r="N24" s="11">
        <v>200716</v>
      </c>
      <c r="O24" s="11"/>
      <c r="P24" s="11" t="s">
        <v>390</v>
      </c>
      <c r="Q24" s="11"/>
      <c r="R24" s="11"/>
      <c r="S24" s="11"/>
      <c r="T24" s="11"/>
      <c r="U24" s="11"/>
      <c r="V24" s="11"/>
      <c r="W24" s="11"/>
      <c r="X24" s="36">
        <f t="shared" si="0"/>
        <v>0</v>
      </c>
      <c r="Y24" s="36">
        <f t="shared" si="1"/>
        <v>0</v>
      </c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2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2"/>
      <c r="BC24" s="11"/>
      <c r="BD24" s="16"/>
      <c r="BE24" s="16"/>
    </row>
    <row r="25" spans="1:57" x14ac:dyDescent="0.3">
      <c r="A25" s="11" t="s">
        <v>2219</v>
      </c>
      <c r="B25" s="11" t="s">
        <v>2220</v>
      </c>
      <c r="C25" s="11">
        <v>1</v>
      </c>
      <c r="D25" s="11" t="s">
        <v>2217</v>
      </c>
      <c r="E25" s="11" t="s">
        <v>2218</v>
      </c>
      <c r="F25" s="11" t="s">
        <v>2218</v>
      </c>
      <c r="G25" s="13">
        <v>40395.383587962962</v>
      </c>
      <c r="H25" s="11"/>
      <c r="I25" s="11"/>
      <c r="J25" s="11" t="s">
        <v>354</v>
      </c>
      <c r="K25" s="11"/>
      <c r="L25" s="11"/>
      <c r="M25" s="11"/>
      <c r="N25" s="11">
        <v>200716</v>
      </c>
      <c r="O25" s="11"/>
      <c r="P25" s="11" t="s">
        <v>390</v>
      </c>
      <c r="Q25" s="11"/>
      <c r="R25" s="11"/>
      <c r="S25" s="11"/>
      <c r="T25" s="11"/>
      <c r="U25" s="11"/>
      <c r="V25" s="11"/>
      <c r="W25" s="11"/>
      <c r="X25" s="36">
        <f t="shared" si="0"/>
        <v>0</v>
      </c>
      <c r="Y25" s="36">
        <f t="shared" si="1"/>
        <v>0</v>
      </c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6"/>
      <c r="BE25" s="16"/>
    </row>
    <row r="26" spans="1:57" x14ac:dyDescent="0.3">
      <c r="A26" s="11" t="s">
        <v>2221</v>
      </c>
      <c r="B26" s="11" t="s">
        <v>2222</v>
      </c>
      <c r="C26" s="11" t="s">
        <v>1372</v>
      </c>
      <c r="D26" s="11" t="s">
        <v>2223</v>
      </c>
      <c r="E26" s="11" t="s">
        <v>424</v>
      </c>
      <c r="F26" s="11" t="s">
        <v>424</v>
      </c>
      <c r="G26" s="13">
        <v>40399.666458333333</v>
      </c>
      <c r="H26" s="11"/>
      <c r="I26" s="11"/>
      <c r="J26" s="11" t="s">
        <v>387</v>
      </c>
      <c r="K26" s="11" t="s">
        <v>361</v>
      </c>
      <c r="L26" s="11"/>
      <c r="M26" s="11"/>
      <c r="N26" s="11">
        <v>200605</v>
      </c>
      <c r="O26" s="11"/>
      <c r="P26" s="11" t="s">
        <v>349</v>
      </c>
      <c r="Q26" s="11"/>
      <c r="R26" s="11"/>
      <c r="S26" s="11"/>
      <c r="T26" s="11"/>
      <c r="U26" s="11"/>
      <c r="V26" s="11"/>
      <c r="W26" s="11"/>
      <c r="X26" s="36">
        <f t="shared" si="0"/>
        <v>0</v>
      </c>
      <c r="Y26" s="36">
        <f t="shared" si="1"/>
        <v>0</v>
      </c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6"/>
      <c r="BE26" s="16"/>
    </row>
    <row r="27" spans="1:57" x14ac:dyDescent="0.3">
      <c r="A27" s="11" t="s">
        <v>2224</v>
      </c>
      <c r="B27" s="11" t="s">
        <v>2225</v>
      </c>
      <c r="C27" s="11" t="s">
        <v>1372</v>
      </c>
      <c r="D27" s="11" t="s">
        <v>2226</v>
      </c>
      <c r="E27" s="11" t="s">
        <v>2227</v>
      </c>
      <c r="F27" s="11" t="s">
        <v>2227</v>
      </c>
      <c r="G27" s="13">
        <v>40400.629930555559</v>
      </c>
      <c r="H27" s="11"/>
      <c r="I27" s="11"/>
      <c r="J27" s="11" t="s">
        <v>387</v>
      </c>
      <c r="K27" s="11"/>
      <c r="L27" s="11"/>
      <c r="M27" s="11"/>
      <c r="N27" s="11">
        <v>200713</v>
      </c>
      <c r="O27" s="11"/>
      <c r="P27" s="11" t="s">
        <v>349</v>
      </c>
      <c r="Q27" s="11"/>
      <c r="R27" s="11"/>
      <c r="S27" s="11"/>
      <c r="T27" s="11"/>
      <c r="U27" s="11"/>
      <c r="V27" s="11"/>
      <c r="W27" s="11"/>
      <c r="X27" s="36">
        <f t="shared" si="0"/>
        <v>0</v>
      </c>
      <c r="Y27" s="36">
        <f t="shared" si="1"/>
        <v>0</v>
      </c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6"/>
      <c r="BE27" s="16"/>
    </row>
    <row r="28" spans="1:57" x14ac:dyDescent="0.3">
      <c r="A28" s="11" t="s">
        <v>425</v>
      </c>
      <c r="B28" s="11" t="s">
        <v>426</v>
      </c>
      <c r="C28" s="11" t="s">
        <v>1372</v>
      </c>
      <c r="D28" s="11" t="s">
        <v>1387</v>
      </c>
      <c r="E28" s="11" t="s">
        <v>428</v>
      </c>
      <c r="F28" s="11" t="s">
        <v>427</v>
      </c>
      <c r="G28" s="13">
        <v>40403.482291666667</v>
      </c>
      <c r="H28" s="11"/>
      <c r="I28" s="11"/>
      <c r="J28" s="11" t="s">
        <v>387</v>
      </c>
      <c r="K28" s="11" t="s">
        <v>361</v>
      </c>
      <c r="L28" s="11"/>
      <c r="M28" s="11"/>
      <c r="N28" s="11">
        <v>200605</v>
      </c>
      <c r="O28" s="11"/>
      <c r="P28" s="11" t="s">
        <v>165</v>
      </c>
      <c r="Q28" s="11" t="s">
        <v>369</v>
      </c>
      <c r="R28" s="11"/>
      <c r="S28" s="11" t="s">
        <v>1374</v>
      </c>
      <c r="T28" s="11">
        <v>116</v>
      </c>
      <c r="U28" s="11"/>
      <c r="V28" s="11"/>
      <c r="W28" s="11"/>
      <c r="X28" s="36">
        <f t="shared" si="0"/>
        <v>116</v>
      </c>
      <c r="Y28" s="36">
        <f t="shared" si="1"/>
        <v>0</v>
      </c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6"/>
      <c r="BE28" s="16"/>
    </row>
    <row r="29" spans="1:57" x14ac:dyDescent="0.3">
      <c r="A29" s="11" t="s">
        <v>2228</v>
      </c>
      <c r="B29" s="11" t="s">
        <v>2229</v>
      </c>
      <c r="C29" s="11">
        <v>1</v>
      </c>
      <c r="D29" s="11" t="s">
        <v>1390</v>
      </c>
      <c r="E29" s="11" t="s">
        <v>396</v>
      </c>
      <c r="F29" s="11" t="s">
        <v>396</v>
      </c>
      <c r="G29" s="13">
        <v>40430.291446759256</v>
      </c>
      <c r="H29" s="11"/>
      <c r="I29" s="11"/>
      <c r="J29" s="11" t="s">
        <v>354</v>
      </c>
      <c r="K29" s="11"/>
      <c r="L29" s="11"/>
      <c r="M29" s="11"/>
      <c r="N29" s="11">
        <v>7000</v>
      </c>
      <c r="O29" s="11"/>
      <c r="P29" s="11" t="s">
        <v>390</v>
      </c>
      <c r="Q29" s="11"/>
      <c r="R29" s="11"/>
      <c r="S29" s="11"/>
      <c r="T29" s="11"/>
      <c r="U29" s="11"/>
      <c r="V29" s="11"/>
      <c r="W29" s="11"/>
      <c r="X29" s="36">
        <f t="shared" si="0"/>
        <v>0</v>
      </c>
      <c r="Y29" s="36">
        <f t="shared" si="1"/>
        <v>0</v>
      </c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6"/>
      <c r="BE29" s="16"/>
    </row>
    <row r="30" spans="1:57" x14ac:dyDescent="0.3">
      <c r="A30" s="11" t="s">
        <v>2230</v>
      </c>
      <c r="B30" s="11" t="s">
        <v>2231</v>
      </c>
      <c r="C30" s="11" t="s">
        <v>1372</v>
      </c>
      <c r="D30" s="11" t="s">
        <v>1391</v>
      </c>
      <c r="E30" s="11" t="s">
        <v>379</v>
      </c>
      <c r="F30" s="11" t="s">
        <v>379</v>
      </c>
      <c r="G30" s="13">
        <v>40434.507280092592</v>
      </c>
      <c r="H30" s="11"/>
      <c r="I30" s="11"/>
      <c r="J30" s="11" t="s">
        <v>387</v>
      </c>
      <c r="K30" s="11"/>
      <c r="L30" s="11"/>
      <c r="M30" s="11"/>
      <c r="N30" s="11">
        <v>200605</v>
      </c>
      <c r="O30" s="11"/>
      <c r="P30" s="11" t="s">
        <v>349</v>
      </c>
      <c r="Q30" s="11"/>
      <c r="R30" s="11"/>
      <c r="S30" s="11"/>
      <c r="T30" s="11"/>
      <c r="U30" s="11"/>
      <c r="V30" s="11"/>
      <c r="W30" s="11"/>
      <c r="X30" s="36">
        <f t="shared" si="0"/>
        <v>0</v>
      </c>
      <c r="Y30" s="36">
        <f t="shared" si="1"/>
        <v>0</v>
      </c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6"/>
      <c r="BE30" s="16"/>
    </row>
    <row r="31" spans="1:57" x14ac:dyDescent="0.3">
      <c r="A31" s="11" t="s">
        <v>431</v>
      </c>
      <c r="B31" s="11" t="s">
        <v>432</v>
      </c>
      <c r="C31" s="11">
        <v>1</v>
      </c>
      <c r="D31" s="11" t="s">
        <v>1392</v>
      </c>
      <c r="E31" s="11" t="s">
        <v>403</v>
      </c>
      <c r="F31" s="11" t="s">
        <v>403</v>
      </c>
      <c r="G31" s="13">
        <v>40455.427847222221</v>
      </c>
      <c r="H31" s="11"/>
      <c r="I31" s="11"/>
      <c r="J31" s="11" t="s">
        <v>354</v>
      </c>
      <c r="K31" s="11"/>
      <c r="L31" s="11"/>
      <c r="M31" s="11"/>
      <c r="N31" s="11">
        <v>6900</v>
      </c>
      <c r="O31" s="11"/>
      <c r="P31" s="11" t="s">
        <v>362</v>
      </c>
      <c r="Q31" s="11" t="s">
        <v>369</v>
      </c>
      <c r="R31" s="11"/>
      <c r="S31" s="11" t="s">
        <v>1374</v>
      </c>
      <c r="T31" s="11"/>
      <c r="U31" s="11"/>
      <c r="V31" s="11"/>
      <c r="W31" s="11"/>
      <c r="X31" s="36">
        <f t="shared" si="0"/>
        <v>0</v>
      </c>
      <c r="Y31" s="36">
        <f t="shared" si="1"/>
        <v>0</v>
      </c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6"/>
      <c r="BE31" s="16"/>
    </row>
    <row r="32" spans="1:57" x14ac:dyDescent="0.3">
      <c r="A32" s="11" t="s">
        <v>2232</v>
      </c>
      <c r="B32" s="11" t="s">
        <v>2233</v>
      </c>
      <c r="C32" s="11">
        <v>1</v>
      </c>
      <c r="D32" s="11" t="s">
        <v>2234</v>
      </c>
      <c r="E32" s="11" t="s">
        <v>2235</v>
      </c>
      <c r="F32" s="11" t="s">
        <v>2235</v>
      </c>
      <c r="G32" s="13">
        <v>40457.420405092591</v>
      </c>
      <c r="H32" s="11"/>
      <c r="I32" s="11"/>
      <c r="J32" s="11" t="s">
        <v>433</v>
      </c>
      <c r="K32" s="11"/>
      <c r="L32" s="11"/>
      <c r="M32" s="11"/>
      <c r="N32" s="11">
        <v>6900</v>
      </c>
      <c r="O32" s="11"/>
      <c r="P32" s="11" t="s">
        <v>362</v>
      </c>
      <c r="Q32" s="11"/>
      <c r="R32" s="11"/>
      <c r="S32" s="11"/>
      <c r="T32" s="11"/>
      <c r="U32" s="11"/>
      <c r="V32" s="11"/>
      <c r="W32" s="11"/>
      <c r="X32" s="36">
        <f t="shared" si="0"/>
        <v>0</v>
      </c>
      <c r="Y32" s="36">
        <f t="shared" si="1"/>
        <v>0</v>
      </c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6"/>
      <c r="BE32" s="16"/>
    </row>
    <row r="33" spans="1:57" x14ac:dyDescent="0.3">
      <c r="A33" s="11" t="s">
        <v>2236</v>
      </c>
      <c r="B33" s="11" t="s">
        <v>2237</v>
      </c>
      <c r="C33" s="11">
        <v>1</v>
      </c>
      <c r="D33" s="11" t="s">
        <v>2238</v>
      </c>
      <c r="E33" s="11" t="s">
        <v>2239</v>
      </c>
      <c r="F33" s="11" t="s">
        <v>2239</v>
      </c>
      <c r="G33" s="13">
        <v>40459.510393518518</v>
      </c>
      <c r="H33" s="11"/>
      <c r="I33" s="11"/>
      <c r="J33" s="11" t="s">
        <v>354</v>
      </c>
      <c r="K33" s="11" t="s">
        <v>361</v>
      </c>
      <c r="L33" s="11"/>
      <c r="M33" s="11"/>
      <c r="N33" s="11">
        <v>7000</v>
      </c>
      <c r="O33" s="11"/>
      <c r="P33" s="11" t="s">
        <v>2240</v>
      </c>
      <c r="Q33" s="11"/>
      <c r="R33" s="11"/>
      <c r="S33" s="11" t="s">
        <v>1374</v>
      </c>
      <c r="T33" s="11"/>
      <c r="U33" s="11"/>
      <c r="V33" s="11"/>
      <c r="W33" s="11"/>
      <c r="X33" s="36">
        <f t="shared" si="0"/>
        <v>0</v>
      </c>
      <c r="Y33" s="36">
        <f t="shared" si="1"/>
        <v>0</v>
      </c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6"/>
      <c r="BE33" s="16"/>
    </row>
    <row r="34" spans="1:57" x14ac:dyDescent="0.3">
      <c r="A34" s="11" t="s">
        <v>434</v>
      </c>
      <c r="B34" s="11" t="s">
        <v>435</v>
      </c>
      <c r="C34" s="11" t="s">
        <v>1372</v>
      </c>
      <c r="D34" s="11" t="s">
        <v>1399</v>
      </c>
      <c r="E34" s="11" t="s">
        <v>436</v>
      </c>
      <c r="F34" s="11" t="s">
        <v>436</v>
      </c>
      <c r="G34" s="13">
        <v>40464.579097222224</v>
      </c>
      <c r="H34" s="11"/>
      <c r="I34" s="11"/>
      <c r="J34" s="11" t="s">
        <v>387</v>
      </c>
      <c r="K34" s="11" t="s">
        <v>361</v>
      </c>
      <c r="L34" s="11"/>
      <c r="M34" s="11"/>
      <c r="N34" s="11">
        <v>200605</v>
      </c>
      <c r="O34" s="11"/>
      <c r="P34" s="11" t="s">
        <v>165</v>
      </c>
      <c r="Q34" s="11" t="s">
        <v>369</v>
      </c>
      <c r="R34" s="11"/>
      <c r="S34" s="11" t="s">
        <v>1374</v>
      </c>
      <c r="T34" s="11">
        <v>46</v>
      </c>
      <c r="U34" s="11">
        <v>46</v>
      </c>
      <c r="V34" s="11">
        <v>10</v>
      </c>
      <c r="W34" s="11"/>
      <c r="X34" s="36">
        <f t="shared" si="0"/>
        <v>56</v>
      </c>
      <c r="Y34" s="36">
        <f t="shared" si="1"/>
        <v>46</v>
      </c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6"/>
      <c r="BE34" s="16"/>
    </row>
    <row r="35" spans="1:57" x14ac:dyDescent="0.3">
      <c r="A35" s="11" t="s">
        <v>437</v>
      </c>
      <c r="B35" s="11" t="s">
        <v>438</v>
      </c>
      <c r="C35" s="11" t="s">
        <v>1372</v>
      </c>
      <c r="D35" s="11" t="s">
        <v>1393</v>
      </c>
      <c r="E35" s="11" t="s">
        <v>439</v>
      </c>
      <c r="F35" s="11" t="s">
        <v>439</v>
      </c>
      <c r="G35" s="13">
        <v>40477.342719907407</v>
      </c>
      <c r="H35" s="11"/>
      <c r="I35" s="11"/>
      <c r="J35" s="11" t="s">
        <v>387</v>
      </c>
      <c r="K35" s="11" t="s">
        <v>361</v>
      </c>
      <c r="L35" s="11"/>
      <c r="M35" s="11"/>
      <c r="N35" s="11">
        <v>200605</v>
      </c>
      <c r="O35" s="11"/>
      <c r="P35" s="11" t="s">
        <v>349</v>
      </c>
      <c r="Q35" s="11" t="s">
        <v>369</v>
      </c>
      <c r="R35" s="11"/>
      <c r="S35" s="11"/>
      <c r="T35" s="11"/>
      <c r="U35" s="11"/>
      <c r="V35" s="11"/>
      <c r="W35" s="11"/>
      <c r="X35" s="36">
        <f t="shared" si="0"/>
        <v>0</v>
      </c>
      <c r="Y35" s="36">
        <f t="shared" si="1"/>
        <v>0</v>
      </c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6"/>
      <c r="BE35" s="16"/>
    </row>
    <row r="36" spans="1:57" x14ac:dyDescent="0.3">
      <c r="A36" s="11" t="s">
        <v>2243</v>
      </c>
      <c r="B36" s="11" t="s">
        <v>2244</v>
      </c>
      <c r="C36" s="11" t="s">
        <v>1372</v>
      </c>
      <c r="D36" s="11" t="s">
        <v>2245</v>
      </c>
      <c r="E36" s="11" t="s">
        <v>2246</v>
      </c>
      <c r="F36" s="11" t="s">
        <v>2246</v>
      </c>
      <c r="G36" s="13">
        <v>40492.428819444445</v>
      </c>
      <c r="H36" s="11"/>
      <c r="I36" s="11"/>
      <c r="J36" s="11" t="s">
        <v>387</v>
      </c>
      <c r="K36" s="11"/>
      <c r="L36" s="11"/>
      <c r="M36" s="11"/>
      <c r="N36" s="11">
        <v>200714</v>
      </c>
      <c r="O36" s="11"/>
      <c r="P36" s="11" t="s">
        <v>390</v>
      </c>
      <c r="Q36" s="11"/>
      <c r="R36" s="11"/>
      <c r="S36" s="11"/>
      <c r="T36" s="11"/>
      <c r="U36" s="11"/>
      <c r="V36" s="11"/>
      <c r="W36" s="11"/>
      <c r="X36" s="36">
        <f t="shared" si="0"/>
        <v>0</v>
      </c>
      <c r="Y36" s="36">
        <f t="shared" si="1"/>
        <v>0</v>
      </c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6"/>
      <c r="BE36" s="16"/>
    </row>
    <row r="37" spans="1:57" x14ac:dyDescent="0.3">
      <c r="A37" s="11" t="s">
        <v>2247</v>
      </c>
      <c r="B37" s="11" t="s">
        <v>2248</v>
      </c>
      <c r="C37" s="11">
        <v>1</v>
      </c>
      <c r="D37" s="11" t="s">
        <v>2249</v>
      </c>
      <c r="E37" s="11" t="s">
        <v>428</v>
      </c>
      <c r="F37" s="11" t="s">
        <v>2250</v>
      </c>
      <c r="G37" s="13">
        <v>40493.473877314813</v>
      </c>
      <c r="H37" s="11"/>
      <c r="I37" s="11"/>
      <c r="J37" s="11" t="s">
        <v>354</v>
      </c>
      <c r="K37" s="11" t="s">
        <v>392</v>
      </c>
      <c r="L37" s="11"/>
      <c r="M37" s="11"/>
      <c r="N37" s="11">
        <v>200605</v>
      </c>
      <c r="O37" s="11"/>
      <c r="P37" s="11" t="s">
        <v>165</v>
      </c>
      <c r="Q37" s="11" t="s">
        <v>2180</v>
      </c>
      <c r="R37" s="11"/>
      <c r="S37" s="11" t="s">
        <v>1374</v>
      </c>
      <c r="T37" s="11">
        <v>240</v>
      </c>
      <c r="U37" s="11">
        <v>209</v>
      </c>
      <c r="V37" s="11"/>
      <c r="W37" s="11"/>
      <c r="X37" s="36">
        <f t="shared" si="0"/>
        <v>240</v>
      </c>
      <c r="Y37" s="36">
        <f t="shared" si="1"/>
        <v>209</v>
      </c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6"/>
      <c r="BE37" s="16"/>
    </row>
    <row r="38" spans="1:57" x14ac:dyDescent="0.3">
      <c r="A38" s="11" t="s">
        <v>441</v>
      </c>
      <c r="B38" s="11" t="s">
        <v>442</v>
      </c>
      <c r="C38" s="11" t="s">
        <v>1372</v>
      </c>
      <c r="D38" s="11" t="s">
        <v>1394</v>
      </c>
      <c r="E38" s="11" t="s">
        <v>443</v>
      </c>
      <c r="F38" s="11" t="s">
        <v>443</v>
      </c>
      <c r="G38" s="13">
        <v>40497.623773148145</v>
      </c>
      <c r="H38" s="11"/>
      <c r="I38" s="11"/>
      <c r="J38" s="11" t="s">
        <v>387</v>
      </c>
      <c r="K38" s="11" t="s">
        <v>361</v>
      </c>
      <c r="L38" s="11"/>
      <c r="M38" s="11"/>
      <c r="N38" s="11">
        <v>200605</v>
      </c>
      <c r="O38" s="11"/>
      <c r="P38" s="11" t="s">
        <v>349</v>
      </c>
      <c r="Q38" s="11" t="s">
        <v>369</v>
      </c>
      <c r="R38" s="11"/>
      <c r="S38" s="11" t="s">
        <v>1374</v>
      </c>
      <c r="T38" s="11">
        <v>77</v>
      </c>
      <c r="U38" s="11">
        <v>77</v>
      </c>
      <c r="V38" s="11"/>
      <c r="W38" s="11"/>
      <c r="X38" s="36">
        <f t="shared" si="0"/>
        <v>77</v>
      </c>
      <c r="Y38" s="36">
        <f t="shared" si="1"/>
        <v>77</v>
      </c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6"/>
      <c r="BE38" s="16"/>
    </row>
    <row r="39" spans="1:57" x14ac:dyDescent="0.3">
      <c r="A39" s="11" t="s">
        <v>2251</v>
      </c>
      <c r="B39" s="11" t="s">
        <v>2252</v>
      </c>
      <c r="C39" s="11" t="s">
        <v>1372</v>
      </c>
      <c r="D39" s="11" t="s">
        <v>1394</v>
      </c>
      <c r="E39" s="11" t="s">
        <v>443</v>
      </c>
      <c r="F39" s="11" t="s">
        <v>443</v>
      </c>
      <c r="G39" s="13">
        <v>40526.599652777775</v>
      </c>
      <c r="H39" s="11"/>
      <c r="I39" s="11"/>
      <c r="J39" s="11" t="s">
        <v>387</v>
      </c>
      <c r="K39" s="11"/>
      <c r="L39" s="11"/>
      <c r="M39" s="11"/>
      <c r="N39" s="11">
        <v>200605</v>
      </c>
      <c r="O39" s="11"/>
      <c r="P39" s="11" t="s">
        <v>2253</v>
      </c>
      <c r="Q39" s="11"/>
      <c r="R39" s="11"/>
      <c r="S39" s="11"/>
      <c r="T39" s="11"/>
      <c r="U39" s="11"/>
      <c r="V39" s="11"/>
      <c r="W39" s="11"/>
      <c r="X39" s="36">
        <f t="shared" si="0"/>
        <v>0</v>
      </c>
      <c r="Y39" s="36">
        <f t="shared" si="1"/>
        <v>0</v>
      </c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6"/>
      <c r="BE39" s="16"/>
    </row>
    <row r="40" spans="1:57" x14ac:dyDescent="0.3">
      <c r="A40" s="11" t="s">
        <v>2254</v>
      </c>
      <c r="B40" s="11" t="s">
        <v>2255</v>
      </c>
      <c r="C40" s="11" t="s">
        <v>1372</v>
      </c>
      <c r="D40" s="11" t="s">
        <v>1387</v>
      </c>
      <c r="E40" s="11" t="s">
        <v>427</v>
      </c>
      <c r="F40" s="11" t="s">
        <v>427</v>
      </c>
      <c r="G40" s="13">
        <v>40540.581990740742</v>
      </c>
      <c r="H40" s="11"/>
      <c r="I40" s="11"/>
      <c r="J40" s="11" t="s">
        <v>387</v>
      </c>
      <c r="K40" s="11" t="s">
        <v>392</v>
      </c>
      <c r="L40" s="11"/>
      <c r="M40" s="11"/>
      <c r="N40" s="11">
        <v>200605</v>
      </c>
      <c r="O40" s="11"/>
      <c r="P40" s="11" t="s">
        <v>165</v>
      </c>
      <c r="Q40" s="11" t="s">
        <v>2180</v>
      </c>
      <c r="R40" s="11" t="s">
        <v>977</v>
      </c>
      <c r="S40" s="11" t="s">
        <v>1374</v>
      </c>
      <c r="T40" s="11"/>
      <c r="U40" s="11"/>
      <c r="V40" s="11"/>
      <c r="W40" s="11"/>
      <c r="X40" s="36">
        <f t="shared" si="0"/>
        <v>0</v>
      </c>
      <c r="Y40" s="36">
        <f t="shared" si="1"/>
        <v>0</v>
      </c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6"/>
      <c r="BE40" s="16"/>
    </row>
    <row r="41" spans="1:57" x14ac:dyDescent="0.3">
      <c r="A41" s="11" t="s">
        <v>2256</v>
      </c>
      <c r="B41" s="11" t="s">
        <v>2257</v>
      </c>
      <c r="C41" s="11">
        <v>1</v>
      </c>
      <c r="D41" s="11" t="s">
        <v>2258</v>
      </c>
      <c r="E41" s="11" t="s">
        <v>2259</v>
      </c>
      <c r="F41" s="11" t="s">
        <v>2259</v>
      </c>
      <c r="G41" s="13">
        <v>40564.682638888888</v>
      </c>
      <c r="H41" s="11"/>
      <c r="I41" s="11"/>
      <c r="J41" s="11" t="s">
        <v>354</v>
      </c>
      <c r="K41" s="11"/>
      <c r="L41" s="11"/>
      <c r="M41" s="11"/>
      <c r="N41" s="11">
        <v>200714</v>
      </c>
      <c r="O41" s="11"/>
      <c r="P41" s="11" t="s">
        <v>2240</v>
      </c>
      <c r="Q41" s="11"/>
      <c r="R41" s="11"/>
      <c r="S41" s="11"/>
      <c r="T41" s="11"/>
      <c r="U41" s="11"/>
      <c r="V41" s="11"/>
      <c r="W41" s="11"/>
      <c r="X41" s="36">
        <f t="shared" si="0"/>
        <v>0</v>
      </c>
      <c r="Y41" s="36">
        <f t="shared" si="1"/>
        <v>0</v>
      </c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6"/>
      <c r="BE41" s="16"/>
    </row>
    <row r="42" spans="1:57" x14ac:dyDescent="0.3">
      <c r="A42" s="11" t="s">
        <v>446</v>
      </c>
      <c r="B42" s="11" t="s">
        <v>447</v>
      </c>
      <c r="C42" s="11" t="s">
        <v>1372</v>
      </c>
      <c r="D42" s="11" t="s">
        <v>1394</v>
      </c>
      <c r="E42" s="11" t="s">
        <v>443</v>
      </c>
      <c r="F42" s="11" t="s">
        <v>443</v>
      </c>
      <c r="G42" s="13">
        <v>40570.400092592594</v>
      </c>
      <c r="H42" s="11"/>
      <c r="I42" s="11"/>
      <c r="J42" s="11" t="s">
        <v>387</v>
      </c>
      <c r="K42" s="11" t="s">
        <v>361</v>
      </c>
      <c r="L42" s="11"/>
      <c r="M42" s="11"/>
      <c r="N42" s="11">
        <v>200300</v>
      </c>
      <c r="O42" s="11"/>
      <c r="P42" s="11" t="s">
        <v>436</v>
      </c>
      <c r="Q42" s="11" t="s">
        <v>369</v>
      </c>
      <c r="R42" s="11"/>
      <c r="S42" s="11"/>
      <c r="T42" s="11"/>
      <c r="U42" s="11"/>
      <c r="V42" s="11"/>
      <c r="W42" s="11"/>
      <c r="X42" s="36">
        <f t="shared" si="0"/>
        <v>0</v>
      </c>
      <c r="Y42" s="36">
        <f t="shared" si="1"/>
        <v>0</v>
      </c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6"/>
      <c r="BE42" s="16"/>
    </row>
    <row r="43" spans="1:57" x14ac:dyDescent="0.3">
      <c r="A43" s="11" t="s">
        <v>2260</v>
      </c>
      <c r="B43" s="11" t="s">
        <v>2261</v>
      </c>
      <c r="C43" s="11">
        <v>1</v>
      </c>
      <c r="D43" s="11" t="s">
        <v>2262</v>
      </c>
      <c r="E43" s="11" t="s">
        <v>2263</v>
      </c>
      <c r="F43" s="11" t="s">
        <v>2263</v>
      </c>
      <c r="G43" s="13">
        <v>40581.364166666666</v>
      </c>
      <c r="H43" s="13"/>
      <c r="I43" s="11"/>
      <c r="J43" s="11" t="s">
        <v>393</v>
      </c>
      <c r="K43" s="11" t="s">
        <v>404</v>
      </c>
      <c r="L43" s="11"/>
      <c r="M43" s="11"/>
      <c r="N43" s="11">
        <v>8890</v>
      </c>
      <c r="O43" s="11"/>
      <c r="P43" s="11" t="s">
        <v>77</v>
      </c>
      <c r="Q43" s="11"/>
      <c r="R43" s="11" t="s">
        <v>983</v>
      </c>
      <c r="S43" s="11" t="s">
        <v>1374</v>
      </c>
      <c r="T43" s="11"/>
      <c r="U43" s="11"/>
      <c r="V43" s="11"/>
      <c r="W43" s="11"/>
      <c r="X43" s="36">
        <f t="shared" si="0"/>
        <v>0</v>
      </c>
      <c r="Y43" s="36">
        <f t="shared" si="1"/>
        <v>0</v>
      </c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6"/>
      <c r="BE43" s="16"/>
    </row>
    <row r="44" spans="1:57" x14ac:dyDescent="0.3">
      <c r="A44" s="11" t="s">
        <v>450</v>
      </c>
      <c r="B44" s="11" t="s">
        <v>451</v>
      </c>
      <c r="C44" s="11" t="s">
        <v>1372</v>
      </c>
      <c r="D44" s="11" t="s">
        <v>1396</v>
      </c>
      <c r="E44" s="11" t="s">
        <v>452</v>
      </c>
      <c r="F44" s="11" t="s">
        <v>423</v>
      </c>
      <c r="G44" s="13">
        <v>40585.596319444441</v>
      </c>
      <c r="H44" s="11"/>
      <c r="I44" s="11"/>
      <c r="J44" s="11" t="s">
        <v>387</v>
      </c>
      <c r="K44" s="11" t="s">
        <v>352</v>
      </c>
      <c r="L44" s="11"/>
      <c r="M44" s="11"/>
      <c r="N44" s="11">
        <v>200605</v>
      </c>
      <c r="O44" s="11"/>
      <c r="P44" s="11" t="s">
        <v>349</v>
      </c>
      <c r="Q44" s="11" t="s">
        <v>369</v>
      </c>
      <c r="R44" s="11"/>
      <c r="S44" s="11"/>
      <c r="T44" s="11">
        <v>20</v>
      </c>
      <c r="U44" s="11">
        <v>20</v>
      </c>
      <c r="V44" s="11"/>
      <c r="W44" s="11"/>
      <c r="X44" s="36">
        <f t="shared" si="0"/>
        <v>20</v>
      </c>
      <c r="Y44" s="36">
        <f t="shared" si="1"/>
        <v>20</v>
      </c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6"/>
      <c r="BE44" s="16"/>
    </row>
    <row r="45" spans="1:57" x14ac:dyDescent="0.3">
      <c r="A45" s="11" t="s">
        <v>2264</v>
      </c>
      <c r="B45" s="11" t="s">
        <v>2265</v>
      </c>
      <c r="C45" s="11" t="s">
        <v>1372</v>
      </c>
      <c r="D45" s="11" t="s">
        <v>2266</v>
      </c>
      <c r="E45" s="11" t="s">
        <v>454</v>
      </c>
      <c r="F45" s="11" t="s">
        <v>453</v>
      </c>
      <c r="G45" s="13">
        <v>40590.443043981482</v>
      </c>
      <c r="H45" s="11"/>
      <c r="I45" s="11"/>
      <c r="J45" s="11" t="s">
        <v>387</v>
      </c>
      <c r="K45" s="11" t="s">
        <v>392</v>
      </c>
      <c r="L45" s="11"/>
      <c r="M45" s="11"/>
      <c r="N45" s="11">
        <v>200605</v>
      </c>
      <c r="O45" s="11"/>
      <c r="P45" s="11" t="s">
        <v>455</v>
      </c>
      <c r="Q45" s="11"/>
      <c r="R45" s="11"/>
      <c r="S45" s="11"/>
      <c r="T45" s="11"/>
      <c r="U45" s="11"/>
      <c r="V45" s="11"/>
      <c r="W45" s="11"/>
      <c r="X45" s="36">
        <f t="shared" si="0"/>
        <v>0</v>
      </c>
      <c r="Y45" s="36">
        <f t="shared" si="1"/>
        <v>0</v>
      </c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2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6"/>
      <c r="BE45" s="16"/>
    </row>
    <row r="46" spans="1:57" x14ac:dyDescent="0.3">
      <c r="A46" s="11" t="s">
        <v>456</v>
      </c>
      <c r="B46" s="11" t="s">
        <v>457</v>
      </c>
      <c r="C46" s="11" t="s">
        <v>1372</v>
      </c>
      <c r="D46" s="11" t="s">
        <v>1397</v>
      </c>
      <c r="E46" s="11" t="s">
        <v>458</v>
      </c>
      <c r="F46" s="11" t="s">
        <v>459</v>
      </c>
      <c r="G46" s="13">
        <v>40602.233599537038</v>
      </c>
      <c r="H46" s="11"/>
      <c r="I46" s="11"/>
      <c r="J46" s="11" t="s">
        <v>387</v>
      </c>
      <c r="K46" s="11"/>
      <c r="L46" s="11"/>
      <c r="M46" s="11"/>
      <c r="N46" s="11">
        <v>200605</v>
      </c>
      <c r="O46" s="11"/>
      <c r="P46" s="11" t="s">
        <v>349</v>
      </c>
      <c r="Q46" s="11" t="s">
        <v>369</v>
      </c>
      <c r="R46" s="11"/>
      <c r="S46" s="11" t="s">
        <v>356</v>
      </c>
      <c r="T46" s="11"/>
      <c r="U46" s="11"/>
      <c r="V46" s="11"/>
      <c r="W46" s="11"/>
      <c r="X46" s="36">
        <f t="shared" si="0"/>
        <v>0</v>
      </c>
      <c r="Y46" s="36">
        <f t="shared" si="1"/>
        <v>0</v>
      </c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6"/>
      <c r="BE46" s="16"/>
    </row>
    <row r="47" spans="1:57" x14ac:dyDescent="0.3">
      <c r="A47" s="11" t="s">
        <v>2267</v>
      </c>
      <c r="B47" s="11" t="s">
        <v>2268</v>
      </c>
      <c r="C47" s="11" t="s">
        <v>1372</v>
      </c>
      <c r="D47" s="11" t="s">
        <v>2269</v>
      </c>
      <c r="E47" s="11" t="s">
        <v>461</v>
      </c>
      <c r="F47" s="11" t="s">
        <v>461</v>
      </c>
      <c r="G47" s="13">
        <v>40605.649259259262</v>
      </c>
      <c r="H47" s="11"/>
      <c r="I47" s="11"/>
      <c r="J47" s="11" t="s">
        <v>387</v>
      </c>
      <c r="K47" s="11" t="s">
        <v>361</v>
      </c>
      <c r="L47" s="11"/>
      <c r="M47" s="11"/>
      <c r="N47" s="11">
        <v>200605</v>
      </c>
      <c r="O47" s="11"/>
      <c r="P47" s="11" t="s">
        <v>362</v>
      </c>
      <c r="Q47" s="11"/>
      <c r="R47" s="11"/>
      <c r="S47" s="11"/>
      <c r="T47" s="11"/>
      <c r="U47" s="11"/>
      <c r="V47" s="11"/>
      <c r="W47" s="11"/>
      <c r="X47" s="36">
        <f t="shared" si="0"/>
        <v>0</v>
      </c>
      <c r="Y47" s="36">
        <f t="shared" si="1"/>
        <v>0</v>
      </c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2"/>
      <c r="AN47" s="12"/>
      <c r="AO47" s="11"/>
      <c r="AP47" s="11"/>
      <c r="AQ47" s="12"/>
      <c r="AR47" s="12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6"/>
      <c r="BE47" s="16"/>
    </row>
    <row r="48" spans="1:57" x14ac:dyDescent="0.3">
      <c r="A48" s="11" t="s">
        <v>2270</v>
      </c>
      <c r="B48" s="11" t="s">
        <v>2271</v>
      </c>
      <c r="C48" s="11" t="s">
        <v>1372</v>
      </c>
      <c r="D48" s="11" t="s">
        <v>2249</v>
      </c>
      <c r="E48" s="11" t="s">
        <v>2272</v>
      </c>
      <c r="F48" s="11" t="s">
        <v>428</v>
      </c>
      <c r="G48" s="13">
        <v>40609.577824074076</v>
      </c>
      <c r="H48" s="11"/>
      <c r="I48" s="11"/>
      <c r="J48" s="11" t="s">
        <v>387</v>
      </c>
      <c r="K48" s="11"/>
      <c r="L48" s="11"/>
      <c r="M48" s="11"/>
      <c r="N48" s="11">
        <v>200605</v>
      </c>
      <c r="O48" s="11"/>
      <c r="P48" s="11" t="s">
        <v>2273</v>
      </c>
      <c r="Q48" s="11" t="s">
        <v>2180</v>
      </c>
      <c r="R48" s="11"/>
      <c r="S48" s="11"/>
      <c r="T48" s="11"/>
      <c r="U48" s="11"/>
      <c r="V48" s="11"/>
      <c r="W48" s="11"/>
      <c r="X48" s="36">
        <f t="shared" si="0"/>
        <v>0</v>
      </c>
      <c r="Y48" s="36">
        <f t="shared" si="1"/>
        <v>0</v>
      </c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6"/>
      <c r="BE48" s="16"/>
    </row>
    <row r="49" spans="1:57" x14ac:dyDescent="0.3">
      <c r="A49" s="11" t="s">
        <v>2274</v>
      </c>
      <c r="B49" s="11" t="s">
        <v>2275</v>
      </c>
      <c r="C49" s="11" t="s">
        <v>1372</v>
      </c>
      <c r="D49" s="11" t="s">
        <v>2276</v>
      </c>
      <c r="E49" s="11" t="s">
        <v>2277</v>
      </c>
      <c r="F49" s="11" t="s">
        <v>2277</v>
      </c>
      <c r="G49" s="13">
        <v>40611.542372685188</v>
      </c>
      <c r="H49" s="11"/>
      <c r="I49" s="11"/>
      <c r="J49" s="11" t="s">
        <v>387</v>
      </c>
      <c r="K49" s="11" t="s">
        <v>361</v>
      </c>
      <c r="L49" s="11"/>
      <c r="M49" s="11"/>
      <c r="N49" s="11">
        <v>200605</v>
      </c>
      <c r="O49" s="11"/>
      <c r="P49" s="11" t="s">
        <v>362</v>
      </c>
      <c r="Q49" s="11"/>
      <c r="R49" s="11"/>
      <c r="S49" s="11"/>
      <c r="T49" s="11"/>
      <c r="U49" s="11"/>
      <c r="V49" s="11"/>
      <c r="W49" s="11"/>
      <c r="X49" s="36">
        <f t="shared" si="0"/>
        <v>0</v>
      </c>
      <c r="Y49" s="36">
        <f t="shared" si="1"/>
        <v>0</v>
      </c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6"/>
      <c r="BE49" s="16"/>
    </row>
    <row r="50" spans="1:57" x14ac:dyDescent="0.3">
      <c r="A50" s="11" t="s">
        <v>2278</v>
      </c>
      <c r="B50" s="11" t="s">
        <v>2279</v>
      </c>
      <c r="C50" s="11" t="s">
        <v>1372</v>
      </c>
      <c r="D50" s="11" t="s">
        <v>2280</v>
      </c>
      <c r="E50" s="11" t="s">
        <v>462</v>
      </c>
      <c r="F50" s="11" t="s">
        <v>462</v>
      </c>
      <c r="G50" s="13">
        <v>40611.643125000002</v>
      </c>
      <c r="H50" s="11"/>
      <c r="I50" s="11"/>
      <c r="J50" s="11" t="s">
        <v>387</v>
      </c>
      <c r="K50" s="11" t="s">
        <v>352</v>
      </c>
      <c r="L50" s="11"/>
      <c r="M50" s="11"/>
      <c r="N50" s="11">
        <v>200605</v>
      </c>
      <c r="O50" s="11"/>
      <c r="P50" s="11" t="s">
        <v>349</v>
      </c>
      <c r="Q50" s="11"/>
      <c r="R50" s="11"/>
      <c r="S50" s="11"/>
      <c r="T50" s="11"/>
      <c r="U50" s="11"/>
      <c r="V50" s="11"/>
      <c r="W50" s="11"/>
      <c r="X50" s="36">
        <f t="shared" si="0"/>
        <v>0</v>
      </c>
      <c r="Y50" s="36">
        <f t="shared" si="1"/>
        <v>0</v>
      </c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6"/>
      <c r="BE50" s="16"/>
    </row>
    <row r="51" spans="1:57" x14ac:dyDescent="0.3">
      <c r="A51" s="11" t="s">
        <v>2281</v>
      </c>
      <c r="B51" s="11" t="s">
        <v>2282</v>
      </c>
      <c r="C51" s="11" t="s">
        <v>1372</v>
      </c>
      <c r="D51" s="11" t="s">
        <v>2249</v>
      </c>
      <c r="E51" s="11" t="s">
        <v>428</v>
      </c>
      <c r="F51" s="11" t="s">
        <v>2250</v>
      </c>
      <c r="G51" s="13">
        <v>40618.196145833332</v>
      </c>
      <c r="H51" s="11"/>
      <c r="I51" s="11"/>
      <c r="J51" s="11" t="s">
        <v>387</v>
      </c>
      <c r="K51" s="11" t="s">
        <v>361</v>
      </c>
      <c r="L51" s="11"/>
      <c r="M51" s="11"/>
      <c r="N51" s="11">
        <v>200605</v>
      </c>
      <c r="O51" s="11"/>
      <c r="P51" s="11" t="s">
        <v>2273</v>
      </c>
      <c r="Q51" s="11" t="s">
        <v>2180</v>
      </c>
      <c r="R51" s="11"/>
      <c r="S51" s="11"/>
      <c r="T51" s="11"/>
      <c r="U51" s="11"/>
      <c r="V51" s="11"/>
      <c r="W51" s="11"/>
      <c r="X51" s="36">
        <f t="shared" si="0"/>
        <v>0</v>
      </c>
      <c r="Y51" s="36">
        <f t="shared" si="1"/>
        <v>0</v>
      </c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2"/>
      <c r="AL51" s="12"/>
      <c r="AM51" s="12"/>
      <c r="AN51" s="12"/>
      <c r="AO51" s="11"/>
      <c r="AP51" s="11"/>
      <c r="AQ51" s="12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2"/>
      <c r="BC51" s="11"/>
      <c r="BD51" s="16"/>
      <c r="BE51" s="16"/>
    </row>
    <row r="52" spans="1:57" x14ac:dyDescent="0.3">
      <c r="A52" s="11" t="s">
        <v>2283</v>
      </c>
      <c r="B52" s="11" t="s">
        <v>2284</v>
      </c>
      <c r="C52" s="11">
        <v>1</v>
      </c>
      <c r="D52" s="11" t="s">
        <v>2285</v>
      </c>
      <c r="E52" s="11" t="s">
        <v>2286</v>
      </c>
      <c r="F52" s="11" t="s">
        <v>2286</v>
      </c>
      <c r="G52" s="13">
        <v>40624.532210648147</v>
      </c>
      <c r="H52" s="11"/>
      <c r="I52" s="11"/>
      <c r="J52" s="11" t="s">
        <v>354</v>
      </c>
      <c r="K52" s="11"/>
      <c r="L52" s="11"/>
      <c r="M52" s="11"/>
      <c r="N52" s="11">
        <v>8800</v>
      </c>
      <c r="O52" s="11"/>
      <c r="P52" s="11" t="s">
        <v>362</v>
      </c>
      <c r="Q52" s="11"/>
      <c r="R52" s="11"/>
      <c r="S52" s="11" t="s">
        <v>1374</v>
      </c>
      <c r="T52" s="11"/>
      <c r="U52" s="11"/>
      <c r="V52" s="11"/>
      <c r="W52" s="11"/>
      <c r="X52" s="36">
        <f t="shared" si="0"/>
        <v>0</v>
      </c>
      <c r="Y52" s="36">
        <f t="shared" si="1"/>
        <v>0</v>
      </c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6"/>
      <c r="BE52" s="16"/>
    </row>
    <row r="53" spans="1:57" x14ac:dyDescent="0.3">
      <c r="A53" s="11" t="s">
        <v>464</v>
      </c>
      <c r="B53" s="11" t="s">
        <v>465</v>
      </c>
      <c r="C53" s="11">
        <v>1</v>
      </c>
      <c r="D53" s="11" t="s">
        <v>1398</v>
      </c>
      <c r="E53" s="11" t="s">
        <v>466</v>
      </c>
      <c r="F53" s="11" t="s">
        <v>466</v>
      </c>
      <c r="G53" s="13">
        <v>40631.532488425924</v>
      </c>
      <c r="H53" s="11"/>
      <c r="I53" s="11"/>
      <c r="J53" s="11" t="s">
        <v>354</v>
      </c>
      <c r="K53" s="11" t="s">
        <v>448</v>
      </c>
      <c r="L53" s="11"/>
      <c r="M53" s="11"/>
      <c r="N53" s="11"/>
      <c r="O53" s="11"/>
      <c r="P53" s="11" t="s">
        <v>165</v>
      </c>
      <c r="Q53" s="11" t="s">
        <v>369</v>
      </c>
      <c r="R53" s="11"/>
      <c r="S53" s="11" t="s">
        <v>1383</v>
      </c>
      <c r="T53" s="11">
        <v>250</v>
      </c>
      <c r="U53" s="11">
        <v>163</v>
      </c>
      <c r="V53" s="11"/>
      <c r="W53" s="11"/>
      <c r="X53" s="36">
        <f t="shared" si="0"/>
        <v>250</v>
      </c>
      <c r="Y53" s="36">
        <f t="shared" si="1"/>
        <v>163</v>
      </c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2"/>
      <c r="BC53" s="11"/>
      <c r="BD53" s="16"/>
      <c r="BE53" s="16"/>
    </row>
    <row r="54" spans="1:57" x14ac:dyDescent="0.3">
      <c r="A54" s="11" t="s">
        <v>2287</v>
      </c>
      <c r="B54" s="11" t="s">
        <v>2288</v>
      </c>
      <c r="C54" s="11" t="s">
        <v>1372</v>
      </c>
      <c r="D54" s="11" t="s">
        <v>2289</v>
      </c>
      <c r="E54" s="11" t="s">
        <v>2290</v>
      </c>
      <c r="F54" s="11" t="s">
        <v>2290</v>
      </c>
      <c r="G54" s="13">
        <v>40634.302708333336</v>
      </c>
      <c r="H54" s="11">
        <v>40785.33834490741</v>
      </c>
      <c r="I54" s="11" t="s">
        <v>2290</v>
      </c>
      <c r="J54" s="11" t="s">
        <v>387</v>
      </c>
      <c r="K54" s="11" t="s">
        <v>361</v>
      </c>
      <c r="L54" s="11"/>
      <c r="M54" s="11"/>
      <c r="N54" s="11">
        <v>200605</v>
      </c>
      <c r="O54" s="11"/>
      <c r="P54" s="11" t="s">
        <v>349</v>
      </c>
      <c r="Q54" s="11"/>
      <c r="R54" s="11"/>
      <c r="S54" s="11"/>
      <c r="T54" s="11"/>
      <c r="U54" s="11"/>
      <c r="V54" s="11"/>
      <c r="W54" s="11"/>
      <c r="X54" s="36">
        <f t="shared" si="0"/>
        <v>0</v>
      </c>
      <c r="Y54" s="36">
        <f t="shared" si="1"/>
        <v>0</v>
      </c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6"/>
      <c r="BE54" s="16"/>
    </row>
    <row r="55" spans="1:57" x14ac:dyDescent="0.3">
      <c r="A55" s="11" t="s">
        <v>2291</v>
      </c>
      <c r="B55" s="11" t="s">
        <v>2292</v>
      </c>
      <c r="C55" s="11">
        <v>1</v>
      </c>
      <c r="D55" s="11" t="s">
        <v>2293</v>
      </c>
      <c r="E55" s="11" t="s">
        <v>2294</v>
      </c>
      <c r="F55" s="11" t="s">
        <v>2294</v>
      </c>
      <c r="G55" s="13">
        <v>40666.609548611108</v>
      </c>
      <c r="H55" s="11"/>
      <c r="I55" s="11"/>
      <c r="J55" s="11" t="s">
        <v>354</v>
      </c>
      <c r="K55" s="11" t="s">
        <v>398</v>
      </c>
      <c r="L55" s="11"/>
      <c r="M55" s="11"/>
      <c r="N55" s="11"/>
      <c r="O55" s="11"/>
      <c r="P55" s="11" t="s">
        <v>112</v>
      </c>
      <c r="Q55" s="11"/>
      <c r="R55" s="11"/>
      <c r="S55" s="11" t="s">
        <v>1374</v>
      </c>
      <c r="T55" s="11"/>
      <c r="U55" s="11"/>
      <c r="V55" s="11"/>
      <c r="W55" s="11"/>
      <c r="X55" s="36">
        <f t="shared" si="0"/>
        <v>0</v>
      </c>
      <c r="Y55" s="36">
        <f t="shared" si="1"/>
        <v>0</v>
      </c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6"/>
      <c r="BE55" s="16"/>
    </row>
    <row r="56" spans="1:57" x14ac:dyDescent="0.3">
      <c r="A56" s="11" t="s">
        <v>2295</v>
      </c>
      <c r="B56" s="11" t="s">
        <v>2296</v>
      </c>
      <c r="C56" s="11" t="s">
        <v>1372</v>
      </c>
      <c r="D56" s="11" t="s">
        <v>2249</v>
      </c>
      <c r="E56" s="11" t="s">
        <v>2272</v>
      </c>
      <c r="F56" s="11" t="s">
        <v>2272</v>
      </c>
      <c r="G56" s="13">
        <v>40680.395208333335</v>
      </c>
      <c r="H56" s="11"/>
      <c r="I56" s="11"/>
      <c r="J56" s="11" t="s">
        <v>387</v>
      </c>
      <c r="K56" s="11" t="s">
        <v>361</v>
      </c>
      <c r="L56" s="11"/>
      <c r="M56" s="11"/>
      <c r="N56" s="11">
        <v>200605</v>
      </c>
      <c r="O56" s="11"/>
      <c r="P56" s="11" t="s">
        <v>165</v>
      </c>
      <c r="Q56" s="11" t="s">
        <v>2180</v>
      </c>
      <c r="R56" s="11" t="s">
        <v>977</v>
      </c>
      <c r="S56" s="11" t="s">
        <v>1374</v>
      </c>
      <c r="T56" s="11"/>
      <c r="U56" s="11"/>
      <c r="V56" s="11"/>
      <c r="W56" s="11"/>
      <c r="X56" s="36">
        <f t="shared" si="0"/>
        <v>0</v>
      </c>
      <c r="Y56" s="36">
        <f t="shared" si="1"/>
        <v>0</v>
      </c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6"/>
      <c r="BE56" s="16"/>
    </row>
    <row r="57" spans="1:57" x14ac:dyDescent="0.3">
      <c r="A57" s="11" t="s">
        <v>2297</v>
      </c>
      <c r="B57" s="11" t="s">
        <v>2298</v>
      </c>
      <c r="C57" s="11" t="s">
        <v>1372</v>
      </c>
      <c r="D57" s="11" t="s">
        <v>2269</v>
      </c>
      <c r="E57" s="11" t="s">
        <v>461</v>
      </c>
      <c r="F57" s="11" t="s">
        <v>461</v>
      </c>
      <c r="G57" s="13">
        <v>40695.568333333336</v>
      </c>
      <c r="H57" s="11"/>
      <c r="I57" s="11"/>
      <c r="J57" s="11" t="s">
        <v>387</v>
      </c>
      <c r="K57" s="11" t="s">
        <v>392</v>
      </c>
      <c r="L57" s="11"/>
      <c r="M57" s="11"/>
      <c r="N57" s="11">
        <v>200605</v>
      </c>
      <c r="O57" s="11"/>
      <c r="P57" s="11" t="s">
        <v>362</v>
      </c>
      <c r="Q57" s="11"/>
      <c r="R57" s="11"/>
      <c r="S57" s="11"/>
      <c r="T57" s="11"/>
      <c r="U57" s="11"/>
      <c r="V57" s="11"/>
      <c r="W57" s="11"/>
      <c r="X57" s="36">
        <f t="shared" si="0"/>
        <v>0</v>
      </c>
      <c r="Y57" s="36">
        <f t="shared" si="1"/>
        <v>0</v>
      </c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6"/>
      <c r="BE57" s="16"/>
    </row>
    <row r="58" spans="1:57" x14ac:dyDescent="0.3">
      <c r="A58" s="11" t="s">
        <v>467</v>
      </c>
      <c r="B58" s="11" t="s">
        <v>468</v>
      </c>
      <c r="C58" s="11" t="s">
        <v>1372</v>
      </c>
      <c r="D58" s="11" t="s">
        <v>1399</v>
      </c>
      <c r="E58" s="11" t="s">
        <v>436</v>
      </c>
      <c r="F58" s="11" t="s">
        <v>436</v>
      </c>
      <c r="G58" s="13">
        <v>40695.663622685184</v>
      </c>
      <c r="H58" s="11"/>
      <c r="I58" s="11"/>
      <c r="J58" s="11" t="s">
        <v>387</v>
      </c>
      <c r="K58" s="11" t="s">
        <v>392</v>
      </c>
      <c r="L58" s="11"/>
      <c r="M58" s="11"/>
      <c r="N58" s="11">
        <v>200710</v>
      </c>
      <c r="O58" s="11"/>
      <c r="P58" s="11" t="s">
        <v>469</v>
      </c>
      <c r="Q58" s="11" t="s">
        <v>369</v>
      </c>
      <c r="R58" s="11"/>
      <c r="S58" s="11"/>
      <c r="T58" s="11"/>
      <c r="U58" s="11"/>
      <c r="V58" s="11"/>
      <c r="W58" s="11"/>
      <c r="X58" s="36">
        <f t="shared" si="0"/>
        <v>0</v>
      </c>
      <c r="Y58" s="36">
        <f t="shared" si="1"/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6"/>
      <c r="BE58" s="16"/>
    </row>
    <row r="59" spans="1:57" x14ac:dyDescent="0.3">
      <c r="A59" s="11" t="s">
        <v>2299</v>
      </c>
      <c r="B59" s="11" t="s">
        <v>2300</v>
      </c>
      <c r="C59" s="11" t="s">
        <v>1372</v>
      </c>
      <c r="D59" s="11" t="s">
        <v>2249</v>
      </c>
      <c r="E59" s="11" t="s">
        <v>2272</v>
      </c>
      <c r="F59" s="11" t="s">
        <v>2301</v>
      </c>
      <c r="G59" s="13">
        <v>40700.413055555553</v>
      </c>
      <c r="H59" s="11"/>
      <c r="I59" s="11"/>
      <c r="J59" s="11" t="s">
        <v>387</v>
      </c>
      <c r="K59" s="11" t="s">
        <v>352</v>
      </c>
      <c r="L59" s="11"/>
      <c r="M59" s="11"/>
      <c r="N59" s="11">
        <v>200605</v>
      </c>
      <c r="O59" s="11"/>
      <c r="P59" s="11" t="s">
        <v>165</v>
      </c>
      <c r="Q59" s="11" t="s">
        <v>2180</v>
      </c>
      <c r="R59" s="11" t="s">
        <v>977</v>
      </c>
      <c r="S59" s="11" t="s">
        <v>1383</v>
      </c>
      <c r="T59" s="11">
        <v>5</v>
      </c>
      <c r="U59" s="11">
        <v>4</v>
      </c>
      <c r="V59" s="11"/>
      <c r="W59" s="11"/>
      <c r="X59" s="36">
        <f t="shared" si="0"/>
        <v>5</v>
      </c>
      <c r="Y59" s="36">
        <f t="shared" si="1"/>
        <v>4</v>
      </c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6"/>
      <c r="BE59" s="16"/>
    </row>
    <row r="60" spans="1:57" x14ac:dyDescent="0.3">
      <c r="A60" s="11" t="s">
        <v>2302</v>
      </c>
      <c r="B60" s="11" t="s">
        <v>2303</v>
      </c>
      <c r="C60" s="11">
        <v>646</v>
      </c>
      <c r="D60" s="11" t="s">
        <v>1393</v>
      </c>
      <c r="E60" s="11" t="s">
        <v>439</v>
      </c>
      <c r="F60" s="11" t="s">
        <v>439</v>
      </c>
      <c r="G60" s="13">
        <v>40700.604791666665</v>
      </c>
      <c r="H60" s="11"/>
      <c r="I60" s="11"/>
      <c r="J60" s="11" t="s">
        <v>387</v>
      </c>
      <c r="K60" s="11" t="s">
        <v>361</v>
      </c>
      <c r="L60" s="11"/>
      <c r="M60" s="11"/>
      <c r="N60" s="11">
        <v>200605</v>
      </c>
      <c r="O60" s="11"/>
      <c r="P60" s="11" t="s">
        <v>349</v>
      </c>
      <c r="Q60" s="11"/>
      <c r="R60" s="11"/>
      <c r="S60" s="11"/>
      <c r="T60" s="11"/>
      <c r="U60" s="11"/>
      <c r="V60" s="11"/>
      <c r="W60" s="11"/>
      <c r="X60" s="36">
        <f t="shared" si="0"/>
        <v>0</v>
      </c>
      <c r="Y60" s="36">
        <f t="shared" si="1"/>
        <v>0</v>
      </c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6"/>
      <c r="BE60" s="16"/>
    </row>
    <row r="61" spans="1:57" x14ac:dyDescent="0.3">
      <c r="A61" s="11" t="s">
        <v>2304</v>
      </c>
      <c r="B61" s="11" t="s">
        <v>2305</v>
      </c>
      <c r="C61" s="11">
        <v>1</v>
      </c>
      <c r="D61" s="11" t="s">
        <v>2306</v>
      </c>
      <c r="E61" s="11" t="s">
        <v>2307</v>
      </c>
      <c r="F61" s="11" t="s">
        <v>2307</v>
      </c>
      <c r="G61" s="13">
        <v>40701.547858796293</v>
      </c>
      <c r="H61" s="11"/>
      <c r="I61" s="11"/>
      <c r="J61" s="11" t="s">
        <v>354</v>
      </c>
      <c r="K61" s="11" t="s">
        <v>398</v>
      </c>
      <c r="L61" s="11"/>
      <c r="M61" s="11"/>
      <c r="N61" s="11"/>
      <c r="O61" s="11"/>
      <c r="P61" s="11" t="s">
        <v>115</v>
      </c>
      <c r="Q61" s="11"/>
      <c r="R61" s="11"/>
      <c r="S61" s="11" t="s">
        <v>1374</v>
      </c>
      <c r="T61" s="11"/>
      <c r="U61" s="11"/>
      <c r="V61" s="11"/>
      <c r="W61" s="11"/>
      <c r="X61" s="36">
        <f t="shared" si="0"/>
        <v>0</v>
      </c>
      <c r="Y61" s="36">
        <f t="shared" si="1"/>
        <v>0</v>
      </c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2"/>
      <c r="AM61" s="11"/>
      <c r="AN61" s="12"/>
      <c r="AO61" s="11"/>
      <c r="AP61" s="11"/>
      <c r="AQ61" s="11"/>
      <c r="AR61" s="12"/>
      <c r="AS61" s="11"/>
      <c r="AT61" s="11"/>
      <c r="AU61" s="11"/>
      <c r="AV61" s="11"/>
      <c r="AW61" s="11"/>
      <c r="AX61" s="11"/>
      <c r="AY61" s="11"/>
      <c r="AZ61" s="11"/>
      <c r="BA61" s="11"/>
      <c r="BB61" s="12"/>
      <c r="BC61" s="11"/>
      <c r="BD61" s="16"/>
      <c r="BE61" s="16"/>
    </row>
    <row r="62" spans="1:57" x14ac:dyDescent="0.3">
      <c r="A62" s="11" t="s">
        <v>2308</v>
      </c>
      <c r="B62" s="11" t="s">
        <v>2309</v>
      </c>
      <c r="C62" s="11" t="s">
        <v>1372</v>
      </c>
      <c r="D62" s="11" t="s">
        <v>2310</v>
      </c>
      <c r="E62" s="11" t="s">
        <v>452</v>
      </c>
      <c r="F62" s="11" t="s">
        <v>452</v>
      </c>
      <c r="G62" s="13">
        <v>40722.729745370372</v>
      </c>
      <c r="H62" s="11"/>
      <c r="I62" s="11"/>
      <c r="J62" s="11" t="s">
        <v>387</v>
      </c>
      <c r="K62" s="11" t="s">
        <v>404</v>
      </c>
      <c r="L62" s="11"/>
      <c r="M62" s="11"/>
      <c r="N62" s="11">
        <v>200605</v>
      </c>
      <c r="O62" s="11"/>
      <c r="P62" s="11" t="s">
        <v>455</v>
      </c>
      <c r="Q62" s="11"/>
      <c r="R62" s="11"/>
      <c r="S62" s="11" t="s">
        <v>1374</v>
      </c>
      <c r="T62" s="11"/>
      <c r="U62" s="11"/>
      <c r="V62" s="11"/>
      <c r="W62" s="11"/>
      <c r="X62" s="36">
        <f t="shared" si="0"/>
        <v>0</v>
      </c>
      <c r="Y62" s="36">
        <f t="shared" si="1"/>
        <v>0</v>
      </c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6"/>
      <c r="BE62" s="16"/>
    </row>
    <row r="63" spans="1:57" x14ac:dyDescent="0.3">
      <c r="A63" s="11" t="s">
        <v>2311</v>
      </c>
      <c r="B63" s="11" t="s">
        <v>2312</v>
      </c>
      <c r="C63" s="11" t="s">
        <v>1372</v>
      </c>
      <c r="D63" s="11" t="s">
        <v>2313</v>
      </c>
      <c r="E63" s="11" t="s">
        <v>470</v>
      </c>
      <c r="F63" s="11" t="s">
        <v>470</v>
      </c>
      <c r="G63" s="13">
        <v>40730.474062499998</v>
      </c>
      <c r="H63" s="11"/>
      <c r="I63" s="11"/>
      <c r="J63" s="11" t="s">
        <v>387</v>
      </c>
      <c r="K63" s="11" t="s">
        <v>404</v>
      </c>
      <c r="L63" s="11"/>
      <c r="M63" s="11"/>
      <c r="N63" s="11">
        <v>200605</v>
      </c>
      <c r="O63" s="11"/>
      <c r="P63" s="11" t="s">
        <v>455</v>
      </c>
      <c r="Q63" s="11"/>
      <c r="R63" s="11"/>
      <c r="S63" s="11"/>
      <c r="T63" s="11"/>
      <c r="U63" s="11"/>
      <c r="V63" s="11"/>
      <c r="W63" s="11"/>
      <c r="X63" s="36">
        <f t="shared" si="0"/>
        <v>0</v>
      </c>
      <c r="Y63" s="36">
        <f t="shared" si="1"/>
        <v>0</v>
      </c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6"/>
      <c r="BE63" s="16"/>
    </row>
    <row r="64" spans="1:57" x14ac:dyDescent="0.3">
      <c r="A64" s="11" t="s">
        <v>2314</v>
      </c>
      <c r="B64" s="11" t="s">
        <v>2315</v>
      </c>
      <c r="C64" s="11">
        <v>1</v>
      </c>
      <c r="D64" s="11" t="s">
        <v>1400</v>
      </c>
      <c r="E64" s="11" t="s">
        <v>471</v>
      </c>
      <c r="F64" s="11" t="s">
        <v>471</v>
      </c>
      <c r="G64" s="13">
        <v>40731.397372685184</v>
      </c>
      <c r="H64" s="11"/>
      <c r="I64" s="11"/>
      <c r="J64" s="11" t="s">
        <v>354</v>
      </c>
      <c r="K64" s="11" t="s">
        <v>361</v>
      </c>
      <c r="L64" s="11"/>
      <c r="M64" s="11"/>
      <c r="N64" s="11">
        <v>8890</v>
      </c>
      <c r="O64" s="11"/>
      <c r="P64" s="11" t="s">
        <v>77</v>
      </c>
      <c r="Q64" s="11" t="s">
        <v>2316</v>
      </c>
      <c r="R64" s="11" t="s">
        <v>983</v>
      </c>
      <c r="S64" s="11" t="s">
        <v>1374</v>
      </c>
      <c r="T64" s="11">
        <v>0</v>
      </c>
      <c r="U64" s="11"/>
      <c r="V64" s="11">
        <v>0</v>
      </c>
      <c r="W64" s="11"/>
      <c r="X64" s="36">
        <f t="shared" si="0"/>
        <v>0</v>
      </c>
      <c r="Y64" s="36">
        <f t="shared" si="1"/>
        <v>0</v>
      </c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2"/>
      <c r="AN64" s="12"/>
      <c r="AO64" s="11"/>
      <c r="AP64" s="11"/>
      <c r="AQ64" s="12"/>
      <c r="AR64" s="12"/>
      <c r="AS64" s="12"/>
      <c r="AT64" s="11"/>
      <c r="AU64" s="11"/>
      <c r="AV64" s="11"/>
      <c r="AW64" s="11"/>
      <c r="AX64" s="11"/>
      <c r="AY64" s="11"/>
      <c r="AZ64" s="11"/>
      <c r="BA64" s="11"/>
      <c r="BB64" s="12"/>
      <c r="BC64" s="11"/>
      <c r="BD64" s="16"/>
      <c r="BE64" s="16"/>
    </row>
    <row r="65" spans="1:57" x14ac:dyDescent="0.3">
      <c r="A65" s="11" t="s">
        <v>2317</v>
      </c>
      <c r="B65" s="11" t="s">
        <v>2318</v>
      </c>
      <c r="C65" s="11">
        <v>1</v>
      </c>
      <c r="D65" s="11" t="s">
        <v>2319</v>
      </c>
      <c r="E65" s="11" t="s">
        <v>2320</v>
      </c>
      <c r="F65" s="11" t="s">
        <v>2320</v>
      </c>
      <c r="G65" s="13">
        <v>40731.653680555559</v>
      </c>
      <c r="H65" s="11"/>
      <c r="I65" s="11"/>
      <c r="J65" s="11" t="s">
        <v>354</v>
      </c>
      <c r="K65" s="11" t="s">
        <v>347</v>
      </c>
      <c r="L65" s="11"/>
      <c r="M65" s="11"/>
      <c r="N65" s="11">
        <v>1004500</v>
      </c>
      <c r="O65" s="11"/>
      <c r="P65" s="11"/>
      <c r="Q65" s="11"/>
      <c r="R65" s="11"/>
      <c r="S65" s="11" t="s">
        <v>1374</v>
      </c>
      <c r="T65" s="11"/>
      <c r="U65" s="11"/>
      <c r="V65" s="11"/>
      <c r="W65" s="11"/>
      <c r="X65" s="36">
        <f t="shared" si="0"/>
        <v>0</v>
      </c>
      <c r="Y65" s="36">
        <f t="shared" si="1"/>
        <v>0</v>
      </c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6"/>
      <c r="BE65" s="16"/>
    </row>
    <row r="66" spans="1:57" x14ac:dyDescent="0.3">
      <c r="A66" s="11" t="s">
        <v>2321</v>
      </c>
      <c r="B66" s="11" t="s">
        <v>2322</v>
      </c>
      <c r="C66" s="11">
        <v>1</v>
      </c>
      <c r="D66" s="11" t="s">
        <v>2323</v>
      </c>
      <c r="E66" s="11" t="s">
        <v>2324</v>
      </c>
      <c r="F66" s="11" t="s">
        <v>2324</v>
      </c>
      <c r="G66" s="13">
        <v>40739.59988425926</v>
      </c>
      <c r="H66" s="11"/>
      <c r="I66" s="11"/>
      <c r="J66" s="11" t="s">
        <v>354</v>
      </c>
      <c r="K66" s="11" t="s">
        <v>398</v>
      </c>
      <c r="L66" s="11"/>
      <c r="M66" s="11"/>
      <c r="N66" s="11"/>
      <c r="O66" s="11"/>
      <c r="P66" s="11"/>
      <c r="Q66" s="11"/>
      <c r="R66" s="11"/>
      <c r="S66" s="11" t="s">
        <v>1374</v>
      </c>
      <c r="T66" s="11"/>
      <c r="U66" s="11"/>
      <c r="V66" s="11"/>
      <c r="W66" s="11"/>
      <c r="X66" s="36">
        <f t="shared" si="0"/>
        <v>0</v>
      </c>
      <c r="Y66" s="36">
        <f t="shared" si="1"/>
        <v>0</v>
      </c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6"/>
      <c r="BE66" s="16"/>
    </row>
    <row r="67" spans="1:57" x14ac:dyDescent="0.3">
      <c r="A67" s="11" t="s">
        <v>2325</v>
      </c>
      <c r="B67" s="11" t="s">
        <v>2326</v>
      </c>
      <c r="C67" s="11">
        <v>1</v>
      </c>
      <c r="D67" s="11" t="s">
        <v>1385</v>
      </c>
      <c r="E67" s="11" t="s">
        <v>416</v>
      </c>
      <c r="F67" s="11" t="s">
        <v>2327</v>
      </c>
      <c r="G67" s="13">
        <v>40758.497858796298</v>
      </c>
      <c r="H67" s="11"/>
      <c r="I67" s="11"/>
      <c r="J67" s="11" t="s">
        <v>354</v>
      </c>
      <c r="K67" s="11" t="s">
        <v>398</v>
      </c>
      <c r="L67" s="11"/>
      <c r="M67" s="11"/>
      <c r="N67" s="11">
        <v>200723</v>
      </c>
      <c r="O67" s="11"/>
      <c r="P67" s="11" t="s">
        <v>2240</v>
      </c>
      <c r="Q67" s="11"/>
      <c r="R67" s="11"/>
      <c r="S67" s="11" t="s">
        <v>1374</v>
      </c>
      <c r="T67" s="11"/>
      <c r="U67" s="11"/>
      <c r="V67" s="11"/>
      <c r="W67" s="11"/>
      <c r="X67" s="36">
        <f t="shared" ref="X67:X130" si="2">T67+V67</f>
        <v>0</v>
      </c>
      <c r="Y67" s="36">
        <f t="shared" ref="Y67:Y130" si="3">U67+W67</f>
        <v>0</v>
      </c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6"/>
      <c r="BE67" s="16"/>
    </row>
    <row r="68" spans="1:57" x14ac:dyDescent="0.3">
      <c r="A68" s="11" t="s">
        <v>2328</v>
      </c>
      <c r="B68" s="11" t="s">
        <v>2329</v>
      </c>
      <c r="C68" s="11">
        <v>1</v>
      </c>
      <c r="D68" s="11" t="s">
        <v>1401</v>
      </c>
      <c r="E68" s="11" t="s">
        <v>2330</v>
      </c>
      <c r="F68" s="11" t="s">
        <v>474</v>
      </c>
      <c r="G68" s="13">
        <v>40766.516655092593</v>
      </c>
      <c r="H68" s="11"/>
      <c r="I68" s="11"/>
      <c r="J68" s="11" t="s">
        <v>387</v>
      </c>
      <c r="K68" s="11" t="s">
        <v>404</v>
      </c>
      <c r="L68" s="11"/>
      <c r="M68" s="11"/>
      <c r="N68" s="11">
        <v>200605</v>
      </c>
      <c r="O68" s="11"/>
      <c r="P68" s="11" t="s">
        <v>349</v>
      </c>
      <c r="Q68" s="11"/>
      <c r="R68" s="11"/>
      <c r="S68" s="11" t="s">
        <v>1374</v>
      </c>
      <c r="T68" s="11"/>
      <c r="U68" s="11"/>
      <c r="V68" s="11"/>
      <c r="W68" s="11"/>
      <c r="X68" s="36">
        <f t="shared" si="2"/>
        <v>0</v>
      </c>
      <c r="Y68" s="36">
        <f t="shared" si="3"/>
        <v>0</v>
      </c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6"/>
      <c r="BE68" s="16"/>
    </row>
    <row r="69" spans="1:57" x14ac:dyDescent="0.3">
      <c r="A69" s="11" t="s">
        <v>2331</v>
      </c>
      <c r="B69" s="11" t="s">
        <v>2332</v>
      </c>
      <c r="C69" s="11">
        <v>1</v>
      </c>
      <c r="D69" s="11" t="s">
        <v>2333</v>
      </c>
      <c r="E69" s="11" t="s">
        <v>2188</v>
      </c>
      <c r="F69" s="11" t="s">
        <v>2188</v>
      </c>
      <c r="G69" s="13">
        <v>40771.683680555558</v>
      </c>
      <c r="H69" s="11"/>
      <c r="I69" s="11"/>
      <c r="J69" s="11" t="s">
        <v>354</v>
      </c>
      <c r="K69" s="11" t="s">
        <v>361</v>
      </c>
      <c r="L69" s="11"/>
      <c r="M69" s="11"/>
      <c r="N69" s="11"/>
      <c r="O69" s="11"/>
      <c r="P69" s="11" t="s">
        <v>2240</v>
      </c>
      <c r="Q69" s="11"/>
      <c r="R69" s="11"/>
      <c r="S69" s="11" t="s">
        <v>1374</v>
      </c>
      <c r="T69" s="11"/>
      <c r="U69" s="11"/>
      <c r="V69" s="11"/>
      <c r="W69" s="11"/>
      <c r="X69" s="36">
        <f t="shared" si="2"/>
        <v>0</v>
      </c>
      <c r="Y69" s="36">
        <f t="shared" si="3"/>
        <v>0</v>
      </c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6"/>
      <c r="BE69" s="16"/>
    </row>
    <row r="70" spans="1:57" x14ac:dyDescent="0.3">
      <c r="A70" s="11" t="s">
        <v>2336</v>
      </c>
      <c r="B70" s="11" t="s">
        <v>2337</v>
      </c>
      <c r="C70" s="11" t="s">
        <v>1372</v>
      </c>
      <c r="D70" s="11" t="s">
        <v>2249</v>
      </c>
      <c r="E70" s="11" t="s">
        <v>2272</v>
      </c>
      <c r="F70" s="11" t="s">
        <v>2272</v>
      </c>
      <c r="G70" s="13">
        <v>40785.462731481479</v>
      </c>
      <c r="H70" s="11"/>
      <c r="I70" s="11"/>
      <c r="J70" s="11" t="s">
        <v>387</v>
      </c>
      <c r="K70" s="11" t="s">
        <v>392</v>
      </c>
      <c r="L70" s="11"/>
      <c r="M70" s="11"/>
      <c r="N70" s="11">
        <v>200605</v>
      </c>
      <c r="O70" s="11"/>
      <c r="P70" s="11" t="s">
        <v>349</v>
      </c>
      <c r="Q70" s="11" t="s">
        <v>2180</v>
      </c>
      <c r="R70" s="11"/>
      <c r="S70" s="11"/>
      <c r="T70" s="11"/>
      <c r="U70" s="11"/>
      <c r="V70" s="11"/>
      <c r="W70" s="11"/>
      <c r="X70" s="36">
        <f t="shared" si="2"/>
        <v>0</v>
      </c>
      <c r="Y70" s="36">
        <f t="shared" si="3"/>
        <v>0</v>
      </c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6"/>
      <c r="BE70" s="16"/>
    </row>
    <row r="71" spans="1:57" x14ac:dyDescent="0.3">
      <c r="A71" s="11" t="s">
        <v>2338</v>
      </c>
      <c r="B71" s="11" t="s">
        <v>2339</v>
      </c>
      <c r="C71" s="11">
        <v>1</v>
      </c>
      <c r="D71" s="11" t="s">
        <v>2340</v>
      </c>
      <c r="E71" s="11" t="s">
        <v>2341</v>
      </c>
      <c r="F71" s="11" t="s">
        <v>440</v>
      </c>
      <c r="G71" s="13">
        <v>40785.810208333336</v>
      </c>
      <c r="H71" s="11"/>
      <c r="I71" s="11"/>
      <c r="J71" s="11" t="s">
        <v>387</v>
      </c>
      <c r="K71" s="11" t="s">
        <v>392</v>
      </c>
      <c r="L71" s="11"/>
      <c r="M71" s="11"/>
      <c r="N71" s="11">
        <v>200605</v>
      </c>
      <c r="O71" s="11"/>
      <c r="P71" s="11" t="s">
        <v>341</v>
      </c>
      <c r="Q71" s="11"/>
      <c r="R71" s="11"/>
      <c r="S71" s="11" t="s">
        <v>1374</v>
      </c>
      <c r="T71" s="11"/>
      <c r="U71" s="11"/>
      <c r="V71" s="11"/>
      <c r="W71" s="11"/>
      <c r="X71" s="36">
        <f t="shared" si="2"/>
        <v>0</v>
      </c>
      <c r="Y71" s="36">
        <f t="shared" si="3"/>
        <v>0</v>
      </c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2"/>
      <c r="AN71" s="11"/>
      <c r="AO71" s="11"/>
      <c r="AP71" s="11"/>
      <c r="AQ71" s="12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2"/>
      <c r="BC71" s="11"/>
      <c r="BD71" s="16"/>
      <c r="BE71" s="16"/>
    </row>
    <row r="72" spans="1:57" x14ac:dyDescent="0.3">
      <c r="A72" s="11" t="s">
        <v>475</v>
      </c>
      <c r="B72" s="11" t="s">
        <v>476</v>
      </c>
      <c r="C72" s="11" t="s">
        <v>1372</v>
      </c>
      <c r="D72" s="11" t="s">
        <v>1401</v>
      </c>
      <c r="E72" s="11" t="s">
        <v>477</v>
      </c>
      <c r="F72" s="11" t="s">
        <v>478</v>
      </c>
      <c r="G72" s="13">
        <v>40794.520451388889</v>
      </c>
      <c r="H72" s="11"/>
      <c r="I72" s="11"/>
      <c r="J72" s="11" t="s">
        <v>387</v>
      </c>
      <c r="K72" s="11" t="s">
        <v>352</v>
      </c>
      <c r="L72" s="11"/>
      <c r="M72" s="11"/>
      <c r="N72" s="11">
        <v>200605</v>
      </c>
      <c r="O72" s="11"/>
      <c r="P72" s="11" t="s">
        <v>135</v>
      </c>
      <c r="Q72" s="11" t="s">
        <v>369</v>
      </c>
      <c r="R72" s="11" t="s">
        <v>979</v>
      </c>
      <c r="S72" s="11" t="s">
        <v>1383</v>
      </c>
      <c r="T72" s="11"/>
      <c r="U72" s="11"/>
      <c r="V72" s="11"/>
      <c r="W72" s="11"/>
      <c r="X72" s="36">
        <f t="shared" si="2"/>
        <v>0</v>
      </c>
      <c r="Y72" s="36">
        <f t="shared" si="3"/>
        <v>0</v>
      </c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2"/>
      <c r="AL72" s="12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6"/>
      <c r="BE72" s="16"/>
    </row>
    <row r="73" spans="1:57" x14ac:dyDescent="0.3">
      <c r="A73" s="11" t="s">
        <v>480</v>
      </c>
      <c r="B73" s="11" t="s">
        <v>481</v>
      </c>
      <c r="C73" s="11" t="s">
        <v>1372</v>
      </c>
      <c r="D73" s="11" t="s">
        <v>1401</v>
      </c>
      <c r="E73" s="11" t="s">
        <v>477</v>
      </c>
      <c r="F73" s="11" t="s">
        <v>478</v>
      </c>
      <c r="G73" s="13">
        <v>40794.528634259259</v>
      </c>
      <c r="H73" s="11"/>
      <c r="I73" s="11"/>
      <c r="J73" s="11" t="s">
        <v>387</v>
      </c>
      <c r="K73" s="11" t="s">
        <v>352</v>
      </c>
      <c r="L73" s="11"/>
      <c r="M73" s="11"/>
      <c r="N73" s="11">
        <v>200605</v>
      </c>
      <c r="O73" s="11"/>
      <c r="P73" s="11" t="s">
        <v>349</v>
      </c>
      <c r="Q73" s="11" t="s">
        <v>369</v>
      </c>
      <c r="R73" s="11"/>
      <c r="S73" s="11"/>
      <c r="T73" s="11">
        <v>205</v>
      </c>
      <c r="U73" s="11">
        <v>203</v>
      </c>
      <c r="V73" s="11">
        <v>0</v>
      </c>
      <c r="W73" s="11"/>
      <c r="X73" s="36">
        <f t="shared" si="2"/>
        <v>205</v>
      </c>
      <c r="Y73" s="36">
        <f t="shared" si="3"/>
        <v>203</v>
      </c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2"/>
      <c r="BC73" s="11"/>
      <c r="BD73" s="16"/>
      <c r="BE73" s="16"/>
    </row>
    <row r="74" spans="1:57" x14ac:dyDescent="0.3">
      <c r="A74" s="11" t="s">
        <v>482</v>
      </c>
      <c r="B74" s="11" t="s">
        <v>483</v>
      </c>
      <c r="C74" s="11" t="s">
        <v>1372</v>
      </c>
      <c r="D74" s="11" t="s">
        <v>1401</v>
      </c>
      <c r="E74" s="11" t="s">
        <v>477</v>
      </c>
      <c r="F74" s="11" t="s">
        <v>478</v>
      </c>
      <c r="G74" s="13">
        <v>40794.535891203705</v>
      </c>
      <c r="H74" s="11"/>
      <c r="I74" s="11"/>
      <c r="J74" s="11" t="s">
        <v>387</v>
      </c>
      <c r="K74" s="11" t="s">
        <v>352</v>
      </c>
      <c r="L74" s="11"/>
      <c r="M74" s="11"/>
      <c r="N74" s="11">
        <v>200605</v>
      </c>
      <c r="O74" s="11"/>
      <c r="P74" s="11" t="s">
        <v>135</v>
      </c>
      <c r="Q74" s="11" t="s">
        <v>369</v>
      </c>
      <c r="R74" s="11" t="s">
        <v>979</v>
      </c>
      <c r="S74" s="11" t="s">
        <v>1383</v>
      </c>
      <c r="T74" s="11"/>
      <c r="U74" s="11"/>
      <c r="V74" s="11"/>
      <c r="W74" s="11"/>
      <c r="X74" s="36">
        <f t="shared" si="2"/>
        <v>0</v>
      </c>
      <c r="Y74" s="36">
        <f t="shared" si="3"/>
        <v>0</v>
      </c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6"/>
      <c r="BE74" s="16"/>
    </row>
    <row r="75" spans="1:57" x14ac:dyDescent="0.3">
      <c r="A75" s="11" t="s">
        <v>484</v>
      </c>
      <c r="B75" s="11" t="s">
        <v>485</v>
      </c>
      <c r="C75" s="11" t="s">
        <v>1372</v>
      </c>
      <c r="D75" s="11" t="s">
        <v>1401</v>
      </c>
      <c r="E75" s="11" t="s">
        <v>477</v>
      </c>
      <c r="F75" s="11" t="s">
        <v>478</v>
      </c>
      <c r="G75" s="13">
        <v>40794.538622685184</v>
      </c>
      <c r="H75" s="13"/>
      <c r="I75" s="11"/>
      <c r="J75" s="11" t="s">
        <v>387</v>
      </c>
      <c r="K75" s="11" t="s">
        <v>352</v>
      </c>
      <c r="L75" s="11"/>
      <c r="M75" s="11"/>
      <c r="N75" s="11">
        <v>200605</v>
      </c>
      <c r="O75" s="11"/>
      <c r="P75" s="11" t="s">
        <v>135</v>
      </c>
      <c r="Q75" s="11" t="s">
        <v>369</v>
      </c>
      <c r="R75" s="11" t="s">
        <v>979</v>
      </c>
      <c r="S75" s="11" t="s">
        <v>1374</v>
      </c>
      <c r="T75" s="11"/>
      <c r="U75" s="11"/>
      <c r="V75" s="11"/>
      <c r="W75" s="11"/>
      <c r="X75" s="36">
        <f t="shared" si="2"/>
        <v>0</v>
      </c>
      <c r="Y75" s="36">
        <f t="shared" si="3"/>
        <v>0</v>
      </c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6"/>
      <c r="BE75" s="16"/>
    </row>
    <row r="76" spans="1:57" x14ac:dyDescent="0.3">
      <c r="A76" s="11" t="s">
        <v>2343</v>
      </c>
      <c r="B76" s="11" t="s">
        <v>2344</v>
      </c>
      <c r="C76" s="11">
        <v>1</v>
      </c>
      <c r="D76" s="11" t="s">
        <v>2345</v>
      </c>
      <c r="E76" s="11" t="s">
        <v>349</v>
      </c>
      <c r="F76" s="11" t="s">
        <v>2346</v>
      </c>
      <c r="G76" s="13">
        <v>40807.572222222225</v>
      </c>
      <c r="H76" s="11"/>
      <c r="I76" s="11"/>
      <c r="J76" s="11" t="s">
        <v>387</v>
      </c>
      <c r="K76" s="11" t="s">
        <v>352</v>
      </c>
      <c r="L76" s="11"/>
      <c r="M76" s="11"/>
      <c r="N76" s="11">
        <v>200605</v>
      </c>
      <c r="O76" s="11"/>
      <c r="P76" s="11" t="s">
        <v>349</v>
      </c>
      <c r="Q76" s="11"/>
      <c r="R76" s="11"/>
      <c r="S76" s="11"/>
      <c r="T76" s="11"/>
      <c r="U76" s="11"/>
      <c r="V76" s="11"/>
      <c r="W76" s="11"/>
      <c r="X76" s="36">
        <f t="shared" si="2"/>
        <v>0</v>
      </c>
      <c r="Y76" s="36">
        <f t="shared" si="3"/>
        <v>0</v>
      </c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6"/>
      <c r="BE76" s="16"/>
    </row>
    <row r="77" spans="1:57" x14ac:dyDescent="0.3">
      <c r="A77" s="11" t="s">
        <v>486</v>
      </c>
      <c r="B77" s="11" t="s">
        <v>487</v>
      </c>
      <c r="C77" s="11" t="s">
        <v>1372</v>
      </c>
      <c r="D77" s="11" t="s">
        <v>1387</v>
      </c>
      <c r="E77" s="11" t="s">
        <v>424</v>
      </c>
      <c r="F77" s="11" t="s">
        <v>427</v>
      </c>
      <c r="G77" s="13">
        <v>40809.558900462966</v>
      </c>
      <c r="H77" s="11"/>
      <c r="I77" s="11"/>
      <c r="J77" s="11" t="s">
        <v>387</v>
      </c>
      <c r="K77" s="11" t="s">
        <v>361</v>
      </c>
      <c r="L77" s="11"/>
      <c r="M77" s="11"/>
      <c r="N77" s="11">
        <v>200605</v>
      </c>
      <c r="O77" s="11"/>
      <c r="P77" s="11" t="s">
        <v>349</v>
      </c>
      <c r="Q77" s="11" t="s">
        <v>369</v>
      </c>
      <c r="R77" s="11"/>
      <c r="S77" s="11"/>
      <c r="T77" s="11">
        <v>132</v>
      </c>
      <c r="U77" s="11">
        <v>128</v>
      </c>
      <c r="V77" s="11"/>
      <c r="W77" s="11"/>
      <c r="X77" s="36">
        <f t="shared" si="2"/>
        <v>132</v>
      </c>
      <c r="Y77" s="36">
        <f t="shared" si="3"/>
        <v>128</v>
      </c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2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2"/>
      <c r="BC77" s="11"/>
      <c r="BD77" s="16"/>
      <c r="BE77" s="16"/>
    </row>
    <row r="78" spans="1:57" x14ac:dyDescent="0.3">
      <c r="A78" s="11" t="s">
        <v>2347</v>
      </c>
      <c r="B78" s="11" t="s">
        <v>2348</v>
      </c>
      <c r="C78" s="11">
        <v>1</v>
      </c>
      <c r="D78" s="11" t="s">
        <v>2349</v>
      </c>
      <c r="E78" s="11" t="s">
        <v>2240</v>
      </c>
      <c r="F78" s="11" t="s">
        <v>363</v>
      </c>
      <c r="G78" s="13">
        <v>40812.483842592592</v>
      </c>
      <c r="H78" s="13"/>
      <c r="I78" s="11"/>
      <c r="J78" s="11" t="s">
        <v>354</v>
      </c>
      <c r="K78" s="11" t="s">
        <v>347</v>
      </c>
      <c r="L78" s="11"/>
      <c r="M78" s="11"/>
      <c r="N78" s="11">
        <v>7810</v>
      </c>
      <c r="O78" s="11"/>
      <c r="P78" s="11" t="s">
        <v>115</v>
      </c>
      <c r="Q78" s="11"/>
      <c r="R78" s="11"/>
      <c r="S78" s="11"/>
      <c r="T78" s="11"/>
      <c r="U78" s="11"/>
      <c r="V78" s="11"/>
      <c r="W78" s="11"/>
      <c r="X78" s="36">
        <f t="shared" si="2"/>
        <v>0</v>
      </c>
      <c r="Y78" s="36">
        <f t="shared" si="3"/>
        <v>0</v>
      </c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6"/>
      <c r="BE78" s="16"/>
    </row>
    <row r="79" spans="1:57" x14ac:dyDescent="0.3">
      <c r="A79" s="11" t="s">
        <v>2351</v>
      </c>
      <c r="B79" s="11" t="s">
        <v>2352</v>
      </c>
      <c r="C79" s="11">
        <v>1</v>
      </c>
      <c r="D79" s="11" t="s">
        <v>2353</v>
      </c>
      <c r="E79" s="11" t="s">
        <v>2214</v>
      </c>
      <c r="F79" s="11" t="s">
        <v>2214</v>
      </c>
      <c r="G79" s="13">
        <v>40816.652256944442</v>
      </c>
      <c r="H79" s="11"/>
      <c r="I79" s="11"/>
      <c r="J79" s="11" t="s">
        <v>354</v>
      </c>
      <c r="K79" s="11" t="s">
        <v>398</v>
      </c>
      <c r="L79" s="11"/>
      <c r="M79" s="11"/>
      <c r="N79" s="11">
        <v>1200502</v>
      </c>
      <c r="O79" s="11"/>
      <c r="P79" s="11" t="s">
        <v>115</v>
      </c>
      <c r="Q79" s="11" t="s">
        <v>2180</v>
      </c>
      <c r="R79" s="11"/>
      <c r="S79" s="11" t="s">
        <v>1374</v>
      </c>
      <c r="T79" s="11"/>
      <c r="U79" s="11"/>
      <c r="V79" s="11"/>
      <c r="W79" s="11"/>
      <c r="X79" s="36">
        <f t="shared" si="2"/>
        <v>0</v>
      </c>
      <c r="Y79" s="36">
        <f t="shared" si="3"/>
        <v>0</v>
      </c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6"/>
      <c r="BE79" s="16"/>
    </row>
    <row r="80" spans="1:57" x14ac:dyDescent="0.3">
      <c r="A80" s="11" t="s">
        <v>490</v>
      </c>
      <c r="B80" s="11" t="s">
        <v>491</v>
      </c>
      <c r="C80" s="11">
        <v>1</v>
      </c>
      <c r="D80" s="11" t="s">
        <v>1402</v>
      </c>
      <c r="E80" s="11" t="s">
        <v>492</v>
      </c>
      <c r="F80" s="11" t="s">
        <v>492</v>
      </c>
      <c r="G80" s="13">
        <v>40822.358831018515</v>
      </c>
      <c r="H80" s="11"/>
      <c r="I80" s="11"/>
      <c r="J80" s="11" t="s">
        <v>354</v>
      </c>
      <c r="K80" s="11" t="s">
        <v>398</v>
      </c>
      <c r="L80" s="11"/>
      <c r="M80" s="11"/>
      <c r="N80" s="11"/>
      <c r="O80" s="11"/>
      <c r="P80" s="11" t="s">
        <v>115</v>
      </c>
      <c r="Q80" s="11" t="s">
        <v>369</v>
      </c>
      <c r="R80" s="11" t="s">
        <v>980</v>
      </c>
      <c r="S80" s="11" t="s">
        <v>1374</v>
      </c>
      <c r="T80" s="11"/>
      <c r="U80" s="11"/>
      <c r="V80" s="11"/>
      <c r="W80" s="11"/>
      <c r="X80" s="36">
        <f t="shared" si="2"/>
        <v>0</v>
      </c>
      <c r="Y80" s="36">
        <f t="shared" si="3"/>
        <v>0</v>
      </c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6"/>
      <c r="BE80" s="16"/>
    </row>
    <row r="81" spans="1:57" x14ac:dyDescent="0.3">
      <c r="A81" s="11" t="s">
        <v>493</v>
      </c>
      <c r="B81" s="11" t="s">
        <v>494</v>
      </c>
      <c r="C81" s="11">
        <v>916</v>
      </c>
      <c r="D81" s="11" t="s">
        <v>983</v>
      </c>
      <c r="E81" s="11" t="s">
        <v>92</v>
      </c>
      <c r="F81" s="11" t="s">
        <v>92</v>
      </c>
      <c r="G81" s="13">
        <v>40823.420520833337</v>
      </c>
      <c r="H81" s="11"/>
      <c r="I81" s="11"/>
      <c r="J81" s="11" t="s">
        <v>354</v>
      </c>
      <c r="K81" s="11" t="s">
        <v>352</v>
      </c>
      <c r="L81" s="11"/>
      <c r="M81" s="11"/>
      <c r="N81" s="11">
        <v>1200502</v>
      </c>
      <c r="O81" s="11"/>
      <c r="P81" s="11" t="s">
        <v>250</v>
      </c>
      <c r="Q81" s="11" t="s">
        <v>369</v>
      </c>
      <c r="R81" s="11"/>
      <c r="S81" s="11" t="s">
        <v>1374</v>
      </c>
      <c r="T81" s="11">
        <v>400</v>
      </c>
      <c r="U81" s="11"/>
      <c r="V81" s="11"/>
      <c r="W81" s="11"/>
      <c r="X81" s="36">
        <f t="shared" si="2"/>
        <v>400</v>
      </c>
      <c r="Y81" s="36">
        <f t="shared" si="3"/>
        <v>0</v>
      </c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2"/>
      <c r="AN81" s="12"/>
      <c r="AO81" s="11"/>
      <c r="AP81" s="11"/>
      <c r="AQ81" s="12"/>
      <c r="AR81" s="11"/>
      <c r="AS81" s="12"/>
      <c r="AT81" s="11"/>
      <c r="AU81" s="11"/>
      <c r="AV81" s="11"/>
      <c r="AW81" s="11"/>
      <c r="AX81" s="11"/>
      <c r="AY81" s="11"/>
      <c r="AZ81" s="11"/>
      <c r="BA81" s="11"/>
      <c r="BB81" s="12"/>
      <c r="BC81" s="11"/>
      <c r="BD81" s="16"/>
      <c r="BE81" s="16"/>
    </row>
    <row r="82" spans="1:57" x14ac:dyDescent="0.3">
      <c r="A82" s="11" t="s">
        <v>2354</v>
      </c>
      <c r="B82" s="11" t="s">
        <v>2355</v>
      </c>
      <c r="C82" s="11" t="s">
        <v>1372</v>
      </c>
      <c r="D82" s="11" t="s">
        <v>2345</v>
      </c>
      <c r="E82" s="11" t="s">
        <v>349</v>
      </c>
      <c r="F82" s="11" t="s">
        <v>2346</v>
      </c>
      <c r="G82" s="13">
        <v>40826.601134259261</v>
      </c>
      <c r="H82" s="11"/>
      <c r="I82" s="11"/>
      <c r="J82" s="11" t="s">
        <v>387</v>
      </c>
      <c r="K82" s="11" t="s">
        <v>392</v>
      </c>
      <c r="L82" s="11"/>
      <c r="M82" s="11"/>
      <c r="N82" s="11">
        <v>200605</v>
      </c>
      <c r="O82" s="11"/>
      <c r="P82" s="11" t="s">
        <v>2335</v>
      </c>
      <c r="Q82" s="11"/>
      <c r="R82" s="11"/>
      <c r="S82" s="11"/>
      <c r="T82" s="11"/>
      <c r="U82" s="11"/>
      <c r="V82" s="11"/>
      <c r="W82" s="11"/>
      <c r="X82" s="36">
        <f t="shared" si="2"/>
        <v>0</v>
      </c>
      <c r="Y82" s="36">
        <f t="shared" si="3"/>
        <v>0</v>
      </c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6"/>
      <c r="BE82" s="16"/>
    </row>
    <row r="83" spans="1:57" x14ac:dyDescent="0.3">
      <c r="A83" s="11" t="s">
        <v>2356</v>
      </c>
      <c r="B83" s="11" t="s">
        <v>2357</v>
      </c>
      <c r="C83" s="11">
        <v>1</v>
      </c>
      <c r="D83" s="11" t="s">
        <v>1403</v>
      </c>
      <c r="E83" s="11" t="s">
        <v>373</v>
      </c>
      <c r="F83" s="11" t="s">
        <v>373</v>
      </c>
      <c r="G83" s="13">
        <v>40827.512291666666</v>
      </c>
      <c r="H83" s="11"/>
      <c r="I83" s="11"/>
      <c r="J83" s="11" t="s">
        <v>354</v>
      </c>
      <c r="K83" s="11" t="s">
        <v>361</v>
      </c>
      <c r="L83" s="11"/>
      <c r="M83" s="11"/>
      <c r="N83" s="11">
        <v>200605</v>
      </c>
      <c r="O83" s="11"/>
      <c r="P83" s="11" t="s">
        <v>115</v>
      </c>
      <c r="Q83" s="11"/>
      <c r="R83" s="11"/>
      <c r="S83" s="11"/>
      <c r="T83" s="11">
        <v>196</v>
      </c>
      <c r="U83" s="11">
        <v>196</v>
      </c>
      <c r="V83" s="11">
        <v>25</v>
      </c>
      <c r="W83" s="11">
        <v>20.5</v>
      </c>
      <c r="X83" s="36">
        <f t="shared" si="2"/>
        <v>221</v>
      </c>
      <c r="Y83" s="36">
        <f t="shared" si="3"/>
        <v>216.5</v>
      </c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6"/>
      <c r="BE83" s="16"/>
    </row>
    <row r="84" spans="1:57" x14ac:dyDescent="0.3">
      <c r="A84" s="11" t="s">
        <v>2360</v>
      </c>
      <c r="B84" s="11" t="s">
        <v>2361</v>
      </c>
      <c r="C84" s="11">
        <v>1</v>
      </c>
      <c r="D84" s="11" t="s">
        <v>2362</v>
      </c>
      <c r="E84" s="11" t="s">
        <v>2363</v>
      </c>
      <c r="F84" s="11" t="s">
        <v>2363</v>
      </c>
      <c r="G84" s="13">
        <v>39898.561215277776</v>
      </c>
      <c r="H84" s="11"/>
      <c r="I84" s="11"/>
      <c r="J84" s="11" t="s">
        <v>354</v>
      </c>
      <c r="K84" s="11" t="s">
        <v>361</v>
      </c>
      <c r="L84" s="11"/>
      <c r="M84" s="11"/>
      <c r="N84" s="11"/>
      <c r="O84" s="11"/>
      <c r="P84" s="11"/>
      <c r="Q84" s="11"/>
      <c r="R84" s="11"/>
      <c r="S84" s="11" t="s">
        <v>1374</v>
      </c>
      <c r="T84" s="11"/>
      <c r="U84" s="11"/>
      <c r="V84" s="11"/>
      <c r="W84" s="11"/>
      <c r="X84" s="36">
        <f t="shared" si="2"/>
        <v>0</v>
      </c>
      <c r="Y84" s="36">
        <f t="shared" si="3"/>
        <v>0</v>
      </c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6"/>
      <c r="BE84" s="16"/>
    </row>
    <row r="85" spans="1:57" x14ac:dyDescent="0.3">
      <c r="A85" s="11" t="s">
        <v>2364</v>
      </c>
      <c r="B85" s="11" t="s">
        <v>2365</v>
      </c>
      <c r="C85" s="11">
        <v>1</v>
      </c>
      <c r="D85" s="11" t="s">
        <v>2358</v>
      </c>
      <c r="E85" s="11" t="s">
        <v>2359</v>
      </c>
      <c r="F85" s="11" t="s">
        <v>2359</v>
      </c>
      <c r="G85" s="13">
        <v>40835.415462962963</v>
      </c>
      <c r="H85" s="11"/>
      <c r="I85" s="11"/>
      <c r="J85" s="11" t="s">
        <v>354</v>
      </c>
      <c r="K85" s="11" t="s">
        <v>361</v>
      </c>
      <c r="L85" s="11"/>
      <c r="M85" s="11"/>
      <c r="N85" s="11">
        <v>200705</v>
      </c>
      <c r="O85" s="11"/>
      <c r="P85" s="11" t="s">
        <v>2335</v>
      </c>
      <c r="Q85" s="11"/>
      <c r="R85" s="11"/>
      <c r="S85" s="11" t="s">
        <v>1374</v>
      </c>
      <c r="T85" s="11"/>
      <c r="U85" s="11"/>
      <c r="V85" s="11"/>
      <c r="W85" s="11"/>
      <c r="X85" s="36">
        <f t="shared" si="2"/>
        <v>0</v>
      </c>
      <c r="Y85" s="36">
        <f t="shared" si="3"/>
        <v>0</v>
      </c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6"/>
      <c r="BE85" s="16"/>
    </row>
    <row r="86" spans="1:57" x14ac:dyDescent="0.3">
      <c r="A86" s="11" t="s">
        <v>2366</v>
      </c>
      <c r="B86" s="11" t="s">
        <v>2367</v>
      </c>
      <c r="C86" s="11">
        <v>1</v>
      </c>
      <c r="D86" s="11" t="s">
        <v>2368</v>
      </c>
      <c r="E86" s="11" t="s">
        <v>2369</v>
      </c>
      <c r="F86" s="11" t="s">
        <v>2369</v>
      </c>
      <c r="G86" s="13">
        <v>40836.476840277777</v>
      </c>
      <c r="H86" s="11"/>
      <c r="I86" s="11"/>
      <c r="J86" s="11" t="s">
        <v>354</v>
      </c>
      <c r="K86" s="11" t="s">
        <v>361</v>
      </c>
      <c r="L86" s="11"/>
      <c r="M86" s="11"/>
      <c r="N86" s="11">
        <v>6900</v>
      </c>
      <c r="O86" s="11"/>
      <c r="P86" s="11" t="s">
        <v>362</v>
      </c>
      <c r="Q86" s="11"/>
      <c r="R86" s="11"/>
      <c r="S86" s="11" t="s">
        <v>1374</v>
      </c>
      <c r="T86" s="11"/>
      <c r="U86" s="11"/>
      <c r="V86" s="11"/>
      <c r="W86" s="11"/>
      <c r="X86" s="36">
        <f t="shared" si="2"/>
        <v>0</v>
      </c>
      <c r="Y86" s="36">
        <f t="shared" si="3"/>
        <v>0</v>
      </c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6"/>
      <c r="BE86" s="16"/>
    </row>
    <row r="87" spans="1:57" x14ac:dyDescent="0.3">
      <c r="A87" s="11" t="s">
        <v>495</v>
      </c>
      <c r="B87" s="11" t="s">
        <v>496</v>
      </c>
      <c r="C87" s="11" t="s">
        <v>1372</v>
      </c>
      <c r="D87" s="11" t="s">
        <v>1404</v>
      </c>
      <c r="E87" s="11" t="s">
        <v>479</v>
      </c>
      <c r="F87" s="11" t="s">
        <v>349</v>
      </c>
      <c r="G87" s="13">
        <v>40836.890960648147</v>
      </c>
      <c r="H87" s="11"/>
      <c r="I87" s="11"/>
      <c r="J87" s="11" t="s">
        <v>387</v>
      </c>
      <c r="K87" s="11" t="s">
        <v>404</v>
      </c>
      <c r="L87" s="11"/>
      <c r="M87" s="11"/>
      <c r="N87" s="11">
        <v>200605</v>
      </c>
      <c r="O87" s="11"/>
      <c r="P87" s="11" t="s">
        <v>349</v>
      </c>
      <c r="Q87" s="11" t="s">
        <v>369</v>
      </c>
      <c r="R87" s="11"/>
      <c r="S87" s="11" t="s">
        <v>1374</v>
      </c>
      <c r="T87" s="11"/>
      <c r="U87" s="11"/>
      <c r="V87" s="11"/>
      <c r="W87" s="11"/>
      <c r="X87" s="36">
        <f t="shared" si="2"/>
        <v>0</v>
      </c>
      <c r="Y87" s="36">
        <f t="shared" si="3"/>
        <v>0</v>
      </c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2"/>
      <c r="AN87" s="12"/>
      <c r="AO87" s="11"/>
      <c r="AP87" s="11"/>
      <c r="AQ87" s="12"/>
      <c r="AR87" s="12"/>
      <c r="AS87" s="12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6"/>
      <c r="BE87" s="16"/>
    </row>
    <row r="88" spans="1:57" x14ac:dyDescent="0.3">
      <c r="A88" s="11" t="s">
        <v>2370</v>
      </c>
      <c r="B88" s="11" t="s">
        <v>2371</v>
      </c>
      <c r="C88" s="11">
        <v>1</v>
      </c>
      <c r="D88" s="11" t="s">
        <v>1405</v>
      </c>
      <c r="E88" s="11" t="s">
        <v>362</v>
      </c>
      <c r="F88" s="11" t="s">
        <v>362</v>
      </c>
      <c r="G88" s="13">
        <v>40837.493738425925</v>
      </c>
      <c r="H88" s="11"/>
      <c r="I88" s="11"/>
      <c r="J88" s="11" t="s">
        <v>354</v>
      </c>
      <c r="K88" s="11" t="s">
        <v>352</v>
      </c>
      <c r="L88" s="11"/>
      <c r="M88" s="11"/>
      <c r="N88" s="11">
        <v>6900</v>
      </c>
      <c r="O88" s="11"/>
      <c r="P88" s="11" t="s">
        <v>362</v>
      </c>
      <c r="Q88" s="11"/>
      <c r="R88" s="11"/>
      <c r="S88" s="11" t="s">
        <v>1374</v>
      </c>
      <c r="T88" s="11">
        <v>528</v>
      </c>
      <c r="U88" s="11"/>
      <c r="V88" s="11"/>
      <c r="W88" s="11"/>
      <c r="X88" s="36">
        <f t="shared" si="2"/>
        <v>528</v>
      </c>
      <c r="Y88" s="36">
        <f t="shared" si="3"/>
        <v>0</v>
      </c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2"/>
      <c r="AN88" s="12"/>
      <c r="AO88" s="12"/>
      <c r="AP88" s="12"/>
      <c r="AQ88" s="12"/>
      <c r="AR88" s="12"/>
      <c r="AS88" s="12"/>
      <c r="AT88" s="11"/>
      <c r="AU88" s="11"/>
      <c r="AV88" s="11"/>
      <c r="AW88" s="11"/>
      <c r="AX88" s="11"/>
      <c r="AY88" s="11"/>
      <c r="AZ88" s="11"/>
      <c r="BA88" s="11"/>
      <c r="BB88" s="12"/>
      <c r="BC88" s="11"/>
      <c r="BD88" s="16"/>
      <c r="BE88" s="16"/>
    </row>
    <row r="89" spans="1:57" x14ac:dyDescent="0.3">
      <c r="A89" s="11" t="s">
        <v>2372</v>
      </c>
      <c r="B89" s="11" t="s">
        <v>2373</v>
      </c>
      <c r="C89" s="11" t="s">
        <v>1372</v>
      </c>
      <c r="D89" s="11" t="s">
        <v>2374</v>
      </c>
      <c r="E89" s="11" t="s">
        <v>2375</v>
      </c>
      <c r="F89" s="11" t="s">
        <v>2375</v>
      </c>
      <c r="G89" s="13">
        <v>40842.447048611109</v>
      </c>
      <c r="H89" s="11"/>
      <c r="I89" s="11"/>
      <c r="J89" s="11" t="s">
        <v>387</v>
      </c>
      <c r="K89" s="11" t="s">
        <v>498</v>
      </c>
      <c r="L89" s="11"/>
      <c r="M89" s="11"/>
      <c r="N89" s="11">
        <v>200605</v>
      </c>
      <c r="O89" s="11"/>
      <c r="P89" s="11" t="s">
        <v>349</v>
      </c>
      <c r="Q89" s="11"/>
      <c r="R89" s="11"/>
      <c r="S89" s="11" t="s">
        <v>1374</v>
      </c>
      <c r="T89" s="11"/>
      <c r="U89" s="11"/>
      <c r="V89" s="11"/>
      <c r="W89" s="11"/>
      <c r="X89" s="36">
        <f t="shared" si="2"/>
        <v>0</v>
      </c>
      <c r="Y89" s="36">
        <f t="shared" si="3"/>
        <v>0</v>
      </c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6"/>
      <c r="BE89" s="16"/>
    </row>
    <row r="90" spans="1:57" x14ac:dyDescent="0.3">
      <c r="A90" s="11" t="s">
        <v>499</v>
      </c>
      <c r="B90" s="11" t="s">
        <v>500</v>
      </c>
      <c r="C90" s="11">
        <v>1</v>
      </c>
      <c r="D90" s="11" t="s">
        <v>1406</v>
      </c>
      <c r="E90" s="11" t="s">
        <v>501</v>
      </c>
      <c r="F90" s="11" t="s">
        <v>501</v>
      </c>
      <c r="G90" s="13">
        <v>40842.56958333333</v>
      </c>
      <c r="H90" s="11"/>
      <c r="I90" s="11"/>
      <c r="J90" s="11" t="s">
        <v>387</v>
      </c>
      <c r="K90" s="11" t="s">
        <v>347</v>
      </c>
      <c r="L90" s="11"/>
      <c r="M90" s="11"/>
      <c r="N90" s="11">
        <v>200605</v>
      </c>
      <c r="O90" s="11"/>
      <c r="P90" s="11" t="s">
        <v>349</v>
      </c>
      <c r="Q90" s="11" t="s">
        <v>369</v>
      </c>
      <c r="R90" s="11"/>
      <c r="S90" s="11" t="s">
        <v>1374</v>
      </c>
      <c r="T90" s="11">
        <v>150.69999999999999</v>
      </c>
      <c r="U90" s="11"/>
      <c r="V90" s="11"/>
      <c r="W90" s="11"/>
      <c r="X90" s="36">
        <f t="shared" si="2"/>
        <v>150.69999999999999</v>
      </c>
      <c r="Y90" s="36">
        <f t="shared" si="3"/>
        <v>0</v>
      </c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6"/>
      <c r="BE90" s="16"/>
    </row>
    <row r="91" spans="1:57" x14ac:dyDescent="0.3">
      <c r="A91" s="11" t="s">
        <v>502</v>
      </c>
      <c r="B91" s="11" t="s">
        <v>503</v>
      </c>
      <c r="C91" s="11">
        <v>1</v>
      </c>
      <c r="D91" s="11" t="s">
        <v>1389</v>
      </c>
      <c r="E91" s="11" t="s">
        <v>443</v>
      </c>
      <c r="F91" s="11" t="s">
        <v>423</v>
      </c>
      <c r="G91" s="13">
        <v>40843.373981481483</v>
      </c>
      <c r="H91" s="11"/>
      <c r="I91" s="11"/>
      <c r="J91" s="11" t="s">
        <v>387</v>
      </c>
      <c r="K91" s="11" t="s">
        <v>392</v>
      </c>
      <c r="L91" s="11"/>
      <c r="M91" s="11"/>
      <c r="N91" s="11">
        <v>200727</v>
      </c>
      <c r="O91" s="11"/>
      <c r="P91" s="11" t="s">
        <v>349</v>
      </c>
      <c r="Q91" s="11" t="s">
        <v>369</v>
      </c>
      <c r="R91" s="11"/>
      <c r="S91" s="11"/>
      <c r="T91" s="11"/>
      <c r="U91" s="11"/>
      <c r="V91" s="11"/>
      <c r="W91" s="11"/>
      <c r="X91" s="36">
        <f t="shared" si="2"/>
        <v>0</v>
      </c>
      <c r="Y91" s="36">
        <f t="shared" si="3"/>
        <v>0</v>
      </c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6"/>
      <c r="BE91" s="16"/>
    </row>
    <row r="92" spans="1:57" x14ac:dyDescent="0.3">
      <c r="A92" s="11" t="s">
        <v>504</v>
      </c>
      <c r="B92" s="11" t="s">
        <v>505</v>
      </c>
      <c r="C92" s="11">
        <v>1</v>
      </c>
      <c r="D92" s="11" t="s">
        <v>1389</v>
      </c>
      <c r="E92" s="11" t="s">
        <v>443</v>
      </c>
      <c r="F92" s="11" t="s">
        <v>423</v>
      </c>
      <c r="G92" s="13">
        <v>40843.391342592593</v>
      </c>
      <c r="H92" s="11"/>
      <c r="I92" s="11"/>
      <c r="J92" s="11" t="s">
        <v>387</v>
      </c>
      <c r="K92" s="11" t="s">
        <v>392</v>
      </c>
      <c r="L92" s="11"/>
      <c r="M92" s="11"/>
      <c r="N92" s="11">
        <v>200727</v>
      </c>
      <c r="O92" s="11"/>
      <c r="P92" s="11" t="s">
        <v>349</v>
      </c>
      <c r="Q92" s="11" t="s">
        <v>369</v>
      </c>
      <c r="R92" s="11"/>
      <c r="S92" s="11"/>
      <c r="T92" s="11"/>
      <c r="U92" s="11"/>
      <c r="V92" s="11"/>
      <c r="W92" s="11"/>
      <c r="X92" s="36">
        <f t="shared" si="2"/>
        <v>0</v>
      </c>
      <c r="Y92" s="36">
        <f t="shared" si="3"/>
        <v>0</v>
      </c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2"/>
      <c r="AL92" s="12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6"/>
      <c r="BE92" s="16"/>
    </row>
    <row r="93" spans="1:57" x14ac:dyDescent="0.3">
      <c r="A93" s="11" t="s">
        <v>2377</v>
      </c>
      <c r="B93" s="11" t="s">
        <v>2378</v>
      </c>
      <c r="C93" s="11">
        <v>1</v>
      </c>
      <c r="D93" s="11" t="s">
        <v>2379</v>
      </c>
      <c r="E93" s="11" t="s">
        <v>2380</v>
      </c>
      <c r="F93" s="11" t="s">
        <v>2380</v>
      </c>
      <c r="G93" s="13">
        <v>40850.433171296296</v>
      </c>
      <c r="H93" s="11"/>
      <c r="I93" s="11"/>
      <c r="J93" s="11" t="s">
        <v>433</v>
      </c>
      <c r="K93" s="11" t="s">
        <v>361</v>
      </c>
      <c r="L93" s="11"/>
      <c r="M93" s="11"/>
      <c r="N93" s="11">
        <v>6900</v>
      </c>
      <c r="O93" s="11"/>
      <c r="P93" s="11" t="s">
        <v>362</v>
      </c>
      <c r="Q93" s="11"/>
      <c r="R93" s="11"/>
      <c r="S93" s="11" t="s">
        <v>1374</v>
      </c>
      <c r="T93" s="11"/>
      <c r="U93" s="11"/>
      <c r="V93" s="11"/>
      <c r="W93" s="11"/>
      <c r="X93" s="36">
        <f t="shared" si="2"/>
        <v>0</v>
      </c>
      <c r="Y93" s="36">
        <f t="shared" si="3"/>
        <v>0</v>
      </c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6"/>
      <c r="BE93" s="16"/>
    </row>
    <row r="94" spans="1:57" x14ac:dyDescent="0.3">
      <c r="A94" s="11" t="s">
        <v>2381</v>
      </c>
      <c r="B94" s="11" t="s">
        <v>2382</v>
      </c>
      <c r="C94" s="11">
        <v>141</v>
      </c>
      <c r="D94" s="11" t="s">
        <v>2383</v>
      </c>
      <c r="E94" s="11" t="s">
        <v>397</v>
      </c>
      <c r="F94" s="11" t="s">
        <v>397</v>
      </c>
      <c r="G94" s="13">
        <v>40235.454675925925</v>
      </c>
      <c r="H94" s="11"/>
      <c r="I94" s="11"/>
      <c r="J94" s="11" t="s">
        <v>354</v>
      </c>
      <c r="K94" s="11" t="s">
        <v>398</v>
      </c>
      <c r="L94" s="11"/>
      <c r="M94" s="11"/>
      <c r="N94" s="11"/>
      <c r="O94" s="11"/>
      <c r="P94" s="11" t="s">
        <v>115</v>
      </c>
      <c r="Q94" s="11"/>
      <c r="R94" s="11"/>
      <c r="S94" s="11" t="s">
        <v>1374</v>
      </c>
      <c r="T94" s="11"/>
      <c r="U94" s="11"/>
      <c r="V94" s="11"/>
      <c r="W94" s="11"/>
      <c r="X94" s="36">
        <f t="shared" si="2"/>
        <v>0</v>
      </c>
      <c r="Y94" s="36">
        <f t="shared" si="3"/>
        <v>0</v>
      </c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6"/>
      <c r="BE94" s="16"/>
    </row>
    <row r="95" spans="1:57" x14ac:dyDescent="0.3">
      <c r="A95" s="11" t="s">
        <v>506</v>
      </c>
      <c r="B95" s="11" t="s">
        <v>507</v>
      </c>
      <c r="C95" s="11" t="s">
        <v>1372</v>
      </c>
      <c r="D95" s="11" t="s">
        <v>1387</v>
      </c>
      <c r="E95" s="11" t="s">
        <v>427</v>
      </c>
      <c r="F95" s="11" t="s">
        <v>427</v>
      </c>
      <c r="G95" s="13">
        <v>40855.414456018516</v>
      </c>
      <c r="H95" s="11"/>
      <c r="I95" s="11"/>
      <c r="J95" s="11" t="s">
        <v>387</v>
      </c>
      <c r="K95" s="11" t="s">
        <v>361</v>
      </c>
      <c r="L95" s="11"/>
      <c r="M95" s="11"/>
      <c r="N95" s="11">
        <v>200605</v>
      </c>
      <c r="O95" s="11"/>
      <c r="P95" s="11" t="s">
        <v>349</v>
      </c>
      <c r="Q95" s="11" t="s">
        <v>369</v>
      </c>
      <c r="R95" s="11"/>
      <c r="S95" s="11"/>
      <c r="T95" s="11">
        <v>130</v>
      </c>
      <c r="U95" s="11"/>
      <c r="V95" s="11"/>
      <c r="W95" s="11"/>
      <c r="X95" s="36">
        <f t="shared" si="2"/>
        <v>130</v>
      </c>
      <c r="Y95" s="36">
        <f t="shared" si="3"/>
        <v>0</v>
      </c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2"/>
      <c r="AL95" s="12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6"/>
      <c r="BE95" s="16"/>
    </row>
    <row r="96" spans="1:57" x14ac:dyDescent="0.3">
      <c r="A96" s="11" t="s">
        <v>510</v>
      </c>
      <c r="B96" s="11" t="s">
        <v>511</v>
      </c>
      <c r="C96" s="11" t="s">
        <v>1372</v>
      </c>
      <c r="D96" s="11" t="s">
        <v>1387</v>
      </c>
      <c r="E96" s="11" t="s">
        <v>427</v>
      </c>
      <c r="F96" s="11" t="s">
        <v>427</v>
      </c>
      <c r="G96" s="13">
        <v>40857.464456018519</v>
      </c>
      <c r="H96" s="11"/>
      <c r="I96" s="11"/>
      <c r="J96" s="11" t="s">
        <v>387</v>
      </c>
      <c r="K96" s="11" t="s">
        <v>361</v>
      </c>
      <c r="L96" s="11"/>
      <c r="M96" s="11"/>
      <c r="N96" s="11">
        <v>200605</v>
      </c>
      <c r="O96" s="11"/>
      <c r="P96" s="11" t="s">
        <v>349</v>
      </c>
      <c r="Q96" s="11" t="s">
        <v>369</v>
      </c>
      <c r="R96" s="11"/>
      <c r="S96" s="11"/>
      <c r="T96" s="11">
        <v>94</v>
      </c>
      <c r="U96" s="11">
        <v>94</v>
      </c>
      <c r="V96" s="11"/>
      <c r="W96" s="11"/>
      <c r="X96" s="36">
        <f t="shared" si="2"/>
        <v>94</v>
      </c>
      <c r="Y96" s="36">
        <f t="shared" si="3"/>
        <v>94</v>
      </c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6"/>
      <c r="BE96" s="16"/>
    </row>
    <row r="97" spans="1:57" x14ac:dyDescent="0.3">
      <c r="A97" s="11" t="s">
        <v>2384</v>
      </c>
      <c r="B97" s="11" t="s">
        <v>2385</v>
      </c>
      <c r="C97" s="11" t="s">
        <v>1372</v>
      </c>
      <c r="D97" s="11" t="s">
        <v>2386</v>
      </c>
      <c r="E97" s="11" t="s">
        <v>372</v>
      </c>
      <c r="F97" s="11" t="s">
        <v>372</v>
      </c>
      <c r="G97" s="13">
        <v>40857.654675925929</v>
      </c>
      <c r="H97" s="11"/>
      <c r="I97" s="11"/>
      <c r="J97" s="11" t="s">
        <v>387</v>
      </c>
      <c r="K97" s="11" t="s">
        <v>361</v>
      </c>
      <c r="L97" s="11"/>
      <c r="M97" s="11"/>
      <c r="N97" s="11">
        <v>200605</v>
      </c>
      <c r="O97" s="11"/>
      <c r="P97" s="11" t="s">
        <v>349</v>
      </c>
      <c r="Q97" s="11"/>
      <c r="R97" s="11"/>
      <c r="S97" s="11" t="s">
        <v>1374</v>
      </c>
      <c r="T97" s="11">
        <v>79</v>
      </c>
      <c r="U97" s="11">
        <v>79</v>
      </c>
      <c r="V97" s="11"/>
      <c r="W97" s="11"/>
      <c r="X97" s="36">
        <f t="shared" si="2"/>
        <v>79</v>
      </c>
      <c r="Y97" s="36">
        <f t="shared" si="3"/>
        <v>79</v>
      </c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6"/>
      <c r="BE97" s="16"/>
    </row>
    <row r="98" spans="1:57" x14ac:dyDescent="0.3">
      <c r="A98" s="11" t="s">
        <v>2387</v>
      </c>
      <c r="B98" s="11" t="s">
        <v>2388</v>
      </c>
      <c r="C98" s="11" t="s">
        <v>1372</v>
      </c>
      <c r="D98" s="11" t="s">
        <v>2389</v>
      </c>
      <c r="E98" s="11" t="s">
        <v>2390</v>
      </c>
      <c r="F98" s="11" t="s">
        <v>2391</v>
      </c>
      <c r="G98" s="13">
        <v>40858.173657407409</v>
      </c>
      <c r="H98" s="11"/>
      <c r="I98" s="11"/>
      <c r="J98" s="11" t="s">
        <v>387</v>
      </c>
      <c r="K98" s="11" t="s">
        <v>361</v>
      </c>
      <c r="L98" s="11"/>
      <c r="M98" s="11"/>
      <c r="N98" s="11">
        <v>200605</v>
      </c>
      <c r="O98" s="11"/>
      <c r="P98" s="11" t="s">
        <v>349</v>
      </c>
      <c r="Q98" s="11" t="s">
        <v>2180</v>
      </c>
      <c r="R98" s="11"/>
      <c r="S98" s="11" t="s">
        <v>1374</v>
      </c>
      <c r="T98" s="11"/>
      <c r="U98" s="11"/>
      <c r="V98" s="11"/>
      <c r="W98" s="11"/>
      <c r="X98" s="36">
        <f t="shared" si="2"/>
        <v>0</v>
      </c>
      <c r="Y98" s="36">
        <f t="shared" si="3"/>
        <v>0</v>
      </c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2"/>
      <c r="AL98" s="12"/>
      <c r="AM98" s="12"/>
      <c r="AN98" s="12"/>
      <c r="AO98" s="11"/>
      <c r="AP98" s="11"/>
      <c r="AQ98" s="12"/>
      <c r="AR98" s="12"/>
      <c r="AS98" s="12"/>
      <c r="AT98" s="11"/>
      <c r="AU98" s="11"/>
      <c r="AV98" s="11"/>
      <c r="AW98" s="11"/>
      <c r="AX98" s="11"/>
      <c r="AY98" s="11"/>
      <c r="AZ98" s="11"/>
      <c r="BA98" s="11"/>
      <c r="BB98" s="12"/>
      <c r="BC98" s="11"/>
      <c r="BD98" s="16"/>
      <c r="BE98" s="16"/>
    </row>
    <row r="99" spans="1:57" x14ac:dyDescent="0.3">
      <c r="A99" s="11" t="s">
        <v>512</v>
      </c>
      <c r="B99" s="11" t="s">
        <v>513</v>
      </c>
      <c r="C99" s="11">
        <v>1</v>
      </c>
      <c r="D99" s="11" t="s">
        <v>1408</v>
      </c>
      <c r="E99" s="11" t="s">
        <v>459</v>
      </c>
      <c r="F99" s="11" t="s">
        <v>514</v>
      </c>
      <c r="G99" s="13">
        <v>40861.200902777775</v>
      </c>
      <c r="H99" s="11"/>
      <c r="I99" s="11"/>
      <c r="J99" s="11" t="s">
        <v>387</v>
      </c>
      <c r="K99" s="11" t="s">
        <v>392</v>
      </c>
      <c r="L99" s="11"/>
      <c r="M99" s="11"/>
      <c r="N99" s="11">
        <v>200727</v>
      </c>
      <c r="O99" s="11"/>
      <c r="P99" s="11" t="s">
        <v>349</v>
      </c>
      <c r="Q99" s="11" t="s">
        <v>369</v>
      </c>
      <c r="R99" s="11"/>
      <c r="S99" s="11" t="s">
        <v>1374</v>
      </c>
      <c r="T99" s="11"/>
      <c r="U99" s="11"/>
      <c r="V99" s="11"/>
      <c r="W99" s="11"/>
      <c r="X99" s="36">
        <f t="shared" si="2"/>
        <v>0</v>
      </c>
      <c r="Y99" s="36">
        <f t="shared" si="3"/>
        <v>0</v>
      </c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2"/>
      <c r="AN99" s="12"/>
      <c r="AO99" s="11"/>
      <c r="AP99" s="11"/>
      <c r="AQ99" s="12"/>
      <c r="AR99" s="12"/>
      <c r="AS99" s="12"/>
      <c r="AT99" s="11"/>
      <c r="AU99" s="11"/>
      <c r="AV99" s="11"/>
      <c r="AW99" s="11"/>
      <c r="AX99" s="11"/>
      <c r="AY99" s="11"/>
      <c r="AZ99" s="11"/>
      <c r="BA99" s="11"/>
      <c r="BB99" s="12"/>
      <c r="BC99" s="11"/>
      <c r="BD99" s="16"/>
      <c r="BE99" s="16"/>
    </row>
    <row r="100" spans="1:57" x14ac:dyDescent="0.3">
      <c r="A100" s="11" t="s">
        <v>518</v>
      </c>
      <c r="B100" s="11" t="s">
        <v>519</v>
      </c>
      <c r="C100" s="11" t="s">
        <v>1372</v>
      </c>
      <c r="D100" s="11" t="s">
        <v>1387</v>
      </c>
      <c r="E100" s="11" t="s">
        <v>427</v>
      </c>
      <c r="F100" s="11" t="s">
        <v>427</v>
      </c>
      <c r="G100" s="13">
        <v>40876.328981481478</v>
      </c>
      <c r="H100" s="11"/>
      <c r="I100" s="11"/>
      <c r="J100" s="11" t="s">
        <v>387</v>
      </c>
      <c r="K100" s="11" t="s">
        <v>361</v>
      </c>
      <c r="L100" s="11"/>
      <c r="M100" s="11"/>
      <c r="N100" s="11">
        <v>200605</v>
      </c>
      <c r="O100" s="11"/>
      <c r="P100" s="11" t="s">
        <v>349</v>
      </c>
      <c r="Q100" s="11" t="s">
        <v>369</v>
      </c>
      <c r="R100" s="11"/>
      <c r="S100" s="11"/>
      <c r="T100" s="11">
        <v>125</v>
      </c>
      <c r="U100" s="11">
        <v>124</v>
      </c>
      <c r="V100" s="11"/>
      <c r="W100" s="11"/>
      <c r="X100" s="36">
        <f t="shared" si="2"/>
        <v>125</v>
      </c>
      <c r="Y100" s="36">
        <f t="shared" si="3"/>
        <v>124</v>
      </c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6"/>
      <c r="BE100" s="16"/>
    </row>
    <row r="101" spans="1:57" x14ac:dyDescent="0.3">
      <c r="A101" s="11" t="s">
        <v>2392</v>
      </c>
      <c r="B101" s="11" t="s">
        <v>2393</v>
      </c>
      <c r="C101" s="11">
        <v>1</v>
      </c>
      <c r="D101" s="11" t="s">
        <v>2394</v>
      </c>
      <c r="E101" s="11" t="s">
        <v>2395</v>
      </c>
      <c r="F101" s="11" t="s">
        <v>2395</v>
      </c>
      <c r="G101" s="13">
        <v>40877.606122685182</v>
      </c>
      <c r="H101" s="11"/>
      <c r="I101" s="11"/>
      <c r="J101" s="11" t="s">
        <v>354</v>
      </c>
      <c r="K101" s="11" t="s">
        <v>392</v>
      </c>
      <c r="L101" s="11"/>
      <c r="M101" s="11"/>
      <c r="N101" s="11"/>
      <c r="O101" s="11"/>
      <c r="P101" s="11" t="s">
        <v>115</v>
      </c>
      <c r="Q101" s="11"/>
      <c r="R101" s="11"/>
      <c r="S101" s="11"/>
      <c r="T101" s="11"/>
      <c r="U101" s="11"/>
      <c r="V101" s="11"/>
      <c r="W101" s="11"/>
      <c r="X101" s="36">
        <f t="shared" si="2"/>
        <v>0</v>
      </c>
      <c r="Y101" s="36">
        <f t="shared" si="3"/>
        <v>0</v>
      </c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6"/>
      <c r="BE101" s="16"/>
    </row>
    <row r="102" spans="1:57" x14ac:dyDescent="0.3">
      <c r="A102" s="11" t="s">
        <v>2396</v>
      </c>
      <c r="B102" s="11" t="s">
        <v>2397</v>
      </c>
      <c r="C102" s="11" t="s">
        <v>1372</v>
      </c>
      <c r="D102" s="11" t="s">
        <v>2398</v>
      </c>
      <c r="E102" s="11" t="s">
        <v>2391</v>
      </c>
      <c r="F102" s="11" t="s">
        <v>2391</v>
      </c>
      <c r="G102" s="13">
        <v>40883.496388888889</v>
      </c>
      <c r="H102" s="11"/>
      <c r="I102" s="11"/>
      <c r="J102" s="11" t="s">
        <v>387</v>
      </c>
      <c r="K102" s="11" t="s">
        <v>352</v>
      </c>
      <c r="L102" s="11"/>
      <c r="M102" s="11"/>
      <c r="N102" s="11">
        <v>200605</v>
      </c>
      <c r="O102" s="11"/>
      <c r="P102" s="11" t="s">
        <v>349</v>
      </c>
      <c r="Q102" s="11" t="s">
        <v>2180</v>
      </c>
      <c r="R102" s="11"/>
      <c r="S102" s="11" t="s">
        <v>1374</v>
      </c>
      <c r="T102" s="11"/>
      <c r="U102" s="11"/>
      <c r="V102" s="11"/>
      <c r="W102" s="11"/>
      <c r="X102" s="36">
        <f t="shared" si="2"/>
        <v>0</v>
      </c>
      <c r="Y102" s="36">
        <f t="shared" si="3"/>
        <v>0</v>
      </c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6"/>
      <c r="BE102" s="16"/>
    </row>
    <row r="103" spans="1:57" x14ac:dyDescent="0.3">
      <c r="A103" s="11" t="s">
        <v>2399</v>
      </c>
      <c r="B103" s="11" t="s">
        <v>2400</v>
      </c>
      <c r="C103" s="11" t="s">
        <v>1372</v>
      </c>
      <c r="D103" s="11" t="s">
        <v>2398</v>
      </c>
      <c r="E103" s="11" t="s">
        <v>2391</v>
      </c>
      <c r="F103" s="11" t="s">
        <v>2391</v>
      </c>
      <c r="G103" s="13">
        <v>40883.499571759261</v>
      </c>
      <c r="H103" s="11"/>
      <c r="I103" s="11"/>
      <c r="J103" s="11" t="s">
        <v>387</v>
      </c>
      <c r="K103" s="11" t="s">
        <v>352</v>
      </c>
      <c r="L103" s="11"/>
      <c r="M103" s="11"/>
      <c r="N103" s="11">
        <v>200605</v>
      </c>
      <c r="O103" s="11"/>
      <c r="P103" s="11" t="s">
        <v>349</v>
      </c>
      <c r="Q103" s="11" t="s">
        <v>2180</v>
      </c>
      <c r="R103" s="11"/>
      <c r="S103" s="11"/>
      <c r="T103" s="11"/>
      <c r="U103" s="11"/>
      <c r="V103" s="11"/>
      <c r="W103" s="11"/>
      <c r="X103" s="36">
        <f t="shared" si="2"/>
        <v>0</v>
      </c>
      <c r="Y103" s="36">
        <f t="shared" si="3"/>
        <v>0</v>
      </c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6"/>
      <c r="BE103" s="16"/>
    </row>
    <row r="104" spans="1:57" x14ac:dyDescent="0.3">
      <c r="A104" s="11" t="s">
        <v>2401</v>
      </c>
      <c r="B104" s="11" t="s">
        <v>2402</v>
      </c>
      <c r="C104" s="11" t="s">
        <v>1372</v>
      </c>
      <c r="D104" s="11" t="s">
        <v>2398</v>
      </c>
      <c r="E104" s="11" t="s">
        <v>2391</v>
      </c>
      <c r="F104" s="11" t="s">
        <v>2391</v>
      </c>
      <c r="G104" s="13">
        <v>40883.50409722222</v>
      </c>
      <c r="H104" s="11"/>
      <c r="I104" s="11"/>
      <c r="J104" s="11" t="s">
        <v>387</v>
      </c>
      <c r="K104" s="11" t="s">
        <v>352</v>
      </c>
      <c r="L104" s="11"/>
      <c r="M104" s="11"/>
      <c r="N104" s="11">
        <v>200605</v>
      </c>
      <c r="O104" s="11"/>
      <c r="P104" s="11" t="s">
        <v>349</v>
      </c>
      <c r="Q104" s="11" t="s">
        <v>2180</v>
      </c>
      <c r="R104" s="11"/>
      <c r="S104" s="11" t="s">
        <v>1374</v>
      </c>
      <c r="T104" s="11"/>
      <c r="U104" s="11"/>
      <c r="V104" s="11"/>
      <c r="W104" s="11"/>
      <c r="X104" s="36">
        <f t="shared" si="2"/>
        <v>0</v>
      </c>
      <c r="Y104" s="36">
        <f t="shared" si="3"/>
        <v>0</v>
      </c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6"/>
      <c r="BE104" s="16"/>
    </row>
    <row r="105" spans="1:57" x14ac:dyDescent="0.3">
      <c r="A105" s="11" t="s">
        <v>2404</v>
      </c>
      <c r="B105" s="11" t="s">
        <v>2405</v>
      </c>
      <c r="C105" s="11">
        <v>1</v>
      </c>
      <c r="D105" s="11" t="s">
        <v>2350</v>
      </c>
      <c r="E105" s="11" t="s">
        <v>2406</v>
      </c>
      <c r="F105" s="11" t="s">
        <v>2406</v>
      </c>
      <c r="G105" s="13">
        <v>40892.354143518518</v>
      </c>
      <c r="H105" s="11"/>
      <c r="I105" s="11"/>
      <c r="J105" s="11" t="s">
        <v>378</v>
      </c>
      <c r="K105" s="11" t="s">
        <v>392</v>
      </c>
      <c r="L105" s="11"/>
      <c r="M105" s="11"/>
      <c r="N105" s="11"/>
      <c r="O105" s="11"/>
      <c r="P105" s="11" t="s">
        <v>115</v>
      </c>
      <c r="Q105" s="11"/>
      <c r="R105" s="11"/>
      <c r="S105" s="11"/>
      <c r="T105" s="11"/>
      <c r="U105" s="11"/>
      <c r="V105" s="11"/>
      <c r="W105" s="11"/>
      <c r="X105" s="36">
        <f t="shared" si="2"/>
        <v>0</v>
      </c>
      <c r="Y105" s="36">
        <f t="shared" si="3"/>
        <v>0</v>
      </c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6"/>
      <c r="BE105" s="16"/>
    </row>
    <row r="106" spans="1:57" x14ac:dyDescent="0.3">
      <c r="A106" s="11" t="s">
        <v>2407</v>
      </c>
      <c r="B106" s="11" t="s">
        <v>2408</v>
      </c>
      <c r="C106" s="11">
        <v>1</v>
      </c>
      <c r="D106" s="11" t="s">
        <v>1402</v>
      </c>
      <c r="E106" s="11" t="s">
        <v>492</v>
      </c>
      <c r="F106" s="11" t="s">
        <v>492</v>
      </c>
      <c r="G106" s="13">
        <v>40899.588333333333</v>
      </c>
      <c r="H106" s="11"/>
      <c r="I106" s="11"/>
      <c r="J106" s="11" t="s">
        <v>354</v>
      </c>
      <c r="K106" s="11" t="s">
        <v>361</v>
      </c>
      <c r="L106" s="11"/>
      <c r="M106" s="11"/>
      <c r="N106" s="11"/>
      <c r="O106" s="11"/>
      <c r="P106" s="11"/>
      <c r="Q106" s="11"/>
      <c r="R106" s="11"/>
      <c r="S106" s="11" t="s">
        <v>1374</v>
      </c>
      <c r="T106" s="11"/>
      <c r="U106" s="11"/>
      <c r="V106" s="11"/>
      <c r="W106" s="11"/>
      <c r="X106" s="36">
        <f t="shared" si="2"/>
        <v>0</v>
      </c>
      <c r="Y106" s="36">
        <f t="shared" si="3"/>
        <v>0</v>
      </c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2"/>
      <c r="AL106" s="11"/>
      <c r="AM106" s="11"/>
      <c r="AN106" s="11"/>
      <c r="AO106" s="11"/>
      <c r="AP106" s="11"/>
      <c r="AQ106" s="11"/>
      <c r="AR106" s="11"/>
      <c r="AS106" s="12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6"/>
      <c r="BE106" s="16"/>
    </row>
    <row r="107" spans="1:57" x14ac:dyDescent="0.3">
      <c r="A107" s="11" t="s">
        <v>521</v>
      </c>
      <c r="B107" s="11" t="s">
        <v>522</v>
      </c>
      <c r="C107" s="11" t="s">
        <v>1372</v>
      </c>
      <c r="D107" s="11" t="s">
        <v>1391</v>
      </c>
      <c r="E107" s="11" t="s">
        <v>379</v>
      </c>
      <c r="F107" s="11" t="s">
        <v>379</v>
      </c>
      <c r="G107" s="13">
        <v>40906.58452546296</v>
      </c>
      <c r="H107" s="11"/>
      <c r="I107" s="11"/>
      <c r="J107" s="11" t="s">
        <v>387</v>
      </c>
      <c r="K107" s="11" t="s">
        <v>361</v>
      </c>
      <c r="L107" s="11"/>
      <c r="M107" s="11"/>
      <c r="N107" s="11">
        <v>200605</v>
      </c>
      <c r="O107" s="11"/>
      <c r="P107" s="11" t="s">
        <v>349</v>
      </c>
      <c r="Q107" s="11" t="s">
        <v>369</v>
      </c>
      <c r="R107" s="11"/>
      <c r="S107" s="11" t="s">
        <v>1374</v>
      </c>
      <c r="T107" s="11"/>
      <c r="U107" s="11"/>
      <c r="V107" s="11"/>
      <c r="W107" s="11"/>
      <c r="X107" s="36">
        <f t="shared" si="2"/>
        <v>0</v>
      </c>
      <c r="Y107" s="36">
        <f t="shared" si="3"/>
        <v>0</v>
      </c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6"/>
      <c r="BE107" s="16"/>
    </row>
    <row r="108" spans="1:57" x14ac:dyDescent="0.3">
      <c r="A108" s="11" t="s">
        <v>2409</v>
      </c>
      <c r="B108" s="11" t="s">
        <v>2410</v>
      </c>
      <c r="C108" s="11">
        <v>1</v>
      </c>
      <c r="D108" s="11" t="s">
        <v>2398</v>
      </c>
      <c r="E108" s="11" t="s">
        <v>2391</v>
      </c>
      <c r="F108" s="11" t="s">
        <v>2391</v>
      </c>
      <c r="G108" s="13">
        <v>40912.696192129632</v>
      </c>
      <c r="H108" s="11"/>
      <c r="I108" s="11"/>
      <c r="J108" s="11" t="s">
        <v>354</v>
      </c>
      <c r="K108" s="11" t="s">
        <v>347</v>
      </c>
      <c r="L108" s="11"/>
      <c r="M108" s="11"/>
      <c r="N108" s="11">
        <v>200605</v>
      </c>
      <c r="O108" s="11"/>
      <c r="P108" s="11" t="s">
        <v>349</v>
      </c>
      <c r="Q108" s="11" t="s">
        <v>2180</v>
      </c>
      <c r="R108" s="11"/>
      <c r="S108" s="11"/>
      <c r="T108" s="11"/>
      <c r="U108" s="11"/>
      <c r="V108" s="11"/>
      <c r="W108" s="11"/>
      <c r="X108" s="36">
        <f t="shared" si="2"/>
        <v>0</v>
      </c>
      <c r="Y108" s="36">
        <f t="shared" si="3"/>
        <v>0</v>
      </c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6"/>
      <c r="BE108" s="16"/>
    </row>
    <row r="109" spans="1:57" x14ac:dyDescent="0.3">
      <c r="A109" s="11" t="s">
        <v>515</v>
      </c>
      <c r="B109" s="11" t="s">
        <v>516</v>
      </c>
      <c r="C109" s="11" t="s">
        <v>1372</v>
      </c>
      <c r="D109" s="11" t="s">
        <v>1395</v>
      </c>
      <c r="E109" s="11" t="s">
        <v>474</v>
      </c>
      <c r="F109" s="11" t="s">
        <v>474</v>
      </c>
      <c r="G109" s="13">
        <v>40861.300347222219</v>
      </c>
      <c r="H109" s="11"/>
      <c r="I109" s="11"/>
      <c r="J109" s="11" t="s">
        <v>387</v>
      </c>
      <c r="K109" s="11" t="s">
        <v>361</v>
      </c>
      <c r="L109" s="11"/>
      <c r="M109" s="11"/>
      <c r="N109" s="11">
        <v>200605</v>
      </c>
      <c r="O109" s="11"/>
      <c r="P109" s="11" t="s">
        <v>349</v>
      </c>
      <c r="Q109" s="11" t="s">
        <v>369</v>
      </c>
      <c r="R109" s="11"/>
      <c r="S109" s="11" t="s">
        <v>1374</v>
      </c>
      <c r="T109" s="11">
        <v>40</v>
      </c>
      <c r="U109" s="11"/>
      <c r="V109" s="11"/>
      <c r="W109" s="11"/>
      <c r="X109" s="36">
        <f t="shared" si="2"/>
        <v>40</v>
      </c>
      <c r="Y109" s="36">
        <f t="shared" si="3"/>
        <v>0</v>
      </c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2"/>
      <c r="AL109" s="11"/>
      <c r="AM109" s="12"/>
      <c r="AN109" s="12"/>
      <c r="AO109" s="11"/>
      <c r="AP109" s="11"/>
      <c r="AQ109" s="12"/>
      <c r="AR109" s="12"/>
      <c r="AS109" s="12"/>
      <c r="AT109" s="11"/>
      <c r="AU109" s="11"/>
      <c r="AV109" s="11"/>
      <c r="AW109" s="11"/>
      <c r="AX109" s="11"/>
      <c r="AY109" s="11"/>
      <c r="AZ109" s="11"/>
      <c r="BA109" s="11"/>
      <c r="BB109" s="12"/>
      <c r="BC109" s="11"/>
      <c r="BD109" s="16"/>
      <c r="BE109" s="16"/>
    </row>
    <row r="110" spans="1:57" x14ac:dyDescent="0.3">
      <c r="A110" s="11" t="s">
        <v>523</v>
      </c>
      <c r="B110" s="11" t="s">
        <v>524</v>
      </c>
      <c r="C110" s="11">
        <v>1</v>
      </c>
      <c r="D110" s="11" t="s">
        <v>1409</v>
      </c>
      <c r="E110" s="11" t="s">
        <v>525</v>
      </c>
      <c r="F110" s="11" t="s">
        <v>517</v>
      </c>
      <c r="G110" s="13">
        <v>40919.348668981482</v>
      </c>
      <c r="H110" s="11"/>
      <c r="I110" s="11"/>
      <c r="J110" s="11" t="s">
        <v>354</v>
      </c>
      <c r="K110" s="11" t="s">
        <v>352</v>
      </c>
      <c r="L110" s="11"/>
      <c r="M110" s="11"/>
      <c r="N110" s="11">
        <v>8890</v>
      </c>
      <c r="O110" s="11"/>
      <c r="P110" s="11" t="s">
        <v>517</v>
      </c>
      <c r="Q110" s="11" t="s">
        <v>369</v>
      </c>
      <c r="R110" s="11"/>
      <c r="S110" s="11"/>
      <c r="T110" s="11">
        <v>40</v>
      </c>
      <c r="U110" s="11"/>
      <c r="V110" s="11"/>
      <c r="W110" s="11"/>
      <c r="X110" s="36">
        <f t="shared" si="2"/>
        <v>40</v>
      </c>
      <c r="Y110" s="36">
        <f t="shared" si="3"/>
        <v>0</v>
      </c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6"/>
      <c r="BE110" s="16"/>
    </row>
    <row r="111" spans="1:57" x14ac:dyDescent="0.3">
      <c r="A111" s="11" t="s">
        <v>2411</v>
      </c>
      <c r="B111" s="11" t="s">
        <v>2412</v>
      </c>
      <c r="C111" s="11">
        <v>1</v>
      </c>
      <c r="D111" s="11" t="s">
        <v>1405</v>
      </c>
      <c r="E111" s="11" t="s">
        <v>362</v>
      </c>
      <c r="F111" s="11" t="s">
        <v>362</v>
      </c>
      <c r="G111" s="13">
        <v>40931.560648148145</v>
      </c>
      <c r="H111" s="11"/>
      <c r="I111" s="11"/>
      <c r="J111" s="11" t="s">
        <v>354</v>
      </c>
      <c r="K111" s="11" t="s">
        <v>361</v>
      </c>
      <c r="L111" s="11"/>
      <c r="M111" s="11"/>
      <c r="N111" s="11"/>
      <c r="O111" s="11"/>
      <c r="P111" s="11" t="s">
        <v>362</v>
      </c>
      <c r="Q111" s="11"/>
      <c r="R111" s="11"/>
      <c r="S111" s="11"/>
      <c r="T111" s="11"/>
      <c r="U111" s="11"/>
      <c r="V111" s="11"/>
      <c r="W111" s="11"/>
      <c r="X111" s="36">
        <f t="shared" si="2"/>
        <v>0</v>
      </c>
      <c r="Y111" s="36">
        <f t="shared" si="3"/>
        <v>0</v>
      </c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2"/>
      <c r="AN111" s="12"/>
      <c r="AO111" s="11"/>
      <c r="AP111" s="11"/>
      <c r="AQ111" s="12"/>
      <c r="AR111" s="12"/>
      <c r="AS111" s="12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6"/>
      <c r="BE111" s="16"/>
    </row>
    <row r="112" spans="1:57" x14ac:dyDescent="0.3">
      <c r="A112" s="11" t="s">
        <v>508</v>
      </c>
      <c r="B112" s="11" t="s">
        <v>529</v>
      </c>
      <c r="C112" s="11" t="s">
        <v>1372</v>
      </c>
      <c r="D112" s="11" t="s">
        <v>1387</v>
      </c>
      <c r="E112" s="11" t="s">
        <v>427</v>
      </c>
      <c r="F112" s="11" t="s">
        <v>427</v>
      </c>
      <c r="G112" s="13">
        <v>40935.445520833331</v>
      </c>
      <c r="H112" s="11"/>
      <c r="I112" s="11"/>
      <c r="J112" s="11" t="s">
        <v>387</v>
      </c>
      <c r="K112" s="11" t="s">
        <v>361</v>
      </c>
      <c r="L112" s="11"/>
      <c r="M112" s="11"/>
      <c r="N112" s="11">
        <v>1200605</v>
      </c>
      <c r="O112" s="11"/>
      <c r="P112" s="11" t="s">
        <v>530</v>
      </c>
      <c r="Q112" s="11" t="s">
        <v>369</v>
      </c>
      <c r="R112" s="11"/>
      <c r="S112" s="11"/>
      <c r="T112" s="11"/>
      <c r="U112" s="11"/>
      <c r="V112" s="11"/>
      <c r="W112" s="11"/>
      <c r="X112" s="36">
        <f t="shared" si="2"/>
        <v>0</v>
      </c>
      <c r="Y112" s="36">
        <f t="shared" si="3"/>
        <v>0</v>
      </c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6"/>
      <c r="BE112" s="16"/>
    </row>
    <row r="113" spans="1:57" x14ac:dyDescent="0.3">
      <c r="A113" s="11" t="s">
        <v>2413</v>
      </c>
      <c r="B113" s="11" t="s">
        <v>2414</v>
      </c>
      <c r="C113" s="11" t="s">
        <v>1372</v>
      </c>
      <c r="D113" s="11" t="s">
        <v>1391</v>
      </c>
      <c r="E113" s="11" t="s">
        <v>379</v>
      </c>
      <c r="F113" s="11" t="s">
        <v>379</v>
      </c>
      <c r="G113" s="13">
        <v>40935.580601851849</v>
      </c>
      <c r="H113" s="11"/>
      <c r="I113" s="11"/>
      <c r="J113" s="11" t="s">
        <v>387</v>
      </c>
      <c r="K113" s="11" t="s">
        <v>361</v>
      </c>
      <c r="L113" s="11"/>
      <c r="M113" s="11"/>
      <c r="N113" s="11">
        <v>1200605</v>
      </c>
      <c r="O113" s="11"/>
      <c r="P113" s="11" t="s">
        <v>165</v>
      </c>
      <c r="Q113" s="11"/>
      <c r="R113" s="11" t="s">
        <v>977</v>
      </c>
      <c r="S113" s="11"/>
      <c r="T113" s="11"/>
      <c r="U113" s="11"/>
      <c r="V113" s="11"/>
      <c r="W113" s="11"/>
      <c r="X113" s="36">
        <f t="shared" si="2"/>
        <v>0</v>
      </c>
      <c r="Y113" s="36">
        <f t="shared" si="3"/>
        <v>0</v>
      </c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6"/>
      <c r="BE113" s="16"/>
    </row>
    <row r="114" spans="1:57" x14ac:dyDescent="0.3">
      <c r="A114" s="11" t="s">
        <v>2415</v>
      </c>
      <c r="B114" s="11" t="s">
        <v>2416</v>
      </c>
      <c r="C114" s="11">
        <v>1</v>
      </c>
      <c r="D114" s="11" t="s">
        <v>2417</v>
      </c>
      <c r="E114" s="11" t="s">
        <v>531</v>
      </c>
      <c r="F114" s="11" t="s">
        <v>531</v>
      </c>
      <c r="G114" s="13">
        <v>40938.539872685185</v>
      </c>
      <c r="H114" s="11"/>
      <c r="I114" s="11"/>
      <c r="J114" s="11" t="s">
        <v>354</v>
      </c>
      <c r="K114" s="11" t="s">
        <v>347</v>
      </c>
      <c r="L114" s="11"/>
      <c r="M114" s="11"/>
      <c r="N114" s="11"/>
      <c r="O114" s="11"/>
      <c r="P114" s="11" t="s">
        <v>111</v>
      </c>
      <c r="Q114" s="11"/>
      <c r="R114" s="11"/>
      <c r="S114" s="11"/>
      <c r="T114" s="11"/>
      <c r="U114" s="11"/>
      <c r="V114" s="11"/>
      <c r="W114" s="11"/>
      <c r="X114" s="36">
        <f t="shared" si="2"/>
        <v>0</v>
      </c>
      <c r="Y114" s="36">
        <f t="shared" si="3"/>
        <v>0</v>
      </c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6"/>
      <c r="BE114" s="16"/>
    </row>
    <row r="115" spans="1:57" x14ac:dyDescent="0.3">
      <c r="A115" s="11" t="s">
        <v>2418</v>
      </c>
      <c r="B115" s="11" t="s">
        <v>2419</v>
      </c>
      <c r="C115" s="11" t="s">
        <v>1372</v>
      </c>
      <c r="D115" s="11" t="s">
        <v>1411</v>
      </c>
      <c r="E115" s="11" t="s">
        <v>530</v>
      </c>
      <c r="F115" s="11" t="s">
        <v>530</v>
      </c>
      <c r="G115" s="13">
        <v>40940.531585648147</v>
      </c>
      <c r="H115" s="11"/>
      <c r="I115" s="11"/>
      <c r="J115" s="11" t="s">
        <v>387</v>
      </c>
      <c r="K115" s="11" t="s">
        <v>361</v>
      </c>
      <c r="L115" s="11"/>
      <c r="M115" s="11"/>
      <c r="N115" s="11">
        <v>1200605</v>
      </c>
      <c r="O115" s="11"/>
      <c r="P115" s="11" t="s">
        <v>165</v>
      </c>
      <c r="Q115" s="11"/>
      <c r="R115" s="11" t="s">
        <v>977</v>
      </c>
      <c r="S115" s="11"/>
      <c r="T115" s="11"/>
      <c r="U115" s="11"/>
      <c r="V115" s="11"/>
      <c r="W115" s="11"/>
      <c r="X115" s="36">
        <f t="shared" si="2"/>
        <v>0</v>
      </c>
      <c r="Y115" s="36">
        <f t="shared" si="3"/>
        <v>0</v>
      </c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6"/>
      <c r="BE115" s="16"/>
    </row>
    <row r="116" spans="1:57" x14ac:dyDescent="0.3">
      <c r="A116" s="11" t="s">
        <v>2420</v>
      </c>
      <c r="B116" s="11" t="s">
        <v>2421</v>
      </c>
      <c r="C116" s="11" t="s">
        <v>1372</v>
      </c>
      <c r="D116" s="11" t="s">
        <v>1391</v>
      </c>
      <c r="E116" s="11" t="s">
        <v>379</v>
      </c>
      <c r="F116" s="11" t="s">
        <v>379</v>
      </c>
      <c r="G116" s="13">
        <v>40941.323912037034</v>
      </c>
      <c r="H116" s="11"/>
      <c r="I116" s="11"/>
      <c r="J116" s="11" t="s">
        <v>387</v>
      </c>
      <c r="K116" s="11" t="s">
        <v>361</v>
      </c>
      <c r="L116" s="11"/>
      <c r="M116" s="11"/>
      <c r="N116" s="11">
        <v>1200605</v>
      </c>
      <c r="O116" s="11"/>
      <c r="P116" s="11" t="s">
        <v>165</v>
      </c>
      <c r="Q116" s="11"/>
      <c r="R116" s="11" t="s">
        <v>977</v>
      </c>
      <c r="S116" s="11"/>
      <c r="T116" s="11"/>
      <c r="U116" s="11"/>
      <c r="V116" s="11"/>
      <c r="W116" s="11"/>
      <c r="X116" s="36">
        <f t="shared" si="2"/>
        <v>0</v>
      </c>
      <c r="Y116" s="36">
        <f t="shared" si="3"/>
        <v>0</v>
      </c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2"/>
      <c r="AN116" s="12"/>
      <c r="AO116" s="11"/>
      <c r="AP116" s="11"/>
      <c r="AQ116" s="12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2"/>
      <c r="BC116" s="11"/>
      <c r="BD116" s="16"/>
      <c r="BE116" s="16"/>
    </row>
    <row r="117" spans="1:57" x14ac:dyDescent="0.3">
      <c r="A117" s="11" t="s">
        <v>2422</v>
      </c>
      <c r="B117" s="11" t="s">
        <v>2423</v>
      </c>
      <c r="C117" s="11" t="s">
        <v>1372</v>
      </c>
      <c r="D117" s="11" t="s">
        <v>2424</v>
      </c>
      <c r="E117" s="11" t="s">
        <v>2425</v>
      </c>
      <c r="F117" s="11" t="s">
        <v>463</v>
      </c>
      <c r="G117" s="13">
        <v>40942.503946759258</v>
      </c>
      <c r="H117" s="11"/>
      <c r="I117" s="11"/>
      <c r="J117" s="11" t="s">
        <v>387</v>
      </c>
      <c r="K117" s="11" t="s">
        <v>361</v>
      </c>
      <c r="L117" s="11"/>
      <c r="M117" s="11"/>
      <c r="N117" s="11">
        <v>1200605</v>
      </c>
      <c r="O117" s="11"/>
      <c r="P117" s="11" t="s">
        <v>2426</v>
      </c>
      <c r="Q117" s="11"/>
      <c r="R117" s="11"/>
      <c r="S117" s="11"/>
      <c r="T117" s="11"/>
      <c r="U117" s="11"/>
      <c r="V117" s="11"/>
      <c r="W117" s="11"/>
      <c r="X117" s="36">
        <f t="shared" si="2"/>
        <v>0</v>
      </c>
      <c r="Y117" s="36">
        <f t="shared" si="3"/>
        <v>0</v>
      </c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6"/>
      <c r="BE117" s="16"/>
    </row>
    <row r="118" spans="1:57" x14ac:dyDescent="0.3">
      <c r="A118" s="11" t="s">
        <v>2427</v>
      </c>
      <c r="B118" s="11" t="s">
        <v>2428</v>
      </c>
      <c r="C118" s="11">
        <v>1</v>
      </c>
      <c r="D118" s="11" t="s">
        <v>2313</v>
      </c>
      <c r="E118" s="11" t="s">
        <v>470</v>
      </c>
      <c r="F118" s="11" t="s">
        <v>470</v>
      </c>
      <c r="G118" s="13">
        <v>40945.593923611108</v>
      </c>
      <c r="H118" s="11"/>
      <c r="I118" s="11"/>
      <c r="J118" s="11" t="s">
        <v>387</v>
      </c>
      <c r="K118" s="11" t="s">
        <v>392</v>
      </c>
      <c r="L118" s="11"/>
      <c r="M118" s="11"/>
      <c r="N118" s="11">
        <v>1200605</v>
      </c>
      <c r="O118" s="11"/>
      <c r="P118" s="11" t="s">
        <v>455</v>
      </c>
      <c r="Q118" s="11"/>
      <c r="R118" s="11"/>
      <c r="S118" s="11"/>
      <c r="T118" s="11"/>
      <c r="U118" s="11"/>
      <c r="V118" s="11"/>
      <c r="W118" s="11"/>
      <c r="X118" s="36">
        <f t="shared" si="2"/>
        <v>0</v>
      </c>
      <c r="Y118" s="36">
        <f t="shared" si="3"/>
        <v>0</v>
      </c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6"/>
      <c r="BE118" s="16"/>
    </row>
    <row r="119" spans="1:57" x14ac:dyDescent="0.3">
      <c r="A119" s="11" t="s">
        <v>533</v>
      </c>
      <c r="B119" s="11" t="s">
        <v>534</v>
      </c>
      <c r="C119" s="11">
        <v>1</v>
      </c>
      <c r="D119" s="11" t="s">
        <v>1387</v>
      </c>
      <c r="E119" s="11" t="s">
        <v>427</v>
      </c>
      <c r="F119" s="11" t="s">
        <v>427</v>
      </c>
      <c r="G119" s="13">
        <v>40947.948125000003</v>
      </c>
      <c r="H119" s="11"/>
      <c r="I119" s="11"/>
      <c r="J119" s="11" t="s">
        <v>387</v>
      </c>
      <c r="K119" s="11" t="s">
        <v>361</v>
      </c>
      <c r="L119" s="11"/>
      <c r="M119" s="11"/>
      <c r="N119" s="11">
        <v>1200605</v>
      </c>
      <c r="O119" s="11"/>
      <c r="P119" s="11" t="s">
        <v>165</v>
      </c>
      <c r="Q119" s="11" t="s">
        <v>369</v>
      </c>
      <c r="R119" s="11" t="s">
        <v>977</v>
      </c>
      <c r="S119" s="11" t="s">
        <v>1383</v>
      </c>
      <c r="T119" s="11">
        <v>40</v>
      </c>
      <c r="U119" s="11"/>
      <c r="V119" s="11"/>
      <c r="W119" s="11"/>
      <c r="X119" s="36">
        <f t="shared" si="2"/>
        <v>40</v>
      </c>
      <c r="Y119" s="36">
        <f t="shared" si="3"/>
        <v>0</v>
      </c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6"/>
      <c r="BE119" s="16"/>
    </row>
    <row r="120" spans="1:57" x14ac:dyDescent="0.3">
      <c r="A120" s="11" t="s">
        <v>2429</v>
      </c>
      <c r="B120" s="11" t="s">
        <v>2430</v>
      </c>
      <c r="C120" s="11">
        <v>1</v>
      </c>
      <c r="D120" s="11" t="s">
        <v>2376</v>
      </c>
      <c r="E120" s="11" t="s">
        <v>111</v>
      </c>
      <c r="F120" s="11" t="s">
        <v>111</v>
      </c>
      <c r="G120" s="13">
        <v>40956.45239583333</v>
      </c>
      <c r="H120" s="11"/>
      <c r="I120" s="11"/>
      <c r="J120" s="11" t="s">
        <v>354</v>
      </c>
      <c r="K120" s="11" t="s">
        <v>352</v>
      </c>
      <c r="L120" s="11"/>
      <c r="M120" s="11"/>
      <c r="N120" s="11">
        <v>1200706</v>
      </c>
      <c r="O120" s="11"/>
      <c r="P120" s="11" t="s">
        <v>362</v>
      </c>
      <c r="Q120" s="11"/>
      <c r="R120" s="11"/>
      <c r="S120" s="11"/>
      <c r="T120" s="11"/>
      <c r="U120" s="11"/>
      <c r="V120" s="11"/>
      <c r="W120" s="11"/>
      <c r="X120" s="36">
        <f t="shared" si="2"/>
        <v>0</v>
      </c>
      <c r="Y120" s="36">
        <f t="shared" si="3"/>
        <v>0</v>
      </c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6"/>
      <c r="BE120" s="16"/>
    </row>
    <row r="121" spans="1:57" x14ac:dyDescent="0.3">
      <c r="A121" s="11" t="s">
        <v>2431</v>
      </c>
      <c r="B121" s="11" t="s">
        <v>2432</v>
      </c>
      <c r="C121" s="11">
        <v>1039</v>
      </c>
      <c r="D121" s="11" t="s">
        <v>1411</v>
      </c>
      <c r="E121" s="11" t="s">
        <v>536</v>
      </c>
      <c r="F121" s="11" t="s">
        <v>530</v>
      </c>
      <c r="G121" s="13">
        <v>40961.346168981479</v>
      </c>
      <c r="H121" s="11"/>
      <c r="I121" s="11"/>
      <c r="J121" s="11" t="s">
        <v>387</v>
      </c>
      <c r="K121" s="11" t="s">
        <v>392</v>
      </c>
      <c r="L121" s="11"/>
      <c r="M121" s="11"/>
      <c r="N121" s="11">
        <v>1200605</v>
      </c>
      <c r="O121" s="11"/>
      <c r="P121" s="11" t="s">
        <v>165</v>
      </c>
      <c r="Q121" s="11"/>
      <c r="R121" s="11" t="s">
        <v>977</v>
      </c>
      <c r="S121" s="11"/>
      <c r="T121" s="11"/>
      <c r="U121" s="11"/>
      <c r="V121" s="11"/>
      <c r="W121" s="11"/>
      <c r="X121" s="36">
        <f t="shared" si="2"/>
        <v>0</v>
      </c>
      <c r="Y121" s="36">
        <f t="shared" si="3"/>
        <v>0</v>
      </c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6"/>
      <c r="BE121" s="16"/>
    </row>
    <row r="122" spans="1:57" x14ac:dyDescent="0.3">
      <c r="A122" s="11" t="s">
        <v>2433</v>
      </c>
      <c r="B122" s="11" t="s">
        <v>2434</v>
      </c>
      <c r="C122" s="11">
        <v>1</v>
      </c>
      <c r="D122" s="11" t="s">
        <v>2435</v>
      </c>
      <c r="E122" s="11" t="s">
        <v>365</v>
      </c>
      <c r="F122" s="11" t="s">
        <v>2436</v>
      </c>
      <c r="G122" s="13">
        <v>40968.364791666667</v>
      </c>
      <c r="H122" s="11"/>
      <c r="I122" s="11"/>
      <c r="J122" s="11" t="s">
        <v>537</v>
      </c>
      <c r="K122" s="11" t="s">
        <v>347</v>
      </c>
      <c r="L122" s="11"/>
      <c r="M122" s="11"/>
      <c r="N122" s="11">
        <v>1200717</v>
      </c>
      <c r="O122" s="11"/>
      <c r="P122" s="11" t="s">
        <v>365</v>
      </c>
      <c r="Q122" s="11"/>
      <c r="R122" s="11"/>
      <c r="S122" s="11" t="s">
        <v>1374</v>
      </c>
      <c r="T122" s="11"/>
      <c r="U122" s="11"/>
      <c r="V122" s="11"/>
      <c r="W122" s="11"/>
      <c r="X122" s="36">
        <f t="shared" si="2"/>
        <v>0</v>
      </c>
      <c r="Y122" s="36">
        <f t="shared" si="3"/>
        <v>0</v>
      </c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2"/>
      <c r="AL122" s="12"/>
      <c r="AM122" s="12"/>
      <c r="AN122" s="12"/>
      <c r="AO122" s="11"/>
      <c r="AP122" s="11"/>
      <c r="AQ122" s="12"/>
      <c r="AR122" s="11"/>
      <c r="AS122" s="12"/>
      <c r="AT122" s="11"/>
      <c r="AU122" s="11"/>
      <c r="AV122" s="11"/>
      <c r="AW122" s="11"/>
      <c r="AX122" s="11"/>
      <c r="AY122" s="11"/>
      <c r="AZ122" s="11"/>
      <c r="BA122" s="11"/>
      <c r="BB122" s="12"/>
      <c r="BC122" s="11"/>
      <c r="BD122" s="16"/>
      <c r="BE122" s="16"/>
    </row>
    <row r="123" spans="1:57" x14ac:dyDescent="0.3">
      <c r="A123" s="11" t="s">
        <v>2437</v>
      </c>
      <c r="B123" s="11" t="s">
        <v>2438</v>
      </c>
      <c r="C123" s="11" t="s">
        <v>1372</v>
      </c>
      <c r="D123" s="11" t="s">
        <v>1411</v>
      </c>
      <c r="E123" s="11" t="s">
        <v>530</v>
      </c>
      <c r="F123" s="11" t="s">
        <v>530</v>
      </c>
      <c r="G123" s="13">
        <v>40968.596851851849</v>
      </c>
      <c r="H123" s="11"/>
      <c r="I123" s="11"/>
      <c r="J123" s="11" t="s">
        <v>387</v>
      </c>
      <c r="K123" s="11" t="s">
        <v>392</v>
      </c>
      <c r="L123" s="11"/>
      <c r="M123" s="11"/>
      <c r="N123" s="11">
        <v>1200605</v>
      </c>
      <c r="O123" s="11"/>
      <c r="P123" s="11" t="s">
        <v>165</v>
      </c>
      <c r="Q123" s="11"/>
      <c r="R123" s="11" t="s">
        <v>977</v>
      </c>
      <c r="S123" s="11"/>
      <c r="T123" s="11"/>
      <c r="U123" s="11"/>
      <c r="V123" s="11"/>
      <c r="W123" s="11"/>
      <c r="X123" s="36">
        <f t="shared" si="2"/>
        <v>0</v>
      </c>
      <c r="Y123" s="36">
        <f t="shared" si="3"/>
        <v>0</v>
      </c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2"/>
      <c r="AL123" s="11"/>
      <c r="AM123" s="11"/>
      <c r="AN123" s="11"/>
      <c r="AO123" s="11"/>
      <c r="AP123" s="11"/>
      <c r="AQ123" s="11"/>
      <c r="AR123" s="11"/>
      <c r="AS123" s="12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6"/>
      <c r="BE123" s="16"/>
    </row>
    <row r="124" spans="1:57" x14ac:dyDescent="0.3">
      <c r="A124" s="11" t="s">
        <v>538</v>
      </c>
      <c r="B124" s="11" t="s">
        <v>539</v>
      </c>
      <c r="C124" s="11">
        <v>1</v>
      </c>
      <c r="D124" s="11" t="s">
        <v>1413</v>
      </c>
      <c r="E124" s="11" t="s">
        <v>479</v>
      </c>
      <c r="F124" s="11" t="s">
        <v>479</v>
      </c>
      <c r="G124" s="13">
        <v>40970.595891203702</v>
      </c>
      <c r="H124" s="11"/>
      <c r="I124" s="11"/>
      <c r="J124" s="11" t="s">
        <v>387</v>
      </c>
      <c r="K124" s="11" t="s">
        <v>404</v>
      </c>
      <c r="L124" s="11"/>
      <c r="M124" s="11"/>
      <c r="N124" s="11">
        <v>1200605</v>
      </c>
      <c r="O124" s="11"/>
      <c r="P124" s="11" t="s">
        <v>455</v>
      </c>
      <c r="Q124" s="11" t="s">
        <v>369</v>
      </c>
      <c r="R124" s="11"/>
      <c r="S124" s="11" t="s">
        <v>1374</v>
      </c>
      <c r="T124" s="11">
        <v>150</v>
      </c>
      <c r="U124" s="11"/>
      <c r="V124" s="11"/>
      <c r="W124" s="11"/>
      <c r="X124" s="36">
        <f t="shared" si="2"/>
        <v>150</v>
      </c>
      <c r="Y124" s="36">
        <f t="shared" si="3"/>
        <v>0</v>
      </c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6"/>
      <c r="BE124" s="16"/>
    </row>
    <row r="125" spans="1:57" x14ac:dyDescent="0.3">
      <c r="A125" s="11" t="s">
        <v>2439</v>
      </c>
      <c r="B125" s="11" t="s">
        <v>2440</v>
      </c>
      <c r="C125" s="11">
        <v>1</v>
      </c>
      <c r="D125" s="11" t="s">
        <v>2441</v>
      </c>
      <c r="E125" s="11" t="s">
        <v>2442</v>
      </c>
      <c r="F125" s="11" t="s">
        <v>2214</v>
      </c>
      <c r="G125" s="13">
        <v>40973.423692129632</v>
      </c>
      <c r="H125" s="11"/>
      <c r="I125" s="11"/>
      <c r="J125" s="11" t="s">
        <v>354</v>
      </c>
      <c r="K125" s="11" t="s">
        <v>392</v>
      </c>
      <c r="L125" s="11"/>
      <c r="M125" s="11"/>
      <c r="N125" s="11">
        <v>1006899</v>
      </c>
      <c r="O125" s="11"/>
      <c r="P125" s="11"/>
      <c r="Q125" s="11"/>
      <c r="R125" s="11"/>
      <c r="S125" s="11"/>
      <c r="T125" s="11"/>
      <c r="U125" s="11"/>
      <c r="V125" s="11"/>
      <c r="W125" s="11"/>
      <c r="X125" s="36">
        <f t="shared" si="2"/>
        <v>0</v>
      </c>
      <c r="Y125" s="36">
        <f t="shared" si="3"/>
        <v>0</v>
      </c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2"/>
      <c r="AN125" s="12"/>
      <c r="AO125" s="11"/>
      <c r="AP125" s="11"/>
      <c r="AQ125" s="12"/>
      <c r="AR125" s="12"/>
      <c r="AS125" s="12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6"/>
      <c r="BE125" s="16"/>
    </row>
    <row r="126" spans="1:57" x14ac:dyDescent="0.3">
      <c r="A126" s="11" t="s">
        <v>2443</v>
      </c>
      <c r="B126" s="11" t="s">
        <v>2444</v>
      </c>
      <c r="C126" s="11">
        <v>141</v>
      </c>
      <c r="D126" s="11" t="s">
        <v>2403</v>
      </c>
      <c r="E126" s="11" t="s">
        <v>2442</v>
      </c>
      <c r="F126" s="11" t="s">
        <v>2214</v>
      </c>
      <c r="G126" s="13">
        <v>40980.266527777778</v>
      </c>
      <c r="H126" s="13"/>
      <c r="I126" s="11"/>
      <c r="J126" s="11" t="s">
        <v>354</v>
      </c>
      <c r="K126" s="11" t="s">
        <v>361</v>
      </c>
      <c r="L126" s="11"/>
      <c r="M126" s="11"/>
      <c r="N126" s="11">
        <v>1006900</v>
      </c>
      <c r="O126" s="11"/>
      <c r="P126" s="11"/>
      <c r="Q126" s="11"/>
      <c r="R126" s="11"/>
      <c r="S126" s="11" t="s">
        <v>1374</v>
      </c>
      <c r="T126" s="11"/>
      <c r="U126" s="11"/>
      <c r="V126" s="11"/>
      <c r="W126" s="11"/>
      <c r="X126" s="36">
        <f t="shared" si="2"/>
        <v>0</v>
      </c>
      <c r="Y126" s="36">
        <f t="shared" si="3"/>
        <v>0</v>
      </c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2"/>
      <c r="AL126" s="12"/>
      <c r="AM126" s="11"/>
      <c r="AN126" s="11"/>
      <c r="AO126" s="11"/>
      <c r="AP126" s="11"/>
      <c r="AQ126" s="11"/>
      <c r="AR126" s="11"/>
      <c r="AS126" s="12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6"/>
      <c r="BE126" s="16"/>
    </row>
    <row r="127" spans="1:57" x14ac:dyDescent="0.3">
      <c r="A127" s="11" t="s">
        <v>2445</v>
      </c>
      <c r="B127" s="11" t="s">
        <v>2446</v>
      </c>
      <c r="C127" s="11">
        <v>1</v>
      </c>
      <c r="D127" s="11" t="s">
        <v>1393</v>
      </c>
      <c r="E127" s="11" t="s">
        <v>439</v>
      </c>
      <c r="F127" s="11" t="s">
        <v>439</v>
      </c>
      <c r="G127" s="13">
        <v>40982.303761574076</v>
      </c>
      <c r="H127" s="11"/>
      <c r="I127" s="11"/>
      <c r="J127" s="11" t="s">
        <v>387</v>
      </c>
      <c r="K127" s="11" t="s">
        <v>361</v>
      </c>
      <c r="L127" s="11"/>
      <c r="M127" s="11"/>
      <c r="N127" s="11">
        <v>1200605</v>
      </c>
      <c r="O127" s="11"/>
      <c r="P127" s="11" t="s">
        <v>165</v>
      </c>
      <c r="Q127" s="11"/>
      <c r="R127" s="11" t="s">
        <v>977</v>
      </c>
      <c r="S127" s="11" t="s">
        <v>1414</v>
      </c>
      <c r="T127" s="11"/>
      <c r="U127" s="11"/>
      <c r="V127" s="11"/>
      <c r="W127" s="11"/>
      <c r="X127" s="36">
        <f t="shared" si="2"/>
        <v>0</v>
      </c>
      <c r="Y127" s="36">
        <f t="shared" si="3"/>
        <v>0</v>
      </c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6"/>
      <c r="BE127" s="16"/>
    </row>
    <row r="128" spans="1:57" x14ac:dyDescent="0.3">
      <c r="A128" s="11" t="s">
        <v>2447</v>
      </c>
      <c r="B128" s="11" t="s">
        <v>2448</v>
      </c>
      <c r="C128" s="11">
        <v>1</v>
      </c>
      <c r="D128" s="11" t="s">
        <v>2449</v>
      </c>
      <c r="E128" s="11" t="s">
        <v>2450</v>
      </c>
      <c r="F128" s="11" t="s">
        <v>2450</v>
      </c>
      <c r="G128" s="13">
        <v>40983.568090277775</v>
      </c>
      <c r="H128" s="11"/>
      <c r="I128" s="11"/>
      <c r="J128" s="11" t="s">
        <v>354</v>
      </c>
      <c r="K128" s="11" t="s">
        <v>352</v>
      </c>
      <c r="L128" s="11"/>
      <c r="M128" s="11"/>
      <c r="N128" s="11"/>
      <c r="O128" s="11"/>
      <c r="P128" s="11"/>
      <c r="Q128" s="11"/>
      <c r="R128" s="11"/>
      <c r="S128" s="11" t="s">
        <v>1374</v>
      </c>
      <c r="T128" s="11"/>
      <c r="U128" s="11"/>
      <c r="V128" s="11"/>
      <c r="W128" s="11"/>
      <c r="X128" s="36">
        <f t="shared" si="2"/>
        <v>0</v>
      </c>
      <c r="Y128" s="36">
        <f t="shared" si="3"/>
        <v>0</v>
      </c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2"/>
      <c r="AN128" s="11"/>
      <c r="AO128" s="11"/>
      <c r="AP128" s="11"/>
      <c r="AQ128" s="12"/>
      <c r="AR128" s="11"/>
      <c r="AS128" s="12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6"/>
      <c r="BE128" s="16"/>
    </row>
    <row r="129" spans="1:57" x14ac:dyDescent="0.3">
      <c r="A129" s="11" t="s">
        <v>2451</v>
      </c>
      <c r="B129" s="11" t="s">
        <v>2452</v>
      </c>
      <c r="C129" s="11">
        <v>1</v>
      </c>
      <c r="D129" s="11" t="s">
        <v>2449</v>
      </c>
      <c r="E129" s="11" t="s">
        <v>2450</v>
      </c>
      <c r="F129" s="11" t="s">
        <v>2450</v>
      </c>
      <c r="G129" s="13">
        <v>40983.594884259262</v>
      </c>
      <c r="H129" s="11"/>
      <c r="I129" s="11"/>
      <c r="J129" s="11" t="s">
        <v>354</v>
      </c>
      <c r="K129" s="11" t="s">
        <v>352</v>
      </c>
      <c r="L129" s="11"/>
      <c r="M129" s="11"/>
      <c r="N129" s="11"/>
      <c r="O129" s="11"/>
      <c r="P129" s="11"/>
      <c r="Q129" s="11"/>
      <c r="R129" s="11"/>
      <c r="S129" s="11" t="s">
        <v>1374</v>
      </c>
      <c r="T129" s="11"/>
      <c r="U129" s="11"/>
      <c r="V129" s="11"/>
      <c r="W129" s="11"/>
      <c r="X129" s="36">
        <f t="shared" si="2"/>
        <v>0</v>
      </c>
      <c r="Y129" s="36">
        <f t="shared" si="3"/>
        <v>0</v>
      </c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6"/>
      <c r="BE129" s="16"/>
    </row>
    <row r="130" spans="1:57" x14ac:dyDescent="0.3">
      <c r="A130" s="11" t="s">
        <v>540</v>
      </c>
      <c r="B130" s="11" t="s">
        <v>541</v>
      </c>
      <c r="C130" s="11">
        <v>1038</v>
      </c>
      <c r="D130" s="11" t="s">
        <v>1415</v>
      </c>
      <c r="E130" s="11" t="s">
        <v>536</v>
      </c>
      <c r="F130" s="11" t="s">
        <v>536</v>
      </c>
      <c r="G130" s="13">
        <v>40990.422210648147</v>
      </c>
      <c r="H130" s="11"/>
      <c r="I130" s="11"/>
      <c r="J130" s="11" t="s">
        <v>387</v>
      </c>
      <c r="K130" s="11" t="s">
        <v>352</v>
      </c>
      <c r="L130" s="11"/>
      <c r="M130" s="11"/>
      <c r="N130" s="11">
        <v>1200605</v>
      </c>
      <c r="O130" s="11"/>
      <c r="P130" s="11" t="s">
        <v>349</v>
      </c>
      <c r="Q130" s="11" t="s">
        <v>369</v>
      </c>
      <c r="R130" s="11"/>
      <c r="S130" s="11" t="s">
        <v>1374</v>
      </c>
      <c r="T130" s="11"/>
      <c r="U130" s="11"/>
      <c r="V130" s="11"/>
      <c r="W130" s="11"/>
      <c r="X130" s="36">
        <f t="shared" si="2"/>
        <v>0</v>
      </c>
      <c r="Y130" s="36">
        <f t="shared" si="3"/>
        <v>0</v>
      </c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6"/>
      <c r="BE130" s="16"/>
    </row>
    <row r="131" spans="1:57" x14ac:dyDescent="0.3">
      <c r="A131" s="11" t="s">
        <v>544</v>
      </c>
      <c r="B131" s="11" t="s">
        <v>545</v>
      </c>
      <c r="C131" s="11">
        <v>1</v>
      </c>
      <c r="D131" s="11" t="s">
        <v>1388</v>
      </c>
      <c r="E131" s="11" t="s">
        <v>532</v>
      </c>
      <c r="F131" s="11" t="s">
        <v>430</v>
      </c>
      <c r="G131" s="13">
        <v>40998.602465277778</v>
      </c>
      <c r="H131" s="11"/>
      <c r="I131" s="11"/>
      <c r="J131" s="11" t="s">
        <v>354</v>
      </c>
      <c r="K131" s="11" t="s">
        <v>361</v>
      </c>
      <c r="L131" s="11"/>
      <c r="M131" s="11"/>
      <c r="N131" s="11">
        <v>1200502</v>
      </c>
      <c r="O131" s="11"/>
      <c r="P131" s="11" t="s">
        <v>115</v>
      </c>
      <c r="Q131" s="11" t="s">
        <v>369</v>
      </c>
      <c r="R131" s="11"/>
      <c r="S131" s="11" t="s">
        <v>1374</v>
      </c>
      <c r="T131" s="11">
        <v>64</v>
      </c>
      <c r="U131" s="11">
        <v>64</v>
      </c>
      <c r="V131" s="11"/>
      <c r="W131" s="11"/>
      <c r="X131" s="36">
        <f t="shared" ref="X131:X194" si="4">T131+V131</f>
        <v>64</v>
      </c>
      <c r="Y131" s="36">
        <f t="shared" ref="Y131:Y194" si="5">U131+W131</f>
        <v>64</v>
      </c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2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6"/>
      <c r="BE131" s="16"/>
    </row>
    <row r="132" spans="1:57" x14ac:dyDescent="0.3">
      <c r="A132" s="11" t="s">
        <v>547</v>
      </c>
      <c r="B132" s="11" t="s">
        <v>1044</v>
      </c>
      <c r="C132" s="11" t="s">
        <v>1372</v>
      </c>
      <c r="D132" s="11" t="s">
        <v>1412</v>
      </c>
      <c r="E132" s="11" t="s">
        <v>535</v>
      </c>
      <c r="F132" s="11" t="s">
        <v>535</v>
      </c>
      <c r="G132" s="13">
        <v>41001.504988425928</v>
      </c>
      <c r="H132" s="11"/>
      <c r="I132" s="11"/>
      <c r="J132" s="11" t="s">
        <v>387</v>
      </c>
      <c r="K132" s="11" t="s">
        <v>392</v>
      </c>
      <c r="L132" s="11"/>
      <c r="M132" s="11"/>
      <c r="N132" s="11">
        <v>1008910</v>
      </c>
      <c r="O132" s="11"/>
      <c r="P132" s="11" t="s">
        <v>520</v>
      </c>
      <c r="Q132" s="11" t="s">
        <v>369</v>
      </c>
      <c r="R132" s="11"/>
      <c r="S132" s="11" t="s">
        <v>356</v>
      </c>
      <c r="T132" s="11"/>
      <c r="U132" s="11"/>
      <c r="V132" s="11"/>
      <c r="W132" s="11"/>
      <c r="X132" s="36">
        <f t="shared" si="4"/>
        <v>0</v>
      </c>
      <c r="Y132" s="36">
        <f t="shared" si="5"/>
        <v>0</v>
      </c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6"/>
      <c r="BE132" s="16"/>
    </row>
    <row r="133" spans="1:57" x14ac:dyDescent="0.3">
      <c r="A133" s="11" t="s">
        <v>2453</v>
      </c>
      <c r="B133" s="11" t="s">
        <v>2454</v>
      </c>
      <c r="C133" s="11">
        <v>1</v>
      </c>
      <c r="D133" s="11" t="s">
        <v>1417</v>
      </c>
      <c r="E133" s="11" t="s">
        <v>449</v>
      </c>
      <c r="F133" s="11" t="s">
        <v>449</v>
      </c>
      <c r="G133" s="13">
        <v>41008.724502314813</v>
      </c>
      <c r="H133" s="11"/>
      <c r="I133" s="11"/>
      <c r="J133" s="11" t="s">
        <v>354</v>
      </c>
      <c r="K133" s="11"/>
      <c r="L133" s="11"/>
      <c r="M133" s="11"/>
      <c r="N133" s="11"/>
      <c r="O133" s="11"/>
      <c r="P133" s="11" t="s">
        <v>115</v>
      </c>
      <c r="Q133" s="11"/>
      <c r="R133" s="11"/>
      <c r="S133" s="11" t="s">
        <v>1374</v>
      </c>
      <c r="T133" s="11"/>
      <c r="U133" s="11"/>
      <c r="V133" s="11"/>
      <c r="W133" s="11"/>
      <c r="X133" s="36">
        <f t="shared" si="4"/>
        <v>0</v>
      </c>
      <c r="Y133" s="36">
        <f t="shared" si="5"/>
        <v>0</v>
      </c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6"/>
      <c r="BE133" s="16"/>
    </row>
    <row r="134" spans="1:57" x14ac:dyDescent="0.3">
      <c r="A134" s="11" t="s">
        <v>548</v>
      </c>
      <c r="B134" s="11" t="s">
        <v>549</v>
      </c>
      <c r="C134" s="11">
        <v>1040</v>
      </c>
      <c r="D134" s="11" t="s">
        <v>1411</v>
      </c>
      <c r="E134" s="11" t="s">
        <v>424</v>
      </c>
      <c r="F134" s="11" t="s">
        <v>530</v>
      </c>
      <c r="G134" s="13">
        <v>41011.356689814813</v>
      </c>
      <c r="H134" s="11"/>
      <c r="I134" s="11"/>
      <c r="J134" s="11" t="s">
        <v>387</v>
      </c>
      <c r="K134" s="11" t="s">
        <v>404</v>
      </c>
      <c r="L134" s="11"/>
      <c r="M134" s="11"/>
      <c r="N134" s="11">
        <v>1200605</v>
      </c>
      <c r="O134" s="11"/>
      <c r="P134" s="11" t="s">
        <v>349</v>
      </c>
      <c r="Q134" s="11" t="s">
        <v>369</v>
      </c>
      <c r="R134" s="11"/>
      <c r="S134" s="11" t="s">
        <v>1374</v>
      </c>
      <c r="T134" s="11"/>
      <c r="U134" s="11"/>
      <c r="V134" s="11"/>
      <c r="W134" s="11"/>
      <c r="X134" s="36">
        <f t="shared" si="4"/>
        <v>0</v>
      </c>
      <c r="Y134" s="36">
        <f t="shared" si="5"/>
        <v>0</v>
      </c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6"/>
      <c r="BE134" s="16"/>
    </row>
    <row r="135" spans="1:57" x14ac:dyDescent="0.3">
      <c r="A135" s="11" t="s">
        <v>2455</v>
      </c>
      <c r="B135" s="11" t="s">
        <v>2456</v>
      </c>
      <c r="C135" s="11" t="s">
        <v>1372</v>
      </c>
      <c r="D135" s="11" t="s">
        <v>2266</v>
      </c>
      <c r="E135" s="11" t="s">
        <v>453</v>
      </c>
      <c r="F135" s="11" t="s">
        <v>453</v>
      </c>
      <c r="G135" s="13">
        <v>41032.390069444446</v>
      </c>
      <c r="H135" s="11"/>
      <c r="I135" s="11"/>
      <c r="J135" s="11" t="s">
        <v>387</v>
      </c>
      <c r="K135" s="11"/>
      <c r="L135" s="11"/>
      <c r="M135" s="11"/>
      <c r="N135" s="11"/>
      <c r="O135" s="11"/>
      <c r="P135" s="11"/>
      <c r="Q135" s="11"/>
      <c r="R135" s="11"/>
      <c r="S135" s="11" t="s">
        <v>1374</v>
      </c>
      <c r="T135" s="11"/>
      <c r="U135" s="11"/>
      <c r="V135" s="11"/>
      <c r="W135" s="11"/>
      <c r="X135" s="36">
        <f t="shared" si="4"/>
        <v>0</v>
      </c>
      <c r="Y135" s="36">
        <f t="shared" si="5"/>
        <v>0</v>
      </c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6"/>
      <c r="BE135" s="16"/>
    </row>
    <row r="136" spans="1:57" x14ac:dyDescent="0.3">
      <c r="A136" s="11" t="s">
        <v>551</v>
      </c>
      <c r="B136" s="11" t="s">
        <v>552</v>
      </c>
      <c r="C136" s="11">
        <v>1</v>
      </c>
      <c r="D136" s="11" t="s">
        <v>1388</v>
      </c>
      <c r="E136" s="11" t="s">
        <v>532</v>
      </c>
      <c r="F136" s="11" t="s">
        <v>430</v>
      </c>
      <c r="G136" s="13">
        <v>41039.677337962959</v>
      </c>
      <c r="H136" s="11"/>
      <c r="I136" s="11"/>
      <c r="J136" s="11" t="s">
        <v>354</v>
      </c>
      <c r="K136" s="11" t="s">
        <v>367</v>
      </c>
      <c r="L136" s="11"/>
      <c r="M136" s="11"/>
      <c r="N136" s="11">
        <v>1200502</v>
      </c>
      <c r="O136" s="11"/>
      <c r="P136" s="11" t="s">
        <v>115</v>
      </c>
      <c r="Q136" s="11" t="s">
        <v>369</v>
      </c>
      <c r="R136" s="11"/>
      <c r="S136" s="11" t="s">
        <v>1374</v>
      </c>
      <c r="T136" s="11">
        <v>80</v>
      </c>
      <c r="U136" s="11"/>
      <c r="V136" s="11"/>
      <c r="W136" s="11"/>
      <c r="X136" s="36">
        <f t="shared" si="4"/>
        <v>80</v>
      </c>
      <c r="Y136" s="36">
        <f t="shared" si="5"/>
        <v>0</v>
      </c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6"/>
      <c r="BE136" s="16"/>
    </row>
    <row r="137" spans="1:57" x14ac:dyDescent="0.3">
      <c r="A137" s="11" t="s">
        <v>553</v>
      </c>
      <c r="B137" s="11" t="s">
        <v>554</v>
      </c>
      <c r="C137" s="11">
        <v>1</v>
      </c>
      <c r="D137" s="11" t="s">
        <v>1405</v>
      </c>
      <c r="E137" s="11" t="s">
        <v>362</v>
      </c>
      <c r="F137" s="11" t="s">
        <v>362</v>
      </c>
      <c r="G137" s="13">
        <v>41050.33766203704</v>
      </c>
      <c r="H137" s="11"/>
      <c r="I137" s="11"/>
      <c r="J137" s="11" t="s">
        <v>354</v>
      </c>
      <c r="K137" s="11" t="s">
        <v>367</v>
      </c>
      <c r="L137" s="11"/>
      <c r="M137" s="11"/>
      <c r="N137" s="11">
        <v>1007000</v>
      </c>
      <c r="O137" s="11"/>
      <c r="P137" s="11" t="s">
        <v>362</v>
      </c>
      <c r="Q137" s="11" t="s">
        <v>369</v>
      </c>
      <c r="R137" s="11"/>
      <c r="S137" s="11"/>
      <c r="T137" s="11"/>
      <c r="U137" s="11"/>
      <c r="V137" s="11"/>
      <c r="W137" s="11"/>
      <c r="X137" s="36">
        <f t="shared" si="4"/>
        <v>0</v>
      </c>
      <c r="Y137" s="36">
        <f t="shared" si="5"/>
        <v>0</v>
      </c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6"/>
      <c r="BE137" s="16"/>
    </row>
    <row r="138" spans="1:57" x14ac:dyDescent="0.3">
      <c r="A138" s="11" t="s">
        <v>2458</v>
      </c>
      <c r="B138" s="11" t="s">
        <v>2459</v>
      </c>
      <c r="C138" s="11">
        <v>1</v>
      </c>
      <c r="D138" s="11" t="s">
        <v>1405</v>
      </c>
      <c r="E138" s="11" t="s">
        <v>362</v>
      </c>
      <c r="F138" s="11" t="s">
        <v>362</v>
      </c>
      <c r="G138" s="13">
        <v>41073.401134259257</v>
      </c>
      <c r="H138" s="11"/>
      <c r="I138" s="11"/>
      <c r="J138" s="11" t="s">
        <v>354</v>
      </c>
      <c r="K138" s="11" t="s">
        <v>367</v>
      </c>
      <c r="L138" s="11"/>
      <c r="M138" s="11"/>
      <c r="N138" s="11">
        <v>1200502</v>
      </c>
      <c r="O138" s="11"/>
      <c r="P138" s="11" t="s">
        <v>362</v>
      </c>
      <c r="Q138" s="11"/>
      <c r="R138" s="11"/>
      <c r="S138" s="11"/>
      <c r="T138" s="11"/>
      <c r="U138" s="11"/>
      <c r="V138" s="11"/>
      <c r="W138" s="11"/>
      <c r="X138" s="36">
        <f t="shared" si="4"/>
        <v>0</v>
      </c>
      <c r="Y138" s="36">
        <f t="shared" si="5"/>
        <v>0</v>
      </c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6"/>
      <c r="BE138" s="16"/>
    </row>
    <row r="139" spans="1:57" x14ac:dyDescent="0.3">
      <c r="A139" s="11" t="s">
        <v>2460</v>
      </c>
      <c r="B139" s="11" t="s">
        <v>2461</v>
      </c>
      <c r="C139" s="11" t="s">
        <v>1372</v>
      </c>
      <c r="D139" s="11" t="s">
        <v>2462</v>
      </c>
      <c r="E139" s="11" t="s">
        <v>2463</v>
      </c>
      <c r="F139" s="11" t="s">
        <v>2463</v>
      </c>
      <c r="G139" s="13">
        <v>41074.640833333331</v>
      </c>
      <c r="H139" s="11"/>
      <c r="I139" s="11"/>
      <c r="J139" s="11" t="s">
        <v>387</v>
      </c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36">
        <f t="shared" si="4"/>
        <v>0</v>
      </c>
      <c r="Y139" s="36">
        <f t="shared" si="5"/>
        <v>0</v>
      </c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6"/>
      <c r="BE139" s="16"/>
    </row>
    <row r="140" spans="1:57" x14ac:dyDescent="0.3">
      <c r="A140" s="11" t="s">
        <v>2464</v>
      </c>
      <c r="B140" s="11" t="s">
        <v>2465</v>
      </c>
      <c r="C140" s="11">
        <v>1</v>
      </c>
      <c r="D140" s="11" t="s">
        <v>1405</v>
      </c>
      <c r="E140" s="11" t="s">
        <v>362</v>
      </c>
      <c r="F140" s="11" t="s">
        <v>362</v>
      </c>
      <c r="G140" s="13">
        <v>41075.423611111109</v>
      </c>
      <c r="H140" s="11"/>
      <c r="I140" s="11"/>
      <c r="J140" s="11" t="s">
        <v>354</v>
      </c>
      <c r="K140" s="11" t="s">
        <v>352</v>
      </c>
      <c r="L140" s="11"/>
      <c r="M140" s="11"/>
      <c r="N140" s="11">
        <v>1200706</v>
      </c>
      <c r="O140" s="11"/>
      <c r="P140" s="11" t="s">
        <v>362</v>
      </c>
      <c r="Q140" s="11"/>
      <c r="R140" s="11"/>
      <c r="S140" s="11" t="s">
        <v>1374</v>
      </c>
      <c r="T140" s="11"/>
      <c r="U140" s="11"/>
      <c r="V140" s="11"/>
      <c r="W140" s="11"/>
      <c r="X140" s="36">
        <f t="shared" si="4"/>
        <v>0</v>
      </c>
      <c r="Y140" s="36">
        <f t="shared" si="5"/>
        <v>0</v>
      </c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2"/>
      <c r="AL140" s="12"/>
      <c r="AM140" s="11"/>
      <c r="AN140" s="11"/>
      <c r="AO140" s="11"/>
      <c r="AP140" s="11"/>
      <c r="AQ140" s="11"/>
      <c r="AR140" s="11"/>
      <c r="AS140" s="12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6"/>
      <c r="BE140" s="16"/>
    </row>
    <row r="141" spans="1:57" x14ac:dyDescent="0.3">
      <c r="A141" s="11" t="s">
        <v>557</v>
      </c>
      <c r="B141" s="11" t="s">
        <v>558</v>
      </c>
      <c r="C141" s="11">
        <v>292</v>
      </c>
      <c r="D141" s="11" t="s">
        <v>1418</v>
      </c>
      <c r="E141" s="11" t="s">
        <v>445</v>
      </c>
      <c r="F141" s="11" t="s">
        <v>556</v>
      </c>
      <c r="G141" s="13">
        <v>41093.446921296294</v>
      </c>
      <c r="H141" s="11"/>
      <c r="I141" s="11"/>
      <c r="J141" s="11" t="s">
        <v>354</v>
      </c>
      <c r="K141" s="11" t="s">
        <v>347</v>
      </c>
      <c r="L141" s="11"/>
      <c r="M141" s="11"/>
      <c r="N141" s="11">
        <v>1200803</v>
      </c>
      <c r="O141" s="11"/>
      <c r="P141" s="11" t="s">
        <v>390</v>
      </c>
      <c r="Q141" s="11" t="s">
        <v>369</v>
      </c>
      <c r="R141" s="11"/>
      <c r="S141" s="11" t="s">
        <v>1374</v>
      </c>
      <c r="T141" s="11"/>
      <c r="U141" s="11"/>
      <c r="V141" s="11"/>
      <c r="W141" s="11"/>
      <c r="X141" s="36">
        <f t="shared" si="4"/>
        <v>0</v>
      </c>
      <c r="Y141" s="36">
        <f t="shared" si="5"/>
        <v>0</v>
      </c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6"/>
      <c r="BE141" s="16"/>
    </row>
    <row r="142" spans="1:57" x14ac:dyDescent="0.3">
      <c r="A142" s="11" t="s">
        <v>2467</v>
      </c>
      <c r="B142" s="11" t="s">
        <v>2468</v>
      </c>
      <c r="C142" s="11">
        <v>298</v>
      </c>
      <c r="D142" s="11" t="s">
        <v>1418</v>
      </c>
      <c r="E142" s="11" t="s">
        <v>2359</v>
      </c>
      <c r="F142" s="11" t="s">
        <v>2359</v>
      </c>
      <c r="G142" s="13">
        <v>41093.472754629627</v>
      </c>
      <c r="H142" s="11"/>
      <c r="I142" s="11"/>
      <c r="J142" s="11" t="s">
        <v>354</v>
      </c>
      <c r="K142" s="11" t="s">
        <v>392</v>
      </c>
      <c r="L142" s="11"/>
      <c r="M142" s="11"/>
      <c r="N142" s="11">
        <v>1200800</v>
      </c>
      <c r="O142" s="11"/>
      <c r="P142" s="11" t="s">
        <v>362</v>
      </c>
      <c r="Q142" s="11"/>
      <c r="R142" s="11"/>
      <c r="S142" s="11" t="s">
        <v>1374</v>
      </c>
      <c r="T142" s="11"/>
      <c r="U142" s="11"/>
      <c r="V142" s="11"/>
      <c r="W142" s="11"/>
      <c r="X142" s="36">
        <f t="shared" si="4"/>
        <v>0</v>
      </c>
      <c r="Y142" s="36">
        <f t="shared" si="5"/>
        <v>0</v>
      </c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6"/>
      <c r="BE142" s="16"/>
    </row>
    <row r="143" spans="1:57" x14ac:dyDescent="0.3">
      <c r="A143" s="11" t="s">
        <v>559</v>
      </c>
      <c r="B143" s="11" t="s">
        <v>560</v>
      </c>
      <c r="C143" s="11">
        <v>1</v>
      </c>
      <c r="D143" s="11" t="s">
        <v>1419</v>
      </c>
      <c r="E143" s="11" t="s">
        <v>372</v>
      </c>
      <c r="F143" s="11" t="s">
        <v>372</v>
      </c>
      <c r="G143" s="13">
        <v>41096.128796296296</v>
      </c>
      <c r="H143" s="11"/>
      <c r="I143" s="11"/>
      <c r="J143" s="11" t="s">
        <v>387</v>
      </c>
      <c r="K143" s="11" t="s">
        <v>367</v>
      </c>
      <c r="L143" s="11"/>
      <c r="M143" s="11"/>
      <c r="N143" s="11">
        <v>1200502</v>
      </c>
      <c r="O143" s="11"/>
      <c r="P143" s="11" t="s">
        <v>115</v>
      </c>
      <c r="Q143" s="11" t="s">
        <v>369</v>
      </c>
      <c r="R143" s="11"/>
      <c r="S143" s="11"/>
      <c r="T143" s="11">
        <v>30</v>
      </c>
      <c r="U143" s="11">
        <v>30</v>
      </c>
      <c r="V143" s="11"/>
      <c r="W143" s="11"/>
      <c r="X143" s="36">
        <f t="shared" si="4"/>
        <v>30</v>
      </c>
      <c r="Y143" s="36">
        <f t="shared" si="5"/>
        <v>30</v>
      </c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6"/>
      <c r="BE143" s="16"/>
    </row>
    <row r="144" spans="1:57" x14ac:dyDescent="0.3">
      <c r="A144" s="11" t="s">
        <v>561</v>
      </c>
      <c r="B144" s="11" t="s">
        <v>562</v>
      </c>
      <c r="C144" s="11">
        <v>1</v>
      </c>
      <c r="D144" s="11" t="s">
        <v>1420</v>
      </c>
      <c r="E144" s="11" t="s">
        <v>563</v>
      </c>
      <c r="F144" s="11" t="s">
        <v>443</v>
      </c>
      <c r="G144" s="13">
        <v>41096.653958333336</v>
      </c>
      <c r="H144" s="11"/>
      <c r="I144" s="11"/>
      <c r="J144" s="11" t="s">
        <v>387</v>
      </c>
      <c r="K144" s="11" t="s">
        <v>361</v>
      </c>
      <c r="L144" s="11"/>
      <c r="M144" s="11"/>
      <c r="N144" s="11">
        <v>1200605</v>
      </c>
      <c r="O144" s="11"/>
      <c r="P144" s="11" t="s">
        <v>436</v>
      </c>
      <c r="Q144" s="11" t="s">
        <v>369</v>
      </c>
      <c r="R144" s="11"/>
      <c r="S144" s="11" t="s">
        <v>1374</v>
      </c>
      <c r="T144" s="11">
        <v>32</v>
      </c>
      <c r="U144" s="11">
        <v>32</v>
      </c>
      <c r="V144" s="11">
        <v>0</v>
      </c>
      <c r="W144" s="11">
        <v>0</v>
      </c>
      <c r="X144" s="36">
        <f t="shared" si="4"/>
        <v>32</v>
      </c>
      <c r="Y144" s="36">
        <f t="shared" si="5"/>
        <v>32</v>
      </c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6"/>
      <c r="BE144" s="16"/>
    </row>
    <row r="145" spans="1:57" x14ac:dyDescent="0.3">
      <c r="A145" s="11" t="s">
        <v>564</v>
      </c>
      <c r="B145" s="11" t="s">
        <v>565</v>
      </c>
      <c r="C145" s="11">
        <v>1</v>
      </c>
      <c r="D145" s="11" t="s">
        <v>1405</v>
      </c>
      <c r="E145" s="11" t="s">
        <v>362</v>
      </c>
      <c r="F145" s="11" t="s">
        <v>362</v>
      </c>
      <c r="G145" s="13">
        <v>41101.366620370369</v>
      </c>
      <c r="H145" s="11"/>
      <c r="I145" s="11"/>
      <c r="J145" s="11" t="s">
        <v>354</v>
      </c>
      <c r="K145" s="11" t="s">
        <v>367</v>
      </c>
      <c r="L145" s="11"/>
      <c r="M145" s="11"/>
      <c r="N145" s="11">
        <v>1200708</v>
      </c>
      <c r="O145" s="11"/>
      <c r="P145" s="11" t="s">
        <v>362</v>
      </c>
      <c r="Q145" s="11" t="s">
        <v>369</v>
      </c>
      <c r="R145" s="11"/>
      <c r="S145" s="11"/>
      <c r="T145" s="11"/>
      <c r="U145" s="11"/>
      <c r="V145" s="11"/>
      <c r="W145" s="11"/>
      <c r="X145" s="36">
        <f t="shared" si="4"/>
        <v>0</v>
      </c>
      <c r="Y145" s="36">
        <f t="shared" si="5"/>
        <v>0</v>
      </c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6"/>
      <c r="BE145" s="16"/>
    </row>
    <row r="146" spans="1:57" x14ac:dyDescent="0.3">
      <c r="A146" s="11" t="s">
        <v>566</v>
      </c>
      <c r="B146" s="11" t="s">
        <v>567</v>
      </c>
      <c r="C146" s="11">
        <v>1</v>
      </c>
      <c r="D146" s="11" t="s">
        <v>1419</v>
      </c>
      <c r="E146" s="11" t="s">
        <v>372</v>
      </c>
      <c r="F146" s="11" t="s">
        <v>372</v>
      </c>
      <c r="G146" s="13">
        <v>41102.917662037034</v>
      </c>
      <c r="H146" s="11"/>
      <c r="I146" s="11"/>
      <c r="J146" s="11" t="s">
        <v>387</v>
      </c>
      <c r="K146" s="11" t="s">
        <v>367</v>
      </c>
      <c r="L146" s="11"/>
      <c r="M146" s="11"/>
      <c r="N146" s="11">
        <v>1200708</v>
      </c>
      <c r="O146" s="11"/>
      <c r="P146" s="11" t="s">
        <v>115</v>
      </c>
      <c r="Q146" s="11" t="s">
        <v>369</v>
      </c>
      <c r="R146" s="11"/>
      <c r="S146" s="11"/>
      <c r="T146" s="11">
        <v>340</v>
      </c>
      <c r="U146" s="11">
        <v>331</v>
      </c>
      <c r="V146" s="11"/>
      <c r="W146" s="11"/>
      <c r="X146" s="36">
        <f t="shared" si="4"/>
        <v>340</v>
      </c>
      <c r="Y146" s="36">
        <f t="shared" si="5"/>
        <v>331</v>
      </c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6"/>
      <c r="BE146" s="16"/>
    </row>
    <row r="147" spans="1:57" x14ac:dyDescent="0.3">
      <c r="A147" s="11" t="s">
        <v>2469</v>
      </c>
      <c r="B147" s="11" t="s">
        <v>2470</v>
      </c>
      <c r="C147" s="11">
        <v>141</v>
      </c>
      <c r="D147" s="11" t="s">
        <v>1417</v>
      </c>
      <c r="E147" s="11" t="s">
        <v>449</v>
      </c>
      <c r="F147" s="11" t="s">
        <v>449</v>
      </c>
      <c r="G147" s="13">
        <v>41103.879374999997</v>
      </c>
      <c r="H147" s="11"/>
      <c r="I147" s="11"/>
      <c r="J147" s="11" t="s">
        <v>354</v>
      </c>
      <c r="K147" s="11" t="s">
        <v>361</v>
      </c>
      <c r="L147" s="11"/>
      <c r="M147" s="11"/>
      <c r="N147" s="11">
        <v>1006900</v>
      </c>
      <c r="O147" s="11"/>
      <c r="P147" s="11" t="s">
        <v>115</v>
      </c>
      <c r="Q147" s="11"/>
      <c r="R147" s="11"/>
      <c r="S147" s="11" t="s">
        <v>1374</v>
      </c>
      <c r="T147" s="11"/>
      <c r="U147" s="11"/>
      <c r="V147" s="11"/>
      <c r="W147" s="11"/>
      <c r="X147" s="36">
        <f t="shared" si="4"/>
        <v>0</v>
      </c>
      <c r="Y147" s="36">
        <f t="shared" si="5"/>
        <v>0</v>
      </c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2"/>
      <c r="AN147" s="12"/>
      <c r="AO147" s="11"/>
      <c r="AP147" s="11"/>
      <c r="AQ147" s="12"/>
      <c r="AR147" s="12"/>
      <c r="AS147" s="12"/>
      <c r="AT147" s="11"/>
      <c r="AU147" s="11"/>
      <c r="AV147" s="11"/>
      <c r="AW147" s="11"/>
      <c r="AX147" s="11"/>
      <c r="AY147" s="11"/>
      <c r="AZ147" s="11"/>
      <c r="BA147" s="11"/>
      <c r="BB147" s="12"/>
      <c r="BC147" s="11"/>
      <c r="BD147" s="16"/>
      <c r="BE147" s="16"/>
    </row>
    <row r="148" spans="1:57" x14ac:dyDescent="0.3">
      <c r="A148" s="11" t="s">
        <v>570</v>
      </c>
      <c r="B148" s="11" t="s">
        <v>571</v>
      </c>
      <c r="C148" s="11" t="s">
        <v>1372</v>
      </c>
      <c r="D148" s="11" t="s">
        <v>1421</v>
      </c>
      <c r="E148" s="11" t="s">
        <v>250</v>
      </c>
      <c r="F148" s="11" t="s">
        <v>349</v>
      </c>
      <c r="G148" s="13">
        <v>41114.608807870369</v>
      </c>
      <c r="H148" s="11"/>
      <c r="I148" s="11"/>
      <c r="J148" s="11" t="s">
        <v>387</v>
      </c>
      <c r="K148" s="11" t="s">
        <v>367</v>
      </c>
      <c r="L148" s="11"/>
      <c r="M148" s="11"/>
      <c r="N148" s="11">
        <v>1200300</v>
      </c>
      <c r="O148" s="11"/>
      <c r="P148" s="11" t="s">
        <v>165</v>
      </c>
      <c r="Q148" s="11" t="s">
        <v>369</v>
      </c>
      <c r="R148" s="11" t="s">
        <v>977</v>
      </c>
      <c r="S148" s="11" t="s">
        <v>1374</v>
      </c>
      <c r="T148" s="11">
        <v>170.5</v>
      </c>
      <c r="U148" s="11">
        <v>170.5</v>
      </c>
      <c r="V148" s="11">
        <v>45</v>
      </c>
      <c r="W148" s="11">
        <v>44</v>
      </c>
      <c r="X148" s="36">
        <f t="shared" si="4"/>
        <v>215.5</v>
      </c>
      <c r="Y148" s="36">
        <f t="shared" si="5"/>
        <v>214.5</v>
      </c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6"/>
      <c r="BE148" s="16"/>
    </row>
    <row r="149" spans="1:57" x14ac:dyDescent="0.3">
      <c r="A149" s="11" t="s">
        <v>2471</v>
      </c>
      <c r="B149" s="11" t="s">
        <v>2472</v>
      </c>
      <c r="C149" s="11">
        <v>1</v>
      </c>
      <c r="D149" s="11" t="s">
        <v>2466</v>
      </c>
      <c r="E149" s="11" t="s">
        <v>556</v>
      </c>
      <c r="F149" s="11" t="s">
        <v>556</v>
      </c>
      <c r="G149" s="13">
        <v>41116.453148148146</v>
      </c>
      <c r="H149" s="11"/>
      <c r="I149" s="11"/>
      <c r="J149" s="11" t="s">
        <v>354</v>
      </c>
      <c r="K149" s="11"/>
      <c r="L149" s="11"/>
      <c r="M149" s="11"/>
      <c r="N149" s="11"/>
      <c r="O149" s="11"/>
      <c r="P149" s="11"/>
      <c r="Q149" s="11"/>
      <c r="R149" s="11"/>
      <c r="S149" s="11" t="s">
        <v>1374</v>
      </c>
      <c r="T149" s="11"/>
      <c r="U149" s="11"/>
      <c r="V149" s="11"/>
      <c r="W149" s="11"/>
      <c r="X149" s="36">
        <f t="shared" si="4"/>
        <v>0</v>
      </c>
      <c r="Y149" s="36">
        <f t="shared" si="5"/>
        <v>0</v>
      </c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6"/>
      <c r="BE149" s="16"/>
    </row>
    <row r="150" spans="1:57" x14ac:dyDescent="0.3">
      <c r="A150" s="11" t="s">
        <v>2473</v>
      </c>
      <c r="B150" s="11" t="s">
        <v>2474</v>
      </c>
      <c r="C150" s="11">
        <v>1</v>
      </c>
      <c r="D150" s="11" t="s">
        <v>1407</v>
      </c>
      <c r="E150" s="11" t="s">
        <v>532</v>
      </c>
      <c r="F150" s="11" t="s">
        <v>509</v>
      </c>
      <c r="G150" s="13">
        <v>41116.584756944445</v>
      </c>
      <c r="H150" s="11"/>
      <c r="I150" s="11"/>
      <c r="J150" s="11" t="s">
        <v>350</v>
      </c>
      <c r="K150" s="11" t="s">
        <v>347</v>
      </c>
      <c r="L150" s="11"/>
      <c r="M150" s="11"/>
      <c r="N150" s="11">
        <v>1200715</v>
      </c>
      <c r="O150" s="11"/>
      <c r="P150" s="11" t="s">
        <v>390</v>
      </c>
      <c r="Q150" s="11"/>
      <c r="R150" s="11"/>
      <c r="S150" s="11" t="s">
        <v>1374</v>
      </c>
      <c r="T150" s="11"/>
      <c r="U150" s="11"/>
      <c r="V150" s="11"/>
      <c r="W150" s="11"/>
      <c r="X150" s="36">
        <f t="shared" si="4"/>
        <v>0</v>
      </c>
      <c r="Y150" s="36">
        <f t="shared" si="5"/>
        <v>0</v>
      </c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6"/>
      <c r="BE150" s="16"/>
    </row>
    <row r="151" spans="1:57" x14ac:dyDescent="0.3">
      <c r="A151" s="11" t="s">
        <v>2475</v>
      </c>
      <c r="B151" s="11" t="s">
        <v>2476</v>
      </c>
      <c r="C151" s="11">
        <v>398</v>
      </c>
      <c r="D151" s="11" t="s">
        <v>2477</v>
      </c>
      <c r="E151" s="11" t="s">
        <v>2478</v>
      </c>
      <c r="F151" s="11" t="s">
        <v>373</v>
      </c>
      <c r="G151" s="13">
        <v>41123.38077546296</v>
      </c>
      <c r="H151" s="11"/>
      <c r="I151" s="11"/>
      <c r="J151" s="11" t="s">
        <v>387</v>
      </c>
      <c r="K151" s="11"/>
      <c r="L151" s="11"/>
      <c r="M151" s="11"/>
      <c r="N151" s="11"/>
      <c r="O151" s="11"/>
      <c r="P151" s="11" t="s">
        <v>362</v>
      </c>
      <c r="Q151" s="11"/>
      <c r="R151" s="11"/>
      <c r="S151" s="11" t="s">
        <v>1374</v>
      </c>
      <c r="T151" s="11"/>
      <c r="U151" s="11"/>
      <c r="V151" s="11"/>
      <c r="W151" s="11"/>
      <c r="X151" s="36">
        <f t="shared" si="4"/>
        <v>0</v>
      </c>
      <c r="Y151" s="36">
        <f t="shared" si="5"/>
        <v>0</v>
      </c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2"/>
      <c r="BC151" s="11"/>
      <c r="BD151" s="16"/>
      <c r="BE151" s="16"/>
    </row>
    <row r="152" spans="1:57" x14ac:dyDescent="0.3">
      <c r="A152" s="11" t="s">
        <v>2479</v>
      </c>
      <c r="B152" s="11" t="s">
        <v>2480</v>
      </c>
      <c r="C152" s="11">
        <v>434</v>
      </c>
      <c r="D152" s="11" t="s">
        <v>1422</v>
      </c>
      <c r="E152" s="11" t="s">
        <v>358</v>
      </c>
      <c r="F152" s="11" t="s">
        <v>2481</v>
      </c>
      <c r="G152" s="13">
        <v>41135.443854166668</v>
      </c>
      <c r="H152" s="11"/>
      <c r="I152" s="11"/>
      <c r="J152" s="11" t="s">
        <v>359</v>
      </c>
      <c r="K152" s="11"/>
      <c r="L152" s="11"/>
      <c r="M152" s="11"/>
      <c r="N152" s="11"/>
      <c r="O152" s="11"/>
      <c r="P152" s="11" t="s">
        <v>112</v>
      </c>
      <c r="Q152" s="11"/>
      <c r="R152" s="11"/>
      <c r="S152" s="11" t="s">
        <v>1374</v>
      </c>
      <c r="T152" s="11"/>
      <c r="U152" s="11"/>
      <c r="V152" s="11"/>
      <c r="W152" s="11"/>
      <c r="X152" s="36">
        <f t="shared" si="4"/>
        <v>0</v>
      </c>
      <c r="Y152" s="36">
        <f t="shared" si="5"/>
        <v>0</v>
      </c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6"/>
      <c r="BE152" s="16"/>
    </row>
    <row r="153" spans="1:57" x14ac:dyDescent="0.3">
      <c r="A153" s="11" t="s">
        <v>2482</v>
      </c>
      <c r="B153" s="11" t="s">
        <v>2483</v>
      </c>
      <c r="C153" s="11">
        <v>1</v>
      </c>
      <c r="D153" s="11" t="s">
        <v>1832</v>
      </c>
      <c r="E153" s="11" t="s">
        <v>363</v>
      </c>
      <c r="F153" s="11" t="s">
        <v>363</v>
      </c>
      <c r="G153" s="13">
        <v>41138.595219907409</v>
      </c>
      <c r="H153" s="11"/>
      <c r="I153" s="11"/>
      <c r="J153" s="11" t="s">
        <v>350</v>
      </c>
      <c r="K153" s="11" t="s">
        <v>352</v>
      </c>
      <c r="L153" s="11"/>
      <c r="M153" s="11"/>
      <c r="N153" s="11">
        <v>1200708</v>
      </c>
      <c r="O153" s="11"/>
      <c r="P153" s="11" t="s">
        <v>362</v>
      </c>
      <c r="Q153" s="11"/>
      <c r="R153" s="11"/>
      <c r="S153" s="11"/>
      <c r="T153" s="11">
        <v>95</v>
      </c>
      <c r="U153" s="11">
        <v>77.7</v>
      </c>
      <c r="V153" s="11"/>
      <c r="W153" s="11"/>
      <c r="X153" s="36">
        <f t="shared" si="4"/>
        <v>95</v>
      </c>
      <c r="Y153" s="36">
        <f t="shared" si="5"/>
        <v>77.7</v>
      </c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6"/>
      <c r="BE153" s="16"/>
    </row>
    <row r="154" spans="1:57" x14ac:dyDescent="0.3">
      <c r="A154" s="11" t="s">
        <v>2484</v>
      </c>
      <c r="B154" s="11" t="s">
        <v>2485</v>
      </c>
      <c r="C154" s="11">
        <v>114</v>
      </c>
      <c r="D154" s="11" t="s">
        <v>1422</v>
      </c>
      <c r="E154" s="11" t="s">
        <v>92</v>
      </c>
      <c r="F154" s="11" t="s">
        <v>241</v>
      </c>
      <c r="G154" s="13">
        <v>41143.668113425927</v>
      </c>
      <c r="H154" s="11"/>
      <c r="I154" s="11"/>
      <c r="J154" s="11" t="s">
        <v>350</v>
      </c>
      <c r="K154" s="11" t="s">
        <v>352</v>
      </c>
      <c r="L154" s="11"/>
      <c r="M154" s="11"/>
      <c r="N154" s="11">
        <v>1008910</v>
      </c>
      <c r="O154" s="11"/>
      <c r="P154" s="11" t="s">
        <v>231</v>
      </c>
      <c r="Q154" s="11"/>
      <c r="R154" s="11"/>
      <c r="S154" s="11" t="s">
        <v>1374</v>
      </c>
      <c r="T154" s="11"/>
      <c r="U154" s="11"/>
      <c r="V154" s="11"/>
      <c r="W154" s="11"/>
      <c r="X154" s="36">
        <f t="shared" si="4"/>
        <v>0</v>
      </c>
      <c r="Y154" s="36">
        <f t="shared" si="5"/>
        <v>0</v>
      </c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2"/>
      <c r="AM154" s="12"/>
      <c r="AN154" s="12"/>
      <c r="AO154" s="12"/>
      <c r="AP154" s="11"/>
      <c r="AQ154" s="12"/>
      <c r="AR154" s="12"/>
      <c r="AS154" s="12"/>
      <c r="AT154" s="11"/>
      <c r="AU154" s="11"/>
      <c r="AV154" s="11"/>
      <c r="AW154" s="11"/>
      <c r="AX154" s="11"/>
      <c r="AY154" s="11"/>
      <c r="AZ154" s="11"/>
      <c r="BA154" s="11"/>
      <c r="BB154" s="12"/>
      <c r="BC154" s="11"/>
      <c r="BD154" s="16"/>
      <c r="BE154" s="16"/>
    </row>
    <row r="155" spans="1:57" x14ac:dyDescent="0.3">
      <c r="A155" s="11" t="s">
        <v>2486</v>
      </c>
      <c r="B155" s="11" t="s">
        <v>2487</v>
      </c>
      <c r="C155" s="11">
        <v>553</v>
      </c>
      <c r="D155" s="11" t="s">
        <v>1422</v>
      </c>
      <c r="E155" s="11" t="s">
        <v>2488</v>
      </c>
      <c r="F155" s="11" t="s">
        <v>2489</v>
      </c>
      <c r="G155" s="13">
        <v>41158.470219907409</v>
      </c>
      <c r="H155" s="11"/>
      <c r="I155" s="11"/>
      <c r="J155" s="11" t="s">
        <v>350</v>
      </c>
      <c r="K155" s="11" t="s">
        <v>352</v>
      </c>
      <c r="L155" s="11"/>
      <c r="M155" s="11"/>
      <c r="N155" s="11">
        <v>1200705</v>
      </c>
      <c r="O155" s="11"/>
      <c r="P155" s="11" t="s">
        <v>364</v>
      </c>
      <c r="Q155" s="11"/>
      <c r="R155" s="11"/>
      <c r="S155" s="11" t="s">
        <v>1374</v>
      </c>
      <c r="T155" s="11"/>
      <c r="U155" s="11"/>
      <c r="V155" s="11"/>
      <c r="W155" s="11"/>
      <c r="X155" s="36">
        <f t="shared" si="4"/>
        <v>0</v>
      </c>
      <c r="Y155" s="36">
        <f t="shared" si="5"/>
        <v>0</v>
      </c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6"/>
      <c r="BE155" s="16"/>
    </row>
    <row r="156" spans="1:57" x14ac:dyDescent="0.3">
      <c r="A156" s="11" t="s">
        <v>2490</v>
      </c>
      <c r="B156" s="11" t="s">
        <v>2491</v>
      </c>
      <c r="C156" s="11">
        <v>582</v>
      </c>
      <c r="D156" s="11" t="s">
        <v>1422</v>
      </c>
      <c r="E156" s="11" t="s">
        <v>2492</v>
      </c>
      <c r="F156" s="11" t="s">
        <v>365</v>
      </c>
      <c r="G156" s="13">
        <v>41162.450243055559</v>
      </c>
      <c r="H156" s="11"/>
      <c r="I156" s="11"/>
      <c r="J156" s="11" t="s">
        <v>350</v>
      </c>
      <c r="K156" s="11" t="s">
        <v>352</v>
      </c>
      <c r="L156" s="11"/>
      <c r="M156" s="11"/>
      <c r="N156" s="11">
        <v>1200705</v>
      </c>
      <c r="O156" s="11"/>
      <c r="P156" s="11" t="s">
        <v>364</v>
      </c>
      <c r="Q156" s="11"/>
      <c r="R156" s="11"/>
      <c r="S156" s="11" t="s">
        <v>1374</v>
      </c>
      <c r="T156" s="11"/>
      <c r="U156" s="11"/>
      <c r="V156" s="11"/>
      <c r="W156" s="11"/>
      <c r="X156" s="36">
        <f t="shared" si="4"/>
        <v>0</v>
      </c>
      <c r="Y156" s="36">
        <f t="shared" si="5"/>
        <v>0</v>
      </c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6"/>
      <c r="BE156" s="16"/>
    </row>
    <row r="157" spans="1:57" x14ac:dyDescent="0.3">
      <c r="A157" s="11" t="s">
        <v>2493</v>
      </c>
      <c r="B157" s="11" t="s">
        <v>2494</v>
      </c>
      <c r="C157" s="11" t="s">
        <v>1372</v>
      </c>
      <c r="D157" s="11" t="s">
        <v>2495</v>
      </c>
      <c r="E157" s="11" t="s">
        <v>2227</v>
      </c>
      <c r="F157" s="11" t="s">
        <v>2227</v>
      </c>
      <c r="G157" s="13">
        <v>41171.376250000001</v>
      </c>
      <c r="H157" s="11"/>
      <c r="I157" s="11"/>
      <c r="J157" s="11" t="s">
        <v>350</v>
      </c>
      <c r="K157" s="11" t="s">
        <v>352</v>
      </c>
      <c r="L157" s="11"/>
      <c r="M157" s="11"/>
      <c r="N157" s="11">
        <v>1200706</v>
      </c>
      <c r="O157" s="11"/>
      <c r="P157" s="11" t="s">
        <v>362</v>
      </c>
      <c r="Q157" s="11"/>
      <c r="R157" s="11"/>
      <c r="S157" s="11"/>
      <c r="T157" s="11"/>
      <c r="U157" s="11"/>
      <c r="V157" s="11"/>
      <c r="W157" s="11"/>
      <c r="X157" s="36">
        <f t="shared" si="4"/>
        <v>0</v>
      </c>
      <c r="Y157" s="36">
        <f t="shared" si="5"/>
        <v>0</v>
      </c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6"/>
      <c r="BE157" s="16"/>
    </row>
    <row r="158" spans="1:57" x14ac:dyDescent="0.3">
      <c r="A158" s="11" t="s">
        <v>2496</v>
      </c>
      <c r="B158" s="11" t="s">
        <v>2497</v>
      </c>
      <c r="C158" s="11">
        <v>651</v>
      </c>
      <c r="D158" s="11" t="s">
        <v>1422</v>
      </c>
      <c r="E158" s="11" t="s">
        <v>349</v>
      </c>
      <c r="F158" s="11" t="s">
        <v>349</v>
      </c>
      <c r="G158" s="13">
        <v>41172.417500000003</v>
      </c>
      <c r="H158" s="11"/>
      <c r="I158" s="11"/>
      <c r="J158" s="11" t="s">
        <v>350</v>
      </c>
      <c r="K158" s="11"/>
      <c r="L158" s="11"/>
      <c r="M158" s="11"/>
      <c r="N158" s="11"/>
      <c r="O158" s="11"/>
      <c r="P158" s="11" t="s">
        <v>2498</v>
      </c>
      <c r="Q158" s="11"/>
      <c r="R158" s="11"/>
      <c r="S158" s="11" t="s">
        <v>1374</v>
      </c>
      <c r="T158" s="11"/>
      <c r="U158" s="11"/>
      <c r="V158" s="11"/>
      <c r="W158" s="11"/>
      <c r="X158" s="36">
        <f t="shared" si="4"/>
        <v>0</v>
      </c>
      <c r="Y158" s="36">
        <f t="shared" si="5"/>
        <v>0</v>
      </c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6"/>
      <c r="BE158" s="16"/>
    </row>
    <row r="159" spans="1:57" x14ac:dyDescent="0.3">
      <c r="A159" s="11" t="s">
        <v>2499</v>
      </c>
      <c r="B159" s="11" t="s">
        <v>2500</v>
      </c>
      <c r="C159" s="11" t="s">
        <v>1372</v>
      </c>
      <c r="D159" s="11" t="s">
        <v>1422</v>
      </c>
      <c r="E159" s="11" t="s">
        <v>115</v>
      </c>
      <c r="F159" s="11" t="s">
        <v>429</v>
      </c>
      <c r="G159" s="13">
        <v>41176.483124999999</v>
      </c>
      <c r="H159" s="11"/>
      <c r="I159" s="11"/>
      <c r="J159" s="11" t="s">
        <v>350</v>
      </c>
      <c r="K159" s="11"/>
      <c r="L159" s="11"/>
      <c r="M159" s="11"/>
      <c r="N159" s="11"/>
      <c r="O159" s="11"/>
      <c r="P159" s="11" t="s">
        <v>115</v>
      </c>
      <c r="Q159" s="11"/>
      <c r="R159" s="11"/>
      <c r="S159" s="11"/>
      <c r="T159" s="11"/>
      <c r="U159" s="11"/>
      <c r="V159" s="11"/>
      <c r="W159" s="11"/>
      <c r="X159" s="36">
        <f t="shared" si="4"/>
        <v>0</v>
      </c>
      <c r="Y159" s="36">
        <f t="shared" si="5"/>
        <v>0</v>
      </c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2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2"/>
      <c r="BC159" s="11"/>
      <c r="BD159" s="16"/>
      <c r="BE159" s="16"/>
    </row>
    <row r="160" spans="1:57" x14ac:dyDescent="0.3">
      <c r="A160" s="11" t="s">
        <v>2501</v>
      </c>
      <c r="B160" s="11" t="s">
        <v>2502</v>
      </c>
      <c r="C160" s="11">
        <v>154</v>
      </c>
      <c r="D160" s="11" t="s">
        <v>1422</v>
      </c>
      <c r="E160" s="11" t="s">
        <v>2503</v>
      </c>
      <c r="F160" s="11" t="s">
        <v>2503</v>
      </c>
      <c r="G160" s="13">
        <v>41178.620636574073</v>
      </c>
      <c r="H160" s="11"/>
      <c r="I160" s="11"/>
      <c r="J160" s="11" t="s">
        <v>350</v>
      </c>
      <c r="K160" s="11" t="s">
        <v>367</v>
      </c>
      <c r="L160" s="11"/>
      <c r="M160" s="11"/>
      <c r="N160" s="11">
        <v>1200805</v>
      </c>
      <c r="O160" s="11"/>
      <c r="P160" s="11" t="s">
        <v>2498</v>
      </c>
      <c r="Q160" s="11"/>
      <c r="R160" s="11"/>
      <c r="S160" s="11" t="s">
        <v>1374</v>
      </c>
      <c r="T160" s="11"/>
      <c r="U160" s="11"/>
      <c r="V160" s="11"/>
      <c r="W160" s="11"/>
      <c r="X160" s="36">
        <f t="shared" si="4"/>
        <v>0</v>
      </c>
      <c r="Y160" s="36">
        <f t="shared" si="5"/>
        <v>0</v>
      </c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6"/>
      <c r="BE160" s="16"/>
    </row>
    <row r="161" spans="1:57" x14ac:dyDescent="0.3">
      <c r="A161" s="11" t="s">
        <v>2504</v>
      </c>
      <c r="B161" s="11" t="s">
        <v>2505</v>
      </c>
      <c r="C161" s="11" t="s">
        <v>1424</v>
      </c>
      <c r="D161" s="11" t="s">
        <v>1422</v>
      </c>
      <c r="E161" s="11" t="s">
        <v>2506</v>
      </c>
      <c r="F161" s="11"/>
      <c r="G161" s="13">
        <v>41180.422685185185</v>
      </c>
      <c r="H161" s="11"/>
      <c r="I161" s="11"/>
      <c r="J161" s="11" t="s">
        <v>350</v>
      </c>
      <c r="K161" s="11" t="s">
        <v>347</v>
      </c>
      <c r="L161" s="11"/>
      <c r="M161" s="11"/>
      <c r="N161" s="11">
        <v>1200501</v>
      </c>
      <c r="O161" s="11"/>
      <c r="P161" s="11" t="s">
        <v>112</v>
      </c>
      <c r="Q161" s="11"/>
      <c r="R161" s="11"/>
      <c r="S161" s="11" t="s">
        <v>1374</v>
      </c>
      <c r="T161" s="11"/>
      <c r="U161" s="11"/>
      <c r="V161" s="11"/>
      <c r="W161" s="11"/>
      <c r="X161" s="36">
        <f t="shared" si="4"/>
        <v>0</v>
      </c>
      <c r="Y161" s="36">
        <f t="shared" si="5"/>
        <v>0</v>
      </c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6"/>
      <c r="BE161" s="16"/>
    </row>
    <row r="162" spans="1:57" x14ac:dyDescent="0.3">
      <c r="A162" s="11" t="s">
        <v>2507</v>
      </c>
      <c r="B162" s="11" t="s">
        <v>2508</v>
      </c>
      <c r="C162" s="11">
        <v>725</v>
      </c>
      <c r="D162" s="11" t="s">
        <v>1422</v>
      </c>
      <c r="E162" s="11" t="s">
        <v>2509</v>
      </c>
      <c r="F162" s="11" t="s">
        <v>2492</v>
      </c>
      <c r="G162" s="13">
        <v>41180.459629629629</v>
      </c>
      <c r="H162" s="11"/>
      <c r="I162" s="11"/>
      <c r="J162" s="11" t="s">
        <v>350</v>
      </c>
      <c r="K162" s="11" t="s">
        <v>361</v>
      </c>
      <c r="L162" s="11"/>
      <c r="M162" s="11"/>
      <c r="N162" s="11">
        <v>1200500</v>
      </c>
      <c r="O162" s="11"/>
      <c r="P162" s="11" t="s">
        <v>231</v>
      </c>
      <c r="Q162" s="11"/>
      <c r="R162" s="11"/>
      <c r="S162" s="11" t="s">
        <v>1374</v>
      </c>
      <c r="T162" s="11"/>
      <c r="U162" s="11"/>
      <c r="V162" s="11"/>
      <c r="W162" s="11"/>
      <c r="X162" s="36">
        <f t="shared" si="4"/>
        <v>0</v>
      </c>
      <c r="Y162" s="36">
        <f t="shared" si="5"/>
        <v>0</v>
      </c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2"/>
      <c r="AN162" s="12"/>
      <c r="AO162" s="12"/>
      <c r="AP162" s="11"/>
      <c r="AQ162" s="12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6"/>
      <c r="BE162" s="16"/>
    </row>
    <row r="163" spans="1:57" x14ac:dyDescent="0.3">
      <c r="A163" s="11" t="s">
        <v>370</v>
      </c>
      <c r="B163" s="11" t="s">
        <v>371</v>
      </c>
      <c r="C163" s="11">
        <v>747</v>
      </c>
      <c r="D163" s="11" t="s">
        <v>1422</v>
      </c>
      <c r="E163" s="11" t="s">
        <v>372</v>
      </c>
      <c r="F163" s="11" t="s">
        <v>373</v>
      </c>
      <c r="G163" s="13">
        <v>41191.482870370368</v>
      </c>
      <c r="H163" s="11"/>
      <c r="I163" s="11"/>
      <c r="J163" s="11" t="s">
        <v>374</v>
      </c>
      <c r="K163" s="11" t="s">
        <v>367</v>
      </c>
      <c r="L163" s="11"/>
      <c r="M163" s="11"/>
      <c r="N163" s="11">
        <v>1200500</v>
      </c>
      <c r="O163" s="11"/>
      <c r="P163" s="11" t="s">
        <v>349</v>
      </c>
      <c r="Q163" s="11" t="s">
        <v>369</v>
      </c>
      <c r="R163" s="11"/>
      <c r="S163" s="11"/>
      <c r="T163" s="11"/>
      <c r="U163" s="11"/>
      <c r="V163" s="11"/>
      <c r="W163" s="11"/>
      <c r="X163" s="36">
        <f t="shared" si="4"/>
        <v>0</v>
      </c>
      <c r="Y163" s="36">
        <f t="shared" si="5"/>
        <v>0</v>
      </c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2"/>
      <c r="AL163" s="12"/>
      <c r="AM163" s="12"/>
      <c r="AN163" s="11"/>
      <c r="AO163" s="11"/>
      <c r="AP163" s="11"/>
      <c r="AQ163" s="12"/>
      <c r="AR163" s="11"/>
      <c r="AS163" s="12"/>
      <c r="AT163" s="11"/>
      <c r="AU163" s="11"/>
      <c r="AV163" s="11"/>
      <c r="AW163" s="11"/>
      <c r="AX163" s="11"/>
      <c r="AY163" s="11"/>
      <c r="AZ163" s="11"/>
      <c r="BA163" s="11"/>
      <c r="BB163" s="12"/>
      <c r="BC163" s="11"/>
      <c r="BD163" s="16"/>
      <c r="BE163" s="16"/>
    </row>
    <row r="164" spans="1:57" x14ac:dyDescent="0.3">
      <c r="A164" s="11" t="s">
        <v>2510</v>
      </c>
      <c r="B164" s="11" t="s">
        <v>2511</v>
      </c>
      <c r="C164" s="11" t="s">
        <v>1372</v>
      </c>
      <c r="D164" s="11" t="s">
        <v>2495</v>
      </c>
      <c r="E164" s="11" t="s">
        <v>2227</v>
      </c>
      <c r="F164" s="11" t="s">
        <v>2227</v>
      </c>
      <c r="G164" s="13">
        <v>41192.500555555554</v>
      </c>
      <c r="H164" s="11"/>
      <c r="I164" s="11"/>
      <c r="J164" s="11" t="s">
        <v>350</v>
      </c>
      <c r="K164" s="11" t="s">
        <v>361</v>
      </c>
      <c r="L164" s="11"/>
      <c r="M164" s="11"/>
      <c r="N164" s="11">
        <v>1200500</v>
      </c>
      <c r="O164" s="11"/>
      <c r="P164" s="11" t="s">
        <v>231</v>
      </c>
      <c r="Q164" s="11"/>
      <c r="R164" s="11"/>
      <c r="S164" s="11" t="s">
        <v>1374</v>
      </c>
      <c r="T164" s="11"/>
      <c r="U164" s="11"/>
      <c r="V164" s="11"/>
      <c r="W164" s="11"/>
      <c r="X164" s="36">
        <f t="shared" si="4"/>
        <v>0</v>
      </c>
      <c r="Y164" s="36">
        <f t="shared" si="5"/>
        <v>0</v>
      </c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6"/>
      <c r="BE164" s="16"/>
    </row>
    <row r="165" spans="1:57" x14ac:dyDescent="0.3">
      <c r="A165" s="11" t="s">
        <v>2512</v>
      </c>
      <c r="B165" s="11" t="s">
        <v>2513</v>
      </c>
      <c r="C165" s="11" t="s">
        <v>1424</v>
      </c>
      <c r="D165" s="11" t="s">
        <v>2514</v>
      </c>
      <c r="E165" s="11" t="s">
        <v>2515</v>
      </c>
      <c r="F165" s="11" t="s">
        <v>2515</v>
      </c>
      <c r="G165" s="13">
        <v>41198.64576388889</v>
      </c>
      <c r="H165" s="11"/>
      <c r="I165" s="11"/>
      <c r="J165" s="11" t="s">
        <v>350</v>
      </c>
      <c r="K165" s="11"/>
      <c r="L165" s="11"/>
      <c r="M165" s="11"/>
      <c r="N165" s="11"/>
      <c r="O165" s="11"/>
      <c r="P165" s="11" t="s">
        <v>2498</v>
      </c>
      <c r="Q165" s="11"/>
      <c r="R165" s="11"/>
      <c r="S165" s="11"/>
      <c r="T165" s="11"/>
      <c r="U165" s="11"/>
      <c r="V165" s="11"/>
      <c r="W165" s="11"/>
      <c r="X165" s="36">
        <f t="shared" si="4"/>
        <v>0</v>
      </c>
      <c r="Y165" s="36">
        <f t="shared" si="5"/>
        <v>0</v>
      </c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2"/>
      <c r="AR165" s="11"/>
      <c r="AS165" s="12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6"/>
      <c r="BE165" s="16"/>
    </row>
    <row r="166" spans="1:57" x14ac:dyDescent="0.3">
      <c r="A166" s="11" t="s">
        <v>2516</v>
      </c>
      <c r="B166" s="11" t="s">
        <v>2517</v>
      </c>
      <c r="C166" s="11">
        <v>141</v>
      </c>
      <c r="D166" s="11" t="s">
        <v>1422</v>
      </c>
      <c r="E166" s="11" t="s">
        <v>2518</v>
      </c>
      <c r="F166" s="11" t="s">
        <v>2519</v>
      </c>
      <c r="G166" s="13">
        <v>41200.464525462965</v>
      </c>
      <c r="H166" s="11"/>
      <c r="I166" s="11"/>
      <c r="J166" s="11" t="s">
        <v>354</v>
      </c>
      <c r="K166" s="11"/>
      <c r="L166" s="11"/>
      <c r="M166" s="11"/>
      <c r="N166" s="11"/>
      <c r="O166" s="11"/>
      <c r="P166" s="11" t="s">
        <v>115</v>
      </c>
      <c r="Q166" s="11"/>
      <c r="R166" s="11"/>
      <c r="S166" s="11" t="s">
        <v>1374</v>
      </c>
      <c r="T166" s="11"/>
      <c r="U166" s="11"/>
      <c r="V166" s="11"/>
      <c r="W166" s="11"/>
      <c r="X166" s="36">
        <f t="shared" si="4"/>
        <v>0</v>
      </c>
      <c r="Y166" s="36">
        <f t="shared" si="5"/>
        <v>0</v>
      </c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6"/>
      <c r="BE166" s="16"/>
    </row>
    <row r="167" spans="1:57" x14ac:dyDescent="0.3">
      <c r="A167" s="11" t="s">
        <v>2520</v>
      </c>
      <c r="B167" s="11" t="s">
        <v>2521</v>
      </c>
      <c r="C167" s="11">
        <v>836</v>
      </c>
      <c r="D167" s="11" t="s">
        <v>1422</v>
      </c>
      <c r="E167" s="11" t="s">
        <v>2522</v>
      </c>
      <c r="F167" s="11" t="s">
        <v>2523</v>
      </c>
      <c r="G167" s="13">
        <v>41201.480787037035</v>
      </c>
      <c r="H167" s="11"/>
      <c r="I167" s="11"/>
      <c r="J167" s="11" t="s">
        <v>350</v>
      </c>
      <c r="K167" s="11" t="s">
        <v>361</v>
      </c>
      <c r="L167" s="11"/>
      <c r="M167" s="11"/>
      <c r="N167" s="11">
        <v>1200706</v>
      </c>
      <c r="O167" s="11"/>
      <c r="P167" s="11" t="s">
        <v>111</v>
      </c>
      <c r="Q167" s="11"/>
      <c r="R167" s="11"/>
      <c r="S167" s="11" t="s">
        <v>1374</v>
      </c>
      <c r="T167" s="11"/>
      <c r="U167" s="11"/>
      <c r="V167" s="11"/>
      <c r="W167" s="11"/>
      <c r="X167" s="36">
        <f t="shared" si="4"/>
        <v>0</v>
      </c>
      <c r="Y167" s="36">
        <f t="shared" si="5"/>
        <v>0</v>
      </c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6"/>
      <c r="BE167" s="16"/>
    </row>
    <row r="168" spans="1:57" x14ac:dyDescent="0.3">
      <c r="A168" s="11" t="s">
        <v>2524</v>
      </c>
      <c r="B168" s="11" t="s">
        <v>2525</v>
      </c>
      <c r="C168" s="11" t="s">
        <v>1372</v>
      </c>
      <c r="D168" s="11" t="s">
        <v>2526</v>
      </c>
      <c r="E168" s="11" t="s">
        <v>250</v>
      </c>
      <c r="F168" s="11" t="s">
        <v>250</v>
      </c>
      <c r="G168" s="13">
        <v>41204.510914351849</v>
      </c>
      <c r="H168" s="11"/>
      <c r="I168" s="11"/>
      <c r="J168" s="11" t="s">
        <v>350</v>
      </c>
      <c r="K168" s="11" t="s">
        <v>367</v>
      </c>
      <c r="L168" s="11"/>
      <c r="M168" s="11"/>
      <c r="N168" s="11">
        <v>1200500</v>
      </c>
      <c r="O168" s="11"/>
      <c r="P168" s="11" t="s">
        <v>231</v>
      </c>
      <c r="Q168" s="11"/>
      <c r="R168" s="11"/>
      <c r="S168" s="11" t="s">
        <v>1374</v>
      </c>
      <c r="T168" s="11"/>
      <c r="U168" s="11"/>
      <c r="V168" s="11"/>
      <c r="W168" s="11"/>
      <c r="X168" s="36">
        <f t="shared" si="4"/>
        <v>0</v>
      </c>
      <c r="Y168" s="36">
        <f t="shared" si="5"/>
        <v>0</v>
      </c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6"/>
      <c r="BE168" s="16"/>
    </row>
    <row r="169" spans="1:57" x14ac:dyDescent="0.3">
      <c r="A169" s="11" t="s">
        <v>2527</v>
      </c>
      <c r="B169" s="11" t="s">
        <v>2528</v>
      </c>
      <c r="C169" s="11">
        <v>1</v>
      </c>
      <c r="D169" s="11" t="s">
        <v>2529</v>
      </c>
      <c r="E169" s="11" t="s">
        <v>379</v>
      </c>
      <c r="F169" s="11" t="s">
        <v>379</v>
      </c>
      <c r="G169" s="13">
        <v>41207.396180555559</v>
      </c>
      <c r="H169" s="11"/>
      <c r="I169" s="11"/>
      <c r="J169" s="11" t="s">
        <v>387</v>
      </c>
      <c r="K169" s="11" t="s">
        <v>361</v>
      </c>
      <c r="L169" s="11"/>
      <c r="M169" s="11"/>
      <c r="N169" s="11">
        <v>1200605</v>
      </c>
      <c r="O169" s="11"/>
      <c r="P169" s="11" t="s">
        <v>165</v>
      </c>
      <c r="Q169" s="11"/>
      <c r="R169" s="11" t="s">
        <v>977</v>
      </c>
      <c r="S169" s="11" t="s">
        <v>1374</v>
      </c>
      <c r="T169" s="11"/>
      <c r="U169" s="11"/>
      <c r="V169" s="11"/>
      <c r="W169" s="11"/>
      <c r="X169" s="36">
        <f t="shared" si="4"/>
        <v>0</v>
      </c>
      <c r="Y169" s="36">
        <f t="shared" si="5"/>
        <v>0</v>
      </c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6"/>
      <c r="BE169" s="16"/>
    </row>
    <row r="170" spans="1:57" x14ac:dyDescent="0.3">
      <c r="A170" s="11" t="s">
        <v>572</v>
      </c>
      <c r="B170" s="11" t="s">
        <v>573</v>
      </c>
      <c r="C170" s="11">
        <v>883</v>
      </c>
      <c r="D170" s="11" t="s">
        <v>1425</v>
      </c>
      <c r="E170" s="11" t="s">
        <v>453</v>
      </c>
      <c r="F170" s="11" t="s">
        <v>462</v>
      </c>
      <c r="G170" s="13">
        <v>41207.639652777776</v>
      </c>
      <c r="H170" s="11"/>
      <c r="I170" s="11"/>
      <c r="J170" s="11" t="s">
        <v>387</v>
      </c>
      <c r="K170" s="11" t="s">
        <v>404</v>
      </c>
      <c r="L170" s="11"/>
      <c r="M170" s="11"/>
      <c r="N170" s="11">
        <v>1200605</v>
      </c>
      <c r="O170" s="11"/>
      <c r="P170" s="11" t="s">
        <v>165</v>
      </c>
      <c r="Q170" s="11" t="s">
        <v>369</v>
      </c>
      <c r="R170" s="11" t="s">
        <v>979</v>
      </c>
      <c r="S170" s="11" t="s">
        <v>356</v>
      </c>
      <c r="T170" s="11">
        <v>690</v>
      </c>
      <c r="U170" s="11">
        <v>690</v>
      </c>
      <c r="V170" s="11">
        <v>225</v>
      </c>
      <c r="W170" s="11">
        <v>225</v>
      </c>
      <c r="X170" s="36">
        <f t="shared" si="4"/>
        <v>915</v>
      </c>
      <c r="Y170" s="36">
        <f t="shared" si="5"/>
        <v>915</v>
      </c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6"/>
      <c r="BE170" s="16"/>
    </row>
    <row r="171" spans="1:57" x14ac:dyDescent="0.3">
      <c r="A171" s="11" t="s">
        <v>2530</v>
      </c>
      <c r="B171" s="11" t="s">
        <v>2531</v>
      </c>
      <c r="C171" s="11">
        <v>1</v>
      </c>
      <c r="D171" s="11" t="s">
        <v>1417</v>
      </c>
      <c r="E171" s="11" t="s">
        <v>449</v>
      </c>
      <c r="F171" s="11" t="s">
        <v>449</v>
      </c>
      <c r="G171" s="13">
        <v>41211.642685185187</v>
      </c>
      <c r="H171" s="11"/>
      <c r="I171" s="11"/>
      <c r="J171" s="11" t="s">
        <v>354</v>
      </c>
      <c r="K171" s="11"/>
      <c r="L171" s="11"/>
      <c r="M171" s="11"/>
      <c r="N171" s="11"/>
      <c r="O171" s="11"/>
      <c r="P171" s="11" t="s">
        <v>115</v>
      </c>
      <c r="Q171" s="11"/>
      <c r="R171" s="11"/>
      <c r="S171" s="11" t="s">
        <v>1374</v>
      </c>
      <c r="T171" s="11"/>
      <c r="U171" s="11"/>
      <c r="V171" s="11"/>
      <c r="W171" s="11"/>
      <c r="X171" s="36">
        <f t="shared" si="4"/>
        <v>0</v>
      </c>
      <c r="Y171" s="36">
        <f t="shared" si="5"/>
        <v>0</v>
      </c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6"/>
      <c r="BE171" s="16"/>
    </row>
    <row r="172" spans="1:57" x14ac:dyDescent="0.3">
      <c r="A172" s="11" t="s">
        <v>2532</v>
      </c>
      <c r="B172" s="11" t="s">
        <v>2533</v>
      </c>
      <c r="C172" s="11" t="s">
        <v>1372</v>
      </c>
      <c r="D172" s="11" t="s">
        <v>2534</v>
      </c>
      <c r="E172" s="11" t="s">
        <v>2240</v>
      </c>
      <c r="F172" s="11" t="s">
        <v>250</v>
      </c>
      <c r="G172" s="13">
        <v>41213.53398148148</v>
      </c>
      <c r="H172" s="11"/>
      <c r="I172" s="11"/>
      <c r="J172" s="11" t="s">
        <v>350</v>
      </c>
      <c r="K172" s="11" t="s">
        <v>404</v>
      </c>
      <c r="L172" s="11"/>
      <c r="M172" s="11"/>
      <c r="N172" s="11">
        <v>1200500</v>
      </c>
      <c r="O172" s="11"/>
      <c r="P172" s="11" t="s">
        <v>231</v>
      </c>
      <c r="Q172" s="11"/>
      <c r="R172" s="11"/>
      <c r="S172" s="11" t="s">
        <v>1374</v>
      </c>
      <c r="T172" s="11"/>
      <c r="U172" s="11"/>
      <c r="V172" s="11"/>
      <c r="W172" s="11"/>
      <c r="X172" s="36">
        <f t="shared" si="4"/>
        <v>0</v>
      </c>
      <c r="Y172" s="36">
        <f t="shared" si="5"/>
        <v>0</v>
      </c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6"/>
      <c r="BE172" s="16"/>
    </row>
    <row r="173" spans="1:57" x14ac:dyDescent="0.3">
      <c r="A173" s="11" t="s">
        <v>2535</v>
      </c>
      <c r="B173" s="11" t="s">
        <v>2536</v>
      </c>
      <c r="C173" s="11">
        <v>885</v>
      </c>
      <c r="D173" s="11" t="s">
        <v>2383</v>
      </c>
      <c r="E173" s="11" t="s">
        <v>397</v>
      </c>
      <c r="F173" s="11"/>
      <c r="G173" s="13">
        <v>41215.369004629632</v>
      </c>
      <c r="H173" s="11"/>
      <c r="I173" s="11"/>
      <c r="J173" s="11" t="s">
        <v>537</v>
      </c>
      <c r="K173" s="11"/>
      <c r="L173" s="11"/>
      <c r="M173" s="11"/>
      <c r="N173" s="11"/>
      <c r="O173" s="11"/>
      <c r="P173" s="11" t="s">
        <v>77</v>
      </c>
      <c r="Q173" s="11"/>
      <c r="R173" s="11"/>
      <c r="S173" s="11" t="s">
        <v>1374</v>
      </c>
      <c r="T173" s="11"/>
      <c r="U173" s="11"/>
      <c r="V173" s="11"/>
      <c r="W173" s="11"/>
      <c r="X173" s="36">
        <f t="shared" si="4"/>
        <v>0</v>
      </c>
      <c r="Y173" s="36">
        <f t="shared" si="5"/>
        <v>0</v>
      </c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2"/>
      <c r="AL173" s="12"/>
      <c r="AM173" s="12"/>
      <c r="AN173" s="12"/>
      <c r="AO173" s="11"/>
      <c r="AP173" s="11"/>
      <c r="AQ173" s="12"/>
      <c r="AR173" s="12"/>
      <c r="AS173" s="12"/>
      <c r="AT173" s="11"/>
      <c r="AU173" s="11"/>
      <c r="AV173" s="11"/>
      <c r="AW173" s="11"/>
      <c r="AX173" s="11"/>
      <c r="AY173" s="11"/>
      <c r="AZ173" s="11"/>
      <c r="BA173" s="11"/>
      <c r="BB173" s="12"/>
      <c r="BC173" s="11"/>
      <c r="BD173" s="16"/>
      <c r="BE173" s="16"/>
    </row>
    <row r="174" spans="1:57" x14ac:dyDescent="0.3">
      <c r="A174" s="11" t="s">
        <v>2537</v>
      </c>
      <c r="B174" s="11" t="s">
        <v>2538</v>
      </c>
      <c r="C174" s="11">
        <v>1</v>
      </c>
      <c r="D174" s="11" t="s">
        <v>2539</v>
      </c>
      <c r="E174" s="11" t="s">
        <v>2540</v>
      </c>
      <c r="F174" s="11" t="s">
        <v>2540</v>
      </c>
      <c r="G174" s="13">
        <v>41219.320844907408</v>
      </c>
      <c r="H174" s="11"/>
      <c r="I174" s="11"/>
      <c r="J174" s="11" t="s">
        <v>354</v>
      </c>
      <c r="K174" s="11"/>
      <c r="L174" s="11"/>
      <c r="M174" s="11"/>
      <c r="N174" s="11"/>
      <c r="O174" s="11"/>
      <c r="P174" s="11" t="s">
        <v>250</v>
      </c>
      <c r="Q174" s="11"/>
      <c r="R174" s="11"/>
      <c r="S174" s="11"/>
      <c r="T174" s="11"/>
      <c r="U174" s="11"/>
      <c r="V174" s="11"/>
      <c r="W174" s="11"/>
      <c r="X174" s="36">
        <f t="shared" si="4"/>
        <v>0</v>
      </c>
      <c r="Y174" s="36">
        <f t="shared" si="5"/>
        <v>0</v>
      </c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6"/>
      <c r="BE174" s="16"/>
    </row>
    <row r="175" spans="1:57" x14ac:dyDescent="0.3">
      <c r="A175" s="11" t="s">
        <v>576</v>
      </c>
      <c r="B175" s="11" t="s">
        <v>577</v>
      </c>
      <c r="C175" s="11">
        <v>904</v>
      </c>
      <c r="D175" s="11" t="s">
        <v>1425</v>
      </c>
      <c r="E175" s="11" t="s">
        <v>536</v>
      </c>
      <c r="F175" s="11" t="s">
        <v>424</v>
      </c>
      <c r="G175" s="13">
        <v>41222.494525462964</v>
      </c>
      <c r="H175" s="11"/>
      <c r="I175" s="11"/>
      <c r="J175" s="11" t="s">
        <v>387</v>
      </c>
      <c r="K175" s="11" t="s">
        <v>352</v>
      </c>
      <c r="L175" s="11"/>
      <c r="M175" s="11"/>
      <c r="N175" s="11">
        <v>1200605</v>
      </c>
      <c r="O175" s="11"/>
      <c r="P175" s="11" t="s">
        <v>165</v>
      </c>
      <c r="Q175" s="11" t="s">
        <v>369</v>
      </c>
      <c r="R175" s="11" t="s">
        <v>977</v>
      </c>
      <c r="S175" s="11" t="s">
        <v>1383</v>
      </c>
      <c r="T175" s="11">
        <v>220</v>
      </c>
      <c r="U175" s="11">
        <v>230</v>
      </c>
      <c r="V175" s="11">
        <v>0</v>
      </c>
      <c r="W175" s="11">
        <v>0</v>
      </c>
      <c r="X175" s="36">
        <f t="shared" si="4"/>
        <v>220</v>
      </c>
      <c r="Y175" s="36">
        <f t="shared" si="5"/>
        <v>230</v>
      </c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6"/>
      <c r="BE175" s="16"/>
    </row>
    <row r="176" spans="1:57" x14ac:dyDescent="0.3">
      <c r="A176" s="11" t="s">
        <v>578</v>
      </c>
      <c r="B176" s="11" t="s">
        <v>579</v>
      </c>
      <c r="C176" s="11">
        <v>975</v>
      </c>
      <c r="D176" s="11" t="s">
        <v>1425</v>
      </c>
      <c r="E176" s="11" t="s">
        <v>536</v>
      </c>
      <c r="F176" s="11" t="s">
        <v>536</v>
      </c>
      <c r="G176" s="13">
        <v>41242.36954861111</v>
      </c>
      <c r="H176" s="11"/>
      <c r="I176" s="11"/>
      <c r="J176" s="11" t="s">
        <v>387</v>
      </c>
      <c r="K176" s="11" t="s">
        <v>352</v>
      </c>
      <c r="L176" s="11"/>
      <c r="M176" s="11"/>
      <c r="N176" s="11">
        <v>1200605</v>
      </c>
      <c r="O176" s="11"/>
      <c r="P176" s="11" t="s">
        <v>165</v>
      </c>
      <c r="Q176" s="11" t="s">
        <v>369</v>
      </c>
      <c r="R176" s="11" t="s">
        <v>977</v>
      </c>
      <c r="S176" s="11" t="s">
        <v>356</v>
      </c>
      <c r="T176" s="11">
        <v>250</v>
      </c>
      <c r="U176" s="11">
        <v>251</v>
      </c>
      <c r="V176" s="11"/>
      <c r="W176" s="11"/>
      <c r="X176" s="36">
        <f t="shared" si="4"/>
        <v>250</v>
      </c>
      <c r="Y176" s="36">
        <f t="shared" si="5"/>
        <v>251</v>
      </c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6"/>
      <c r="BE176" s="16"/>
    </row>
    <row r="177" spans="1:57" x14ac:dyDescent="0.3">
      <c r="A177" s="11" t="s">
        <v>2541</v>
      </c>
      <c r="B177" s="11" t="s">
        <v>2542</v>
      </c>
      <c r="C177" s="11">
        <v>1020</v>
      </c>
      <c r="D177" s="11" t="s">
        <v>1422</v>
      </c>
      <c r="E177" s="11" t="s">
        <v>2492</v>
      </c>
      <c r="F177" s="11" t="s">
        <v>2543</v>
      </c>
      <c r="G177" s="13">
        <v>41243.414027777777</v>
      </c>
      <c r="H177" s="11"/>
      <c r="I177" s="11"/>
      <c r="J177" s="11" t="s">
        <v>350</v>
      </c>
      <c r="K177" s="11"/>
      <c r="L177" s="11"/>
      <c r="M177" s="11"/>
      <c r="N177" s="11"/>
      <c r="O177" s="11"/>
      <c r="P177" s="11" t="s">
        <v>365</v>
      </c>
      <c r="Q177" s="11"/>
      <c r="R177" s="11"/>
      <c r="S177" s="11" t="s">
        <v>1374</v>
      </c>
      <c r="T177" s="11"/>
      <c r="U177" s="11"/>
      <c r="V177" s="11"/>
      <c r="W177" s="11"/>
      <c r="X177" s="36">
        <f t="shared" si="4"/>
        <v>0</v>
      </c>
      <c r="Y177" s="36">
        <f t="shared" si="5"/>
        <v>0</v>
      </c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2"/>
      <c r="AN177" s="12"/>
      <c r="AO177" s="11"/>
      <c r="AP177" s="11"/>
      <c r="AQ177" s="12"/>
      <c r="AR177" s="12"/>
      <c r="AS177" s="11"/>
      <c r="AT177" s="11"/>
      <c r="AU177" s="11"/>
      <c r="AV177" s="11"/>
      <c r="AW177" s="11"/>
      <c r="AX177" s="11"/>
      <c r="AY177" s="11"/>
      <c r="AZ177" s="11"/>
      <c r="BA177" s="11"/>
      <c r="BB177" s="12"/>
      <c r="BC177" s="11"/>
      <c r="BD177" s="16"/>
      <c r="BE177" s="16"/>
    </row>
    <row r="178" spans="1:57" x14ac:dyDescent="0.3">
      <c r="A178" s="11" t="s">
        <v>2544</v>
      </c>
      <c r="B178" s="11" t="s">
        <v>2545</v>
      </c>
      <c r="C178" s="11">
        <v>1036</v>
      </c>
      <c r="D178" s="11" t="s">
        <v>1425</v>
      </c>
      <c r="E178" s="11" t="s">
        <v>574</v>
      </c>
      <c r="F178" s="11" t="s">
        <v>574</v>
      </c>
      <c r="G178" s="13">
        <v>41246.732025462959</v>
      </c>
      <c r="H178" s="11"/>
      <c r="I178" s="11"/>
      <c r="J178" s="11" t="s">
        <v>350</v>
      </c>
      <c r="K178" s="11" t="s">
        <v>361</v>
      </c>
      <c r="L178" s="11"/>
      <c r="M178" s="11"/>
      <c r="N178" s="11">
        <v>1200606</v>
      </c>
      <c r="O178" s="11"/>
      <c r="P178" s="11" t="s">
        <v>390</v>
      </c>
      <c r="Q178" s="11" t="s">
        <v>2180</v>
      </c>
      <c r="R178" s="11"/>
      <c r="S178" s="11" t="s">
        <v>1374</v>
      </c>
      <c r="T178" s="11"/>
      <c r="U178" s="11"/>
      <c r="V178" s="11"/>
      <c r="W178" s="11"/>
      <c r="X178" s="36">
        <f t="shared" si="4"/>
        <v>0</v>
      </c>
      <c r="Y178" s="36">
        <f t="shared" si="5"/>
        <v>0</v>
      </c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6"/>
      <c r="BE178" s="16"/>
    </row>
    <row r="179" spans="1:57" x14ac:dyDescent="0.3">
      <c r="A179" s="11" t="s">
        <v>2546</v>
      </c>
      <c r="B179" s="11" t="s">
        <v>2547</v>
      </c>
      <c r="C179" s="11" t="s">
        <v>1372</v>
      </c>
      <c r="D179" s="11" t="s">
        <v>2241</v>
      </c>
      <c r="E179" s="11" t="s">
        <v>365</v>
      </c>
      <c r="F179" s="11" t="s">
        <v>365</v>
      </c>
      <c r="G179" s="13">
        <v>41248.381354166668</v>
      </c>
      <c r="H179" s="11"/>
      <c r="I179" s="11"/>
      <c r="J179" s="11" t="s">
        <v>350</v>
      </c>
      <c r="K179" s="11" t="s">
        <v>367</v>
      </c>
      <c r="L179" s="11"/>
      <c r="M179" s="11"/>
      <c r="N179" s="11">
        <v>1200700</v>
      </c>
      <c r="O179" s="11"/>
      <c r="P179" s="11" t="s">
        <v>231</v>
      </c>
      <c r="Q179" s="11"/>
      <c r="R179" s="11"/>
      <c r="S179" s="11" t="s">
        <v>1374</v>
      </c>
      <c r="T179" s="11"/>
      <c r="U179" s="11"/>
      <c r="V179" s="11"/>
      <c r="W179" s="11"/>
      <c r="X179" s="36">
        <f t="shared" si="4"/>
        <v>0</v>
      </c>
      <c r="Y179" s="36">
        <f t="shared" si="5"/>
        <v>0</v>
      </c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6"/>
      <c r="BE179" s="16"/>
    </row>
    <row r="180" spans="1:57" x14ac:dyDescent="0.3">
      <c r="A180" s="11" t="s">
        <v>580</v>
      </c>
      <c r="B180" s="11" t="s">
        <v>581</v>
      </c>
      <c r="C180" s="11">
        <v>113</v>
      </c>
      <c r="D180" s="11" t="s">
        <v>1398</v>
      </c>
      <c r="E180" s="11" t="s">
        <v>349</v>
      </c>
      <c r="F180" s="11" t="s">
        <v>466</v>
      </c>
      <c r="G180" s="13">
        <v>41248.512928240743</v>
      </c>
      <c r="H180" s="11"/>
      <c r="I180" s="11"/>
      <c r="J180" s="11" t="s">
        <v>346</v>
      </c>
      <c r="K180" s="11" t="s">
        <v>352</v>
      </c>
      <c r="L180" s="11"/>
      <c r="M180" s="11"/>
      <c r="N180" s="11">
        <v>1006898</v>
      </c>
      <c r="O180" s="11"/>
      <c r="P180" s="11" t="s">
        <v>231</v>
      </c>
      <c r="Q180" s="11" t="s">
        <v>369</v>
      </c>
      <c r="R180" s="11"/>
      <c r="S180" s="11" t="s">
        <v>1374</v>
      </c>
      <c r="T180" s="11"/>
      <c r="U180" s="11"/>
      <c r="V180" s="11"/>
      <c r="W180" s="11"/>
      <c r="X180" s="36">
        <f t="shared" si="4"/>
        <v>0</v>
      </c>
      <c r="Y180" s="36">
        <f t="shared" si="5"/>
        <v>0</v>
      </c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2"/>
      <c r="AN180" s="12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6"/>
      <c r="BE180" s="16"/>
    </row>
    <row r="181" spans="1:57" x14ac:dyDescent="0.3">
      <c r="A181" s="11" t="s">
        <v>2548</v>
      </c>
      <c r="B181" s="11" t="s">
        <v>2549</v>
      </c>
      <c r="C181" s="11">
        <v>113</v>
      </c>
      <c r="D181" s="11" t="s">
        <v>2550</v>
      </c>
      <c r="E181" s="11" t="s">
        <v>349</v>
      </c>
      <c r="F181" s="11" t="s">
        <v>466</v>
      </c>
      <c r="G181" s="13">
        <v>41248.525023148148</v>
      </c>
      <c r="H181" s="11"/>
      <c r="I181" s="11"/>
      <c r="J181" s="11" t="s">
        <v>346</v>
      </c>
      <c r="K181" s="11"/>
      <c r="L181" s="11"/>
      <c r="M181" s="11"/>
      <c r="N181" s="11"/>
      <c r="O181" s="11"/>
      <c r="P181" s="11" t="s">
        <v>115</v>
      </c>
      <c r="Q181" s="11"/>
      <c r="R181" s="11"/>
      <c r="S181" s="11"/>
      <c r="T181" s="11"/>
      <c r="U181" s="11"/>
      <c r="V181" s="11"/>
      <c r="W181" s="11"/>
      <c r="X181" s="36">
        <f t="shared" si="4"/>
        <v>0</v>
      </c>
      <c r="Y181" s="36">
        <f t="shared" si="5"/>
        <v>0</v>
      </c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2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6"/>
      <c r="BE181" s="16"/>
    </row>
    <row r="182" spans="1:57" x14ac:dyDescent="0.3">
      <c r="A182" s="11" t="s">
        <v>2551</v>
      </c>
      <c r="B182" s="11" t="s">
        <v>2552</v>
      </c>
      <c r="C182" s="11">
        <v>113</v>
      </c>
      <c r="D182" s="11" t="s">
        <v>1398</v>
      </c>
      <c r="E182" s="11" t="s">
        <v>349</v>
      </c>
      <c r="F182" s="11" t="s">
        <v>2553</v>
      </c>
      <c r="G182" s="13">
        <v>41248.540844907409</v>
      </c>
      <c r="H182" s="11"/>
      <c r="I182" s="11"/>
      <c r="J182" s="11" t="s">
        <v>346</v>
      </c>
      <c r="K182" s="11"/>
      <c r="L182" s="11"/>
      <c r="M182" s="11"/>
      <c r="N182" s="11"/>
      <c r="O182" s="11"/>
      <c r="P182" s="11" t="s">
        <v>115</v>
      </c>
      <c r="Q182" s="11"/>
      <c r="R182" s="11"/>
      <c r="S182" s="11" t="s">
        <v>1374</v>
      </c>
      <c r="T182" s="11"/>
      <c r="U182" s="11"/>
      <c r="V182" s="11"/>
      <c r="W182" s="11"/>
      <c r="X182" s="36">
        <f t="shared" si="4"/>
        <v>0</v>
      </c>
      <c r="Y182" s="36">
        <f t="shared" si="5"/>
        <v>0</v>
      </c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6"/>
      <c r="BE182" s="16"/>
    </row>
    <row r="183" spans="1:57" x14ac:dyDescent="0.3">
      <c r="A183" s="11" t="s">
        <v>2554</v>
      </c>
      <c r="B183" s="11" t="s">
        <v>2555</v>
      </c>
      <c r="C183" s="11">
        <v>1111</v>
      </c>
      <c r="D183" s="11" t="s">
        <v>1422</v>
      </c>
      <c r="E183" s="11" t="s">
        <v>2492</v>
      </c>
      <c r="F183" s="11" t="s">
        <v>2556</v>
      </c>
      <c r="G183" s="13">
        <v>41261.443229166667</v>
      </c>
      <c r="H183" s="11"/>
      <c r="I183" s="11"/>
      <c r="J183" s="11" t="s">
        <v>350</v>
      </c>
      <c r="K183" s="11" t="s">
        <v>2557</v>
      </c>
      <c r="L183" s="11"/>
      <c r="M183" s="11"/>
      <c r="N183" s="11"/>
      <c r="O183" s="11"/>
      <c r="P183" s="11" t="s">
        <v>365</v>
      </c>
      <c r="Q183" s="11"/>
      <c r="R183" s="11"/>
      <c r="S183" s="11" t="s">
        <v>1374</v>
      </c>
      <c r="T183" s="11"/>
      <c r="U183" s="11"/>
      <c r="V183" s="11"/>
      <c r="W183" s="11"/>
      <c r="X183" s="36">
        <f t="shared" si="4"/>
        <v>0</v>
      </c>
      <c r="Y183" s="36">
        <f t="shared" si="5"/>
        <v>0</v>
      </c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2"/>
      <c r="AL183" s="12"/>
      <c r="AM183" s="12"/>
      <c r="AN183" s="12"/>
      <c r="AO183" s="11"/>
      <c r="AP183" s="11"/>
      <c r="AQ183" s="12"/>
      <c r="AR183" s="12"/>
      <c r="AS183" s="12"/>
      <c r="AT183" s="11"/>
      <c r="AU183" s="11"/>
      <c r="AV183" s="11"/>
      <c r="AW183" s="11"/>
      <c r="AX183" s="11"/>
      <c r="AY183" s="11"/>
      <c r="AZ183" s="11"/>
      <c r="BA183" s="11"/>
      <c r="BB183" s="12"/>
      <c r="BC183" s="11"/>
      <c r="BD183" s="16"/>
      <c r="BE183" s="16"/>
    </row>
    <row r="184" spans="1:57" x14ac:dyDescent="0.3">
      <c r="A184" s="11" t="s">
        <v>2558</v>
      </c>
      <c r="B184" s="11" t="s">
        <v>2559</v>
      </c>
      <c r="C184" s="11">
        <v>1137</v>
      </c>
      <c r="D184" s="11" t="s">
        <v>1422</v>
      </c>
      <c r="E184" s="11" t="s">
        <v>2492</v>
      </c>
      <c r="F184" s="11" t="s">
        <v>2543</v>
      </c>
      <c r="G184" s="13">
        <v>41276.573703703703</v>
      </c>
      <c r="H184" s="11"/>
      <c r="I184" s="11"/>
      <c r="J184" s="11" t="s">
        <v>350</v>
      </c>
      <c r="K184" s="11" t="s">
        <v>2560</v>
      </c>
      <c r="L184" s="11"/>
      <c r="M184" s="11"/>
      <c r="N184" s="11"/>
      <c r="O184" s="11"/>
      <c r="P184" s="11" t="s">
        <v>365</v>
      </c>
      <c r="Q184" s="11"/>
      <c r="R184" s="11"/>
      <c r="S184" s="11" t="s">
        <v>1374</v>
      </c>
      <c r="T184" s="11"/>
      <c r="U184" s="11"/>
      <c r="V184" s="11"/>
      <c r="W184" s="11"/>
      <c r="X184" s="36">
        <f t="shared" si="4"/>
        <v>0</v>
      </c>
      <c r="Y184" s="36">
        <f t="shared" si="5"/>
        <v>0</v>
      </c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6"/>
      <c r="BE184" s="16"/>
    </row>
    <row r="185" spans="1:57" x14ac:dyDescent="0.3">
      <c r="A185" s="11" t="s">
        <v>383</v>
      </c>
      <c r="B185" s="11" t="s">
        <v>384</v>
      </c>
      <c r="C185" s="11">
        <v>1027</v>
      </c>
      <c r="D185" s="11" t="s">
        <v>1422</v>
      </c>
      <c r="E185" s="11" t="s">
        <v>829</v>
      </c>
      <c r="F185" s="11" t="s">
        <v>385</v>
      </c>
      <c r="G185" s="13">
        <v>41281.467094907406</v>
      </c>
      <c r="H185" s="11"/>
      <c r="I185" s="11"/>
      <c r="J185" s="11" t="s">
        <v>357</v>
      </c>
      <c r="K185" s="11" t="s">
        <v>352</v>
      </c>
      <c r="L185" s="11"/>
      <c r="M185" s="11"/>
      <c r="N185" s="11">
        <v>1200010</v>
      </c>
      <c r="O185" s="11"/>
      <c r="P185" s="11" t="s">
        <v>124</v>
      </c>
      <c r="Q185" s="11" t="s">
        <v>369</v>
      </c>
      <c r="R185" s="11" t="s">
        <v>980</v>
      </c>
      <c r="S185" s="11" t="s">
        <v>356</v>
      </c>
      <c r="T185" s="11">
        <v>696</v>
      </c>
      <c r="U185" s="11"/>
      <c r="V185" s="11"/>
      <c r="W185" s="11"/>
      <c r="X185" s="36">
        <f t="shared" si="4"/>
        <v>696</v>
      </c>
      <c r="Y185" s="36">
        <f t="shared" si="5"/>
        <v>0</v>
      </c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2"/>
      <c r="AN185" s="12"/>
      <c r="AO185" s="11"/>
      <c r="AP185" s="11"/>
      <c r="AQ185" s="11"/>
      <c r="AR185" s="11"/>
      <c r="AS185" s="12"/>
      <c r="AT185" s="11"/>
      <c r="AU185" s="11"/>
      <c r="AV185" s="11"/>
      <c r="AW185" s="11"/>
      <c r="AX185" s="11"/>
      <c r="AY185" s="11"/>
      <c r="AZ185" s="11"/>
      <c r="BA185" s="11"/>
      <c r="BB185" s="12"/>
      <c r="BC185" s="11"/>
      <c r="BD185" s="16"/>
      <c r="BE185" s="16"/>
    </row>
    <row r="186" spans="1:57" x14ac:dyDescent="0.3">
      <c r="A186" s="11" t="s">
        <v>2561</v>
      </c>
      <c r="B186" s="11" t="s">
        <v>2562</v>
      </c>
      <c r="C186" s="11" t="s">
        <v>1372</v>
      </c>
      <c r="D186" s="11" t="s">
        <v>1426</v>
      </c>
      <c r="E186" s="11" t="s">
        <v>429</v>
      </c>
      <c r="F186" s="11" t="s">
        <v>429</v>
      </c>
      <c r="G186" s="13">
        <v>41282.321203703701</v>
      </c>
      <c r="H186" s="11"/>
      <c r="I186" s="11"/>
      <c r="J186" s="11" t="s">
        <v>350</v>
      </c>
      <c r="K186" s="11" t="s">
        <v>361</v>
      </c>
      <c r="L186" s="11"/>
      <c r="M186" s="11"/>
      <c r="N186" s="11">
        <v>1006899</v>
      </c>
      <c r="O186" s="11"/>
      <c r="P186" s="11" t="s">
        <v>115</v>
      </c>
      <c r="Q186" s="11" t="s">
        <v>2180</v>
      </c>
      <c r="R186" s="11"/>
      <c r="S186" s="11" t="s">
        <v>1383</v>
      </c>
      <c r="T186" s="11">
        <v>800</v>
      </c>
      <c r="U186" s="11"/>
      <c r="V186" s="11"/>
      <c r="W186" s="11"/>
      <c r="X186" s="36">
        <f t="shared" si="4"/>
        <v>800</v>
      </c>
      <c r="Y186" s="36">
        <f t="shared" si="5"/>
        <v>0</v>
      </c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2"/>
      <c r="AN186" s="12"/>
      <c r="AO186" s="11"/>
      <c r="AP186" s="11"/>
      <c r="AQ186" s="12"/>
      <c r="AR186" s="12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6"/>
      <c r="BE186" s="16"/>
    </row>
    <row r="187" spans="1:57" x14ac:dyDescent="0.3">
      <c r="A187" s="11" t="s">
        <v>2563</v>
      </c>
      <c r="B187" s="11" t="s">
        <v>2564</v>
      </c>
      <c r="C187" s="11" t="s">
        <v>1372</v>
      </c>
      <c r="D187" s="11" t="s">
        <v>2565</v>
      </c>
      <c r="E187" s="11" t="s">
        <v>265</v>
      </c>
      <c r="F187" s="11" t="s">
        <v>2566</v>
      </c>
      <c r="G187" s="13">
        <v>41284.548333333332</v>
      </c>
      <c r="H187" s="11"/>
      <c r="I187" s="11"/>
      <c r="J187" s="11" t="s">
        <v>350</v>
      </c>
      <c r="K187" s="11"/>
      <c r="L187" s="11"/>
      <c r="M187" s="11"/>
      <c r="N187" s="11">
        <v>1200502</v>
      </c>
      <c r="O187" s="11"/>
      <c r="P187" s="11" t="s">
        <v>390</v>
      </c>
      <c r="Q187" s="11"/>
      <c r="R187" s="11"/>
      <c r="S187" s="11" t="s">
        <v>1374</v>
      </c>
      <c r="T187" s="11"/>
      <c r="U187" s="11"/>
      <c r="V187" s="11"/>
      <c r="W187" s="11"/>
      <c r="X187" s="36">
        <f t="shared" si="4"/>
        <v>0</v>
      </c>
      <c r="Y187" s="36">
        <f t="shared" si="5"/>
        <v>0</v>
      </c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2"/>
      <c r="BC187" s="11"/>
      <c r="BD187" s="16"/>
      <c r="BE187" s="16"/>
    </row>
    <row r="188" spans="1:57" x14ac:dyDescent="0.3">
      <c r="A188" s="11" t="s">
        <v>2567</v>
      </c>
      <c r="B188" s="11" t="s">
        <v>2568</v>
      </c>
      <c r="C188" s="11">
        <v>1</v>
      </c>
      <c r="D188" s="11" t="s">
        <v>1384</v>
      </c>
      <c r="E188" s="11" t="s">
        <v>413</v>
      </c>
      <c r="F188" s="11" t="s">
        <v>413</v>
      </c>
      <c r="G188" s="13">
        <v>41290.584166666667</v>
      </c>
      <c r="H188" s="11"/>
      <c r="I188" s="11"/>
      <c r="J188" s="11" t="s">
        <v>350</v>
      </c>
      <c r="K188" s="11"/>
      <c r="L188" s="11"/>
      <c r="M188" s="11"/>
      <c r="N188" s="11"/>
      <c r="O188" s="11"/>
      <c r="P188" s="11" t="s">
        <v>390</v>
      </c>
      <c r="Q188" s="11"/>
      <c r="R188" s="11"/>
      <c r="S188" s="11"/>
      <c r="T188" s="11"/>
      <c r="U188" s="11"/>
      <c r="V188" s="11"/>
      <c r="W188" s="11"/>
      <c r="X188" s="36">
        <f t="shared" si="4"/>
        <v>0</v>
      </c>
      <c r="Y188" s="36">
        <f t="shared" si="5"/>
        <v>0</v>
      </c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6"/>
      <c r="BE188" s="16"/>
    </row>
    <row r="189" spans="1:57" x14ac:dyDescent="0.3">
      <c r="A189" s="11" t="s">
        <v>583</v>
      </c>
      <c r="B189" s="11" t="s">
        <v>584</v>
      </c>
      <c r="C189" s="11" t="s">
        <v>1372</v>
      </c>
      <c r="D189" s="11" t="s">
        <v>1427</v>
      </c>
      <c r="E189" s="11" t="s">
        <v>585</v>
      </c>
      <c r="F189" s="11" t="s">
        <v>585</v>
      </c>
      <c r="G189" s="13">
        <v>41292.662199074075</v>
      </c>
      <c r="H189" s="11"/>
      <c r="I189" s="11"/>
      <c r="J189" s="11" t="s">
        <v>350</v>
      </c>
      <c r="K189" s="11" t="s">
        <v>367</v>
      </c>
      <c r="L189" s="11"/>
      <c r="M189" s="11"/>
      <c r="N189" s="11">
        <v>1200502</v>
      </c>
      <c r="O189" s="11"/>
      <c r="P189" s="11" t="s">
        <v>586</v>
      </c>
      <c r="Q189" s="11" t="s">
        <v>369</v>
      </c>
      <c r="R189" s="11"/>
      <c r="S189" s="11" t="s">
        <v>1383</v>
      </c>
      <c r="T189" s="11">
        <v>100</v>
      </c>
      <c r="U189" s="11"/>
      <c r="V189" s="11"/>
      <c r="W189" s="11"/>
      <c r="X189" s="36">
        <f t="shared" si="4"/>
        <v>100</v>
      </c>
      <c r="Y189" s="36">
        <f t="shared" si="5"/>
        <v>0</v>
      </c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2"/>
      <c r="AN189" s="11"/>
      <c r="AO189" s="11"/>
      <c r="AP189" s="11"/>
      <c r="AQ189" s="12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2"/>
      <c r="BC189" s="11"/>
      <c r="BD189" s="16"/>
      <c r="BE189" s="16"/>
    </row>
    <row r="190" spans="1:57" x14ac:dyDescent="0.3">
      <c r="A190" s="11" t="s">
        <v>2569</v>
      </c>
      <c r="B190" s="11" t="s">
        <v>2570</v>
      </c>
      <c r="C190" s="11">
        <v>646</v>
      </c>
      <c r="D190" s="11" t="s">
        <v>1391</v>
      </c>
      <c r="E190" s="11" t="s">
        <v>2167</v>
      </c>
      <c r="F190" s="11" t="s">
        <v>377</v>
      </c>
      <c r="G190" s="13">
        <v>41296.449664351851</v>
      </c>
      <c r="H190" s="11"/>
      <c r="I190" s="11"/>
      <c r="J190" s="11" t="s">
        <v>378</v>
      </c>
      <c r="K190" s="11" t="s">
        <v>361</v>
      </c>
      <c r="L190" s="11"/>
      <c r="M190" s="11"/>
      <c r="N190" s="11">
        <v>1200605</v>
      </c>
      <c r="O190" s="11"/>
      <c r="P190" s="11" t="s">
        <v>115</v>
      </c>
      <c r="Q190" s="11"/>
      <c r="R190" s="11" t="s">
        <v>979</v>
      </c>
      <c r="S190" s="11" t="s">
        <v>1383</v>
      </c>
      <c r="T190" s="11"/>
      <c r="U190" s="11"/>
      <c r="V190" s="11"/>
      <c r="W190" s="11"/>
      <c r="X190" s="36">
        <f t="shared" si="4"/>
        <v>0</v>
      </c>
      <c r="Y190" s="36">
        <f t="shared" si="5"/>
        <v>0</v>
      </c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6"/>
      <c r="BE190" s="16"/>
    </row>
    <row r="191" spans="1:57" x14ac:dyDescent="0.3">
      <c r="A191" s="11" t="s">
        <v>2571</v>
      </c>
      <c r="B191" s="11" t="s">
        <v>2572</v>
      </c>
      <c r="C191" s="11">
        <v>1</v>
      </c>
      <c r="D191" s="11" t="s">
        <v>985</v>
      </c>
      <c r="E191" s="11" t="s">
        <v>405</v>
      </c>
      <c r="F191" s="11" t="s">
        <v>405</v>
      </c>
      <c r="G191" s="13">
        <v>41298.563622685186</v>
      </c>
      <c r="H191" s="11"/>
      <c r="I191" s="11"/>
      <c r="J191" s="11" t="s">
        <v>350</v>
      </c>
      <c r="K191" s="11" t="s">
        <v>361</v>
      </c>
      <c r="L191" s="11"/>
      <c r="M191" s="11"/>
      <c r="N191" s="11">
        <v>1200500</v>
      </c>
      <c r="O191" s="11"/>
      <c r="P191" s="11" t="s">
        <v>231</v>
      </c>
      <c r="Q191" s="11"/>
      <c r="R191" s="11" t="s">
        <v>981</v>
      </c>
      <c r="S191" s="11" t="s">
        <v>1374</v>
      </c>
      <c r="T191" s="11"/>
      <c r="U191" s="11"/>
      <c r="V191" s="11"/>
      <c r="W191" s="11"/>
      <c r="X191" s="36">
        <f t="shared" si="4"/>
        <v>0</v>
      </c>
      <c r="Y191" s="36">
        <f t="shared" si="5"/>
        <v>0</v>
      </c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2"/>
      <c r="AN191" s="12"/>
      <c r="AO191" s="11"/>
      <c r="AP191" s="11"/>
      <c r="AQ191" s="12"/>
      <c r="AR191" s="12"/>
      <c r="AS191" s="12"/>
      <c r="AT191" s="11"/>
      <c r="AU191" s="11"/>
      <c r="AV191" s="11"/>
      <c r="AW191" s="11"/>
      <c r="AX191" s="11"/>
      <c r="AY191" s="11"/>
      <c r="AZ191" s="11"/>
      <c r="BA191" s="11"/>
      <c r="BB191" s="12"/>
      <c r="BC191" s="11"/>
      <c r="BD191" s="16"/>
      <c r="BE191" s="16"/>
    </row>
    <row r="192" spans="1:57" x14ac:dyDescent="0.3">
      <c r="A192" s="11" t="s">
        <v>2573</v>
      </c>
      <c r="B192" s="11" t="s">
        <v>2574</v>
      </c>
      <c r="C192" s="11">
        <v>1214</v>
      </c>
      <c r="D192" s="11" t="s">
        <v>1422</v>
      </c>
      <c r="E192" s="11" t="s">
        <v>2575</v>
      </c>
      <c r="F192" s="11"/>
      <c r="G192" s="13">
        <v>41298.624236111114</v>
      </c>
      <c r="H192" s="11"/>
      <c r="I192" s="11"/>
      <c r="J192" s="11" t="s">
        <v>389</v>
      </c>
      <c r="K192" s="11"/>
      <c r="L192" s="11"/>
      <c r="M192" s="11"/>
      <c r="N192" s="11"/>
      <c r="O192" s="11"/>
      <c r="P192" s="11" t="s">
        <v>362</v>
      </c>
      <c r="Q192" s="11"/>
      <c r="R192" s="11"/>
      <c r="S192" s="11" t="s">
        <v>1374</v>
      </c>
      <c r="T192" s="11"/>
      <c r="U192" s="11"/>
      <c r="V192" s="11"/>
      <c r="W192" s="11"/>
      <c r="X192" s="36">
        <f t="shared" si="4"/>
        <v>0</v>
      </c>
      <c r="Y192" s="36">
        <f t="shared" si="5"/>
        <v>0</v>
      </c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6"/>
      <c r="BE192" s="16"/>
    </row>
    <row r="193" spans="1:57" x14ac:dyDescent="0.3">
      <c r="A193" s="11" t="s">
        <v>2576</v>
      </c>
      <c r="B193" s="11" t="s">
        <v>2577</v>
      </c>
      <c r="C193" s="11">
        <v>1219</v>
      </c>
      <c r="D193" s="11" t="s">
        <v>1422</v>
      </c>
      <c r="E193" s="11" t="s">
        <v>2578</v>
      </c>
      <c r="F193" s="11" t="s">
        <v>273</v>
      </c>
      <c r="G193" s="13">
        <v>41298.624745370369</v>
      </c>
      <c r="H193" s="11"/>
      <c r="I193" s="11"/>
      <c r="J193" s="11" t="s">
        <v>350</v>
      </c>
      <c r="K193" s="11" t="s">
        <v>2579</v>
      </c>
      <c r="L193" s="11"/>
      <c r="M193" s="11"/>
      <c r="N193" s="11"/>
      <c r="O193" s="11"/>
      <c r="P193" s="11" t="s">
        <v>362</v>
      </c>
      <c r="Q193" s="11"/>
      <c r="R193" s="11"/>
      <c r="S193" s="11" t="s">
        <v>1374</v>
      </c>
      <c r="T193" s="11"/>
      <c r="U193" s="11"/>
      <c r="V193" s="11"/>
      <c r="W193" s="11"/>
      <c r="X193" s="36">
        <f t="shared" si="4"/>
        <v>0</v>
      </c>
      <c r="Y193" s="36">
        <f t="shared" si="5"/>
        <v>0</v>
      </c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6"/>
      <c r="BE193" s="16"/>
    </row>
    <row r="194" spans="1:57" x14ac:dyDescent="0.3">
      <c r="A194" s="11" t="s">
        <v>2580</v>
      </c>
      <c r="B194" s="11" t="s">
        <v>2581</v>
      </c>
      <c r="C194" s="11">
        <v>1237</v>
      </c>
      <c r="D194" s="11" t="s">
        <v>1425</v>
      </c>
      <c r="E194" s="11" t="s">
        <v>2375</v>
      </c>
      <c r="F194" s="11" t="s">
        <v>2582</v>
      </c>
      <c r="G194" s="13">
        <v>41302.380937499998</v>
      </c>
      <c r="H194" s="11"/>
      <c r="I194" s="11"/>
      <c r="J194" s="11" t="s">
        <v>387</v>
      </c>
      <c r="K194" s="11" t="s">
        <v>404</v>
      </c>
      <c r="L194" s="11"/>
      <c r="M194" s="11"/>
      <c r="N194" s="11">
        <v>1200605</v>
      </c>
      <c r="O194" s="11"/>
      <c r="P194" s="11" t="s">
        <v>115</v>
      </c>
      <c r="Q194" s="11"/>
      <c r="R194" s="11"/>
      <c r="S194" s="11" t="s">
        <v>1374</v>
      </c>
      <c r="T194" s="11"/>
      <c r="U194" s="11"/>
      <c r="V194" s="11"/>
      <c r="W194" s="11"/>
      <c r="X194" s="36">
        <f t="shared" si="4"/>
        <v>0</v>
      </c>
      <c r="Y194" s="36">
        <f t="shared" si="5"/>
        <v>0</v>
      </c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6"/>
      <c r="BE194" s="16"/>
    </row>
    <row r="195" spans="1:57" x14ac:dyDescent="0.3">
      <c r="A195" s="11" t="s">
        <v>2583</v>
      </c>
      <c r="B195" s="11" t="s">
        <v>2584</v>
      </c>
      <c r="C195" s="11" t="s">
        <v>1372</v>
      </c>
      <c r="D195" s="11" t="s">
        <v>2585</v>
      </c>
      <c r="E195" s="11" t="s">
        <v>395</v>
      </c>
      <c r="F195" s="11" t="s">
        <v>395</v>
      </c>
      <c r="G195" s="13">
        <v>41311.497002314813</v>
      </c>
      <c r="H195" s="11"/>
      <c r="I195" s="11"/>
      <c r="J195" s="11" t="s">
        <v>350</v>
      </c>
      <c r="K195" s="11" t="s">
        <v>352</v>
      </c>
      <c r="L195" s="11"/>
      <c r="M195" s="11"/>
      <c r="N195" s="11">
        <v>1008890</v>
      </c>
      <c r="O195" s="11"/>
      <c r="P195" s="11" t="s">
        <v>231</v>
      </c>
      <c r="Q195" s="11"/>
      <c r="R195" s="11"/>
      <c r="S195" s="11" t="s">
        <v>1374</v>
      </c>
      <c r="T195" s="11"/>
      <c r="U195" s="11"/>
      <c r="V195" s="11"/>
      <c r="W195" s="11"/>
      <c r="X195" s="36">
        <f t="shared" ref="X195:X258" si="6">T195+V195</f>
        <v>0</v>
      </c>
      <c r="Y195" s="36">
        <f t="shared" ref="Y195:Y258" si="7">U195+W195</f>
        <v>0</v>
      </c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6"/>
      <c r="BE195" s="16"/>
    </row>
    <row r="196" spans="1:57" x14ac:dyDescent="0.3">
      <c r="A196" s="11" t="s">
        <v>2586</v>
      </c>
      <c r="B196" s="11" t="s">
        <v>2587</v>
      </c>
      <c r="C196" s="11">
        <v>1292</v>
      </c>
      <c r="D196" s="11" t="s">
        <v>1422</v>
      </c>
      <c r="E196" s="11" t="s">
        <v>2588</v>
      </c>
      <c r="F196" s="11" t="s">
        <v>2588</v>
      </c>
      <c r="G196" s="13">
        <v>41311.693611111114</v>
      </c>
      <c r="H196" s="11"/>
      <c r="I196" s="11"/>
      <c r="J196" s="11" t="s">
        <v>350</v>
      </c>
      <c r="K196" s="11"/>
      <c r="L196" s="11"/>
      <c r="M196" s="11"/>
      <c r="N196" s="11"/>
      <c r="O196" s="11"/>
      <c r="P196" s="11" t="s">
        <v>390</v>
      </c>
      <c r="Q196" s="11"/>
      <c r="R196" s="11"/>
      <c r="S196" s="11" t="s">
        <v>1374</v>
      </c>
      <c r="T196" s="11"/>
      <c r="U196" s="11"/>
      <c r="V196" s="11"/>
      <c r="W196" s="11"/>
      <c r="X196" s="36">
        <f t="shared" si="6"/>
        <v>0</v>
      </c>
      <c r="Y196" s="36">
        <f t="shared" si="7"/>
        <v>0</v>
      </c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6"/>
      <c r="BE196" s="16"/>
    </row>
    <row r="197" spans="1:57" x14ac:dyDescent="0.3">
      <c r="A197" s="11" t="s">
        <v>2589</v>
      </c>
      <c r="B197" s="11" t="s">
        <v>2590</v>
      </c>
      <c r="C197" s="11" t="s">
        <v>1372</v>
      </c>
      <c r="D197" s="11" t="s">
        <v>2591</v>
      </c>
      <c r="E197" s="11" t="s">
        <v>61</v>
      </c>
      <c r="F197" s="11" t="s">
        <v>61</v>
      </c>
      <c r="G197" s="13">
        <v>41311.726666666669</v>
      </c>
      <c r="H197" s="11"/>
      <c r="I197" s="11"/>
      <c r="J197" s="11" t="s">
        <v>350</v>
      </c>
      <c r="K197" s="11" t="s">
        <v>361</v>
      </c>
      <c r="L197" s="11"/>
      <c r="M197" s="11"/>
      <c r="N197" s="11">
        <v>1200500</v>
      </c>
      <c r="O197" s="11"/>
      <c r="P197" s="11" t="s">
        <v>2498</v>
      </c>
      <c r="Q197" s="11"/>
      <c r="R197" s="11"/>
      <c r="S197" s="11" t="s">
        <v>1374</v>
      </c>
      <c r="T197" s="11"/>
      <c r="U197" s="11"/>
      <c r="V197" s="11"/>
      <c r="W197" s="11"/>
      <c r="X197" s="36">
        <f t="shared" si="6"/>
        <v>0</v>
      </c>
      <c r="Y197" s="36">
        <f t="shared" si="7"/>
        <v>0</v>
      </c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6"/>
      <c r="BE197" s="16"/>
    </row>
    <row r="198" spans="1:57" x14ac:dyDescent="0.3">
      <c r="A198" s="11" t="s">
        <v>2592</v>
      </c>
      <c r="B198" s="11" t="s">
        <v>2593</v>
      </c>
      <c r="C198" s="11">
        <v>1329</v>
      </c>
      <c r="D198" s="11" t="s">
        <v>1422</v>
      </c>
      <c r="E198" s="11" t="s">
        <v>2594</v>
      </c>
      <c r="F198" s="11"/>
      <c r="G198" s="13">
        <v>41316.404270833336</v>
      </c>
      <c r="H198" s="11"/>
      <c r="I198" s="11"/>
      <c r="J198" s="11" t="s">
        <v>350</v>
      </c>
      <c r="K198" s="11" t="s">
        <v>2579</v>
      </c>
      <c r="L198" s="11"/>
      <c r="M198" s="11"/>
      <c r="N198" s="11"/>
      <c r="O198" s="11"/>
      <c r="P198" s="11" t="s">
        <v>362</v>
      </c>
      <c r="Q198" s="11"/>
      <c r="R198" s="11"/>
      <c r="S198" s="11" t="s">
        <v>1374</v>
      </c>
      <c r="T198" s="11"/>
      <c r="U198" s="11"/>
      <c r="V198" s="11"/>
      <c r="W198" s="11"/>
      <c r="X198" s="36">
        <f t="shared" si="6"/>
        <v>0</v>
      </c>
      <c r="Y198" s="36">
        <f t="shared" si="7"/>
        <v>0</v>
      </c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6"/>
      <c r="BE198" s="16"/>
    </row>
    <row r="199" spans="1:57" x14ac:dyDescent="0.3">
      <c r="A199" s="11" t="s">
        <v>2595</v>
      </c>
      <c r="B199" s="11" t="s">
        <v>2596</v>
      </c>
      <c r="C199" s="11" t="s">
        <v>1372</v>
      </c>
      <c r="D199" s="11" t="s">
        <v>2591</v>
      </c>
      <c r="E199" s="11" t="s">
        <v>61</v>
      </c>
      <c r="F199" s="11" t="s">
        <v>61</v>
      </c>
      <c r="G199" s="13">
        <v>41320.468252314815</v>
      </c>
      <c r="H199" s="11"/>
      <c r="I199" s="11"/>
      <c r="J199" s="11" t="s">
        <v>350</v>
      </c>
      <c r="K199" s="11" t="s">
        <v>361</v>
      </c>
      <c r="L199" s="11"/>
      <c r="M199" s="11"/>
      <c r="N199" s="11">
        <v>1007200</v>
      </c>
      <c r="O199" s="11"/>
      <c r="P199" s="11" t="s">
        <v>231</v>
      </c>
      <c r="Q199" s="11"/>
      <c r="R199" s="11"/>
      <c r="S199" s="11" t="s">
        <v>1374</v>
      </c>
      <c r="T199" s="11"/>
      <c r="U199" s="11"/>
      <c r="V199" s="11"/>
      <c r="W199" s="11"/>
      <c r="X199" s="36">
        <f t="shared" si="6"/>
        <v>0</v>
      </c>
      <c r="Y199" s="36">
        <f t="shared" si="7"/>
        <v>0</v>
      </c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6"/>
      <c r="BE199" s="16"/>
    </row>
    <row r="200" spans="1:57" x14ac:dyDescent="0.3">
      <c r="A200" s="11" t="s">
        <v>2597</v>
      </c>
      <c r="B200" s="11" t="s">
        <v>2598</v>
      </c>
      <c r="C200" s="11" t="s">
        <v>1372</v>
      </c>
      <c r="D200" s="11" t="s">
        <v>1425</v>
      </c>
      <c r="E200" s="11" t="s">
        <v>574</v>
      </c>
      <c r="F200" s="11" t="s">
        <v>574</v>
      </c>
      <c r="G200" s="13">
        <v>41320.682453703703</v>
      </c>
      <c r="H200" s="11"/>
      <c r="I200" s="11"/>
      <c r="J200" s="11" t="s">
        <v>350</v>
      </c>
      <c r="K200" s="11" t="s">
        <v>361</v>
      </c>
      <c r="L200" s="11"/>
      <c r="M200" s="11"/>
      <c r="N200" s="11">
        <v>1200606</v>
      </c>
      <c r="O200" s="11"/>
      <c r="P200" s="11" t="s">
        <v>135</v>
      </c>
      <c r="Q200" s="11"/>
      <c r="R200" s="11" t="s">
        <v>979</v>
      </c>
      <c r="S200" s="11" t="s">
        <v>356</v>
      </c>
      <c r="T200" s="11"/>
      <c r="U200" s="11"/>
      <c r="V200" s="11"/>
      <c r="W200" s="11"/>
      <c r="X200" s="36">
        <f t="shared" si="6"/>
        <v>0</v>
      </c>
      <c r="Y200" s="36">
        <f t="shared" si="7"/>
        <v>0</v>
      </c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2"/>
      <c r="AL200" s="11"/>
      <c r="AM200" s="11"/>
      <c r="AN200" s="11"/>
      <c r="AO200" s="11"/>
      <c r="AP200" s="11"/>
      <c r="AQ200" s="11"/>
      <c r="AR200" s="11"/>
      <c r="AS200" s="12"/>
      <c r="AT200" s="11"/>
      <c r="AU200" s="11"/>
      <c r="AV200" s="11"/>
      <c r="AW200" s="11"/>
      <c r="AX200" s="11"/>
      <c r="AY200" s="11"/>
      <c r="AZ200" s="11"/>
      <c r="BA200" s="11"/>
      <c r="BB200" s="12"/>
      <c r="BC200" s="11"/>
      <c r="BD200" s="16"/>
      <c r="BE200" s="16"/>
    </row>
    <row r="201" spans="1:57" x14ac:dyDescent="0.3">
      <c r="A201" s="11" t="s">
        <v>2599</v>
      </c>
      <c r="B201" s="11" t="s">
        <v>2600</v>
      </c>
      <c r="C201" s="11">
        <v>1765</v>
      </c>
      <c r="D201" s="11" t="s">
        <v>2601</v>
      </c>
      <c r="E201" s="11" t="s">
        <v>2602</v>
      </c>
      <c r="F201" s="11" t="s">
        <v>2602</v>
      </c>
      <c r="G201" s="13">
        <v>41325.538217592592</v>
      </c>
      <c r="H201" s="11"/>
      <c r="I201" s="11"/>
      <c r="J201" s="11" t="s">
        <v>350</v>
      </c>
      <c r="K201" s="11"/>
      <c r="L201" s="11"/>
      <c r="M201" s="11"/>
      <c r="N201" s="11"/>
      <c r="O201" s="11"/>
      <c r="P201" s="11"/>
      <c r="Q201" s="11"/>
      <c r="R201" s="11"/>
      <c r="S201" s="11" t="s">
        <v>1374</v>
      </c>
      <c r="T201" s="11"/>
      <c r="U201" s="11"/>
      <c r="V201" s="11"/>
      <c r="W201" s="11"/>
      <c r="X201" s="36">
        <f t="shared" si="6"/>
        <v>0</v>
      </c>
      <c r="Y201" s="36">
        <f t="shared" si="7"/>
        <v>0</v>
      </c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6"/>
      <c r="BE201" s="16"/>
    </row>
    <row r="202" spans="1:57" x14ac:dyDescent="0.3">
      <c r="A202" s="11" t="s">
        <v>2603</v>
      </c>
      <c r="B202" s="11" t="s">
        <v>2604</v>
      </c>
      <c r="C202" s="11">
        <v>1</v>
      </c>
      <c r="D202" s="11" t="s">
        <v>2605</v>
      </c>
      <c r="E202" s="11" t="s">
        <v>2606</v>
      </c>
      <c r="F202" s="11" t="s">
        <v>2606</v>
      </c>
      <c r="G202" s="13">
        <v>41330.701967592591</v>
      </c>
      <c r="H202" s="11"/>
      <c r="I202" s="11"/>
      <c r="J202" s="11" t="s">
        <v>354</v>
      </c>
      <c r="K202" s="11" t="s">
        <v>361</v>
      </c>
      <c r="L202" s="11"/>
      <c r="M202" s="11"/>
      <c r="N202" s="11">
        <v>1200725</v>
      </c>
      <c r="O202" s="11"/>
      <c r="P202" s="11" t="s">
        <v>231</v>
      </c>
      <c r="Q202" s="11"/>
      <c r="R202" s="11"/>
      <c r="S202" s="11" t="s">
        <v>1374</v>
      </c>
      <c r="T202" s="11"/>
      <c r="U202" s="11"/>
      <c r="V202" s="11"/>
      <c r="W202" s="11"/>
      <c r="X202" s="36">
        <f t="shared" si="6"/>
        <v>0</v>
      </c>
      <c r="Y202" s="36">
        <f t="shared" si="7"/>
        <v>0</v>
      </c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6"/>
      <c r="BE202" s="16"/>
    </row>
    <row r="203" spans="1:57" x14ac:dyDescent="0.3">
      <c r="A203" s="11" t="s">
        <v>2607</v>
      </c>
      <c r="B203" s="11" t="s">
        <v>2608</v>
      </c>
      <c r="C203" s="11">
        <v>1</v>
      </c>
      <c r="D203" s="11" t="s">
        <v>2539</v>
      </c>
      <c r="E203" s="11" t="s">
        <v>2540</v>
      </c>
      <c r="F203" s="11" t="s">
        <v>2540</v>
      </c>
      <c r="G203" s="13">
        <v>41331.396365740744</v>
      </c>
      <c r="H203" s="11"/>
      <c r="I203" s="11"/>
      <c r="J203" s="11" t="s">
        <v>354</v>
      </c>
      <c r="K203" s="11"/>
      <c r="L203" s="11"/>
      <c r="M203" s="11"/>
      <c r="N203" s="11"/>
      <c r="O203" s="11"/>
      <c r="P203" s="11" t="s">
        <v>250</v>
      </c>
      <c r="Q203" s="11"/>
      <c r="R203" s="11"/>
      <c r="S203" s="11" t="s">
        <v>1374</v>
      </c>
      <c r="T203" s="11"/>
      <c r="U203" s="11"/>
      <c r="V203" s="11"/>
      <c r="W203" s="11"/>
      <c r="X203" s="36">
        <f t="shared" si="6"/>
        <v>0</v>
      </c>
      <c r="Y203" s="36">
        <f t="shared" si="7"/>
        <v>0</v>
      </c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6"/>
      <c r="BE203" s="16"/>
    </row>
    <row r="204" spans="1:57" x14ac:dyDescent="0.3">
      <c r="A204" s="11" t="s">
        <v>588</v>
      </c>
      <c r="B204" s="11" t="s">
        <v>589</v>
      </c>
      <c r="C204" s="11">
        <v>1</v>
      </c>
      <c r="D204" s="11" t="s">
        <v>1429</v>
      </c>
      <c r="E204" s="11" t="s">
        <v>250</v>
      </c>
      <c r="F204" s="11" t="s">
        <v>250</v>
      </c>
      <c r="G204" s="13">
        <v>41331.577418981484</v>
      </c>
      <c r="H204" s="11"/>
      <c r="I204" s="11"/>
      <c r="J204" s="11" t="s">
        <v>350</v>
      </c>
      <c r="K204" s="11" t="s">
        <v>367</v>
      </c>
      <c r="L204" s="11"/>
      <c r="M204" s="11"/>
      <c r="N204" s="11">
        <v>1200502</v>
      </c>
      <c r="O204" s="11"/>
      <c r="P204" s="11" t="s">
        <v>250</v>
      </c>
      <c r="Q204" s="11" t="s">
        <v>369</v>
      </c>
      <c r="R204" s="11"/>
      <c r="S204" s="11" t="s">
        <v>1374</v>
      </c>
      <c r="T204" s="11">
        <v>1536</v>
      </c>
      <c r="U204" s="11">
        <v>1605</v>
      </c>
      <c r="V204" s="11"/>
      <c r="W204" s="11"/>
      <c r="X204" s="36">
        <f t="shared" si="6"/>
        <v>1536</v>
      </c>
      <c r="Y204" s="36">
        <f t="shared" si="7"/>
        <v>1605</v>
      </c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2"/>
      <c r="AL204" s="12"/>
      <c r="AM204" s="11"/>
      <c r="AN204" s="11"/>
      <c r="AO204" s="11"/>
      <c r="AP204" s="11"/>
      <c r="AQ204" s="12"/>
      <c r="AR204" s="12"/>
      <c r="AS204" s="12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6"/>
      <c r="BE204" s="16"/>
    </row>
    <row r="205" spans="1:57" x14ac:dyDescent="0.3">
      <c r="A205" s="11" t="s">
        <v>590</v>
      </c>
      <c r="B205" s="11" t="s">
        <v>591</v>
      </c>
      <c r="C205" s="11">
        <v>1</v>
      </c>
      <c r="D205" s="11" t="s">
        <v>1429</v>
      </c>
      <c r="E205" s="11" t="s">
        <v>250</v>
      </c>
      <c r="F205" s="11" t="s">
        <v>250</v>
      </c>
      <c r="G205" s="13">
        <v>41331.581678240742</v>
      </c>
      <c r="H205" s="11"/>
      <c r="I205" s="11"/>
      <c r="J205" s="11" t="s">
        <v>350</v>
      </c>
      <c r="K205" s="11" t="s">
        <v>367</v>
      </c>
      <c r="L205" s="11"/>
      <c r="M205" s="11"/>
      <c r="N205" s="11">
        <v>1200502</v>
      </c>
      <c r="O205" s="11"/>
      <c r="P205" s="11" t="s">
        <v>250</v>
      </c>
      <c r="Q205" s="11" t="s">
        <v>369</v>
      </c>
      <c r="R205" s="11"/>
      <c r="S205" s="11" t="s">
        <v>1374</v>
      </c>
      <c r="T205" s="11"/>
      <c r="U205" s="11"/>
      <c r="V205" s="11"/>
      <c r="W205" s="11"/>
      <c r="X205" s="36">
        <f t="shared" si="6"/>
        <v>0</v>
      </c>
      <c r="Y205" s="36">
        <f t="shared" si="7"/>
        <v>0</v>
      </c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6"/>
      <c r="BE205" s="16"/>
    </row>
    <row r="206" spans="1:57" x14ac:dyDescent="0.3">
      <c r="A206" s="11" t="s">
        <v>2609</v>
      </c>
      <c r="B206" s="11" t="s">
        <v>2610</v>
      </c>
      <c r="C206" s="11">
        <v>1375</v>
      </c>
      <c r="D206" s="11" t="s">
        <v>1422</v>
      </c>
      <c r="E206" s="11" t="s">
        <v>2492</v>
      </c>
      <c r="F206" s="11" t="s">
        <v>2611</v>
      </c>
      <c r="G206" s="13">
        <v>41332.701111111113</v>
      </c>
      <c r="H206" s="11"/>
      <c r="I206" s="11"/>
      <c r="J206" s="11" t="s">
        <v>350</v>
      </c>
      <c r="K206" s="11" t="s">
        <v>392</v>
      </c>
      <c r="L206" s="11"/>
      <c r="M206" s="11"/>
      <c r="N206" s="11">
        <v>1007810</v>
      </c>
      <c r="O206" s="11"/>
      <c r="P206" s="11" t="s">
        <v>231</v>
      </c>
      <c r="Q206" s="11"/>
      <c r="R206" s="11"/>
      <c r="S206" s="11" t="s">
        <v>1374</v>
      </c>
      <c r="T206" s="11"/>
      <c r="U206" s="11"/>
      <c r="V206" s="11"/>
      <c r="W206" s="11"/>
      <c r="X206" s="36">
        <f t="shared" si="6"/>
        <v>0</v>
      </c>
      <c r="Y206" s="36">
        <f t="shared" si="7"/>
        <v>0</v>
      </c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6"/>
      <c r="BE206" s="16"/>
    </row>
    <row r="207" spans="1:57" x14ac:dyDescent="0.3">
      <c r="A207" s="11" t="s">
        <v>2612</v>
      </c>
      <c r="B207" s="11" t="s">
        <v>2613</v>
      </c>
      <c r="C207" s="11">
        <v>1</v>
      </c>
      <c r="D207" s="11" t="s">
        <v>1429</v>
      </c>
      <c r="E207" s="11" t="s">
        <v>250</v>
      </c>
      <c r="F207" s="11" t="s">
        <v>250</v>
      </c>
      <c r="G207" s="13">
        <v>41333.618981481479</v>
      </c>
      <c r="H207" s="11"/>
      <c r="I207" s="11"/>
      <c r="J207" s="11" t="s">
        <v>350</v>
      </c>
      <c r="K207" s="11" t="s">
        <v>367</v>
      </c>
      <c r="L207" s="11"/>
      <c r="M207" s="11"/>
      <c r="N207" s="11">
        <v>1200502</v>
      </c>
      <c r="O207" s="11"/>
      <c r="P207" s="11" t="s">
        <v>250</v>
      </c>
      <c r="Q207" s="11"/>
      <c r="R207" s="11"/>
      <c r="S207" s="11" t="s">
        <v>1374</v>
      </c>
      <c r="T207" s="11"/>
      <c r="U207" s="11"/>
      <c r="V207" s="11"/>
      <c r="W207" s="11"/>
      <c r="X207" s="36">
        <f t="shared" si="6"/>
        <v>0</v>
      </c>
      <c r="Y207" s="36">
        <f t="shared" si="7"/>
        <v>0</v>
      </c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2"/>
      <c r="AN207" s="11"/>
      <c r="AO207" s="11"/>
      <c r="AP207" s="11"/>
      <c r="AQ207" s="12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2"/>
      <c r="BC207" s="11"/>
      <c r="BD207" s="16"/>
      <c r="BE207" s="16"/>
    </row>
    <row r="208" spans="1:57" x14ac:dyDescent="0.3">
      <c r="A208" s="11" t="s">
        <v>2614</v>
      </c>
      <c r="B208" s="11" t="s">
        <v>2615</v>
      </c>
      <c r="C208" s="11" t="s">
        <v>1372</v>
      </c>
      <c r="D208" s="11" t="s">
        <v>1405</v>
      </c>
      <c r="E208" s="11" t="s">
        <v>362</v>
      </c>
      <c r="F208" s="11" t="s">
        <v>362</v>
      </c>
      <c r="G208" s="13">
        <v>41334.620127314818</v>
      </c>
      <c r="H208" s="11"/>
      <c r="I208" s="11"/>
      <c r="J208" s="11" t="s">
        <v>350</v>
      </c>
      <c r="K208" s="11"/>
      <c r="L208" s="11"/>
      <c r="M208" s="11"/>
      <c r="N208" s="11">
        <v>1200731</v>
      </c>
      <c r="O208" s="11"/>
      <c r="P208" s="11" t="s">
        <v>362</v>
      </c>
      <c r="Q208" s="11"/>
      <c r="R208" s="11"/>
      <c r="S208" s="11" t="s">
        <v>1374</v>
      </c>
      <c r="T208" s="11"/>
      <c r="U208" s="11"/>
      <c r="V208" s="11"/>
      <c r="W208" s="11"/>
      <c r="X208" s="36">
        <f t="shared" si="6"/>
        <v>0</v>
      </c>
      <c r="Y208" s="36">
        <f t="shared" si="7"/>
        <v>0</v>
      </c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6"/>
      <c r="BE208" s="16"/>
    </row>
    <row r="209" spans="1:57" x14ac:dyDescent="0.3">
      <c r="A209" s="11" t="s">
        <v>592</v>
      </c>
      <c r="B209" s="11" t="s">
        <v>593</v>
      </c>
      <c r="C209" s="11">
        <v>1428</v>
      </c>
      <c r="D209" s="11" t="s">
        <v>1430</v>
      </c>
      <c r="E209" s="11" t="s">
        <v>424</v>
      </c>
      <c r="F209" s="11" t="s">
        <v>424</v>
      </c>
      <c r="G209" s="13">
        <v>41340.712685185186</v>
      </c>
      <c r="H209" s="11">
        <v>41451.662881944445</v>
      </c>
      <c r="I209" s="11" t="s">
        <v>423</v>
      </c>
      <c r="J209" s="11" t="s">
        <v>387</v>
      </c>
      <c r="K209" s="11" t="s">
        <v>404</v>
      </c>
      <c r="L209" s="11"/>
      <c r="M209" s="11"/>
      <c r="N209" s="11">
        <v>1200605</v>
      </c>
      <c r="O209" s="11"/>
      <c r="P209" s="11" t="s">
        <v>165</v>
      </c>
      <c r="Q209" s="11" t="s">
        <v>369</v>
      </c>
      <c r="R209" s="11" t="s">
        <v>977</v>
      </c>
      <c r="S209" s="11" t="s">
        <v>1383</v>
      </c>
      <c r="T209" s="11">
        <v>20</v>
      </c>
      <c r="U209" s="11">
        <v>20</v>
      </c>
      <c r="V209" s="11"/>
      <c r="W209" s="11"/>
      <c r="X209" s="36">
        <f t="shared" si="6"/>
        <v>20</v>
      </c>
      <c r="Y209" s="36">
        <f t="shared" si="7"/>
        <v>20</v>
      </c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6"/>
      <c r="BE209" s="16"/>
    </row>
    <row r="210" spans="1:57" x14ac:dyDescent="0.3">
      <c r="A210" s="11" t="s">
        <v>2616</v>
      </c>
      <c r="B210" s="11" t="s">
        <v>2617</v>
      </c>
      <c r="C210" s="11" t="s">
        <v>1372</v>
      </c>
      <c r="D210" s="11" t="s">
        <v>1403</v>
      </c>
      <c r="E210" s="11" t="s">
        <v>373</v>
      </c>
      <c r="F210" s="11" t="s">
        <v>373</v>
      </c>
      <c r="G210" s="13">
        <v>41340.777546296296</v>
      </c>
      <c r="H210" s="11"/>
      <c r="I210" s="11"/>
      <c r="J210" s="11" t="s">
        <v>350</v>
      </c>
      <c r="K210" s="11" t="s">
        <v>392</v>
      </c>
      <c r="L210" s="11"/>
      <c r="M210" s="11"/>
      <c r="N210" s="11">
        <v>1200733</v>
      </c>
      <c r="O210" s="11"/>
      <c r="P210" s="11" t="s">
        <v>231</v>
      </c>
      <c r="Q210" s="11" t="s">
        <v>2618</v>
      </c>
      <c r="R210" s="11" t="s">
        <v>2619</v>
      </c>
      <c r="S210" s="11" t="s">
        <v>1374</v>
      </c>
      <c r="T210" s="11"/>
      <c r="U210" s="11"/>
      <c r="V210" s="11"/>
      <c r="W210" s="11"/>
      <c r="X210" s="36">
        <f t="shared" si="6"/>
        <v>0</v>
      </c>
      <c r="Y210" s="36">
        <f t="shared" si="7"/>
        <v>0</v>
      </c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6"/>
      <c r="BE210" s="16"/>
    </row>
    <row r="211" spans="1:57" x14ac:dyDescent="0.3">
      <c r="A211" s="11" t="s">
        <v>2620</v>
      </c>
      <c r="B211" s="11" t="s">
        <v>2621</v>
      </c>
      <c r="C211" s="11">
        <v>1439</v>
      </c>
      <c r="D211" s="11" t="s">
        <v>1430</v>
      </c>
      <c r="E211" s="11" t="s">
        <v>2622</v>
      </c>
      <c r="F211" s="11" t="s">
        <v>2623</v>
      </c>
      <c r="G211" s="13">
        <v>41344.565682870372</v>
      </c>
      <c r="H211" s="11"/>
      <c r="I211" s="11"/>
      <c r="J211" s="11" t="s">
        <v>359</v>
      </c>
      <c r="K211" s="11" t="s">
        <v>361</v>
      </c>
      <c r="L211" s="11"/>
      <c r="M211" s="11"/>
      <c r="N211" s="11">
        <v>1006900</v>
      </c>
      <c r="O211" s="11"/>
      <c r="P211" s="11" t="s">
        <v>231</v>
      </c>
      <c r="Q211" s="11"/>
      <c r="R211" s="11"/>
      <c r="S211" s="11" t="s">
        <v>1374</v>
      </c>
      <c r="T211" s="11"/>
      <c r="U211" s="11"/>
      <c r="V211" s="11"/>
      <c r="W211" s="11"/>
      <c r="X211" s="36">
        <f t="shared" si="6"/>
        <v>0</v>
      </c>
      <c r="Y211" s="36">
        <f t="shared" si="7"/>
        <v>0</v>
      </c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6"/>
      <c r="BE211" s="16"/>
    </row>
    <row r="212" spans="1:57" x14ac:dyDescent="0.3">
      <c r="A212" s="11" t="s">
        <v>594</v>
      </c>
      <c r="B212" s="11" t="s">
        <v>595</v>
      </c>
      <c r="C212" s="11">
        <v>1</v>
      </c>
      <c r="D212" s="11" t="s">
        <v>1391</v>
      </c>
      <c r="E212" s="11" t="s">
        <v>379</v>
      </c>
      <c r="F212" s="11" t="s">
        <v>379</v>
      </c>
      <c r="G212" s="13">
        <v>41355.304050925923</v>
      </c>
      <c r="H212" s="11"/>
      <c r="I212" s="11"/>
      <c r="J212" s="11" t="s">
        <v>387</v>
      </c>
      <c r="K212" s="11" t="s">
        <v>361</v>
      </c>
      <c r="L212" s="11"/>
      <c r="M212" s="11"/>
      <c r="N212" s="11">
        <v>1200605</v>
      </c>
      <c r="O212" s="11"/>
      <c r="P212" s="11" t="s">
        <v>165</v>
      </c>
      <c r="Q212" s="11" t="s">
        <v>369</v>
      </c>
      <c r="R212" s="11" t="s">
        <v>977</v>
      </c>
      <c r="S212" s="11" t="s">
        <v>1374</v>
      </c>
      <c r="T212" s="11"/>
      <c r="U212" s="11"/>
      <c r="V212" s="11"/>
      <c r="W212" s="11"/>
      <c r="X212" s="36">
        <f t="shared" si="6"/>
        <v>0</v>
      </c>
      <c r="Y212" s="36">
        <f t="shared" si="7"/>
        <v>0</v>
      </c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6"/>
      <c r="BE212" s="16"/>
    </row>
    <row r="213" spans="1:57" x14ac:dyDescent="0.3">
      <c r="A213" s="11" t="s">
        <v>596</v>
      </c>
      <c r="B213" s="11" t="s">
        <v>597</v>
      </c>
      <c r="C213" s="11">
        <v>1</v>
      </c>
      <c r="D213" s="11" t="s">
        <v>1390</v>
      </c>
      <c r="E213" s="11" t="s">
        <v>373</v>
      </c>
      <c r="F213" s="11" t="s">
        <v>373</v>
      </c>
      <c r="G213" s="13">
        <v>41358.353090277778</v>
      </c>
      <c r="H213" s="11"/>
      <c r="I213" s="11"/>
      <c r="J213" s="11" t="s">
        <v>350</v>
      </c>
      <c r="K213" s="11" t="s">
        <v>361</v>
      </c>
      <c r="L213" s="11"/>
      <c r="M213" s="11"/>
      <c r="N213" s="11">
        <v>1200700</v>
      </c>
      <c r="O213" s="11"/>
      <c r="P213" s="11" t="s">
        <v>115</v>
      </c>
      <c r="Q213" s="11" t="s">
        <v>369</v>
      </c>
      <c r="R213" s="11"/>
      <c r="S213" s="11" t="s">
        <v>1374</v>
      </c>
      <c r="T213" s="11">
        <v>17</v>
      </c>
      <c r="U213" s="11"/>
      <c r="V213" s="11"/>
      <c r="W213" s="11"/>
      <c r="X213" s="36">
        <f t="shared" si="6"/>
        <v>17</v>
      </c>
      <c r="Y213" s="36">
        <f t="shared" si="7"/>
        <v>0</v>
      </c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6"/>
      <c r="BE213" s="16"/>
    </row>
    <row r="214" spans="1:57" x14ac:dyDescent="0.3">
      <c r="A214" s="11" t="s">
        <v>2624</v>
      </c>
      <c r="B214" s="11" t="s">
        <v>2625</v>
      </c>
      <c r="C214" s="11">
        <v>1144</v>
      </c>
      <c r="D214" s="11" t="s">
        <v>1377</v>
      </c>
      <c r="E214" s="11" t="s">
        <v>394</v>
      </c>
      <c r="F214" s="11" t="s">
        <v>2626</v>
      </c>
      <c r="G214" s="13">
        <v>41359.34238425926</v>
      </c>
      <c r="H214" s="11"/>
      <c r="I214" s="11"/>
      <c r="J214" s="11" t="s">
        <v>354</v>
      </c>
      <c r="K214" s="11" t="s">
        <v>361</v>
      </c>
      <c r="L214" s="11"/>
      <c r="M214" s="11"/>
      <c r="N214" s="11">
        <v>1008890</v>
      </c>
      <c r="O214" s="11"/>
      <c r="P214" s="11" t="s">
        <v>77</v>
      </c>
      <c r="Q214" s="11"/>
      <c r="R214" s="11" t="s">
        <v>983</v>
      </c>
      <c r="S214" s="11" t="s">
        <v>1374</v>
      </c>
      <c r="T214" s="11"/>
      <c r="U214" s="11"/>
      <c r="V214" s="11"/>
      <c r="W214" s="11"/>
      <c r="X214" s="36">
        <f t="shared" si="6"/>
        <v>0</v>
      </c>
      <c r="Y214" s="36">
        <f t="shared" si="7"/>
        <v>0</v>
      </c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6"/>
      <c r="BE214" s="16"/>
    </row>
    <row r="215" spans="1:57" x14ac:dyDescent="0.3">
      <c r="A215" s="11" t="s">
        <v>2627</v>
      </c>
      <c r="B215" s="11" t="s">
        <v>2628</v>
      </c>
      <c r="C215" s="11">
        <v>1</v>
      </c>
      <c r="D215" s="11" t="s">
        <v>2629</v>
      </c>
      <c r="E215" s="11" t="s">
        <v>231</v>
      </c>
      <c r="F215" s="11" t="s">
        <v>231</v>
      </c>
      <c r="G215" s="13">
        <v>41360.382303240738</v>
      </c>
      <c r="H215" s="11"/>
      <c r="I215" s="11"/>
      <c r="J215" s="11" t="s">
        <v>354</v>
      </c>
      <c r="K215" s="11" t="s">
        <v>367</v>
      </c>
      <c r="L215" s="11"/>
      <c r="M215" s="11"/>
      <c r="N215" s="11">
        <v>1200502</v>
      </c>
      <c r="O215" s="11"/>
      <c r="P215" s="11" t="s">
        <v>231</v>
      </c>
      <c r="Q215" s="11"/>
      <c r="R215" s="11"/>
      <c r="S215" s="11" t="s">
        <v>1374</v>
      </c>
      <c r="T215" s="11"/>
      <c r="U215" s="11"/>
      <c r="V215" s="11"/>
      <c r="W215" s="11"/>
      <c r="X215" s="36">
        <f t="shared" si="6"/>
        <v>0</v>
      </c>
      <c r="Y215" s="36">
        <f t="shared" si="7"/>
        <v>0</v>
      </c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6"/>
      <c r="BE215" s="16"/>
    </row>
    <row r="216" spans="1:57" x14ac:dyDescent="0.3">
      <c r="A216" s="11" t="s">
        <v>2630</v>
      </c>
      <c r="B216" s="11" t="s">
        <v>2631</v>
      </c>
      <c r="C216" s="11">
        <v>1530</v>
      </c>
      <c r="D216" s="11" t="s">
        <v>2632</v>
      </c>
      <c r="E216" s="11" t="s">
        <v>2457</v>
      </c>
      <c r="F216" s="11"/>
      <c r="G216" s="13">
        <v>41367.654027777775</v>
      </c>
      <c r="H216" s="11"/>
      <c r="I216" s="11"/>
      <c r="J216" s="11" t="s">
        <v>350</v>
      </c>
      <c r="K216" s="11"/>
      <c r="L216" s="11"/>
      <c r="M216" s="11"/>
      <c r="N216" s="11"/>
      <c r="O216" s="11"/>
      <c r="P216" s="11"/>
      <c r="Q216" s="11"/>
      <c r="R216" s="11"/>
      <c r="S216" s="11" t="s">
        <v>1374</v>
      </c>
      <c r="T216" s="11"/>
      <c r="U216" s="11"/>
      <c r="V216" s="11"/>
      <c r="W216" s="11"/>
      <c r="X216" s="36">
        <f t="shared" si="6"/>
        <v>0</v>
      </c>
      <c r="Y216" s="36">
        <f t="shared" si="7"/>
        <v>0</v>
      </c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2"/>
      <c r="AL216" s="12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6"/>
      <c r="BE216" s="16"/>
    </row>
    <row r="217" spans="1:57" x14ac:dyDescent="0.3">
      <c r="A217" s="11" t="s">
        <v>2633</v>
      </c>
      <c r="B217" s="11" t="s">
        <v>2634</v>
      </c>
      <c r="C217" s="11" t="s">
        <v>1372</v>
      </c>
      <c r="D217" s="11" t="s">
        <v>2635</v>
      </c>
      <c r="E217" s="11" t="s">
        <v>598</v>
      </c>
      <c r="F217" s="11" t="s">
        <v>598</v>
      </c>
      <c r="G217" s="13">
        <v>41368.545567129629</v>
      </c>
      <c r="H217" s="11"/>
      <c r="I217" s="11"/>
      <c r="J217" s="11" t="s">
        <v>350</v>
      </c>
      <c r="K217" s="11" t="s">
        <v>367</v>
      </c>
      <c r="L217" s="11"/>
      <c r="M217" s="11"/>
      <c r="N217" s="11">
        <v>1200010</v>
      </c>
      <c r="O217" s="11"/>
      <c r="P217" s="11" t="s">
        <v>231</v>
      </c>
      <c r="Q217" s="11"/>
      <c r="R217" s="11"/>
      <c r="S217" s="11" t="s">
        <v>1374</v>
      </c>
      <c r="T217" s="11"/>
      <c r="U217" s="11"/>
      <c r="V217" s="11"/>
      <c r="W217" s="11"/>
      <c r="X217" s="36">
        <f t="shared" si="6"/>
        <v>0</v>
      </c>
      <c r="Y217" s="36">
        <f t="shared" si="7"/>
        <v>0</v>
      </c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6"/>
      <c r="BE217" s="16"/>
    </row>
    <row r="218" spans="1:57" x14ac:dyDescent="0.3">
      <c r="A218" s="11" t="s">
        <v>2637</v>
      </c>
      <c r="B218" s="11" t="s">
        <v>2638</v>
      </c>
      <c r="C218" s="11" t="s">
        <v>1372</v>
      </c>
      <c r="D218" s="11" t="s">
        <v>1832</v>
      </c>
      <c r="E218" s="11" t="s">
        <v>363</v>
      </c>
      <c r="F218" s="11" t="s">
        <v>363</v>
      </c>
      <c r="G218" s="13">
        <v>41374.616840277777</v>
      </c>
      <c r="H218" s="11"/>
      <c r="I218" s="11"/>
      <c r="J218" s="11" t="s">
        <v>350</v>
      </c>
      <c r="K218" s="11" t="s">
        <v>361</v>
      </c>
      <c r="L218" s="11"/>
      <c r="M218" s="11"/>
      <c r="N218" s="11">
        <v>1200706</v>
      </c>
      <c r="O218" s="11"/>
      <c r="P218" s="11" t="s">
        <v>362</v>
      </c>
      <c r="Q218" s="11"/>
      <c r="R218" s="11"/>
      <c r="S218" s="11" t="s">
        <v>1383</v>
      </c>
      <c r="T218" s="11"/>
      <c r="U218" s="11"/>
      <c r="V218" s="11"/>
      <c r="W218" s="11"/>
      <c r="X218" s="36">
        <f t="shared" si="6"/>
        <v>0</v>
      </c>
      <c r="Y218" s="36">
        <f t="shared" si="7"/>
        <v>0</v>
      </c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6"/>
      <c r="BE218" s="16"/>
    </row>
    <row r="219" spans="1:57" x14ac:dyDescent="0.3">
      <c r="A219" s="11" t="s">
        <v>599</v>
      </c>
      <c r="B219" s="11" t="s">
        <v>1432</v>
      </c>
      <c r="C219" s="11">
        <v>1572</v>
      </c>
      <c r="D219" s="11" t="s">
        <v>1433</v>
      </c>
      <c r="E219" s="11" t="s">
        <v>424</v>
      </c>
      <c r="F219" s="11" t="s">
        <v>424</v>
      </c>
      <c r="G219" s="13">
        <v>41379.593101851853</v>
      </c>
      <c r="H219" s="11"/>
      <c r="I219" s="11"/>
      <c r="J219" s="11" t="s">
        <v>387</v>
      </c>
      <c r="K219" s="11" t="s">
        <v>381</v>
      </c>
      <c r="L219" s="11"/>
      <c r="M219" s="11"/>
      <c r="N219" s="11">
        <v>1200605</v>
      </c>
      <c r="O219" s="11"/>
      <c r="P219" s="11" t="s">
        <v>165</v>
      </c>
      <c r="Q219" s="11" t="s">
        <v>369</v>
      </c>
      <c r="R219" s="11" t="s">
        <v>977</v>
      </c>
      <c r="S219" s="11" t="s">
        <v>1374</v>
      </c>
      <c r="T219" s="11"/>
      <c r="U219" s="11"/>
      <c r="V219" s="11"/>
      <c r="W219" s="11"/>
      <c r="X219" s="36">
        <f t="shared" si="6"/>
        <v>0</v>
      </c>
      <c r="Y219" s="36">
        <f t="shared" si="7"/>
        <v>0</v>
      </c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6"/>
      <c r="BE219" s="16"/>
    </row>
    <row r="220" spans="1:57" x14ac:dyDescent="0.3">
      <c r="A220" s="11" t="s">
        <v>2639</v>
      </c>
      <c r="B220" s="11" t="s">
        <v>2640</v>
      </c>
      <c r="C220" s="11" t="s">
        <v>1372</v>
      </c>
      <c r="D220" s="11" t="s">
        <v>2641</v>
      </c>
      <c r="E220" s="11" t="s">
        <v>555</v>
      </c>
      <c r="F220" s="11" t="s">
        <v>555</v>
      </c>
      <c r="G220" s="13">
        <v>41380.302233796298</v>
      </c>
      <c r="H220" s="11"/>
      <c r="I220" s="11"/>
      <c r="J220" s="11" t="s">
        <v>350</v>
      </c>
      <c r="K220" s="11" t="s">
        <v>367</v>
      </c>
      <c r="L220" s="11"/>
      <c r="M220" s="11"/>
      <c r="N220" s="11">
        <v>1200805</v>
      </c>
      <c r="O220" s="11"/>
      <c r="P220" s="11" t="s">
        <v>231</v>
      </c>
      <c r="Q220" s="11"/>
      <c r="R220" s="11"/>
      <c r="S220" s="11" t="s">
        <v>1374</v>
      </c>
      <c r="T220" s="11"/>
      <c r="U220" s="11"/>
      <c r="V220" s="11"/>
      <c r="W220" s="11"/>
      <c r="X220" s="36">
        <f t="shared" si="6"/>
        <v>0</v>
      </c>
      <c r="Y220" s="36">
        <f t="shared" si="7"/>
        <v>0</v>
      </c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6"/>
      <c r="BE220" s="16"/>
    </row>
    <row r="221" spans="1:57" x14ac:dyDescent="0.3">
      <c r="A221" s="11" t="s">
        <v>600</v>
      </c>
      <c r="B221" s="11" t="s">
        <v>601</v>
      </c>
      <c r="C221" s="11">
        <v>1</v>
      </c>
      <c r="D221" s="11" t="s">
        <v>1434</v>
      </c>
      <c r="E221" s="11" t="s">
        <v>602</v>
      </c>
      <c r="F221" s="11"/>
      <c r="G221" s="13">
        <v>41379.492997685185</v>
      </c>
      <c r="H221" s="11"/>
      <c r="I221" s="11"/>
      <c r="J221" s="11" t="s">
        <v>350</v>
      </c>
      <c r="K221" s="11" t="s">
        <v>347</v>
      </c>
      <c r="L221" s="11"/>
      <c r="M221" s="11"/>
      <c r="N221" s="11"/>
      <c r="O221" s="11"/>
      <c r="P221" s="11"/>
      <c r="Q221" s="11" t="s">
        <v>369</v>
      </c>
      <c r="R221" s="11"/>
      <c r="S221" s="11" t="s">
        <v>1374</v>
      </c>
      <c r="T221" s="11"/>
      <c r="U221" s="11"/>
      <c r="V221" s="11"/>
      <c r="W221" s="11"/>
      <c r="X221" s="36">
        <f t="shared" si="6"/>
        <v>0</v>
      </c>
      <c r="Y221" s="36">
        <f t="shared" si="7"/>
        <v>0</v>
      </c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2"/>
      <c r="AL221" s="11"/>
      <c r="AM221" s="11"/>
      <c r="AN221" s="11"/>
      <c r="AO221" s="11"/>
      <c r="AP221" s="11"/>
      <c r="AQ221" s="11"/>
      <c r="AR221" s="11"/>
      <c r="AS221" s="12"/>
      <c r="AT221" s="11"/>
      <c r="AU221" s="11"/>
      <c r="AV221" s="11"/>
      <c r="AW221" s="11"/>
      <c r="AX221" s="11"/>
      <c r="AY221" s="11"/>
      <c r="AZ221" s="11"/>
      <c r="BA221" s="11"/>
      <c r="BB221" s="12"/>
      <c r="BC221" s="11"/>
      <c r="BD221" s="16"/>
      <c r="BE221" s="16"/>
    </row>
    <row r="222" spans="1:57" x14ac:dyDescent="0.3">
      <c r="A222" s="11" t="s">
        <v>2642</v>
      </c>
      <c r="B222" s="11" t="s">
        <v>2643</v>
      </c>
      <c r="C222" s="11" t="s">
        <v>1372</v>
      </c>
      <c r="D222" s="11" t="s">
        <v>1426</v>
      </c>
      <c r="E222" s="11" t="s">
        <v>449</v>
      </c>
      <c r="F222" s="11" t="s">
        <v>449</v>
      </c>
      <c r="G222" s="13">
        <v>41386.483356481483</v>
      </c>
      <c r="H222" s="11"/>
      <c r="I222" s="11"/>
      <c r="J222" s="11" t="s">
        <v>350</v>
      </c>
      <c r="K222" s="11"/>
      <c r="L222" s="11"/>
      <c r="M222" s="11"/>
      <c r="N222" s="11"/>
      <c r="O222" s="11"/>
      <c r="P222" s="11" t="s">
        <v>115</v>
      </c>
      <c r="Q222" s="11" t="s">
        <v>2180</v>
      </c>
      <c r="R222" s="11" t="s">
        <v>2619</v>
      </c>
      <c r="S222" s="11" t="s">
        <v>1383</v>
      </c>
      <c r="T222" s="11">
        <v>90</v>
      </c>
      <c r="U222" s="11"/>
      <c r="V222" s="11"/>
      <c r="W222" s="11"/>
      <c r="X222" s="36">
        <f t="shared" si="6"/>
        <v>90</v>
      </c>
      <c r="Y222" s="36">
        <f t="shared" si="7"/>
        <v>0</v>
      </c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2"/>
      <c r="AN222" s="12"/>
      <c r="AO222" s="11"/>
      <c r="AP222" s="11"/>
      <c r="AQ222" s="12"/>
      <c r="AR222" s="12"/>
      <c r="AS222" s="12"/>
      <c r="AT222" s="11"/>
      <c r="AU222" s="11"/>
      <c r="AV222" s="11"/>
      <c r="AW222" s="11"/>
      <c r="AX222" s="11"/>
      <c r="AY222" s="11"/>
      <c r="AZ222" s="11"/>
      <c r="BA222" s="11"/>
      <c r="BB222" s="12"/>
      <c r="BC222" s="11"/>
      <c r="BD222" s="16"/>
      <c r="BE222" s="16"/>
    </row>
    <row r="223" spans="1:57" x14ac:dyDescent="0.3">
      <c r="A223" s="11" t="s">
        <v>2644</v>
      </c>
      <c r="B223" s="11" t="s">
        <v>2645</v>
      </c>
      <c r="C223" s="11" t="s">
        <v>1372</v>
      </c>
      <c r="D223" s="11" t="s">
        <v>2646</v>
      </c>
      <c r="E223" s="11" t="s">
        <v>603</v>
      </c>
      <c r="F223" s="11" t="s">
        <v>603</v>
      </c>
      <c r="G223" s="13">
        <v>41395.427824074075</v>
      </c>
      <c r="H223" s="11"/>
      <c r="I223" s="11"/>
      <c r="J223" s="11" t="s">
        <v>350</v>
      </c>
      <c r="K223" s="11" t="s">
        <v>352</v>
      </c>
      <c r="L223" s="11"/>
      <c r="M223" s="11"/>
      <c r="N223" s="11">
        <v>1200060</v>
      </c>
      <c r="O223" s="11"/>
      <c r="P223" s="11" t="s">
        <v>231</v>
      </c>
      <c r="Q223" s="11"/>
      <c r="R223" s="11"/>
      <c r="S223" s="11" t="s">
        <v>1374</v>
      </c>
      <c r="T223" s="11"/>
      <c r="U223" s="11"/>
      <c r="V223" s="11"/>
      <c r="W223" s="11"/>
      <c r="X223" s="36">
        <f t="shared" si="6"/>
        <v>0</v>
      </c>
      <c r="Y223" s="36">
        <f t="shared" si="7"/>
        <v>0</v>
      </c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2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2"/>
      <c r="BC223" s="11"/>
      <c r="BD223" s="16"/>
      <c r="BE223" s="16"/>
    </row>
    <row r="224" spans="1:57" x14ac:dyDescent="0.3">
      <c r="A224" s="11" t="s">
        <v>604</v>
      </c>
      <c r="B224" s="11" t="s">
        <v>605</v>
      </c>
      <c r="C224" s="11">
        <v>1641</v>
      </c>
      <c r="D224" s="11" t="s">
        <v>1430</v>
      </c>
      <c r="E224" s="11" t="s">
        <v>423</v>
      </c>
      <c r="F224" s="11" t="s">
        <v>606</v>
      </c>
      <c r="G224" s="13">
        <v>41397.431990740741</v>
      </c>
      <c r="H224" s="11"/>
      <c r="I224" s="11"/>
      <c r="J224" s="11" t="s">
        <v>387</v>
      </c>
      <c r="K224" s="11" t="s">
        <v>352</v>
      </c>
      <c r="L224" s="11"/>
      <c r="M224" s="11"/>
      <c r="N224" s="11">
        <v>1200605</v>
      </c>
      <c r="O224" s="11"/>
      <c r="P224" s="11" t="s">
        <v>165</v>
      </c>
      <c r="Q224" s="11" t="s">
        <v>369</v>
      </c>
      <c r="R224" s="11" t="s">
        <v>977</v>
      </c>
      <c r="S224" s="11" t="s">
        <v>356</v>
      </c>
      <c r="T224" s="11">
        <v>82</v>
      </c>
      <c r="U224" s="11">
        <v>60</v>
      </c>
      <c r="V224" s="11">
        <v>28</v>
      </c>
      <c r="W224" s="11"/>
      <c r="X224" s="36">
        <f t="shared" si="6"/>
        <v>110</v>
      </c>
      <c r="Y224" s="36">
        <f t="shared" si="7"/>
        <v>60</v>
      </c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2"/>
      <c r="BC224" s="11"/>
      <c r="BD224" s="16"/>
      <c r="BE224" s="16"/>
    </row>
    <row r="225" spans="1:57" x14ac:dyDescent="0.3">
      <c r="A225" s="11" t="s">
        <v>2647</v>
      </c>
      <c r="B225" s="11" t="s">
        <v>2648</v>
      </c>
      <c r="C225" s="11">
        <v>113</v>
      </c>
      <c r="D225" s="11" t="s">
        <v>1425</v>
      </c>
      <c r="E225" s="11" t="s">
        <v>390</v>
      </c>
      <c r="F225" s="11" t="s">
        <v>574</v>
      </c>
      <c r="G225" s="13">
        <v>41397.688703703701</v>
      </c>
      <c r="H225" s="11"/>
      <c r="I225" s="11"/>
      <c r="J225" s="11" t="s">
        <v>346</v>
      </c>
      <c r="K225" s="11" t="s">
        <v>361</v>
      </c>
      <c r="L225" s="11"/>
      <c r="M225" s="11"/>
      <c r="N225" s="11">
        <v>1200743</v>
      </c>
      <c r="O225" s="11"/>
      <c r="P225" s="11" t="s">
        <v>390</v>
      </c>
      <c r="Q225" s="11"/>
      <c r="R225" s="11"/>
      <c r="S225" s="11" t="s">
        <v>1374</v>
      </c>
      <c r="T225" s="11"/>
      <c r="U225" s="11"/>
      <c r="V225" s="11"/>
      <c r="W225" s="11"/>
      <c r="X225" s="36">
        <f t="shared" si="6"/>
        <v>0</v>
      </c>
      <c r="Y225" s="36">
        <f t="shared" si="7"/>
        <v>0</v>
      </c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2"/>
      <c r="AN225" s="12"/>
      <c r="AO225" s="11"/>
      <c r="AP225" s="11"/>
      <c r="AQ225" s="12"/>
      <c r="AR225" s="12"/>
      <c r="AS225" s="12"/>
      <c r="AT225" s="11"/>
      <c r="AU225" s="11"/>
      <c r="AV225" s="11"/>
      <c r="AW225" s="11"/>
      <c r="AX225" s="11"/>
      <c r="AY225" s="11"/>
      <c r="AZ225" s="11"/>
      <c r="BA225" s="11"/>
      <c r="BB225" s="12"/>
      <c r="BC225" s="11"/>
      <c r="BD225" s="16"/>
      <c r="BE225" s="16"/>
    </row>
    <row r="226" spans="1:57" x14ac:dyDescent="0.3">
      <c r="A226" s="11" t="s">
        <v>2649</v>
      </c>
      <c r="B226" s="11" t="s">
        <v>2650</v>
      </c>
      <c r="C226" s="11" t="s">
        <v>1372</v>
      </c>
      <c r="D226" s="11" t="s">
        <v>2226</v>
      </c>
      <c r="E226" s="11" t="s">
        <v>2227</v>
      </c>
      <c r="F226" s="11" t="s">
        <v>2227</v>
      </c>
      <c r="G226" s="13">
        <v>41407.526898148149</v>
      </c>
      <c r="H226" s="11"/>
      <c r="I226" s="11"/>
      <c r="J226" s="11" t="s">
        <v>350</v>
      </c>
      <c r="K226" s="11" t="s">
        <v>392</v>
      </c>
      <c r="L226" s="11"/>
      <c r="M226" s="11"/>
      <c r="N226" s="11">
        <v>1004500</v>
      </c>
      <c r="O226" s="11"/>
      <c r="P226" s="11" t="s">
        <v>362</v>
      </c>
      <c r="Q226" s="11"/>
      <c r="R226" s="11"/>
      <c r="S226" s="11" t="s">
        <v>1374</v>
      </c>
      <c r="T226" s="11"/>
      <c r="U226" s="11"/>
      <c r="V226" s="11"/>
      <c r="W226" s="11"/>
      <c r="X226" s="36">
        <f t="shared" si="6"/>
        <v>0</v>
      </c>
      <c r="Y226" s="36">
        <f t="shared" si="7"/>
        <v>0</v>
      </c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2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6"/>
      <c r="BE226" s="16"/>
    </row>
    <row r="227" spans="1:57" x14ac:dyDescent="0.3">
      <c r="A227" s="11" t="s">
        <v>2651</v>
      </c>
      <c r="B227" s="11" t="s">
        <v>2652</v>
      </c>
      <c r="C227" s="11">
        <v>1694</v>
      </c>
      <c r="D227" s="11" t="s">
        <v>2653</v>
      </c>
      <c r="E227" s="11" t="s">
        <v>273</v>
      </c>
      <c r="F227" s="11" t="s">
        <v>273</v>
      </c>
      <c r="G227" s="13">
        <v>41410.683622685188</v>
      </c>
      <c r="H227" s="11"/>
      <c r="I227" s="11"/>
      <c r="J227" s="11" t="s">
        <v>354</v>
      </c>
      <c r="K227" s="11" t="s">
        <v>392</v>
      </c>
      <c r="L227" s="11"/>
      <c r="M227" s="11"/>
      <c r="N227" s="11">
        <v>1004500</v>
      </c>
      <c r="O227" s="11"/>
      <c r="P227" s="11" t="s">
        <v>231</v>
      </c>
      <c r="Q227" s="11"/>
      <c r="R227" s="11"/>
      <c r="S227" s="11" t="s">
        <v>1374</v>
      </c>
      <c r="T227" s="11"/>
      <c r="U227" s="11"/>
      <c r="V227" s="11"/>
      <c r="W227" s="11"/>
      <c r="X227" s="36">
        <f t="shared" si="6"/>
        <v>0</v>
      </c>
      <c r="Y227" s="36">
        <f t="shared" si="7"/>
        <v>0</v>
      </c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6"/>
      <c r="BE227" s="16"/>
    </row>
    <row r="228" spans="1:57" x14ac:dyDescent="0.3">
      <c r="A228" s="11" t="s">
        <v>2654</v>
      </c>
      <c r="B228" s="11" t="s">
        <v>2655</v>
      </c>
      <c r="C228" s="11">
        <v>1</v>
      </c>
      <c r="D228" s="11" t="s">
        <v>2636</v>
      </c>
      <c r="E228" s="11" t="s">
        <v>365</v>
      </c>
      <c r="F228" s="11" t="s">
        <v>365</v>
      </c>
      <c r="G228" s="13">
        <v>41416.633136574077</v>
      </c>
      <c r="H228" s="11"/>
      <c r="I228" s="11"/>
      <c r="J228" s="11" t="s">
        <v>350</v>
      </c>
      <c r="K228" s="11" t="s">
        <v>367</v>
      </c>
      <c r="L228" s="11"/>
      <c r="M228" s="11"/>
      <c r="N228" s="11">
        <v>1200502</v>
      </c>
      <c r="O228" s="11"/>
      <c r="P228" s="11" t="s">
        <v>231</v>
      </c>
      <c r="Q228" s="11"/>
      <c r="R228" s="11"/>
      <c r="S228" s="11" t="s">
        <v>1374</v>
      </c>
      <c r="T228" s="11"/>
      <c r="U228" s="11"/>
      <c r="V228" s="11"/>
      <c r="W228" s="11"/>
      <c r="X228" s="36">
        <f t="shared" si="6"/>
        <v>0</v>
      </c>
      <c r="Y228" s="36">
        <f t="shared" si="7"/>
        <v>0</v>
      </c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6"/>
      <c r="BE228" s="16"/>
    </row>
    <row r="229" spans="1:57" x14ac:dyDescent="0.3">
      <c r="A229" s="11"/>
      <c r="B229" s="11" t="s">
        <v>2656</v>
      </c>
      <c r="C229" s="11">
        <v>1504</v>
      </c>
      <c r="D229" s="11"/>
      <c r="E229" s="11" t="s">
        <v>2657</v>
      </c>
      <c r="F229" s="11" t="s">
        <v>443</v>
      </c>
      <c r="G229" s="13">
        <v>41429.302928240744</v>
      </c>
      <c r="H229" s="11"/>
      <c r="I229" s="11"/>
      <c r="J229" s="11" t="s">
        <v>374</v>
      </c>
      <c r="K229" s="11" t="s">
        <v>2557</v>
      </c>
      <c r="L229" s="11"/>
      <c r="M229" s="11"/>
      <c r="N229" s="11"/>
      <c r="O229" s="11"/>
      <c r="P229" s="11"/>
      <c r="Q229" s="11"/>
      <c r="R229" s="11"/>
      <c r="S229" s="11" t="s">
        <v>1374</v>
      </c>
      <c r="T229" s="11"/>
      <c r="U229" s="11"/>
      <c r="V229" s="11"/>
      <c r="W229" s="11"/>
      <c r="X229" s="36">
        <f t="shared" si="6"/>
        <v>0</v>
      </c>
      <c r="Y229" s="36">
        <f t="shared" si="7"/>
        <v>0</v>
      </c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2"/>
      <c r="BC229" s="11"/>
      <c r="BD229" s="16"/>
      <c r="BE229" s="16"/>
    </row>
    <row r="230" spans="1:57" x14ac:dyDescent="0.3">
      <c r="A230" s="11" t="s">
        <v>2658</v>
      </c>
      <c r="B230" s="11" t="s">
        <v>2659</v>
      </c>
      <c r="C230" s="11">
        <v>1</v>
      </c>
      <c r="D230" s="11" t="s">
        <v>1438</v>
      </c>
      <c r="E230" s="11" t="s">
        <v>366</v>
      </c>
      <c r="F230" s="11" t="s">
        <v>366</v>
      </c>
      <c r="G230" s="13">
        <v>41436.698518518519</v>
      </c>
      <c r="H230" s="11"/>
      <c r="I230" s="11"/>
      <c r="J230" s="11" t="s">
        <v>350</v>
      </c>
      <c r="K230" s="11" t="s">
        <v>347</v>
      </c>
      <c r="L230" s="11"/>
      <c r="M230" s="11"/>
      <c r="N230" s="11">
        <v>1200701</v>
      </c>
      <c r="O230" s="11"/>
      <c r="P230" s="11" t="s">
        <v>231</v>
      </c>
      <c r="Q230" s="11"/>
      <c r="R230" s="11" t="s">
        <v>983</v>
      </c>
      <c r="S230" s="11" t="s">
        <v>1383</v>
      </c>
      <c r="T230" s="11"/>
      <c r="U230" s="11"/>
      <c r="V230" s="11"/>
      <c r="W230" s="11"/>
      <c r="X230" s="36">
        <f t="shared" si="6"/>
        <v>0</v>
      </c>
      <c r="Y230" s="36">
        <f t="shared" si="7"/>
        <v>0</v>
      </c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2"/>
      <c r="AN230" s="12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2"/>
      <c r="BC230" s="11"/>
      <c r="BD230" s="16"/>
      <c r="BE230" s="16"/>
    </row>
    <row r="231" spans="1:57" x14ac:dyDescent="0.3">
      <c r="A231" s="11" t="s">
        <v>2660</v>
      </c>
      <c r="B231" s="11" t="s">
        <v>2661</v>
      </c>
      <c r="C231" s="11">
        <v>1792</v>
      </c>
      <c r="D231" s="11" t="s">
        <v>1430</v>
      </c>
      <c r="E231" s="11" t="s">
        <v>2662</v>
      </c>
      <c r="F231" s="11" t="s">
        <v>607</v>
      </c>
      <c r="G231" s="13">
        <v>41437.476319444446</v>
      </c>
      <c r="H231" s="11"/>
      <c r="I231" s="11"/>
      <c r="J231" s="11" t="s">
        <v>387</v>
      </c>
      <c r="K231" s="11" t="s">
        <v>361</v>
      </c>
      <c r="L231" s="11"/>
      <c r="M231" s="11"/>
      <c r="N231" s="11">
        <v>1200605</v>
      </c>
      <c r="O231" s="11"/>
      <c r="P231" s="11" t="s">
        <v>165</v>
      </c>
      <c r="Q231" s="11" t="s">
        <v>2162</v>
      </c>
      <c r="R231" s="11" t="s">
        <v>977</v>
      </c>
      <c r="S231" s="11" t="s">
        <v>1383</v>
      </c>
      <c r="T231" s="11"/>
      <c r="U231" s="11"/>
      <c r="V231" s="11"/>
      <c r="W231" s="11"/>
      <c r="X231" s="36">
        <f t="shared" si="6"/>
        <v>0</v>
      </c>
      <c r="Y231" s="36">
        <f t="shared" si="7"/>
        <v>0</v>
      </c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6"/>
      <c r="BE231" s="16"/>
    </row>
    <row r="232" spans="1:57" x14ac:dyDescent="0.3">
      <c r="A232" s="11" t="s">
        <v>2663</v>
      </c>
      <c r="B232" s="11" t="s">
        <v>2664</v>
      </c>
      <c r="C232" s="11">
        <v>1792</v>
      </c>
      <c r="D232" s="11" t="s">
        <v>1439</v>
      </c>
      <c r="E232" s="11" t="s">
        <v>2662</v>
      </c>
      <c r="F232" s="11" t="s">
        <v>607</v>
      </c>
      <c r="G232" s="13">
        <v>41438.356145833335</v>
      </c>
      <c r="H232" s="11"/>
      <c r="I232" s="11"/>
      <c r="J232" s="11" t="s">
        <v>387</v>
      </c>
      <c r="K232" s="11" t="s">
        <v>361</v>
      </c>
      <c r="L232" s="11"/>
      <c r="M232" s="11"/>
      <c r="N232" s="11">
        <v>1200605</v>
      </c>
      <c r="O232" s="11"/>
      <c r="P232" s="11" t="s">
        <v>165</v>
      </c>
      <c r="Q232" s="11" t="s">
        <v>2180</v>
      </c>
      <c r="R232" s="11" t="s">
        <v>977</v>
      </c>
      <c r="S232" s="11" t="s">
        <v>356</v>
      </c>
      <c r="T232" s="11"/>
      <c r="U232" s="11"/>
      <c r="V232" s="11"/>
      <c r="W232" s="11"/>
      <c r="X232" s="36">
        <f t="shared" si="6"/>
        <v>0</v>
      </c>
      <c r="Y232" s="36">
        <f t="shared" si="7"/>
        <v>0</v>
      </c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6"/>
      <c r="BE232" s="16"/>
    </row>
    <row r="233" spans="1:57" x14ac:dyDescent="0.3">
      <c r="A233" s="11" t="s">
        <v>611</v>
      </c>
      <c r="B233" s="11" t="s">
        <v>612</v>
      </c>
      <c r="C233" s="11">
        <v>1758</v>
      </c>
      <c r="D233" s="11" t="s">
        <v>1441</v>
      </c>
      <c r="E233" s="11" t="s">
        <v>397</v>
      </c>
      <c r="F233" s="11" t="s">
        <v>397</v>
      </c>
      <c r="G233" s="13">
        <v>41452.541817129626</v>
      </c>
      <c r="H233" s="11"/>
      <c r="I233" s="11"/>
      <c r="J233" s="11" t="s">
        <v>537</v>
      </c>
      <c r="K233" s="11" t="s">
        <v>361</v>
      </c>
      <c r="L233" s="11"/>
      <c r="M233" s="11"/>
      <c r="N233" s="11"/>
      <c r="O233" s="11"/>
      <c r="P233" s="11" t="s">
        <v>115</v>
      </c>
      <c r="Q233" s="11" t="s">
        <v>369</v>
      </c>
      <c r="R233" s="11" t="s">
        <v>980</v>
      </c>
      <c r="S233" s="11" t="s">
        <v>356</v>
      </c>
      <c r="T233" s="11"/>
      <c r="U233" s="11"/>
      <c r="V233" s="11"/>
      <c r="W233" s="11"/>
      <c r="X233" s="36">
        <f t="shared" si="6"/>
        <v>0</v>
      </c>
      <c r="Y233" s="36">
        <f t="shared" si="7"/>
        <v>0</v>
      </c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6"/>
      <c r="BE233" s="16"/>
    </row>
    <row r="234" spans="1:57" x14ac:dyDescent="0.3">
      <c r="A234" s="11" t="s">
        <v>2665</v>
      </c>
      <c r="B234" s="11" t="s">
        <v>2666</v>
      </c>
      <c r="C234" s="11">
        <v>1895</v>
      </c>
      <c r="D234" s="11" t="s">
        <v>1439</v>
      </c>
      <c r="E234" s="11" t="s">
        <v>166</v>
      </c>
      <c r="F234" s="11" t="s">
        <v>166</v>
      </c>
      <c r="G234" s="13">
        <v>41458.647557870368</v>
      </c>
      <c r="H234" s="11"/>
      <c r="I234" s="11"/>
      <c r="J234" s="11" t="s">
        <v>387</v>
      </c>
      <c r="K234" s="11"/>
      <c r="L234" s="11"/>
      <c r="M234" s="11"/>
      <c r="N234" s="11"/>
      <c r="O234" s="11"/>
      <c r="P234" s="11" t="s">
        <v>165</v>
      </c>
      <c r="Q234" s="11"/>
      <c r="R234" s="11"/>
      <c r="S234" s="11" t="s">
        <v>1374</v>
      </c>
      <c r="T234" s="11"/>
      <c r="U234" s="11"/>
      <c r="V234" s="11"/>
      <c r="W234" s="11"/>
      <c r="X234" s="36">
        <f t="shared" si="6"/>
        <v>0</v>
      </c>
      <c r="Y234" s="36">
        <f t="shared" si="7"/>
        <v>0</v>
      </c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2"/>
      <c r="AM234" s="11"/>
      <c r="AN234" s="11"/>
      <c r="AO234" s="11"/>
      <c r="AP234" s="11"/>
      <c r="AQ234" s="12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2"/>
      <c r="BC234" s="11"/>
      <c r="BD234" s="16"/>
      <c r="BE234" s="16"/>
    </row>
    <row r="235" spans="1:57" x14ac:dyDescent="0.3">
      <c r="A235" s="11" t="s">
        <v>2667</v>
      </c>
      <c r="B235" s="11" t="s">
        <v>2668</v>
      </c>
      <c r="C235" s="11">
        <v>1904</v>
      </c>
      <c r="D235" s="11" t="s">
        <v>1430</v>
      </c>
      <c r="E235" s="11" t="s">
        <v>424</v>
      </c>
      <c r="F235" s="11" t="s">
        <v>424</v>
      </c>
      <c r="G235" s="13">
        <v>41464.434293981481</v>
      </c>
      <c r="H235" s="11"/>
      <c r="I235" s="11"/>
      <c r="J235" s="11" t="s">
        <v>387</v>
      </c>
      <c r="K235" s="11" t="s">
        <v>404</v>
      </c>
      <c r="L235" s="11"/>
      <c r="M235" s="11"/>
      <c r="N235" s="11">
        <v>1200605</v>
      </c>
      <c r="O235" s="11"/>
      <c r="P235" s="11" t="s">
        <v>77</v>
      </c>
      <c r="Q235" s="11"/>
      <c r="R235" s="11" t="s">
        <v>983</v>
      </c>
      <c r="S235" s="11" t="s">
        <v>1374</v>
      </c>
      <c r="T235" s="11"/>
      <c r="U235" s="11"/>
      <c r="V235" s="11"/>
      <c r="W235" s="11"/>
      <c r="X235" s="36">
        <f t="shared" si="6"/>
        <v>0</v>
      </c>
      <c r="Y235" s="36">
        <f t="shared" si="7"/>
        <v>0</v>
      </c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6"/>
      <c r="BE235" s="16"/>
    </row>
    <row r="236" spans="1:57" x14ac:dyDescent="0.3">
      <c r="A236" s="11" t="s">
        <v>2669</v>
      </c>
      <c r="B236" s="11" t="s">
        <v>2670</v>
      </c>
      <c r="C236" s="11">
        <v>1914</v>
      </c>
      <c r="D236" s="11" t="s">
        <v>1430</v>
      </c>
      <c r="E236" s="11" t="s">
        <v>135</v>
      </c>
      <c r="F236" s="11" t="s">
        <v>250</v>
      </c>
      <c r="G236" s="13">
        <v>41466.577708333331</v>
      </c>
      <c r="H236" s="11"/>
      <c r="I236" s="11"/>
      <c r="J236" s="11" t="s">
        <v>387</v>
      </c>
      <c r="K236" s="11"/>
      <c r="L236" s="11"/>
      <c r="M236" s="11"/>
      <c r="N236" s="11"/>
      <c r="O236" s="11"/>
      <c r="P236" s="11" t="s">
        <v>135</v>
      </c>
      <c r="Q236" s="11"/>
      <c r="R236" s="11" t="s">
        <v>979</v>
      </c>
      <c r="S236" s="11" t="s">
        <v>1374</v>
      </c>
      <c r="T236" s="11"/>
      <c r="U236" s="11"/>
      <c r="V236" s="11"/>
      <c r="W236" s="11"/>
      <c r="X236" s="36">
        <f t="shared" si="6"/>
        <v>0</v>
      </c>
      <c r="Y236" s="36">
        <f t="shared" si="7"/>
        <v>0</v>
      </c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2"/>
      <c r="AN236" s="12"/>
      <c r="AO236" s="11"/>
      <c r="AP236" s="11"/>
      <c r="AQ236" s="12"/>
      <c r="AR236" s="12"/>
      <c r="AS236" s="12"/>
      <c r="AT236" s="11"/>
      <c r="AU236" s="11"/>
      <c r="AV236" s="11"/>
      <c r="AW236" s="11"/>
      <c r="AX236" s="11"/>
      <c r="AY236" s="11"/>
      <c r="AZ236" s="11"/>
      <c r="BA236" s="11"/>
      <c r="BB236" s="12"/>
      <c r="BC236" s="11"/>
      <c r="BD236" s="16"/>
      <c r="BE236" s="16"/>
    </row>
    <row r="237" spans="1:57" x14ac:dyDescent="0.3">
      <c r="A237" s="11" t="s">
        <v>2671</v>
      </c>
      <c r="B237" s="11" t="s">
        <v>2672</v>
      </c>
      <c r="C237" s="11">
        <v>1846</v>
      </c>
      <c r="D237" s="11" t="s">
        <v>1439</v>
      </c>
      <c r="E237" s="11" t="s">
        <v>613</v>
      </c>
      <c r="F237" s="11" t="s">
        <v>613</v>
      </c>
      <c r="G237" s="13">
        <v>41470.566828703704</v>
      </c>
      <c r="H237" s="11"/>
      <c r="I237" s="11"/>
      <c r="J237" s="11" t="s">
        <v>387</v>
      </c>
      <c r="K237" s="11" t="s">
        <v>352</v>
      </c>
      <c r="L237" s="11"/>
      <c r="M237" s="11"/>
      <c r="N237" s="11">
        <v>1200715</v>
      </c>
      <c r="O237" s="11"/>
      <c r="P237" s="11" t="s">
        <v>165</v>
      </c>
      <c r="Q237" s="11" t="s">
        <v>2180</v>
      </c>
      <c r="R237" s="11" t="s">
        <v>977</v>
      </c>
      <c r="S237" s="11" t="s">
        <v>356</v>
      </c>
      <c r="T237" s="11"/>
      <c r="U237" s="11"/>
      <c r="V237" s="11"/>
      <c r="W237" s="11"/>
      <c r="X237" s="36">
        <f t="shared" si="6"/>
        <v>0</v>
      </c>
      <c r="Y237" s="36">
        <f t="shared" si="7"/>
        <v>0</v>
      </c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6"/>
      <c r="BE237" s="16"/>
    </row>
    <row r="238" spans="1:57" x14ac:dyDescent="0.3">
      <c r="A238" s="11" t="s">
        <v>614</v>
      </c>
      <c r="B238" s="11" t="s">
        <v>615</v>
      </c>
      <c r="C238" s="11">
        <v>1</v>
      </c>
      <c r="D238" s="11" t="s">
        <v>1391</v>
      </c>
      <c r="E238" s="11" t="s">
        <v>379</v>
      </c>
      <c r="F238" s="11" t="s">
        <v>379</v>
      </c>
      <c r="G238" s="13">
        <v>41478.446261574078</v>
      </c>
      <c r="H238" s="11"/>
      <c r="I238" s="11"/>
      <c r="J238" s="11" t="s">
        <v>387</v>
      </c>
      <c r="K238" s="11" t="s">
        <v>361</v>
      </c>
      <c r="L238" s="11"/>
      <c r="M238" s="11"/>
      <c r="N238" s="11">
        <v>1200605</v>
      </c>
      <c r="O238" s="11"/>
      <c r="P238" s="11" t="s">
        <v>165</v>
      </c>
      <c r="Q238" s="11" t="s">
        <v>369</v>
      </c>
      <c r="R238" s="11" t="s">
        <v>977</v>
      </c>
      <c r="S238" s="11" t="s">
        <v>1374</v>
      </c>
      <c r="T238" s="11"/>
      <c r="U238" s="11"/>
      <c r="V238" s="11"/>
      <c r="W238" s="11"/>
      <c r="X238" s="36">
        <f t="shared" si="6"/>
        <v>0</v>
      </c>
      <c r="Y238" s="36">
        <f t="shared" si="7"/>
        <v>0</v>
      </c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2"/>
      <c r="AL238" s="12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6"/>
      <c r="BE238" s="16"/>
    </row>
    <row r="239" spans="1:57" x14ac:dyDescent="0.3">
      <c r="A239" s="11" t="s">
        <v>2674</v>
      </c>
      <c r="B239" s="11" t="s">
        <v>2675</v>
      </c>
      <c r="C239" s="11">
        <v>2010</v>
      </c>
      <c r="D239" s="11" t="s">
        <v>1430</v>
      </c>
      <c r="E239" s="11" t="s">
        <v>166</v>
      </c>
      <c r="F239" s="11" t="s">
        <v>166</v>
      </c>
      <c r="G239" s="13">
        <v>41484.658865740741</v>
      </c>
      <c r="H239" s="11"/>
      <c r="I239" s="11"/>
      <c r="J239" s="11" t="s">
        <v>387</v>
      </c>
      <c r="K239" s="11"/>
      <c r="L239" s="11"/>
      <c r="M239" s="11"/>
      <c r="N239" s="11"/>
      <c r="O239" s="11"/>
      <c r="P239" s="11" t="s">
        <v>135</v>
      </c>
      <c r="Q239" s="11"/>
      <c r="R239" s="11" t="s">
        <v>979</v>
      </c>
      <c r="S239" s="11" t="s">
        <v>1383</v>
      </c>
      <c r="T239" s="11"/>
      <c r="U239" s="11"/>
      <c r="V239" s="11"/>
      <c r="W239" s="11"/>
      <c r="X239" s="36">
        <f t="shared" si="6"/>
        <v>0</v>
      </c>
      <c r="Y239" s="36">
        <f t="shared" si="7"/>
        <v>0</v>
      </c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6"/>
      <c r="BE239" s="16"/>
    </row>
    <row r="240" spans="1:57" x14ac:dyDescent="0.3">
      <c r="A240" s="11" t="s">
        <v>2676</v>
      </c>
      <c r="B240" s="11" t="s">
        <v>2677</v>
      </c>
      <c r="C240" s="11" t="s">
        <v>1372</v>
      </c>
      <c r="D240" s="11" t="s">
        <v>2550</v>
      </c>
      <c r="E240" s="11" t="s">
        <v>466</v>
      </c>
      <c r="F240" s="11" t="s">
        <v>466</v>
      </c>
      <c r="G240" s="13">
        <v>41485.557766203703</v>
      </c>
      <c r="H240" s="11"/>
      <c r="I240" s="11"/>
      <c r="J240" s="11" t="s">
        <v>350</v>
      </c>
      <c r="K240" s="11"/>
      <c r="L240" s="11"/>
      <c r="M240" s="11"/>
      <c r="N240" s="11"/>
      <c r="O240" s="11"/>
      <c r="P240" s="11" t="s">
        <v>390</v>
      </c>
      <c r="Q240" s="11"/>
      <c r="R240" s="11" t="s">
        <v>984</v>
      </c>
      <c r="S240" s="11" t="s">
        <v>1374</v>
      </c>
      <c r="T240" s="11"/>
      <c r="U240" s="11"/>
      <c r="V240" s="11"/>
      <c r="W240" s="11"/>
      <c r="X240" s="36">
        <f t="shared" si="6"/>
        <v>0</v>
      </c>
      <c r="Y240" s="36">
        <f t="shared" si="7"/>
        <v>0</v>
      </c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6"/>
      <c r="BE240" s="16"/>
    </row>
    <row r="241" spans="1:57" x14ac:dyDescent="0.3">
      <c r="A241" s="11" t="s">
        <v>2678</v>
      </c>
      <c r="B241" s="11" t="s">
        <v>2679</v>
      </c>
      <c r="C241" s="11" t="s">
        <v>1372</v>
      </c>
      <c r="D241" s="11" t="s">
        <v>1442</v>
      </c>
      <c r="E241" s="11" t="s">
        <v>165</v>
      </c>
      <c r="F241" s="11" t="s">
        <v>165</v>
      </c>
      <c r="G241" s="13">
        <v>41485.609467592592</v>
      </c>
      <c r="H241" s="11"/>
      <c r="I241" s="11"/>
      <c r="J241" s="11" t="s">
        <v>350</v>
      </c>
      <c r="K241" s="11" t="s">
        <v>367</v>
      </c>
      <c r="L241" s="11"/>
      <c r="M241" s="11"/>
      <c r="N241" s="11">
        <v>1200732</v>
      </c>
      <c r="O241" s="11"/>
      <c r="P241" s="11" t="s">
        <v>231</v>
      </c>
      <c r="Q241" s="11"/>
      <c r="R241" s="11"/>
      <c r="S241" s="11" t="s">
        <v>1374</v>
      </c>
      <c r="T241" s="11"/>
      <c r="U241" s="11"/>
      <c r="V241" s="11"/>
      <c r="W241" s="11"/>
      <c r="X241" s="36">
        <f t="shared" si="6"/>
        <v>0</v>
      </c>
      <c r="Y241" s="36">
        <f t="shared" si="7"/>
        <v>0</v>
      </c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6"/>
      <c r="BE241" s="16"/>
    </row>
    <row r="242" spans="1:57" x14ac:dyDescent="0.3">
      <c r="A242" s="11" t="s">
        <v>2680</v>
      </c>
      <c r="B242" s="11" t="s">
        <v>2681</v>
      </c>
      <c r="C242" s="11" t="s">
        <v>1372</v>
      </c>
      <c r="D242" s="11" t="s">
        <v>1444</v>
      </c>
      <c r="E242" s="11" t="s">
        <v>2682</v>
      </c>
      <c r="F242" s="11" t="s">
        <v>2683</v>
      </c>
      <c r="G242" s="13">
        <v>41494.507407407407</v>
      </c>
      <c r="H242" s="11"/>
      <c r="I242" s="11"/>
      <c r="J242" s="11" t="s">
        <v>354</v>
      </c>
      <c r="K242" s="11" t="s">
        <v>352</v>
      </c>
      <c r="L242" s="11"/>
      <c r="M242" s="11"/>
      <c r="N242" s="11">
        <v>1200060</v>
      </c>
      <c r="O242" s="11"/>
      <c r="P242" s="11" t="s">
        <v>231</v>
      </c>
      <c r="Q242" s="11"/>
      <c r="R242" s="11"/>
      <c r="S242" s="11" t="s">
        <v>1374</v>
      </c>
      <c r="T242" s="11"/>
      <c r="U242" s="11"/>
      <c r="V242" s="11"/>
      <c r="W242" s="11"/>
      <c r="X242" s="36">
        <f t="shared" si="6"/>
        <v>0</v>
      </c>
      <c r="Y242" s="36">
        <f t="shared" si="7"/>
        <v>0</v>
      </c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6"/>
      <c r="BE242" s="16"/>
    </row>
    <row r="243" spans="1:57" x14ac:dyDescent="0.3">
      <c r="A243" s="11" t="s">
        <v>617</v>
      </c>
      <c r="B243" s="11" t="s">
        <v>618</v>
      </c>
      <c r="C243" s="11" t="s">
        <v>1372</v>
      </c>
      <c r="D243" s="11" t="s">
        <v>1390</v>
      </c>
      <c r="E243" s="11" t="s">
        <v>396</v>
      </c>
      <c r="F243" s="11" t="s">
        <v>396</v>
      </c>
      <c r="G243" s="13">
        <v>41513.423900462964</v>
      </c>
      <c r="H243" s="11"/>
      <c r="I243" s="11"/>
      <c r="J243" s="11" t="s">
        <v>350</v>
      </c>
      <c r="K243" s="11" t="s">
        <v>361</v>
      </c>
      <c r="L243" s="11"/>
      <c r="M243" s="11"/>
      <c r="N243" s="11">
        <v>1200700</v>
      </c>
      <c r="O243" s="11"/>
      <c r="P243" s="11" t="s">
        <v>390</v>
      </c>
      <c r="Q243" s="11" t="s">
        <v>369</v>
      </c>
      <c r="R243" s="11"/>
      <c r="S243" s="11" t="s">
        <v>1374</v>
      </c>
      <c r="T243" s="11"/>
      <c r="U243" s="11"/>
      <c r="V243" s="11"/>
      <c r="W243" s="11"/>
      <c r="X243" s="36">
        <f t="shared" si="6"/>
        <v>0</v>
      </c>
      <c r="Y243" s="36">
        <f t="shared" si="7"/>
        <v>0</v>
      </c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2"/>
      <c r="AL243" s="12"/>
      <c r="AM243" s="12"/>
      <c r="AN243" s="12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2"/>
      <c r="BC243" s="11"/>
      <c r="BD243" s="16"/>
      <c r="BE243" s="16"/>
    </row>
    <row r="244" spans="1:57" x14ac:dyDescent="0.3">
      <c r="A244" s="11" t="s">
        <v>2684</v>
      </c>
      <c r="B244" s="11" t="s">
        <v>2685</v>
      </c>
      <c r="C244" s="11">
        <v>2138</v>
      </c>
      <c r="D244" s="11" t="s">
        <v>1433</v>
      </c>
      <c r="E244" s="11" t="s">
        <v>413</v>
      </c>
      <c r="F244" s="11" t="s">
        <v>470</v>
      </c>
      <c r="G244" s="13">
        <v>41513.495972222219</v>
      </c>
      <c r="H244" s="11"/>
      <c r="I244" s="11"/>
      <c r="J244" s="11" t="s">
        <v>387</v>
      </c>
      <c r="K244" s="11" t="s">
        <v>361</v>
      </c>
      <c r="L244" s="11"/>
      <c r="M244" s="11"/>
      <c r="N244" s="11">
        <v>1200605</v>
      </c>
      <c r="O244" s="11"/>
      <c r="P244" s="11" t="s">
        <v>165</v>
      </c>
      <c r="Q244" s="11" t="s">
        <v>2162</v>
      </c>
      <c r="R244" s="11" t="s">
        <v>977</v>
      </c>
      <c r="S244" s="11" t="s">
        <v>1383</v>
      </c>
      <c r="T244" s="11"/>
      <c r="U244" s="11"/>
      <c r="V244" s="11"/>
      <c r="W244" s="11"/>
      <c r="X244" s="36">
        <f t="shared" si="6"/>
        <v>0</v>
      </c>
      <c r="Y244" s="36">
        <f t="shared" si="7"/>
        <v>0</v>
      </c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2"/>
      <c r="AL244" s="12"/>
      <c r="AM244" s="12"/>
      <c r="AN244" s="12"/>
      <c r="AO244" s="11"/>
      <c r="AP244" s="11"/>
      <c r="AQ244" s="11"/>
      <c r="AR244" s="12"/>
      <c r="AS244" s="12"/>
      <c r="AT244" s="11"/>
      <c r="AU244" s="11"/>
      <c r="AV244" s="11"/>
      <c r="AW244" s="11"/>
      <c r="AX244" s="11"/>
      <c r="AY244" s="11"/>
      <c r="AZ244" s="11"/>
      <c r="BA244" s="11"/>
      <c r="BB244" s="12"/>
      <c r="BC244" s="11"/>
      <c r="BD244" s="16"/>
      <c r="BE244" s="16"/>
    </row>
    <row r="245" spans="1:57" x14ac:dyDescent="0.3">
      <c r="A245" s="11" t="s">
        <v>2686</v>
      </c>
      <c r="B245" s="11" t="s">
        <v>2687</v>
      </c>
      <c r="C245" s="11">
        <v>1058</v>
      </c>
      <c r="D245" s="11" t="s">
        <v>1439</v>
      </c>
      <c r="E245" s="11" t="s">
        <v>2391</v>
      </c>
      <c r="F245" s="11" t="s">
        <v>2391</v>
      </c>
      <c r="G245" s="13">
        <v>41521.655277777776</v>
      </c>
      <c r="H245" s="11"/>
      <c r="I245" s="11"/>
      <c r="J245" s="11" t="s">
        <v>387</v>
      </c>
      <c r="K245" s="11" t="s">
        <v>392</v>
      </c>
      <c r="L245" s="11"/>
      <c r="M245" s="11"/>
      <c r="N245" s="11">
        <v>1200715</v>
      </c>
      <c r="O245" s="11"/>
      <c r="P245" s="11" t="s">
        <v>165</v>
      </c>
      <c r="Q245" s="11" t="s">
        <v>2180</v>
      </c>
      <c r="R245" s="11" t="s">
        <v>977</v>
      </c>
      <c r="S245" s="11" t="s">
        <v>1383</v>
      </c>
      <c r="T245" s="11">
        <v>95</v>
      </c>
      <c r="U245" s="11">
        <v>95</v>
      </c>
      <c r="V245" s="11"/>
      <c r="W245" s="11"/>
      <c r="X245" s="36">
        <f t="shared" si="6"/>
        <v>95</v>
      </c>
      <c r="Y245" s="36">
        <f t="shared" si="7"/>
        <v>95</v>
      </c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2"/>
      <c r="AL245" s="12"/>
      <c r="AM245" s="11"/>
      <c r="AN245" s="11"/>
      <c r="AO245" s="11"/>
      <c r="AP245" s="11"/>
      <c r="AQ245" s="11"/>
      <c r="AR245" s="11"/>
      <c r="AS245" s="12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6"/>
      <c r="BE245" s="16"/>
    </row>
    <row r="246" spans="1:57" x14ac:dyDescent="0.3">
      <c r="A246" s="11" t="s">
        <v>2688</v>
      </c>
      <c r="B246" s="11" t="s">
        <v>2689</v>
      </c>
      <c r="C246" s="11">
        <v>1058</v>
      </c>
      <c r="D246" s="11" t="s">
        <v>1430</v>
      </c>
      <c r="E246" s="11" t="s">
        <v>2391</v>
      </c>
      <c r="F246" s="11" t="s">
        <v>2391</v>
      </c>
      <c r="G246" s="13">
        <v>41521.673159722224</v>
      </c>
      <c r="H246" s="11"/>
      <c r="I246" s="11"/>
      <c r="J246" s="11" t="s">
        <v>387</v>
      </c>
      <c r="K246" s="11" t="s">
        <v>392</v>
      </c>
      <c r="L246" s="11"/>
      <c r="M246" s="11"/>
      <c r="N246" s="11">
        <v>1200715</v>
      </c>
      <c r="O246" s="11"/>
      <c r="P246" s="11" t="s">
        <v>165</v>
      </c>
      <c r="Q246" s="11" t="s">
        <v>2180</v>
      </c>
      <c r="R246" s="11" t="s">
        <v>977</v>
      </c>
      <c r="S246" s="11" t="s">
        <v>1383</v>
      </c>
      <c r="T246" s="11">
        <v>470</v>
      </c>
      <c r="U246" s="11">
        <v>470</v>
      </c>
      <c r="V246" s="11">
        <v>65</v>
      </c>
      <c r="W246" s="11"/>
      <c r="X246" s="36">
        <f t="shared" si="6"/>
        <v>535</v>
      </c>
      <c r="Y246" s="36">
        <f t="shared" si="7"/>
        <v>470</v>
      </c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6"/>
      <c r="BE246" s="16"/>
    </row>
    <row r="247" spans="1:57" x14ac:dyDescent="0.3">
      <c r="A247" s="11" t="s">
        <v>2690</v>
      </c>
      <c r="B247" s="11" t="s">
        <v>2691</v>
      </c>
      <c r="C247" s="11">
        <v>1058</v>
      </c>
      <c r="D247" s="11" t="s">
        <v>1430</v>
      </c>
      <c r="E247" s="11" t="s">
        <v>2391</v>
      </c>
      <c r="F247" s="11" t="s">
        <v>2391</v>
      </c>
      <c r="G247" s="13">
        <v>41521.674560185187</v>
      </c>
      <c r="H247" s="11"/>
      <c r="I247" s="11"/>
      <c r="J247" s="11" t="s">
        <v>387</v>
      </c>
      <c r="K247" s="11" t="s">
        <v>392</v>
      </c>
      <c r="L247" s="11"/>
      <c r="M247" s="11"/>
      <c r="N247" s="11">
        <v>1200715</v>
      </c>
      <c r="O247" s="11"/>
      <c r="P247" s="11" t="s">
        <v>165</v>
      </c>
      <c r="Q247" s="11" t="s">
        <v>2180</v>
      </c>
      <c r="R247" s="11" t="s">
        <v>977</v>
      </c>
      <c r="S247" s="11" t="s">
        <v>1383</v>
      </c>
      <c r="T247" s="11">
        <v>90</v>
      </c>
      <c r="U247" s="11">
        <v>90</v>
      </c>
      <c r="V247" s="11"/>
      <c r="W247" s="11"/>
      <c r="X247" s="36">
        <f t="shared" si="6"/>
        <v>90</v>
      </c>
      <c r="Y247" s="36">
        <f t="shared" si="7"/>
        <v>90</v>
      </c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6"/>
      <c r="BE247" s="16"/>
    </row>
    <row r="248" spans="1:57" x14ac:dyDescent="0.3">
      <c r="A248" s="11" t="s">
        <v>2692</v>
      </c>
      <c r="B248" s="11" t="s">
        <v>2693</v>
      </c>
      <c r="C248" s="11">
        <v>1058</v>
      </c>
      <c r="D248" s="11" t="s">
        <v>1430</v>
      </c>
      <c r="E248" s="11" t="s">
        <v>2391</v>
      </c>
      <c r="F248" s="11" t="s">
        <v>2391</v>
      </c>
      <c r="G248" s="13">
        <v>41521.677604166667</v>
      </c>
      <c r="H248" s="11"/>
      <c r="I248" s="11"/>
      <c r="J248" s="11" t="s">
        <v>387</v>
      </c>
      <c r="K248" s="11" t="s">
        <v>392</v>
      </c>
      <c r="L248" s="11"/>
      <c r="M248" s="11"/>
      <c r="N248" s="11">
        <v>1200715</v>
      </c>
      <c r="O248" s="11"/>
      <c r="P248" s="11" t="s">
        <v>165</v>
      </c>
      <c r="Q248" s="11" t="s">
        <v>2180</v>
      </c>
      <c r="R248" s="11" t="s">
        <v>977</v>
      </c>
      <c r="S248" s="11" t="s">
        <v>1383</v>
      </c>
      <c r="T248" s="11">
        <v>155</v>
      </c>
      <c r="U248" s="11">
        <v>155</v>
      </c>
      <c r="V248" s="11"/>
      <c r="W248" s="11"/>
      <c r="X248" s="36">
        <f t="shared" si="6"/>
        <v>155</v>
      </c>
      <c r="Y248" s="36">
        <f t="shared" si="7"/>
        <v>155</v>
      </c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6"/>
      <c r="BE248" s="16"/>
    </row>
    <row r="249" spans="1:57" x14ac:dyDescent="0.3">
      <c r="A249" s="11" t="s">
        <v>2694</v>
      </c>
      <c r="B249" s="11" t="s">
        <v>2695</v>
      </c>
      <c r="C249" s="11">
        <v>1058</v>
      </c>
      <c r="D249" s="11" t="s">
        <v>1430</v>
      </c>
      <c r="E249" s="11" t="s">
        <v>2391</v>
      </c>
      <c r="F249" s="11" t="s">
        <v>2391</v>
      </c>
      <c r="G249" s="13">
        <v>41521.679166666669</v>
      </c>
      <c r="H249" s="11"/>
      <c r="I249" s="11"/>
      <c r="J249" s="11" t="s">
        <v>387</v>
      </c>
      <c r="K249" s="11" t="s">
        <v>392</v>
      </c>
      <c r="L249" s="11"/>
      <c r="M249" s="11"/>
      <c r="N249" s="11">
        <v>1200715</v>
      </c>
      <c r="O249" s="11"/>
      <c r="P249" s="11" t="s">
        <v>165</v>
      </c>
      <c r="Q249" s="11" t="s">
        <v>2180</v>
      </c>
      <c r="R249" s="11" t="s">
        <v>977</v>
      </c>
      <c r="S249" s="11" t="s">
        <v>1383</v>
      </c>
      <c r="T249" s="11">
        <v>90</v>
      </c>
      <c r="U249" s="11">
        <v>90</v>
      </c>
      <c r="V249" s="11"/>
      <c r="W249" s="11"/>
      <c r="X249" s="36">
        <f t="shared" si="6"/>
        <v>90</v>
      </c>
      <c r="Y249" s="36">
        <f t="shared" si="7"/>
        <v>90</v>
      </c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6"/>
      <c r="BE249" s="16"/>
    </row>
    <row r="250" spans="1:57" x14ac:dyDescent="0.3">
      <c r="A250" s="11" t="s">
        <v>2696</v>
      </c>
      <c r="B250" s="11" t="s">
        <v>2697</v>
      </c>
      <c r="C250" s="11">
        <v>1058</v>
      </c>
      <c r="D250" s="11" t="s">
        <v>1439</v>
      </c>
      <c r="E250" s="11" t="s">
        <v>2391</v>
      </c>
      <c r="F250" s="11" t="s">
        <v>2391</v>
      </c>
      <c r="G250" s="13">
        <v>41521.680601851855</v>
      </c>
      <c r="H250" s="11"/>
      <c r="I250" s="11"/>
      <c r="J250" s="11" t="s">
        <v>387</v>
      </c>
      <c r="K250" s="11" t="s">
        <v>392</v>
      </c>
      <c r="L250" s="11"/>
      <c r="M250" s="11"/>
      <c r="N250" s="11">
        <v>1200715</v>
      </c>
      <c r="O250" s="11"/>
      <c r="P250" s="11" t="s">
        <v>165</v>
      </c>
      <c r="Q250" s="11" t="s">
        <v>2180</v>
      </c>
      <c r="R250" s="11" t="s">
        <v>977</v>
      </c>
      <c r="S250" s="11" t="s">
        <v>1383</v>
      </c>
      <c r="T250" s="11">
        <v>135</v>
      </c>
      <c r="U250" s="11">
        <v>135</v>
      </c>
      <c r="V250" s="11"/>
      <c r="W250" s="11"/>
      <c r="X250" s="36">
        <f t="shared" si="6"/>
        <v>135</v>
      </c>
      <c r="Y250" s="36">
        <f t="shared" si="7"/>
        <v>135</v>
      </c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6"/>
      <c r="BE250" s="16"/>
    </row>
    <row r="251" spans="1:57" x14ac:dyDescent="0.3">
      <c r="A251" s="11" t="s">
        <v>2698</v>
      </c>
      <c r="B251" s="11" t="s">
        <v>2699</v>
      </c>
      <c r="C251" s="11">
        <v>2170</v>
      </c>
      <c r="D251" s="11" t="s">
        <v>1439</v>
      </c>
      <c r="E251" s="11" t="s">
        <v>613</v>
      </c>
      <c r="F251" s="11" t="s">
        <v>613</v>
      </c>
      <c r="G251" s="13">
        <v>41526.556701388887</v>
      </c>
      <c r="H251" s="11"/>
      <c r="I251" s="11"/>
      <c r="J251" s="11" t="s">
        <v>387</v>
      </c>
      <c r="K251" s="11" t="s">
        <v>392</v>
      </c>
      <c r="L251" s="11"/>
      <c r="M251" s="11"/>
      <c r="N251" s="11">
        <v>1200605</v>
      </c>
      <c r="O251" s="11"/>
      <c r="P251" s="11" t="s">
        <v>165</v>
      </c>
      <c r="Q251" s="11" t="s">
        <v>2180</v>
      </c>
      <c r="R251" s="11" t="s">
        <v>977</v>
      </c>
      <c r="S251" s="11" t="s">
        <v>356</v>
      </c>
      <c r="T251" s="11"/>
      <c r="U251" s="11"/>
      <c r="V251" s="11"/>
      <c r="W251" s="11"/>
      <c r="X251" s="36">
        <f t="shared" si="6"/>
        <v>0</v>
      </c>
      <c r="Y251" s="36">
        <f t="shared" si="7"/>
        <v>0</v>
      </c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2"/>
      <c r="AL251" s="11"/>
      <c r="AM251" s="12"/>
      <c r="AN251" s="12"/>
      <c r="AO251" s="11"/>
      <c r="AP251" s="11"/>
      <c r="AQ251" s="12"/>
      <c r="AR251" s="12"/>
      <c r="AS251" s="12"/>
      <c r="AT251" s="11"/>
      <c r="AU251" s="11"/>
      <c r="AV251" s="11"/>
      <c r="AW251" s="11"/>
      <c r="AX251" s="11"/>
      <c r="AY251" s="11"/>
      <c r="AZ251" s="11"/>
      <c r="BA251" s="11"/>
      <c r="BB251" s="12"/>
      <c r="BC251" s="11"/>
      <c r="BD251" s="16"/>
      <c r="BE251" s="16"/>
    </row>
    <row r="252" spans="1:57" x14ac:dyDescent="0.3">
      <c r="A252" s="11" t="s">
        <v>2700</v>
      </c>
      <c r="B252" s="11" t="s">
        <v>2701</v>
      </c>
      <c r="C252" s="11" t="s">
        <v>1372</v>
      </c>
      <c r="D252" s="11" t="s">
        <v>2514</v>
      </c>
      <c r="E252" s="11" t="s">
        <v>2515</v>
      </c>
      <c r="F252" s="11" t="s">
        <v>2515</v>
      </c>
      <c r="G252" s="13">
        <v>41526.670393518521</v>
      </c>
      <c r="H252" s="11"/>
      <c r="I252" s="11"/>
      <c r="J252" s="11" t="s">
        <v>350</v>
      </c>
      <c r="K252" s="11"/>
      <c r="L252" s="11"/>
      <c r="M252" s="11"/>
      <c r="N252" s="11"/>
      <c r="O252" s="11"/>
      <c r="P252" s="11" t="s">
        <v>390</v>
      </c>
      <c r="Q252" s="11"/>
      <c r="R252" s="11"/>
      <c r="S252" s="11" t="s">
        <v>1374</v>
      </c>
      <c r="T252" s="11"/>
      <c r="U252" s="11"/>
      <c r="V252" s="11"/>
      <c r="W252" s="11"/>
      <c r="X252" s="36">
        <f t="shared" si="6"/>
        <v>0</v>
      </c>
      <c r="Y252" s="36">
        <f t="shared" si="7"/>
        <v>0</v>
      </c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6"/>
      <c r="BE252" s="16"/>
    </row>
    <row r="253" spans="1:57" x14ac:dyDescent="0.3">
      <c r="A253" s="11" t="s">
        <v>2702</v>
      </c>
      <c r="B253" s="11" t="s">
        <v>2703</v>
      </c>
      <c r="C253" s="11">
        <v>2154</v>
      </c>
      <c r="D253" s="11" t="s">
        <v>1441</v>
      </c>
      <c r="E253" s="11" t="s">
        <v>111</v>
      </c>
      <c r="F253" s="11" t="s">
        <v>2242</v>
      </c>
      <c r="G253" s="13">
        <v>41527.682303240741</v>
      </c>
      <c r="H253" s="11"/>
      <c r="I253" s="11"/>
      <c r="J253" s="11" t="s">
        <v>389</v>
      </c>
      <c r="K253" s="11" t="s">
        <v>352</v>
      </c>
      <c r="L253" s="11"/>
      <c r="M253" s="11"/>
      <c r="N253" s="11"/>
      <c r="O253" s="11"/>
      <c r="P253" s="11" t="s">
        <v>362</v>
      </c>
      <c r="Q253" s="11"/>
      <c r="R253" s="11"/>
      <c r="S253" s="11" t="s">
        <v>1374</v>
      </c>
      <c r="T253" s="11"/>
      <c r="U253" s="11"/>
      <c r="V253" s="11"/>
      <c r="W253" s="11"/>
      <c r="X253" s="36">
        <f t="shared" si="6"/>
        <v>0</v>
      </c>
      <c r="Y253" s="36">
        <f t="shared" si="7"/>
        <v>0</v>
      </c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6"/>
      <c r="BE253" s="16"/>
    </row>
    <row r="254" spans="1:57" x14ac:dyDescent="0.3">
      <c r="A254" s="11" t="s">
        <v>2704</v>
      </c>
      <c r="B254" s="11" t="s">
        <v>2705</v>
      </c>
      <c r="C254" s="11" t="s">
        <v>1372</v>
      </c>
      <c r="D254" s="11" t="s">
        <v>2706</v>
      </c>
      <c r="E254" s="11" t="s">
        <v>2707</v>
      </c>
      <c r="F254" s="11" t="s">
        <v>2707</v>
      </c>
      <c r="G254" s="13">
        <v>41528.40996527778</v>
      </c>
      <c r="H254" s="11"/>
      <c r="I254" s="11"/>
      <c r="J254" s="11" t="s">
        <v>350</v>
      </c>
      <c r="K254" s="11" t="s">
        <v>347</v>
      </c>
      <c r="L254" s="11"/>
      <c r="M254" s="11"/>
      <c r="N254" s="11">
        <v>1200700</v>
      </c>
      <c r="O254" s="11"/>
      <c r="P254" s="11" t="s">
        <v>231</v>
      </c>
      <c r="Q254" s="11"/>
      <c r="R254" s="11" t="s">
        <v>2241</v>
      </c>
      <c r="S254" s="11" t="s">
        <v>1374</v>
      </c>
      <c r="T254" s="11"/>
      <c r="U254" s="11"/>
      <c r="V254" s="11"/>
      <c r="W254" s="11"/>
      <c r="X254" s="36">
        <f t="shared" si="6"/>
        <v>0</v>
      </c>
      <c r="Y254" s="36">
        <f t="shared" si="7"/>
        <v>0</v>
      </c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6"/>
      <c r="BE254" s="16"/>
    </row>
    <row r="255" spans="1:57" x14ac:dyDescent="0.3">
      <c r="A255" s="11" t="s">
        <v>2708</v>
      </c>
      <c r="B255" s="11" t="s">
        <v>2709</v>
      </c>
      <c r="C255" s="11">
        <v>2165</v>
      </c>
      <c r="D255" s="11" t="s">
        <v>1441</v>
      </c>
      <c r="E255" s="11" t="s">
        <v>111</v>
      </c>
      <c r="F255" s="11" t="s">
        <v>2242</v>
      </c>
      <c r="G255" s="13">
        <v>41529.491875</v>
      </c>
      <c r="H255" s="11"/>
      <c r="I255" s="11"/>
      <c r="J255" s="11" t="s">
        <v>2710</v>
      </c>
      <c r="K255" s="11" t="s">
        <v>381</v>
      </c>
      <c r="L255" s="11"/>
      <c r="M255" s="11"/>
      <c r="N255" s="11"/>
      <c r="O255" s="11"/>
      <c r="P255" s="11" t="s">
        <v>362</v>
      </c>
      <c r="Q255" s="11"/>
      <c r="R255" s="11"/>
      <c r="S255" s="11" t="s">
        <v>1374</v>
      </c>
      <c r="T255" s="11"/>
      <c r="U255" s="11"/>
      <c r="V255" s="11"/>
      <c r="W255" s="11"/>
      <c r="X255" s="36">
        <f t="shared" si="6"/>
        <v>0</v>
      </c>
      <c r="Y255" s="36">
        <f t="shared" si="7"/>
        <v>0</v>
      </c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2"/>
      <c r="AL255" s="11"/>
      <c r="AM255" s="12"/>
      <c r="AN255" s="11"/>
      <c r="AO255" s="11"/>
      <c r="AP255" s="11"/>
      <c r="AQ255" s="11"/>
      <c r="AR255" s="11"/>
      <c r="AS255" s="12"/>
      <c r="AT255" s="11"/>
      <c r="AU255" s="11"/>
      <c r="AV255" s="11"/>
      <c r="AW255" s="11"/>
      <c r="AX255" s="11"/>
      <c r="AY255" s="11"/>
      <c r="AZ255" s="11"/>
      <c r="BA255" s="11"/>
      <c r="BB255" s="12"/>
      <c r="BC255" s="11"/>
      <c r="BD255" s="16"/>
      <c r="BE255" s="16"/>
    </row>
    <row r="256" spans="1:57" x14ac:dyDescent="0.3">
      <c r="A256" s="11" t="s">
        <v>2712</v>
      </c>
      <c r="B256" s="11" t="s">
        <v>2713</v>
      </c>
      <c r="C256" s="11">
        <v>8046</v>
      </c>
      <c r="D256" s="11" t="s">
        <v>2241</v>
      </c>
      <c r="E256" s="11" t="s">
        <v>365</v>
      </c>
      <c r="F256" s="11" t="s">
        <v>365</v>
      </c>
      <c r="G256" s="13">
        <v>41530.617546296293</v>
      </c>
      <c r="H256" s="11"/>
      <c r="I256" s="11"/>
      <c r="J256" s="11" t="s">
        <v>350</v>
      </c>
      <c r="K256" s="11" t="s">
        <v>392</v>
      </c>
      <c r="L256" s="11"/>
      <c r="M256" s="11"/>
      <c r="N256" s="11">
        <v>1200739</v>
      </c>
      <c r="O256" s="11"/>
      <c r="P256" s="11" t="s">
        <v>231</v>
      </c>
      <c r="Q256" s="11"/>
      <c r="R256" s="11"/>
      <c r="S256" s="11" t="s">
        <v>1374</v>
      </c>
      <c r="T256" s="11"/>
      <c r="U256" s="11"/>
      <c r="V256" s="11"/>
      <c r="W256" s="11"/>
      <c r="X256" s="36">
        <f t="shared" si="6"/>
        <v>0</v>
      </c>
      <c r="Y256" s="36">
        <f t="shared" si="7"/>
        <v>0</v>
      </c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6"/>
      <c r="BE256" s="16"/>
    </row>
    <row r="257" spans="1:57" x14ac:dyDescent="0.3">
      <c r="A257" s="11" t="s">
        <v>619</v>
      </c>
      <c r="B257" s="11" t="s">
        <v>620</v>
      </c>
      <c r="C257" s="11">
        <v>2201</v>
      </c>
      <c r="D257" s="11" t="s">
        <v>1430</v>
      </c>
      <c r="E257" s="11" t="s">
        <v>613</v>
      </c>
      <c r="F257" s="11" t="s">
        <v>613</v>
      </c>
      <c r="G257" s="13">
        <v>41534.577048611114</v>
      </c>
      <c r="H257" s="11"/>
      <c r="I257" s="11"/>
      <c r="J257" s="11" t="s">
        <v>387</v>
      </c>
      <c r="K257" s="11" t="s">
        <v>404</v>
      </c>
      <c r="L257" s="11"/>
      <c r="M257" s="11"/>
      <c r="N257" s="11">
        <v>1200605</v>
      </c>
      <c r="O257" s="11"/>
      <c r="P257" s="11" t="s">
        <v>165</v>
      </c>
      <c r="Q257" s="11" t="s">
        <v>369</v>
      </c>
      <c r="R257" s="11" t="s">
        <v>979</v>
      </c>
      <c r="S257" s="11" t="s">
        <v>356</v>
      </c>
      <c r="T257" s="11"/>
      <c r="U257" s="11"/>
      <c r="V257" s="11"/>
      <c r="W257" s="11"/>
      <c r="X257" s="36">
        <f t="shared" si="6"/>
        <v>0</v>
      </c>
      <c r="Y257" s="36">
        <f t="shared" si="7"/>
        <v>0</v>
      </c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6"/>
      <c r="BE257" s="16"/>
    </row>
    <row r="258" spans="1:57" x14ac:dyDescent="0.3">
      <c r="A258" s="11" t="s">
        <v>2714</v>
      </c>
      <c r="B258" s="11" t="s">
        <v>2715</v>
      </c>
      <c r="C258" s="11">
        <v>2205</v>
      </c>
      <c r="D258" s="11" t="s">
        <v>1430</v>
      </c>
      <c r="E258" s="11" t="s">
        <v>2716</v>
      </c>
      <c r="F258" s="11" t="s">
        <v>2716</v>
      </c>
      <c r="G258" s="13">
        <v>41534.637233796297</v>
      </c>
      <c r="H258" s="11"/>
      <c r="I258" s="11"/>
      <c r="J258" s="11" t="s">
        <v>387</v>
      </c>
      <c r="K258" s="11" t="s">
        <v>392</v>
      </c>
      <c r="L258" s="11"/>
      <c r="M258" s="11"/>
      <c r="N258" s="11">
        <v>1200712</v>
      </c>
      <c r="O258" s="11"/>
      <c r="P258" s="11" t="s">
        <v>165</v>
      </c>
      <c r="Q258" s="11" t="s">
        <v>2180</v>
      </c>
      <c r="R258" s="11" t="s">
        <v>977</v>
      </c>
      <c r="S258" s="11" t="s">
        <v>1383</v>
      </c>
      <c r="T258" s="11">
        <v>200</v>
      </c>
      <c r="U258" s="11"/>
      <c r="V258" s="11"/>
      <c r="W258" s="11"/>
      <c r="X258" s="36">
        <f t="shared" si="6"/>
        <v>200</v>
      </c>
      <c r="Y258" s="36">
        <f t="shared" si="7"/>
        <v>0</v>
      </c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6"/>
      <c r="BE258" s="16"/>
    </row>
    <row r="259" spans="1:57" x14ac:dyDescent="0.3">
      <c r="A259" s="11" t="s">
        <v>2717</v>
      </c>
      <c r="B259" s="11" t="s">
        <v>2718</v>
      </c>
      <c r="C259" s="11">
        <v>2214</v>
      </c>
      <c r="D259" s="11" t="s">
        <v>2719</v>
      </c>
      <c r="E259" s="11" t="s">
        <v>2720</v>
      </c>
      <c r="F259" s="11" t="s">
        <v>2721</v>
      </c>
      <c r="G259" s="13">
        <v>41536.417719907404</v>
      </c>
      <c r="H259" s="11"/>
      <c r="I259" s="11"/>
      <c r="J259" s="11" t="s">
        <v>350</v>
      </c>
      <c r="K259" s="11"/>
      <c r="L259" s="11"/>
      <c r="M259" s="11"/>
      <c r="N259" s="11"/>
      <c r="O259" s="11"/>
      <c r="P259" s="11" t="s">
        <v>112</v>
      </c>
      <c r="Q259" s="11"/>
      <c r="R259" s="11"/>
      <c r="S259" s="11" t="s">
        <v>1374</v>
      </c>
      <c r="T259" s="11"/>
      <c r="U259" s="11"/>
      <c r="V259" s="11"/>
      <c r="W259" s="11"/>
      <c r="X259" s="36">
        <f t="shared" ref="X259:X322" si="8">T259+V259</f>
        <v>0</v>
      </c>
      <c r="Y259" s="36">
        <f t="shared" ref="Y259:Y322" si="9">U259+W259</f>
        <v>0</v>
      </c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6"/>
      <c r="BE259" s="16"/>
    </row>
    <row r="260" spans="1:57" x14ac:dyDescent="0.3">
      <c r="A260" s="11" t="s">
        <v>2722</v>
      </c>
      <c r="B260" s="11" t="s">
        <v>2723</v>
      </c>
      <c r="C260" s="11">
        <v>1</v>
      </c>
      <c r="D260" s="11" t="s">
        <v>1444</v>
      </c>
      <c r="E260" s="11" t="s">
        <v>603</v>
      </c>
      <c r="F260" s="11" t="s">
        <v>603</v>
      </c>
      <c r="G260" s="13">
        <v>41543.358888888892</v>
      </c>
      <c r="H260" s="11"/>
      <c r="I260" s="11"/>
      <c r="J260" s="11" t="s">
        <v>350</v>
      </c>
      <c r="K260" s="11" t="s">
        <v>404</v>
      </c>
      <c r="L260" s="11"/>
      <c r="M260" s="11"/>
      <c r="N260" s="11">
        <v>1008890</v>
      </c>
      <c r="O260" s="11"/>
      <c r="P260" s="11" t="s">
        <v>231</v>
      </c>
      <c r="Q260" s="11"/>
      <c r="R260" s="11"/>
      <c r="S260" s="11" t="s">
        <v>1374</v>
      </c>
      <c r="T260" s="11"/>
      <c r="U260" s="11"/>
      <c r="V260" s="11"/>
      <c r="W260" s="11"/>
      <c r="X260" s="36">
        <f t="shared" si="8"/>
        <v>0</v>
      </c>
      <c r="Y260" s="36">
        <f t="shared" si="9"/>
        <v>0</v>
      </c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6"/>
      <c r="BE260" s="16"/>
    </row>
    <row r="261" spans="1:57" x14ac:dyDescent="0.3">
      <c r="A261" s="11" t="s">
        <v>2724</v>
      </c>
      <c r="B261" s="11" t="s">
        <v>2725</v>
      </c>
      <c r="C261" s="11" t="s">
        <v>1372</v>
      </c>
      <c r="D261" s="11" t="s">
        <v>1444</v>
      </c>
      <c r="E261" s="11" t="s">
        <v>603</v>
      </c>
      <c r="F261" s="11" t="s">
        <v>61</v>
      </c>
      <c r="G261" s="13">
        <v>41557.590787037036</v>
      </c>
      <c r="H261" s="11"/>
      <c r="I261" s="11"/>
      <c r="J261" s="11" t="s">
        <v>350</v>
      </c>
      <c r="K261" s="11" t="s">
        <v>352</v>
      </c>
      <c r="L261" s="11"/>
      <c r="M261" s="11"/>
      <c r="N261" s="11">
        <v>1008890</v>
      </c>
      <c r="O261" s="11"/>
      <c r="P261" s="11" t="s">
        <v>231</v>
      </c>
      <c r="Q261" s="11"/>
      <c r="R261" s="11"/>
      <c r="S261" s="11" t="s">
        <v>1374</v>
      </c>
      <c r="T261" s="11"/>
      <c r="U261" s="11"/>
      <c r="V261" s="11"/>
      <c r="W261" s="11"/>
      <c r="X261" s="36">
        <f t="shared" si="8"/>
        <v>0</v>
      </c>
      <c r="Y261" s="36">
        <f t="shared" si="9"/>
        <v>0</v>
      </c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6"/>
      <c r="BE261" s="16"/>
    </row>
    <row r="262" spans="1:57" x14ac:dyDescent="0.3">
      <c r="A262" s="11" t="s">
        <v>2726</v>
      </c>
      <c r="B262" s="11" t="s">
        <v>2727</v>
      </c>
      <c r="C262" s="11" t="s">
        <v>1372</v>
      </c>
      <c r="D262" s="11" t="s">
        <v>1444</v>
      </c>
      <c r="E262" s="11" t="s">
        <v>603</v>
      </c>
      <c r="F262" s="11" t="s">
        <v>61</v>
      </c>
      <c r="G262" s="13">
        <v>41557.73474537037</v>
      </c>
      <c r="H262" s="11"/>
      <c r="I262" s="11"/>
      <c r="J262" s="11" t="s">
        <v>350</v>
      </c>
      <c r="K262" s="11" t="s">
        <v>367</v>
      </c>
      <c r="L262" s="11"/>
      <c r="M262" s="11"/>
      <c r="N262" s="11">
        <v>1008910</v>
      </c>
      <c r="O262" s="11"/>
      <c r="P262" s="11" t="s">
        <v>231</v>
      </c>
      <c r="Q262" s="11"/>
      <c r="R262" s="11"/>
      <c r="S262" s="11" t="s">
        <v>1374</v>
      </c>
      <c r="T262" s="11"/>
      <c r="U262" s="11"/>
      <c r="V262" s="11"/>
      <c r="W262" s="11"/>
      <c r="X262" s="36">
        <f t="shared" si="8"/>
        <v>0</v>
      </c>
      <c r="Y262" s="36">
        <f t="shared" si="9"/>
        <v>0</v>
      </c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2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2"/>
      <c r="BC262" s="11"/>
      <c r="BD262" s="16"/>
      <c r="BE262" s="16"/>
    </row>
    <row r="263" spans="1:57" x14ac:dyDescent="0.3">
      <c r="A263" s="11" t="s">
        <v>2728</v>
      </c>
      <c r="B263" s="11" t="s">
        <v>2729</v>
      </c>
      <c r="C263" s="11" t="s">
        <v>1372</v>
      </c>
      <c r="D263" s="11" t="s">
        <v>2226</v>
      </c>
      <c r="E263" s="11" t="s">
        <v>2227</v>
      </c>
      <c r="F263" s="11" t="s">
        <v>2227</v>
      </c>
      <c r="G263" s="13">
        <v>41561.499814814815</v>
      </c>
      <c r="H263" s="11"/>
      <c r="I263" s="11"/>
      <c r="J263" s="11" t="s">
        <v>350</v>
      </c>
      <c r="K263" s="11"/>
      <c r="L263" s="11"/>
      <c r="M263" s="11"/>
      <c r="N263" s="11"/>
      <c r="O263" s="11"/>
      <c r="P263" s="11"/>
      <c r="Q263" s="11"/>
      <c r="R263" s="11"/>
      <c r="S263" s="11" t="s">
        <v>1374</v>
      </c>
      <c r="T263" s="11"/>
      <c r="U263" s="11"/>
      <c r="V263" s="11"/>
      <c r="W263" s="11"/>
      <c r="X263" s="36">
        <f t="shared" si="8"/>
        <v>0</v>
      </c>
      <c r="Y263" s="36">
        <f t="shared" si="9"/>
        <v>0</v>
      </c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2"/>
      <c r="AN263" s="12"/>
      <c r="AO263" s="11"/>
      <c r="AP263" s="11"/>
      <c r="AQ263" s="12"/>
      <c r="AR263" s="12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6"/>
      <c r="BE263" s="16"/>
    </row>
    <row r="264" spans="1:57" x14ac:dyDescent="0.3">
      <c r="A264" s="11" t="s">
        <v>621</v>
      </c>
      <c r="B264" s="11" t="s">
        <v>622</v>
      </c>
      <c r="C264" s="11">
        <v>5132</v>
      </c>
      <c r="D264" s="11" t="s">
        <v>1447</v>
      </c>
      <c r="E264" s="11" t="s">
        <v>390</v>
      </c>
      <c r="F264" s="11" t="s">
        <v>390</v>
      </c>
      <c r="G264" s="13">
        <v>41562.44222222222</v>
      </c>
      <c r="H264" s="11"/>
      <c r="I264" s="11"/>
      <c r="J264" s="11" t="s">
        <v>350</v>
      </c>
      <c r="K264" s="11" t="s">
        <v>367</v>
      </c>
      <c r="L264" s="11"/>
      <c r="M264" s="11"/>
      <c r="N264" s="11">
        <v>1200502</v>
      </c>
      <c r="O264" s="11"/>
      <c r="P264" s="11" t="s">
        <v>390</v>
      </c>
      <c r="Q264" s="11" t="s">
        <v>369</v>
      </c>
      <c r="R264" s="11"/>
      <c r="S264" s="11" t="s">
        <v>1374</v>
      </c>
      <c r="T264" s="11"/>
      <c r="U264" s="11"/>
      <c r="V264" s="11"/>
      <c r="W264" s="11"/>
      <c r="X264" s="36">
        <f t="shared" si="8"/>
        <v>0</v>
      </c>
      <c r="Y264" s="36">
        <f t="shared" si="9"/>
        <v>0</v>
      </c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6"/>
      <c r="BE264" s="16"/>
    </row>
    <row r="265" spans="1:57" x14ac:dyDescent="0.3">
      <c r="A265" s="11" t="s">
        <v>2730</v>
      </c>
      <c r="B265" s="11" t="s">
        <v>2731</v>
      </c>
      <c r="C265" s="11">
        <v>2343</v>
      </c>
      <c r="D265" s="11" t="s">
        <v>1430</v>
      </c>
      <c r="E265" s="11" t="s">
        <v>623</v>
      </c>
      <c r="F265" s="11" t="s">
        <v>623</v>
      </c>
      <c r="G265" s="13">
        <v>41564.380300925928</v>
      </c>
      <c r="H265" s="11"/>
      <c r="I265" s="11"/>
      <c r="J265" s="11" t="s">
        <v>354</v>
      </c>
      <c r="K265" s="11" t="s">
        <v>361</v>
      </c>
      <c r="L265" s="11"/>
      <c r="M265" s="11"/>
      <c r="N265" s="11">
        <v>1200705</v>
      </c>
      <c r="O265" s="11"/>
      <c r="P265" s="11" t="s">
        <v>362</v>
      </c>
      <c r="Q265" s="11"/>
      <c r="R265" s="11"/>
      <c r="S265" s="11" t="s">
        <v>1374</v>
      </c>
      <c r="T265" s="11"/>
      <c r="U265" s="11"/>
      <c r="V265" s="11"/>
      <c r="W265" s="11"/>
      <c r="X265" s="36">
        <f t="shared" si="8"/>
        <v>0</v>
      </c>
      <c r="Y265" s="36">
        <f t="shared" si="9"/>
        <v>0</v>
      </c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6"/>
      <c r="BE265" s="16"/>
    </row>
    <row r="266" spans="1:57" x14ac:dyDescent="0.3">
      <c r="A266" s="11" t="s">
        <v>2732</v>
      </c>
      <c r="B266" s="11" t="s">
        <v>2733</v>
      </c>
      <c r="C266" s="11" t="s">
        <v>1372</v>
      </c>
      <c r="D266" s="11" t="s">
        <v>2734</v>
      </c>
      <c r="E266" s="11" t="s">
        <v>610</v>
      </c>
      <c r="F266" s="11" t="s">
        <v>610</v>
      </c>
      <c r="G266" s="13">
        <v>41582.908993055556</v>
      </c>
      <c r="H266" s="11"/>
      <c r="I266" s="11"/>
      <c r="J266" s="11" t="s">
        <v>354</v>
      </c>
      <c r="K266" s="11" t="s">
        <v>361</v>
      </c>
      <c r="L266" s="11"/>
      <c r="M266" s="11"/>
      <c r="N266" s="11">
        <v>1200731</v>
      </c>
      <c r="O266" s="11"/>
      <c r="P266" s="11" t="s">
        <v>165</v>
      </c>
      <c r="Q266" s="11" t="s">
        <v>2180</v>
      </c>
      <c r="R266" s="11" t="s">
        <v>977</v>
      </c>
      <c r="S266" s="11" t="s">
        <v>1383</v>
      </c>
      <c r="T266" s="11"/>
      <c r="U266" s="11"/>
      <c r="V266" s="11"/>
      <c r="W266" s="11"/>
      <c r="X266" s="36">
        <f t="shared" si="8"/>
        <v>0</v>
      </c>
      <c r="Y266" s="36">
        <f t="shared" si="9"/>
        <v>0</v>
      </c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6"/>
      <c r="BE266" s="16"/>
    </row>
    <row r="267" spans="1:57" x14ac:dyDescent="0.3">
      <c r="A267" s="11" t="s">
        <v>2735</v>
      </c>
      <c r="B267" s="11" t="s">
        <v>2736</v>
      </c>
      <c r="C267" s="11">
        <v>2459</v>
      </c>
      <c r="D267" s="11" t="s">
        <v>1433</v>
      </c>
      <c r="E267" s="11" t="s">
        <v>470</v>
      </c>
      <c r="F267" s="11" t="s">
        <v>470</v>
      </c>
      <c r="G267" s="13">
        <v>41584.385798611111</v>
      </c>
      <c r="H267" s="11"/>
      <c r="I267" s="11"/>
      <c r="J267" s="11" t="s">
        <v>387</v>
      </c>
      <c r="K267" s="11" t="s">
        <v>498</v>
      </c>
      <c r="L267" s="11"/>
      <c r="M267" s="11"/>
      <c r="N267" s="11">
        <v>1200605</v>
      </c>
      <c r="O267" s="11"/>
      <c r="P267" s="11" t="s">
        <v>165</v>
      </c>
      <c r="Q267" s="11"/>
      <c r="R267" s="11"/>
      <c r="S267" s="11" t="s">
        <v>1374</v>
      </c>
      <c r="T267" s="11"/>
      <c r="U267" s="11"/>
      <c r="V267" s="11"/>
      <c r="W267" s="11"/>
      <c r="X267" s="36">
        <f t="shared" si="8"/>
        <v>0</v>
      </c>
      <c r="Y267" s="36">
        <f t="shared" si="9"/>
        <v>0</v>
      </c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6"/>
      <c r="BE267" s="16"/>
    </row>
    <row r="268" spans="1:57" x14ac:dyDescent="0.3">
      <c r="A268" s="11" t="s">
        <v>2737</v>
      </c>
      <c r="B268" s="11" t="s">
        <v>2738</v>
      </c>
      <c r="C268" s="11">
        <v>2459</v>
      </c>
      <c r="D268" s="11" t="s">
        <v>2739</v>
      </c>
      <c r="E268" s="11" t="s">
        <v>470</v>
      </c>
      <c r="F268" s="11" t="s">
        <v>470</v>
      </c>
      <c r="G268" s="13">
        <v>41584.388310185182</v>
      </c>
      <c r="H268" s="11"/>
      <c r="I268" s="11"/>
      <c r="J268" s="11" t="s">
        <v>387</v>
      </c>
      <c r="K268" s="11" t="s">
        <v>498</v>
      </c>
      <c r="L268" s="11"/>
      <c r="M268" s="11"/>
      <c r="N268" s="11">
        <v>1200605</v>
      </c>
      <c r="O268" s="11"/>
      <c r="P268" s="11" t="s">
        <v>165</v>
      </c>
      <c r="Q268" s="11" t="s">
        <v>2162</v>
      </c>
      <c r="R268" s="11" t="s">
        <v>977</v>
      </c>
      <c r="S268" s="11" t="s">
        <v>1374</v>
      </c>
      <c r="T268" s="11"/>
      <c r="U268" s="11"/>
      <c r="V268" s="11"/>
      <c r="W268" s="11"/>
      <c r="X268" s="36">
        <f t="shared" si="8"/>
        <v>0</v>
      </c>
      <c r="Y268" s="36">
        <f t="shared" si="9"/>
        <v>0</v>
      </c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2"/>
      <c r="AL268" s="12"/>
      <c r="AM268" s="12"/>
      <c r="AN268" s="12"/>
      <c r="AO268" s="11"/>
      <c r="AP268" s="11"/>
      <c r="AQ268" s="12"/>
      <c r="AR268" s="12"/>
      <c r="AS268" s="12"/>
      <c r="AT268" s="11"/>
      <c r="AU268" s="11"/>
      <c r="AV268" s="11"/>
      <c r="AW268" s="11"/>
      <c r="AX268" s="11"/>
      <c r="AY268" s="11"/>
      <c r="AZ268" s="11"/>
      <c r="BA268" s="11"/>
      <c r="BB268" s="12"/>
      <c r="BC268" s="11"/>
      <c r="BD268" s="16"/>
      <c r="BE268" s="16"/>
    </row>
    <row r="269" spans="1:57" ht="28.8" x14ac:dyDescent="0.3">
      <c r="A269" s="11" t="s">
        <v>2740</v>
      </c>
      <c r="B269" s="49" t="s">
        <v>2741</v>
      </c>
      <c r="C269" s="11">
        <v>2459</v>
      </c>
      <c r="D269" s="11" t="s">
        <v>2739</v>
      </c>
      <c r="E269" s="11" t="s">
        <v>470</v>
      </c>
      <c r="F269" s="11" t="s">
        <v>470</v>
      </c>
      <c r="G269" s="13">
        <v>41584.390289351853</v>
      </c>
      <c r="H269" s="11"/>
      <c r="I269" s="11"/>
      <c r="J269" s="11" t="s">
        <v>387</v>
      </c>
      <c r="K269" s="11" t="s">
        <v>498</v>
      </c>
      <c r="L269" s="11"/>
      <c r="M269" s="11"/>
      <c r="N269" s="11">
        <v>1200605</v>
      </c>
      <c r="O269" s="11"/>
      <c r="P269" s="11" t="s">
        <v>165</v>
      </c>
      <c r="Q269" s="11" t="s">
        <v>2162</v>
      </c>
      <c r="R269" s="11" t="s">
        <v>977</v>
      </c>
      <c r="S269" s="11" t="s">
        <v>1374</v>
      </c>
      <c r="T269" s="11"/>
      <c r="U269" s="11"/>
      <c r="V269" s="11"/>
      <c r="W269" s="11"/>
      <c r="X269" s="36">
        <f t="shared" si="8"/>
        <v>0</v>
      </c>
      <c r="Y269" s="36">
        <f t="shared" si="9"/>
        <v>0</v>
      </c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2"/>
      <c r="AL269" s="12"/>
      <c r="AM269" s="12"/>
      <c r="AN269" s="12"/>
      <c r="AO269" s="12"/>
      <c r="AP269" s="12"/>
      <c r="AQ269" s="12"/>
      <c r="AR269" s="12"/>
      <c r="AS269" s="12"/>
      <c r="AT269" s="11"/>
      <c r="AU269" s="11"/>
      <c r="AV269" s="11"/>
      <c r="AW269" s="11"/>
      <c r="AX269" s="11"/>
      <c r="AY269" s="11"/>
      <c r="AZ269" s="11"/>
      <c r="BA269" s="11"/>
      <c r="BB269" s="12"/>
      <c r="BC269" s="11"/>
      <c r="BD269" s="16"/>
      <c r="BE269" s="16"/>
    </row>
    <row r="270" spans="1:57" x14ac:dyDescent="0.3">
      <c r="A270" s="11" t="s">
        <v>2742</v>
      </c>
      <c r="B270" s="11" t="s">
        <v>2743</v>
      </c>
      <c r="C270" s="11" t="s">
        <v>1372</v>
      </c>
      <c r="D270" s="11" t="s">
        <v>2495</v>
      </c>
      <c r="E270" s="11" t="s">
        <v>2227</v>
      </c>
      <c r="F270" s="11" t="s">
        <v>2227</v>
      </c>
      <c r="G270" s="13">
        <v>41591.428460648145</v>
      </c>
      <c r="H270" s="11"/>
      <c r="I270" s="11"/>
      <c r="J270" s="11" t="s">
        <v>350</v>
      </c>
      <c r="K270" s="11"/>
      <c r="L270" s="11"/>
      <c r="M270" s="11"/>
      <c r="N270" s="11"/>
      <c r="O270" s="11"/>
      <c r="P270" s="11" t="s">
        <v>362</v>
      </c>
      <c r="Q270" s="11"/>
      <c r="R270" s="11"/>
      <c r="S270" s="11" t="s">
        <v>1374</v>
      </c>
      <c r="T270" s="11"/>
      <c r="U270" s="11"/>
      <c r="V270" s="11"/>
      <c r="W270" s="11"/>
      <c r="X270" s="36">
        <f t="shared" si="8"/>
        <v>0</v>
      </c>
      <c r="Y270" s="36">
        <f t="shared" si="9"/>
        <v>0</v>
      </c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6"/>
      <c r="BE270" s="16"/>
    </row>
    <row r="271" spans="1:57" x14ac:dyDescent="0.3">
      <c r="A271" s="11" t="s">
        <v>2744</v>
      </c>
      <c r="B271" s="11" t="s">
        <v>2745</v>
      </c>
      <c r="C271" s="11">
        <v>2527</v>
      </c>
      <c r="D271" s="11" t="s">
        <v>1441</v>
      </c>
      <c r="E271" s="11" t="s">
        <v>364</v>
      </c>
      <c r="F271" s="11" t="s">
        <v>2342</v>
      </c>
      <c r="G271" s="13">
        <v>41594.392118055555</v>
      </c>
      <c r="H271" s="11"/>
      <c r="I271" s="11"/>
      <c r="J271" s="11" t="s">
        <v>350</v>
      </c>
      <c r="K271" s="11"/>
      <c r="L271" s="11"/>
      <c r="M271" s="11"/>
      <c r="N271" s="11"/>
      <c r="O271" s="11"/>
      <c r="P271" s="11" t="s">
        <v>112</v>
      </c>
      <c r="Q271" s="11"/>
      <c r="R271" s="11"/>
      <c r="S271" s="11" t="s">
        <v>1374</v>
      </c>
      <c r="T271" s="11"/>
      <c r="U271" s="11"/>
      <c r="V271" s="11"/>
      <c r="W271" s="11"/>
      <c r="X271" s="36">
        <f t="shared" si="8"/>
        <v>0</v>
      </c>
      <c r="Y271" s="36">
        <f t="shared" si="9"/>
        <v>0</v>
      </c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2"/>
      <c r="AL271" s="12"/>
      <c r="AM271" s="11"/>
      <c r="AN271" s="11"/>
      <c r="AO271" s="11"/>
      <c r="AP271" s="11"/>
      <c r="AQ271" s="11"/>
      <c r="AR271" s="11"/>
      <c r="AS271" s="12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6"/>
      <c r="BE271" s="16"/>
    </row>
    <row r="272" spans="1:57" x14ac:dyDescent="0.3">
      <c r="A272" s="11" t="s">
        <v>625</v>
      </c>
      <c r="B272" s="11" t="s">
        <v>626</v>
      </c>
      <c r="C272" s="11">
        <v>2419</v>
      </c>
      <c r="D272" s="11" t="s">
        <v>1448</v>
      </c>
      <c r="E272" s="11" t="s">
        <v>543</v>
      </c>
      <c r="F272" s="11" t="s">
        <v>543</v>
      </c>
      <c r="G272" s="13">
        <v>41597.631076388891</v>
      </c>
      <c r="H272" s="11"/>
      <c r="I272" s="11"/>
      <c r="J272" s="11" t="s">
        <v>419</v>
      </c>
      <c r="K272" s="11" t="s">
        <v>404</v>
      </c>
      <c r="L272" s="11"/>
      <c r="M272" s="11"/>
      <c r="N272" s="11">
        <v>1200737</v>
      </c>
      <c r="O272" s="11"/>
      <c r="P272" s="11" t="s">
        <v>231</v>
      </c>
      <c r="Q272" s="11" t="s">
        <v>369</v>
      </c>
      <c r="R272" s="11"/>
      <c r="S272" s="11" t="s">
        <v>1374</v>
      </c>
      <c r="T272" s="11">
        <v>200</v>
      </c>
      <c r="U272" s="11"/>
      <c r="V272" s="11"/>
      <c r="W272" s="11"/>
      <c r="X272" s="36">
        <f t="shared" si="8"/>
        <v>200</v>
      </c>
      <c r="Y272" s="36">
        <f t="shared" si="9"/>
        <v>0</v>
      </c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6"/>
      <c r="BE272" s="16"/>
    </row>
    <row r="273" spans="1:57" x14ac:dyDescent="0.3">
      <c r="A273" s="11" t="s">
        <v>2746</v>
      </c>
      <c r="B273" s="11" t="s">
        <v>2747</v>
      </c>
      <c r="C273" s="11">
        <v>2553</v>
      </c>
      <c r="D273" s="11" t="s">
        <v>1439</v>
      </c>
      <c r="E273" s="11" t="s">
        <v>2748</v>
      </c>
      <c r="F273" s="11" t="s">
        <v>2748</v>
      </c>
      <c r="G273" s="13">
        <v>41600.456053240741</v>
      </c>
      <c r="H273" s="13"/>
      <c r="I273" s="11"/>
      <c r="J273" s="11" t="s">
        <v>387</v>
      </c>
      <c r="K273" s="11" t="s">
        <v>361</v>
      </c>
      <c r="L273" s="11"/>
      <c r="M273" s="11"/>
      <c r="N273" s="11">
        <v>1200605</v>
      </c>
      <c r="O273" s="11"/>
      <c r="P273" s="11" t="s">
        <v>165</v>
      </c>
      <c r="Q273" s="11"/>
      <c r="R273" s="11" t="s">
        <v>977</v>
      </c>
      <c r="S273" s="11" t="s">
        <v>1374</v>
      </c>
      <c r="T273" s="11"/>
      <c r="U273" s="11"/>
      <c r="V273" s="11"/>
      <c r="W273" s="11"/>
      <c r="X273" s="36">
        <f t="shared" si="8"/>
        <v>0</v>
      </c>
      <c r="Y273" s="36">
        <f t="shared" si="9"/>
        <v>0</v>
      </c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6"/>
      <c r="BE273" s="16"/>
    </row>
    <row r="274" spans="1:57" x14ac:dyDescent="0.3">
      <c r="A274" s="11" t="s">
        <v>2749</v>
      </c>
      <c r="B274" s="11" t="s">
        <v>2750</v>
      </c>
      <c r="C274" s="11" t="s">
        <v>1372</v>
      </c>
      <c r="D274" s="11" t="s">
        <v>1423</v>
      </c>
      <c r="E274" s="11" t="s">
        <v>250</v>
      </c>
      <c r="F274" s="11" t="s">
        <v>250</v>
      </c>
      <c r="G274" s="13">
        <v>41617.498981481483</v>
      </c>
      <c r="H274" s="11"/>
      <c r="I274" s="11"/>
      <c r="J274" s="11" t="s">
        <v>350</v>
      </c>
      <c r="K274" s="11" t="s">
        <v>361</v>
      </c>
      <c r="L274" s="11"/>
      <c r="M274" s="11"/>
      <c r="N274" s="11">
        <v>1007200</v>
      </c>
      <c r="O274" s="11"/>
      <c r="P274" s="11" t="s">
        <v>250</v>
      </c>
      <c r="Q274" s="11"/>
      <c r="R274" s="11"/>
      <c r="S274" s="11" t="s">
        <v>1374</v>
      </c>
      <c r="T274" s="11"/>
      <c r="U274" s="11"/>
      <c r="V274" s="11"/>
      <c r="W274" s="11"/>
      <c r="X274" s="36">
        <f t="shared" si="8"/>
        <v>0</v>
      </c>
      <c r="Y274" s="36">
        <f t="shared" si="9"/>
        <v>0</v>
      </c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2"/>
      <c r="AL274" s="12"/>
      <c r="AM274" s="11"/>
      <c r="AN274" s="11"/>
      <c r="AO274" s="11"/>
      <c r="AP274" s="11"/>
      <c r="AQ274" s="11"/>
      <c r="AR274" s="11"/>
      <c r="AS274" s="12"/>
      <c r="AT274" s="11"/>
      <c r="AU274" s="11"/>
      <c r="AV274" s="11"/>
      <c r="AW274" s="11"/>
      <c r="AX274" s="11"/>
      <c r="AY274" s="11"/>
      <c r="AZ274" s="11"/>
      <c r="BA274" s="11"/>
      <c r="BB274" s="12"/>
      <c r="BC274" s="11"/>
      <c r="BD274" s="16"/>
      <c r="BE274" s="16"/>
    </row>
    <row r="275" spans="1:57" x14ac:dyDescent="0.3">
      <c r="A275" s="11" t="s">
        <v>2751</v>
      </c>
      <c r="B275" s="11" t="s">
        <v>2752</v>
      </c>
      <c r="C275" s="11">
        <v>2599</v>
      </c>
      <c r="D275" s="11" t="s">
        <v>1441</v>
      </c>
      <c r="E275" s="11" t="s">
        <v>111</v>
      </c>
      <c r="F275" s="11" t="s">
        <v>111</v>
      </c>
      <c r="G275" s="13">
        <v>41617.809629629628</v>
      </c>
      <c r="H275" s="11"/>
      <c r="I275" s="11"/>
      <c r="J275" s="11" t="s">
        <v>2710</v>
      </c>
      <c r="K275" s="11"/>
      <c r="L275" s="11"/>
      <c r="M275" s="11"/>
      <c r="N275" s="11"/>
      <c r="O275" s="11"/>
      <c r="P275" s="11" t="s">
        <v>362</v>
      </c>
      <c r="Q275" s="11"/>
      <c r="R275" s="11"/>
      <c r="S275" s="11" t="s">
        <v>1374</v>
      </c>
      <c r="T275" s="11"/>
      <c r="U275" s="11"/>
      <c r="V275" s="11"/>
      <c r="W275" s="11"/>
      <c r="X275" s="36">
        <f t="shared" si="8"/>
        <v>0</v>
      </c>
      <c r="Y275" s="36">
        <f t="shared" si="9"/>
        <v>0</v>
      </c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6"/>
      <c r="BE275" s="16"/>
    </row>
    <row r="276" spans="1:57" x14ac:dyDescent="0.3">
      <c r="A276" s="11" t="s">
        <v>629</v>
      </c>
      <c r="B276" s="11" t="s">
        <v>630</v>
      </c>
      <c r="C276" s="11">
        <v>2595</v>
      </c>
      <c r="D276" s="11" t="s">
        <v>1430</v>
      </c>
      <c r="E276" s="11" t="s">
        <v>443</v>
      </c>
      <c r="F276" s="11" t="s">
        <v>443</v>
      </c>
      <c r="G276" s="13">
        <v>41618.357488425929</v>
      </c>
      <c r="H276" s="11"/>
      <c r="I276" s="11"/>
      <c r="J276" s="11" t="s">
        <v>387</v>
      </c>
      <c r="K276" s="11" t="s">
        <v>361</v>
      </c>
      <c r="L276" s="11"/>
      <c r="M276" s="11"/>
      <c r="N276" s="11">
        <v>1200605</v>
      </c>
      <c r="O276" s="11"/>
      <c r="P276" s="11" t="s">
        <v>165</v>
      </c>
      <c r="Q276" s="11" t="s">
        <v>369</v>
      </c>
      <c r="R276" s="11" t="s">
        <v>977</v>
      </c>
      <c r="S276" s="11" t="s">
        <v>1383</v>
      </c>
      <c r="T276" s="11">
        <v>139</v>
      </c>
      <c r="U276" s="11">
        <v>119</v>
      </c>
      <c r="V276" s="11"/>
      <c r="W276" s="11"/>
      <c r="X276" s="36">
        <f t="shared" si="8"/>
        <v>139</v>
      </c>
      <c r="Y276" s="36">
        <f t="shared" si="9"/>
        <v>119</v>
      </c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6"/>
      <c r="BE276" s="16"/>
    </row>
    <row r="277" spans="1:57" x14ac:dyDescent="0.3">
      <c r="A277" s="11" t="s">
        <v>2755</v>
      </c>
      <c r="B277" s="11" t="s">
        <v>2756</v>
      </c>
      <c r="C277" s="11">
        <v>2156</v>
      </c>
      <c r="D277" s="11" t="s">
        <v>2719</v>
      </c>
      <c r="E277" s="11" t="s">
        <v>2707</v>
      </c>
      <c r="F277" s="11" t="s">
        <v>2757</v>
      </c>
      <c r="G277" s="13">
        <v>41621.660057870373</v>
      </c>
      <c r="H277" s="11"/>
      <c r="I277" s="11"/>
      <c r="J277" s="11" t="s">
        <v>2710</v>
      </c>
      <c r="K277" s="11" t="s">
        <v>361</v>
      </c>
      <c r="L277" s="11"/>
      <c r="M277" s="11"/>
      <c r="N277" s="11">
        <v>1200801</v>
      </c>
      <c r="O277" s="11"/>
      <c r="P277" s="11" t="s">
        <v>231</v>
      </c>
      <c r="Q277" s="11"/>
      <c r="R277" s="11"/>
      <c r="S277" s="11" t="s">
        <v>1374</v>
      </c>
      <c r="T277" s="11">
        <v>100</v>
      </c>
      <c r="U277" s="11"/>
      <c r="V277" s="11"/>
      <c r="W277" s="11"/>
      <c r="X277" s="36">
        <f t="shared" si="8"/>
        <v>100</v>
      </c>
      <c r="Y277" s="36">
        <f t="shared" si="9"/>
        <v>0</v>
      </c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6"/>
      <c r="BE277" s="16"/>
    </row>
    <row r="278" spans="1:57" x14ac:dyDescent="0.3">
      <c r="A278" s="11" t="s">
        <v>2758</v>
      </c>
      <c r="B278" s="11" t="s">
        <v>2759</v>
      </c>
      <c r="C278" s="11" t="s">
        <v>1372</v>
      </c>
      <c r="D278" s="11" t="s">
        <v>1417</v>
      </c>
      <c r="E278" s="11" t="s">
        <v>449</v>
      </c>
      <c r="F278" s="11" t="s">
        <v>449</v>
      </c>
      <c r="G278" s="13">
        <v>41626.788587962961</v>
      </c>
      <c r="H278" s="11"/>
      <c r="I278" s="11"/>
      <c r="J278" s="11" t="s">
        <v>350</v>
      </c>
      <c r="K278" s="11" t="s">
        <v>392</v>
      </c>
      <c r="L278" s="11"/>
      <c r="M278" s="11"/>
      <c r="N278" s="11">
        <v>1200738</v>
      </c>
      <c r="O278" s="11"/>
      <c r="P278" s="11" t="s">
        <v>231</v>
      </c>
      <c r="Q278" s="11" t="s">
        <v>2618</v>
      </c>
      <c r="R278" s="11" t="s">
        <v>2619</v>
      </c>
      <c r="S278" s="11" t="s">
        <v>1374</v>
      </c>
      <c r="T278" s="11"/>
      <c r="U278" s="11"/>
      <c r="V278" s="11"/>
      <c r="W278" s="11"/>
      <c r="X278" s="36">
        <f t="shared" si="8"/>
        <v>0</v>
      </c>
      <c r="Y278" s="36">
        <f t="shared" si="9"/>
        <v>0</v>
      </c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6"/>
      <c r="BE278" s="16"/>
    </row>
    <row r="279" spans="1:57" x14ac:dyDescent="0.3">
      <c r="A279" s="11" t="s">
        <v>631</v>
      </c>
      <c r="B279" s="11" t="s">
        <v>632</v>
      </c>
      <c r="C279" s="11" t="s">
        <v>1372</v>
      </c>
      <c r="D279" s="11" t="s">
        <v>1450</v>
      </c>
      <c r="E279" s="11" t="s">
        <v>568</v>
      </c>
      <c r="F279" s="11" t="s">
        <v>568</v>
      </c>
      <c r="G279" s="13">
        <v>41628.666273148148</v>
      </c>
      <c r="H279" s="11"/>
      <c r="I279" s="11"/>
      <c r="J279" s="11" t="s">
        <v>350</v>
      </c>
      <c r="K279" s="11" t="s">
        <v>347</v>
      </c>
      <c r="L279" s="11"/>
      <c r="M279" s="11"/>
      <c r="N279" s="11">
        <v>1200719</v>
      </c>
      <c r="O279" s="11"/>
      <c r="P279" s="11" t="s">
        <v>390</v>
      </c>
      <c r="Q279" s="11" t="s">
        <v>369</v>
      </c>
      <c r="R279" s="11"/>
      <c r="S279" s="11" t="s">
        <v>1374</v>
      </c>
      <c r="T279" s="11"/>
      <c r="U279" s="11"/>
      <c r="V279" s="11"/>
      <c r="W279" s="11"/>
      <c r="X279" s="36">
        <f t="shared" si="8"/>
        <v>0</v>
      </c>
      <c r="Y279" s="36">
        <f t="shared" si="9"/>
        <v>0</v>
      </c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6"/>
      <c r="BE279" s="16"/>
    </row>
    <row r="280" spans="1:57" x14ac:dyDescent="0.3">
      <c r="A280" s="11" t="s">
        <v>2760</v>
      </c>
      <c r="B280" s="11" t="s">
        <v>2761</v>
      </c>
      <c r="C280" s="11">
        <v>1</v>
      </c>
      <c r="D280" s="11" t="s">
        <v>1447</v>
      </c>
      <c r="E280" s="11" t="s">
        <v>390</v>
      </c>
      <c r="F280" s="11" t="s">
        <v>390</v>
      </c>
      <c r="G280" s="13">
        <v>41645.726446759261</v>
      </c>
      <c r="H280" s="11"/>
      <c r="I280" s="11"/>
      <c r="J280" s="11" t="s">
        <v>350</v>
      </c>
      <c r="K280" s="11" t="s">
        <v>367</v>
      </c>
      <c r="L280" s="11"/>
      <c r="M280" s="11"/>
      <c r="N280" s="11">
        <v>1200502</v>
      </c>
      <c r="O280" s="11"/>
      <c r="P280" s="11" t="s">
        <v>390</v>
      </c>
      <c r="Q280" s="11"/>
      <c r="R280" s="11"/>
      <c r="S280" s="11" t="s">
        <v>1374</v>
      </c>
      <c r="T280" s="11"/>
      <c r="U280" s="11"/>
      <c r="V280" s="11"/>
      <c r="W280" s="11"/>
      <c r="X280" s="36">
        <f t="shared" si="8"/>
        <v>0</v>
      </c>
      <c r="Y280" s="36">
        <f t="shared" si="9"/>
        <v>0</v>
      </c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6"/>
      <c r="BE280" s="16"/>
    </row>
    <row r="281" spans="1:57" ht="28.8" x14ac:dyDescent="0.3">
      <c r="A281" s="11" t="s">
        <v>2762</v>
      </c>
      <c r="B281" s="49" t="s">
        <v>2763</v>
      </c>
      <c r="C281" s="11">
        <v>2709</v>
      </c>
      <c r="D281" s="11" t="s">
        <v>1443</v>
      </c>
      <c r="E281" s="11" t="s">
        <v>633</v>
      </c>
      <c r="F281" s="11" t="s">
        <v>633</v>
      </c>
      <c r="G281" s="13">
        <v>41646.498969907407</v>
      </c>
      <c r="H281" s="11"/>
      <c r="I281" s="11"/>
      <c r="J281" s="11" t="s">
        <v>350</v>
      </c>
      <c r="K281" s="11" t="s">
        <v>361</v>
      </c>
      <c r="L281" s="11"/>
      <c r="M281" s="11"/>
      <c r="N281" s="11">
        <v>1200500</v>
      </c>
      <c r="O281" s="11"/>
      <c r="P281" s="11" t="s">
        <v>115</v>
      </c>
      <c r="Q281" s="11"/>
      <c r="R281" s="11"/>
      <c r="S281" s="11" t="s">
        <v>1374</v>
      </c>
      <c r="T281" s="11"/>
      <c r="U281" s="11"/>
      <c r="V281" s="11"/>
      <c r="W281" s="11"/>
      <c r="X281" s="36">
        <f t="shared" si="8"/>
        <v>0</v>
      </c>
      <c r="Y281" s="36">
        <f t="shared" si="9"/>
        <v>0</v>
      </c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6"/>
      <c r="BE281" s="16"/>
    </row>
    <row r="282" spans="1:57" x14ac:dyDescent="0.3">
      <c r="A282" s="11" t="s">
        <v>2764</v>
      </c>
      <c r="B282" s="11" t="s">
        <v>2765</v>
      </c>
      <c r="C282" s="11" t="s">
        <v>1372</v>
      </c>
      <c r="D282" s="11" t="s">
        <v>2646</v>
      </c>
      <c r="E282" s="11" t="s">
        <v>603</v>
      </c>
      <c r="F282" s="11" t="s">
        <v>603</v>
      </c>
      <c r="G282" s="13">
        <v>41647.394432870373</v>
      </c>
      <c r="H282" s="11"/>
      <c r="I282" s="11"/>
      <c r="J282" s="11" t="s">
        <v>350</v>
      </c>
      <c r="K282" s="11" t="s">
        <v>352</v>
      </c>
      <c r="L282" s="11"/>
      <c r="M282" s="11"/>
      <c r="N282" s="11">
        <v>1200060</v>
      </c>
      <c r="O282" s="11"/>
      <c r="P282" s="11" t="s">
        <v>231</v>
      </c>
      <c r="Q282" s="11"/>
      <c r="R282" s="11"/>
      <c r="S282" s="11" t="s">
        <v>1374</v>
      </c>
      <c r="T282" s="11"/>
      <c r="U282" s="11"/>
      <c r="V282" s="11"/>
      <c r="W282" s="11"/>
      <c r="X282" s="36">
        <f t="shared" si="8"/>
        <v>0</v>
      </c>
      <c r="Y282" s="36">
        <f t="shared" si="9"/>
        <v>0</v>
      </c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6"/>
      <c r="BE282" s="16"/>
    </row>
    <row r="283" spans="1:57" x14ac:dyDescent="0.3">
      <c r="A283" s="11" t="s">
        <v>634</v>
      </c>
      <c r="B283" s="11" t="s">
        <v>635</v>
      </c>
      <c r="C283" s="11">
        <v>2722</v>
      </c>
      <c r="D283" s="11" t="s">
        <v>1430</v>
      </c>
      <c r="E283" s="11" t="s">
        <v>526</v>
      </c>
      <c r="F283" s="11" t="s">
        <v>636</v>
      </c>
      <c r="G283" s="13">
        <v>41649.43246527778</v>
      </c>
      <c r="H283" s="11"/>
      <c r="I283" s="11"/>
      <c r="J283" s="11" t="s">
        <v>387</v>
      </c>
      <c r="K283" s="11" t="s">
        <v>361</v>
      </c>
      <c r="L283" s="11"/>
      <c r="M283" s="11"/>
      <c r="N283" s="11">
        <v>1200605</v>
      </c>
      <c r="O283" s="11"/>
      <c r="P283" s="11" t="s">
        <v>165</v>
      </c>
      <c r="Q283" s="11" t="s">
        <v>369</v>
      </c>
      <c r="R283" s="11" t="s">
        <v>977</v>
      </c>
      <c r="S283" s="11" t="s">
        <v>356</v>
      </c>
      <c r="T283" s="11"/>
      <c r="U283" s="11"/>
      <c r="V283" s="11"/>
      <c r="W283" s="11"/>
      <c r="X283" s="36">
        <f t="shared" si="8"/>
        <v>0</v>
      </c>
      <c r="Y283" s="36">
        <f t="shared" si="9"/>
        <v>0</v>
      </c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2"/>
      <c r="AL283" s="11"/>
      <c r="AM283" s="12"/>
      <c r="AN283" s="12"/>
      <c r="AO283" s="12"/>
      <c r="AP283" s="12"/>
      <c r="AQ283" s="12"/>
      <c r="AR283" s="12"/>
      <c r="AS283" s="12"/>
      <c r="AT283" s="11"/>
      <c r="AU283" s="11"/>
      <c r="AV283" s="11"/>
      <c r="AW283" s="11"/>
      <c r="AX283" s="11"/>
      <c r="AY283" s="11"/>
      <c r="AZ283" s="11"/>
      <c r="BA283" s="11"/>
      <c r="BB283" s="12"/>
      <c r="BC283" s="11"/>
      <c r="BD283" s="16"/>
      <c r="BE283" s="16"/>
    </row>
    <row r="284" spans="1:57" x14ac:dyDescent="0.3">
      <c r="A284" s="11" t="s">
        <v>637</v>
      </c>
      <c r="B284" s="11" t="s">
        <v>638</v>
      </c>
      <c r="C284" s="11">
        <v>2722</v>
      </c>
      <c r="D284" s="11" t="s">
        <v>1430</v>
      </c>
      <c r="E284" s="11" t="s">
        <v>526</v>
      </c>
      <c r="F284" s="11" t="s">
        <v>636</v>
      </c>
      <c r="G284" s="13">
        <v>41649.439525462964</v>
      </c>
      <c r="H284" s="11"/>
      <c r="I284" s="11"/>
      <c r="J284" s="11" t="s">
        <v>387</v>
      </c>
      <c r="K284" s="11" t="s">
        <v>361</v>
      </c>
      <c r="L284" s="11"/>
      <c r="M284" s="11"/>
      <c r="N284" s="11">
        <v>1200605</v>
      </c>
      <c r="O284" s="11"/>
      <c r="P284" s="11" t="s">
        <v>165</v>
      </c>
      <c r="Q284" s="11" t="s">
        <v>369</v>
      </c>
      <c r="R284" s="11" t="s">
        <v>977</v>
      </c>
      <c r="S284" s="11" t="s">
        <v>356</v>
      </c>
      <c r="T284" s="11"/>
      <c r="U284" s="11"/>
      <c r="V284" s="11"/>
      <c r="W284" s="11"/>
      <c r="X284" s="36">
        <f t="shared" si="8"/>
        <v>0</v>
      </c>
      <c r="Y284" s="36">
        <f t="shared" si="9"/>
        <v>0</v>
      </c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6"/>
      <c r="BE284" s="16"/>
    </row>
    <row r="285" spans="1:57" x14ac:dyDescent="0.3">
      <c r="A285" s="11" t="s">
        <v>2766</v>
      </c>
      <c r="B285" s="11" t="s">
        <v>2767</v>
      </c>
      <c r="C285" s="11" t="s">
        <v>1372</v>
      </c>
      <c r="D285" s="11" t="s">
        <v>2226</v>
      </c>
      <c r="E285" s="11" t="s">
        <v>2227</v>
      </c>
      <c r="F285" s="11" t="s">
        <v>2227</v>
      </c>
      <c r="G285" s="13">
        <v>41649.647916666669</v>
      </c>
      <c r="H285" s="11"/>
      <c r="I285" s="11"/>
      <c r="J285" s="11" t="s">
        <v>350</v>
      </c>
      <c r="K285" s="11"/>
      <c r="L285" s="11"/>
      <c r="M285" s="11"/>
      <c r="N285" s="11"/>
      <c r="O285" s="11"/>
      <c r="P285" s="11" t="s">
        <v>390</v>
      </c>
      <c r="Q285" s="11"/>
      <c r="R285" s="11"/>
      <c r="S285" s="11" t="s">
        <v>1374</v>
      </c>
      <c r="T285" s="11"/>
      <c r="U285" s="11"/>
      <c r="V285" s="11"/>
      <c r="W285" s="11"/>
      <c r="X285" s="36">
        <f t="shared" si="8"/>
        <v>0</v>
      </c>
      <c r="Y285" s="36">
        <f t="shared" si="9"/>
        <v>0</v>
      </c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6"/>
      <c r="BE285" s="16"/>
    </row>
    <row r="286" spans="1:57" x14ac:dyDescent="0.3">
      <c r="A286" s="11" t="s">
        <v>2768</v>
      </c>
      <c r="B286" s="11" t="s">
        <v>2769</v>
      </c>
      <c r="C286" s="11" t="s">
        <v>1372</v>
      </c>
      <c r="D286" s="11" t="s">
        <v>2770</v>
      </c>
      <c r="E286" s="11" t="s">
        <v>2771</v>
      </c>
      <c r="F286" s="11" t="s">
        <v>2771</v>
      </c>
      <c r="G286" s="13">
        <v>41652.730937499997</v>
      </c>
      <c r="H286" s="11"/>
      <c r="I286" s="11"/>
      <c r="J286" s="11" t="s">
        <v>350</v>
      </c>
      <c r="K286" s="11" t="s">
        <v>367</v>
      </c>
      <c r="L286" s="11"/>
      <c r="M286" s="11"/>
      <c r="N286" s="11">
        <v>1200502</v>
      </c>
      <c r="O286" s="11"/>
      <c r="P286" s="11" t="s">
        <v>231</v>
      </c>
      <c r="Q286" s="11"/>
      <c r="R286" s="11"/>
      <c r="S286" s="11" t="s">
        <v>1374</v>
      </c>
      <c r="T286" s="11"/>
      <c r="U286" s="11"/>
      <c r="V286" s="11"/>
      <c r="W286" s="11"/>
      <c r="X286" s="36">
        <f t="shared" si="8"/>
        <v>0</v>
      </c>
      <c r="Y286" s="36">
        <f t="shared" si="9"/>
        <v>0</v>
      </c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2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2"/>
      <c r="BC286" s="11"/>
      <c r="BD286" s="16"/>
      <c r="BE286" s="16"/>
    </row>
    <row r="287" spans="1:57" x14ac:dyDescent="0.3">
      <c r="A287" s="11" t="s">
        <v>2772</v>
      </c>
      <c r="B287" s="11" t="s">
        <v>2773</v>
      </c>
      <c r="C287" s="11">
        <v>1915</v>
      </c>
      <c r="D287" s="11" t="s">
        <v>1441</v>
      </c>
      <c r="E287" s="11" t="s">
        <v>640</v>
      </c>
      <c r="F287" s="11" t="s">
        <v>413</v>
      </c>
      <c r="G287" s="13">
        <v>41653.626620370371</v>
      </c>
      <c r="H287" s="11"/>
      <c r="I287" s="11"/>
      <c r="J287" s="11" t="s">
        <v>433</v>
      </c>
      <c r="K287" s="11" t="s">
        <v>352</v>
      </c>
      <c r="L287" s="11"/>
      <c r="M287" s="11"/>
      <c r="N287" s="11">
        <v>1200605</v>
      </c>
      <c r="O287" s="11"/>
      <c r="P287" s="11" t="s">
        <v>165</v>
      </c>
      <c r="Q287" s="11" t="s">
        <v>2162</v>
      </c>
      <c r="R287" s="11" t="s">
        <v>977</v>
      </c>
      <c r="S287" s="11" t="s">
        <v>356</v>
      </c>
      <c r="T287" s="11"/>
      <c r="U287" s="11"/>
      <c r="V287" s="11"/>
      <c r="W287" s="11"/>
      <c r="X287" s="36">
        <f t="shared" si="8"/>
        <v>0</v>
      </c>
      <c r="Y287" s="36">
        <f t="shared" si="9"/>
        <v>0</v>
      </c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6"/>
      <c r="BE287" s="16"/>
    </row>
    <row r="288" spans="1:57" x14ac:dyDescent="0.3">
      <c r="A288" s="11" t="s">
        <v>2774</v>
      </c>
      <c r="B288" s="11" t="s">
        <v>2775</v>
      </c>
      <c r="C288" s="11">
        <v>2755</v>
      </c>
      <c r="D288" s="11" t="s">
        <v>1443</v>
      </c>
      <c r="E288" s="11" t="s">
        <v>77</v>
      </c>
      <c r="F288" s="11" t="s">
        <v>77</v>
      </c>
      <c r="G288" s="13">
        <v>41656.639016203706</v>
      </c>
      <c r="H288" s="11"/>
      <c r="I288" s="11"/>
      <c r="J288" s="11" t="s">
        <v>350</v>
      </c>
      <c r="K288" s="11" t="s">
        <v>361</v>
      </c>
      <c r="L288" s="11"/>
      <c r="M288" s="11"/>
      <c r="N288" s="11"/>
      <c r="O288" s="11"/>
      <c r="P288" s="11" t="s">
        <v>77</v>
      </c>
      <c r="Q288" s="11"/>
      <c r="R288" s="11"/>
      <c r="S288" s="11" t="s">
        <v>1374</v>
      </c>
      <c r="T288" s="11"/>
      <c r="U288" s="11"/>
      <c r="V288" s="11"/>
      <c r="W288" s="11"/>
      <c r="X288" s="36">
        <f t="shared" si="8"/>
        <v>0</v>
      </c>
      <c r="Y288" s="36">
        <f t="shared" si="9"/>
        <v>0</v>
      </c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2"/>
      <c r="AN288" s="12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6"/>
      <c r="BE288" s="16"/>
    </row>
    <row r="289" spans="1:57" x14ac:dyDescent="0.3">
      <c r="A289" s="11" t="s">
        <v>2776</v>
      </c>
      <c r="B289" s="11" t="s">
        <v>2777</v>
      </c>
      <c r="C289" s="11" t="s">
        <v>1372</v>
      </c>
      <c r="D289" s="11" t="s">
        <v>2778</v>
      </c>
      <c r="E289" s="11" t="s">
        <v>2779</v>
      </c>
      <c r="F289" s="11" t="s">
        <v>2779</v>
      </c>
      <c r="G289" s="13">
        <v>41660.59065972222</v>
      </c>
      <c r="H289" s="11"/>
      <c r="I289" s="11"/>
      <c r="J289" s="11" t="s">
        <v>350</v>
      </c>
      <c r="K289" s="11" t="s">
        <v>361</v>
      </c>
      <c r="L289" s="11"/>
      <c r="M289" s="11"/>
      <c r="N289" s="11">
        <v>1200502</v>
      </c>
      <c r="O289" s="11"/>
      <c r="P289" s="11" t="s">
        <v>231</v>
      </c>
      <c r="Q289" s="11"/>
      <c r="R289" s="11"/>
      <c r="S289" s="11" t="s">
        <v>1374</v>
      </c>
      <c r="T289" s="11"/>
      <c r="U289" s="11"/>
      <c r="V289" s="11"/>
      <c r="W289" s="11"/>
      <c r="X289" s="36">
        <f t="shared" si="8"/>
        <v>0</v>
      </c>
      <c r="Y289" s="36">
        <f t="shared" si="9"/>
        <v>0</v>
      </c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6"/>
      <c r="BE289" s="16"/>
    </row>
    <row r="290" spans="1:57" x14ac:dyDescent="0.3">
      <c r="A290" s="11" t="s">
        <v>2780</v>
      </c>
      <c r="B290" s="11" t="s">
        <v>2781</v>
      </c>
      <c r="C290" s="11" t="s">
        <v>1372</v>
      </c>
      <c r="D290" s="11" t="s">
        <v>1429</v>
      </c>
      <c r="E290" s="11" t="s">
        <v>250</v>
      </c>
      <c r="F290" s="11" t="s">
        <v>250</v>
      </c>
      <c r="G290" s="13">
        <v>41661.481076388889</v>
      </c>
      <c r="H290" s="11"/>
      <c r="I290" s="11"/>
      <c r="J290" s="11" t="s">
        <v>350</v>
      </c>
      <c r="K290" s="11" t="s">
        <v>361</v>
      </c>
      <c r="L290" s="11"/>
      <c r="M290" s="11"/>
      <c r="N290" s="11">
        <v>1200120</v>
      </c>
      <c r="O290" s="11"/>
      <c r="P290" s="11">
        <v>1</v>
      </c>
      <c r="Q290" s="11"/>
      <c r="R290" s="11" t="s">
        <v>982</v>
      </c>
      <c r="S290" s="11" t="s">
        <v>1374</v>
      </c>
      <c r="T290" s="11"/>
      <c r="U290" s="11"/>
      <c r="V290" s="11"/>
      <c r="W290" s="11"/>
      <c r="X290" s="36">
        <f t="shared" si="8"/>
        <v>0</v>
      </c>
      <c r="Y290" s="36">
        <f t="shared" si="9"/>
        <v>0</v>
      </c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6"/>
      <c r="BE290" s="16"/>
    </row>
    <row r="291" spans="1:57" x14ac:dyDescent="0.3">
      <c r="A291" s="11" t="s">
        <v>643</v>
      </c>
      <c r="B291" s="11" t="s">
        <v>644</v>
      </c>
      <c r="C291" s="11">
        <v>5229</v>
      </c>
      <c r="D291" s="11" t="s">
        <v>1391</v>
      </c>
      <c r="E291" s="11" t="s">
        <v>379</v>
      </c>
      <c r="F291" s="11" t="s">
        <v>379</v>
      </c>
      <c r="G291" s="13">
        <v>41661.544953703706</v>
      </c>
      <c r="H291" s="11"/>
      <c r="I291" s="11"/>
      <c r="J291" s="11" t="s">
        <v>387</v>
      </c>
      <c r="K291" s="11" t="s">
        <v>392</v>
      </c>
      <c r="L291" s="11"/>
      <c r="M291" s="11"/>
      <c r="N291" s="11">
        <v>1069960001</v>
      </c>
      <c r="O291" s="11"/>
      <c r="P291" s="11" t="s">
        <v>165</v>
      </c>
      <c r="Q291" s="11" t="s">
        <v>369</v>
      </c>
      <c r="R291" s="11" t="s">
        <v>977</v>
      </c>
      <c r="S291" s="11" t="s">
        <v>1414</v>
      </c>
      <c r="T291" s="11">
        <v>120</v>
      </c>
      <c r="U291" s="11"/>
      <c r="V291" s="11">
        <v>700</v>
      </c>
      <c r="W291" s="11"/>
      <c r="X291" s="36">
        <f t="shared" si="8"/>
        <v>820</v>
      </c>
      <c r="Y291" s="36">
        <f t="shared" si="9"/>
        <v>0</v>
      </c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6"/>
      <c r="BE291" s="16"/>
    </row>
    <row r="292" spans="1:57" x14ac:dyDescent="0.3">
      <c r="A292" s="11" t="s">
        <v>2783</v>
      </c>
      <c r="B292" s="11" t="s">
        <v>2784</v>
      </c>
      <c r="C292" s="11">
        <v>2315</v>
      </c>
      <c r="D292" s="11" t="s">
        <v>1426</v>
      </c>
      <c r="E292" s="11" t="s">
        <v>429</v>
      </c>
      <c r="F292" s="11" t="s">
        <v>2369</v>
      </c>
      <c r="G292" s="13">
        <v>41662.424583333333</v>
      </c>
      <c r="H292" s="11"/>
      <c r="I292" s="11"/>
      <c r="J292" s="11" t="s">
        <v>354</v>
      </c>
      <c r="K292" s="11" t="s">
        <v>361</v>
      </c>
      <c r="L292" s="11"/>
      <c r="M292" s="11"/>
      <c r="N292" s="11">
        <v>1006899</v>
      </c>
      <c r="O292" s="11"/>
      <c r="P292" s="11" t="s">
        <v>231</v>
      </c>
      <c r="Q292" s="11"/>
      <c r="R292" s="11" t="s">
        <v>980</v>
      </c>
      <c r="S292" s="11" t="s">
        <v>1374</v>
      </c>
      <c r="T292" s="11"/>
      <c r="U292" s="11"/>
      <c r="V292" s="11"/>
      <c r="W292" s="11"/>
      <c r="X292" s="36">
        <f t="shared" si="8"/>
        <v>0</v>
      </c>
      <c r="Y292" s="36">
        <f t="shared" si="9"/>
        <v>0</v>
      </c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6"/>
      <c r="BE292" s="16"/>
    </row>
    <row r="293" spans="1:57" x14ac:dyDescent="0.3">
      <c r="A293" s="11" t="s">
        <v>2785</v>
      </c>
      <c r="B293" s="11" t="s">
        <v>2786</v>
      </c>
      <c r="C293" s="11" t="s">
        <v>1372</v>
      </c>
      <c r="D293" s="11" t="s">
        <v>1452</v>
      </c>
      <c r="E293" s="11" t="s">
        <v>250</v>
      </c>
      <c r="F293" s="11" t="s">
        <v>250</v>
      </c>
      <c r="G293" s="13">
        <v>41662.561168981483</v>
      </c>
      <c r="H293" s="11"/>
      <c r="I293" s="11"/>
      <c r="J293" s="11" t="s">
        <v>350</v>
      </c>
      <c r="K293" s="11" t="s">
        <v>361</v>
      </c>
      <c r="L293" s="11"/>
      <c r="M293" s="11"/>
      <c r="N293" s="11">
        <v>1200120</v>
      </c>
      <c r="O293" s="11"/>
      <c r="P293" s="11">
        <v>1</v>
      </c>
      <c r="Q293" s="11"/>
      <c r="R293" s="11" t="s">
        <v>982</v>
      </c>
      <c r="S293" s="11" t="s">
        <v>1374</v>
      </c>
      <c r="T293" s="11">
        <v>300</v>
      </c>
      <c r="U293" s="11"/>
      <c r="V293" s="11"/>
      <c r="W293" s="11"/>
      <c r="X293" s="36">
        <f t="shared" si="8"/>
        <v>300</v>
      </c>
      <c r="Y293" s="36">
        <f t="shared" si="9"/>
        <v>0</v>
      </c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6"/>
      <c r="BE293" s="16"/>
    </row>
    <row r="294" spans="1:57" x14ac:dyDescent="0.3">
      <c r="A294" s="11" t="s">
        <v>2787</v>
      </c>
      <c r="B294" s="11" t="s">
        <v>2788</v>
      </c>
      <c r="C294" s="11" t="s">
        <v>1372</v>
      </c>
      <c r="D294" s="11" t="s">
        <v>983</v>
      </c>
      <c r="E294" s="11" t="s">
        <v>92</v>
      </c>
      <c r="F294" s="11" t="s">
        <v>92</v>
      </c>
      <c r="G294" s="13">
        <v>41663.487997685188</v>
      </c>
      <c r="H294" s="11"/>
      <c r="I294" s="11"/>
      <c r="J294" s="11" t="s">
        <v>350</v>
      </c>
      <c r="K294" s="11" t="s">
        <v>347</v>
      </c>
      <c r="L294" s="11"/>
      <c r="M294" s="11"/>
      <c r="N294" s="11">
        <v>1200740</v>
      </c>
      <c r="O294" s="11"/>
      <c r="P294" s="11" t="s">
        <v>231</v>
      </c>
      <c r="Q294" s="11"/>
      <c r="R294" s="11" t="s">
        <v>979</v>
      </c>
      <c r="S294" s="11" t="s">
        <v>1374</v>
      </c>
      <c r="T294" s="11"/>
      <c r="U294" s="11"/>
      <c r="V294" s="11"/>
      <c r="W294" s="11"/>
      <c r="X294" s="36">
        <f t="shared" si="8"/>
        <v>0</v>
      </c>
      <c r="Y294" s="36">
        <f t="shared" si="9"/>
        <v>0</v>
      </c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6"/>
      <c r="BE294" s="16"/>
    </row>
    <row r="295" spans="1:57" x14ac:dyDescent="0.3">
      <c r="A295" s="11" t="s">
        <v>2789</v>
      </c>
      <c r="B295" s="11" t="s">
        <v>2790</v>
      </c>
      <c r="C295" s="11" t="s">
        <v>1372</v>
      </c>
      <c r="D295" s="11" t="s">
        <v>1452</v>
      </c>
      <c r="E295" s="11" t="s">
        <v>250</v>
      </c>
      <c r="F295" s="11" t="s">
        <v>250</v>
      </c>
      <c r="G295" s="13">
        <v>41664.234016203707</v>
      </c>
      <c r="H295" s="11"/>
      <c r="I295" s="11"/>
      <c r="J295" s="11" t="s">
        <v>350</v>
      </c>
      <c r="K295" s="11" t="s">
        <v>361</v>
      </c>
      <c r="L295" s="11"/>
      <c r="M295" s="11"/>
      <c r="N295" s="11">
        <v>1200120</v>
      </c>
      <c r="O295" s="11"/>
      <c r="P295" s="11" t="s">
        <v>250</v>
      </c>
      <c r="Q295" s="11"/>
      <c r="R295" s="11"/>
      <c r="S295" s="11" t="s">
        <v>1374</v>
      </c>
      <c r="T295" s="11"/>
      <c r="U295" s="11"/>
      <c r="V295" s="11"/>
      <c r="W295" s="11"/>
      <c r="X295" s="36">
        <f t="shared" si="8"/>
        <v>0</v>
      </c>
      <c r="Y295" s="36">
        <f t="shared" si="9"/>
        <v>0</v>
      </c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6"/>
      <c r="BE295" s="16"/>
    </row>
    <row r="296" spans="1:57" x14ac:dyDescent="0.3">
      <c r="A296" s="11" t="s">
        <v>2791</v>
      </c>
      <c r="B296" s="11" t="s">
        <v>2792</v>
      </c>
      <c r="C296" s="11">
        <v>2783</v>
      </c>
      <c r="D296" s="11" t="s">
        <v>1443</v>
      </c>
      <c r="E296" s="11" t="s">
        <v>609</v>
      </c>
      <c r="F296" s="11" t="s">
        <v>609</v>
      </c>
      <c r="G296" s="13">
        <v>41666.449513888889</v>
      </c>
      <c r="H296" s="11"/>
      <c r="I296" s="11"/>
      <c r="J296" s="11" t="s">
        <v>350</v>
      </c>
      <c r="K296" s="11" t="s">
        <v>361</v>
      </c>
      <c r="L296" s="11"/>
      <c r="M296" s="11"/>
      <c r="N296" s="11">
        <v>1008910</v>
      </c>
      <c r="O296" s="11"/>
      <c r="P296" s="11" t="s">
        <v>61</v>
      </c>
      <c r="Q296" s="11" t="s">
        <v>2793</v>
      </c>
      <c r="R296" s="11" t="s">
        <v>978</v>
      </c>
      <c r="S296" s="11" t="s">
        <v>1414</v>
      </c>
      <c r="T296" s="11">
        <v>300</v>
      </c>
      <c r="U296" s="11"/>
      <c r="V296" s="11"/>
      <c r="W296" s="11"/>
      <c r="X296" s="36">
        <f t="shared" si="8"/>
        <v>300</v>
      </c>
      <c r="Y296" s="36">
        <f t="shared" si="9"/>
        <v>0</v>
      </c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6"/>
      <c r="BE296" s="16"/>
    </row>
    <row r="297" spans="1:57" x14ac:dyDescent="0.3">
      <c r="A297" s="11" t="s">
        <v>2794</v>
      </c>
      <c r="B297" s="11" t="s">
        <v>2795</v>
      </c>
      <c r="C297" s="11">
        <v>2377</v>
      </c>
      <c r="D297" s="11" t="s">
        <v>1441</v>
      </c>
      <c r="E297" s="11" t="s">
        <v>355</v>
      </c>
      <c r="F297" s="11" t="s">
        <v>646</v>
      </c>
      <c r="G297" s="13">
        <v>41666.548738425925</v>
      </c>
      <c r="H297" s="11"/>
      <c r="I297" s="11"/>
      <c r="J297" s="11" t="s">
        <v>357</v>
      </c>
      <c r="K297" s="11"/>
      <c r="L297" s="11"/>
      <c r="M297" s="11"/>
      <c r="N297" s="11"/>
      <c r="O297" s="11"/>
      <c r="P297" s="11" t="s">
        <v>231</v>
      </c>
      <c r="Q297" s="11"/>
      <c r="R297" s="11"/>
      <c r="S297" s="11" t="s">
        <v>1374</v>
      </c>
      <c r="T297" s="11"/>
      <c r="U297" s="11"/>
      <c r="V297" s="11"/>
      <c r="W297" s="11"/>
      <c r="X297" s="36">
        <f t="shared" si="8"/>
        <v>0</v>
      </c>
      <c r="Y297" s="36">
        <f t="shared" si="9"/>
        <v>0</v>
      </c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6"/>
      <c r="BE297" s="16"/>
    </row>
    <row r="298" spans="1:57" x14ac:dyDescent="0.3">
      <c r="A298" s="11" t="s">
        <v>2796</v>
      </c>
      <c r="B298" s="11" t="s">
        <v>2797</v>
      </c>
      <c r="C298" s="11" t="s">
        <v>1372</v>
      </c>
      <c r="D298" s="11" t="s">
        <v>2798</v>
      </c>
      <c r="E298" s="11" t="s">
        <v>396</v>
      </c>
      <c r="F298" s="11" t="s">
        <v>396</v>
      </c>
      <c r="G298" s="13">
        <v>41667.3596875</v>
      </c>
      <c r="H298" s="11"/>
      <c r="I298" s="11"/>
      <c r="J298" s="11" t="s">
        <v>354</v>
      </c>
      <c r="K298" s="11" t="s">
        <v>352</v>
      </c>
      <c r="L298" s="11"/>
      <c r="M298" s="11"/>
      <c r="N298" s="11">
        <v>1200700</v>
      </c>
      <c r="O298" s="11"/>
      <c r="P298" s="11" t="s">
        <v>231</v>
      </c>
      <c r="Q298" s="11"/>
      <c r="R298" s="11"/>
      <c r="S298" s="11" t="s">
        <v>1374</v>
      </c>
      <c r="T298" s="11"/>
      <c r="U298" s="11"/>
      <c r="V298" s="11"/>
      <c r="W298" s="11"/>
      <c r="X298" s="36">
        <f t="shared" si="8"/>
        <v>0</v>
      </c>
      <c r="Y298" s="36">
        <f t="shared" si="9"/>
        <v>0</v>
      </c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6"/>
      <c r="BE298" s="16"/>
    </row>
    <row r="299" spans="1:57" x14ac:dyDescent="0.3">
      <c r="A299" s="11" t="s">
        <v>2799</v>
      </c>
      <c r="B299" s="11" t="s">
        <v>2800</v>
      </c>
      <c r="C299" s="11" t="s">
        <v>1372</v>
      </c>
      <c r="D299" s="11" t="s">
        <v>1417</v>
      </c>
      <c r="E299" s="11" t="s">
        <v>449</v>
      </c>
      <c r="F299" s="11" t="s">
        <v>449</v>
      </c>
      <c r="G299" s="13">
        <v>41667.642928240741</v>
      </c>
      <c r="H299" s="11"/>
      <c r="I299" s="11"/>
      <c r="J299" s="11" t="s">
        <v>350</v>
      </c>
      <c r="K299" s="11" t="s">
        <v>392</v>
      </c>
      <c r="L299" s="11"/>
      <c r="M299" s="11"/>
      <c r="N299" s="11">
        <v>1200738</v>
      </c>
      <c r="O299" s="11"/>
      <c r="P299" s="11" t="s">
        <v>231</v>
      </c>
      <c r="Q299" s="11"/>
      <c r="R299" s="11" t="s">
        <v>980</v>
      </c>
      <c r="S299" s="11" t="s">
        <v>1374</v>
      </c>
      <c r="T299" s="11"/>
      <c r="U299" s="11"/>
      <c r="V299" s="11"/>
      <c r="W299" s="11"/>
      <c r="X299" s="36">
        <f t="shared" si="8"/>
        <v>0</v>
      </c>
      <c r="Y299" s="36">
        <f t="shared" si="9"/>
        <v>0</v>
      </c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6"/>
      <c r="BE299" s="16"/>
    </row>
    <row r="300" spans="1:57" x14ac:dyDescent="0.3">
      <c r="A300" s="11" t="s">
        <v>2801</v>
      </c>
      <c r="B300" s="11" t="s">
        <v>2802</v>
      </c>
      <c r="C300" s="11">
        <v>1</v>
      </c>
      <c r="D300" s="11" t="s">
        <v>1430</v>
      </c>
      <c r="E300" s="11" t="s">
        <v>396</v>
      </c>
      <c r="F300" s="11" t="s">
        <v>2803</v>
      </c>
      <c r="G300" s="13">
        <v>41669.358657407407</v>
      </c>
      <c r="H300" s="11"/>
      <c r="I300" s="11"/>
      <c r="J300" s="11" t="s">
        <v>2710</v>
      </c>
      <c r="K300" s="11" t="s">
        <v>361</v>
      </c>
      <c r="L300" s="11"/>
      <c r="M300" s="11"/>
      <c r="N300" s="11"/>
      <c r="O300" s="11"/>
      <c r="P300" s="11" t="s">
        <v>362</v>
      </c>
      <c r="Q300" s="11"/>
      <c r="R300" s="11"/>
      <c r="S300" s="11" t="s">
        <v>1374</v>
      </c>
      <c r="T300" s="11"/>
      <c r="U300" s="11"/>
      <c r="V300" s="11"/>
      <c r="W300" s="11"/>
      <c r="X300" s="36">
        <f t="shared" si="8"/>
        <v>0</v>
      </c>
      <c r="Y300" s="36">
        <f t="shared" si="9"/>
        <v>0</v>
      </c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6"/>
      <c r="BE300" s="16"/>
    </row>
    <row r="301" spans="1:57" x14ac:dyDescent="0.3">
      <c r="A301" s="11" t="s">
        <v>2804</v>
      </c>
      <c r="B301" s="11" t="s">
        <v>2805</v>
      </c>
      <c r="C301" s="11" t="s">
        <v>1372</v>
      </c>
      <c r="D301" s="11" t="s">
        <v>2806</v>
      </c>
      <c r="E301" s="11" t="s">
        <v>2807</v>
      </c>
      <c r="F301" s="11" t="s">
        <v>2807</v>
      </c>
      <c r="G301" s="13">
        <v>41670.567407407405</v>
      </c>
      <c r="H301" s="11"/>
      <c r="I301" s="11"/>
      <c r="J301" s="11" t="s">
        <v>350</v>
      </c>
      <c r="K301" s="11" t="s">
        <v>392</v>
      </c>
      <c r="L301" s="11"/>
      <c r="M301" s="11"/>
      <c r="N301" s="11">
        <v>1200500</v>
      </c>
      <c r="O301" s="11"/>
      <c r="P301" s="11" t="s">
        <v>231</v>
      </c>
      <c r="Q301" s="11"/>
      <c r="R301" s="11"/>
      <c r="S301" s="11" t="s">
        <v>1374</v>
      </c>
      <c r="T301" s="11"/>
      <c r="U301" s="11"/>
      <c r="V301" s="11"/>
      <c r="W301" s="11"/>
      <c r="X301" s="36">
        <f t="shared" si="8"/>
        <v>0</v>
      </c>
      <c r="Y301" s="36">
        <f t="shared" si="9"/>
        <v>0</v>
      </c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6"/>
      <c r="BE301" s="16"/>
    </row>
    <row r="302" spans="1:57" x14ac:dyDescent="0.3">
      <c r="A302" s="11" t="s">
        <v>2808</v>
      </c>
      <c r="B302" s="11" t="s">
        <v>2809</v>
      </c>
      <c r="C302" s="11" t="s">
        <v>1372</v>
      </c>
      <c r="D302" s="11" t="s">
        <v>2810</v>
      </c>
      <c r="E302" s="11" t="s">
        <v>2566</v>
      </c>
      <c r="F302" s="11" t="s">
        <v>2566</v>
      </c>
      <c r="G302" s="13">
        <v>41675.691064814811</v>
      </c>
      <c r="H302" s="13"/>
      <c r="I302" s="11"/>
      <c r="J302" s="11" t="s">
        <v>350</v>
      </c>
      <c r="K302" s="11" t="s">
        <v>367</v>
      </c>
      <c r="L302" s="11"/>
      <c r="M302" s="11"/>
      <c r="N302" s="11">
        <v>1200729</v>
      </c>
      <c r="O302" s="11"/>
      <c r="P302" s="11" t="s">
        <v>231</v>
      </c>
      <c r="Q302" s="11"/>
      <c r="R302" s="11"/>
      <c r="S302" s="11" t="s">
        <v>1374</v>
      </c>
      <c r="T302" s="11"/>
      <c r="U302" s="11"/>
      <c r="V302" s="11"/>
      <c r="W302" s="11"/>
      <c r="X302" s="36">
        <f t="shared" si="8"/>
        <v>0</v>
      </c>
      <c r="Y302" s="36">
        <f t="shared" si="9"/>
        <v>0</v>
      </c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2"/>
      <c r="AL302" s="12"/>
      <c r="AM302" s="12"/>
      <c r="AN302" s="12"/>
      <c r="AO302" s="12"/>
      <c r="AP302" s="12"/>
      <c r="AQ302" s="12"/>
      <c r="AR302" s="12"/>
      <c r="AS302" s="11"/>
      <c r="AT302" s="11"/>
      <c r="AU302" s="11"/>
      <c r="AV302" s="11"/>
      <c r="AW302" s="11"/>
      <c r="AX302" s="11"/>
      <c r="AY302" s="11"/>
      <c r="AZ302" s="11"/>
      <c r="BA302" s="11"/>
      <c r="BB302" s="12"/>
      <c r="BC302" s="11"/>
      <c r="BD302" s="16"/>
      <c r="BE302" s="16"/>
    </row>
    <row r="303" spans="1:57" x14ac:dyDescent="0.3">
      <c r="A303" s="11" t="s">
        <v>2811</v>
      </c>
      <c r="B303" s="11" t="s">
        <v>2812</v>
      </c>
      <c r="C303" s="11" t="s">
        <v>1372</v>
      </c>
      <c r="D303" s="11" t="s">
        <v>1403</v>
      </c>
      <c r="E303" s="11" t="s">
        <v>373</v>
      </c>
      <c r="F303" s="11" t="s">
        <v>373</v>
      </c>
      <c r="G303" s="13">
        <v>41680.899236111109</v>
      </c>
      <c r="H303" s="11"/>
      <c r="I303" s="11"/>
      <c r="J303" s="11" t="s">
        <v>350</v>
      </c>
      <c r="K303" s="11" t="s">
        <v>361</v>
      </c>
      <c r="L303" s="11"/>
      <c r="M303" s="11"/>
      <c r="N303" s="11">
        <v>1006899</v>
      </c>
      <c r="O303" s="11"/>
      <c r="P303" s="11" t="s">
        <v>231</v>
      </c>
      <c r="Q303" s="11" t="s">
        <v>2618</v>
      </c>
      <c r="R303" s="11" t="s">
        <v>980</v>
      </c>
      <c r="S303" s="11" t="s">
        <v>1374</v>
      </c>
      <c r="T303" s="11"/>
      <c r="U303" s="11"/>
      <c r="V303" s="11"/>
      <c r="W303" s="11"/>
      <c r="X303" s="36">
        <f t="shared" si="8"/>
        <v>0</v>
      </c>
      <c r="Y303" s="36">
        <f t="shared" si="9"/>
        <v>0</v>
      </c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2"/>
      <c r="AL303" s="12"/>
      <c r="AM303" s="11"/>
      <c r="AN303" s="11"/>
      <c r="AO303" s="11"/>
      <c r="AP303" s="11"/>
      <c r="AQ303" s="11"/>
      <c r="AR303" s="11"/>
      <c r="AS303" s="12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6"/>
      <c r="BE303" s="16"/>
    </row>
    <row r="304" spans="1:57" x14ac:dyDescent="0.3">
      <c r="A304" s="11" t="s">
        <v>2813</v>
      </c>
      <c r="B304" s="11" t="s">
        <v>2814</v>
      </c>
      <c r="C304" s="11" t="s">
        <v>1372</v>
      </c>
      <c r="D304" s="11" t="s">
        <v>1403</v>
      </c>
      <c r="E304" s="11" t="s">
        <v>373</v>
      </c>
      <c r="F304" s="11" t="s">
        <v>373</v>
      </c>
      <c r="G304" s="13">
        <v>41680.927997685183</v>
      </c>
      <c r="H304" s="11"/>
      <c r="I304" s="11"/>
      <c r="J304" s="11" t="s">
        <v>350</v>
      </c>
      <c r="K304" s="11" t="s">
        <v>361</v>
      </c>
      <c r="L304" s="11"/>
      <c r="M304" s="11"/>
      <c r="N304" s="11">
        <v>1006899</v>
      </c>
      <c r="O304" s="11"/>
      <c r="P304" s="11" t="s">
        <v>231</v>
      </c>
      <c r="Q304" s="11" t="s">
        <v>2618</v>
      </c>
      <c r="R304" s="11" t="s">
        <v>980</v>
      </c>
      <c r="S304" s="11" t="s">
        <v>1374</v>
      </c>
      <c r="T304" s="11"/>
      <c r="U304" s="11"/>
      <c r="V304" s="11"/>
      <c r="W304" s="11"/>
      <c r="X304" s="36">
        <f t="shared" si="8"/>
        <v>0</v>
      </c>
      <c r="Y304" s="36">
        <f t="shared" si="9"/>
        <v>0</v>
      </c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6"/>
      <c r="BE304" s="16"/>
    </row>
    <row r="305" spans="1:57" x14ac:dyDescent="0.3">
      <c r="A305" s="11" t="s">
        <v>2815</v>
      </c>
      <c r="B305" s="11" t="s">
        <v>2816</v>
      </c>
      <c r="C305" s="11">
        <v>5049</v>
      </c>
      <c r="D305" s="11" t="s">
        <v>1454</v>
      </c>
      <c r="E305" s="11" t="s">
        <v>388</v>
      </c>
      <c r="F305" s="11" t="s">
        <v>231</v>
      </c>
      <c r="G305" s="13">
        <v>41681.462071759262</v>
      </c>
      <c r="H305" s="11"/>
      <c r="I305" s="11"/>
      <c r="J305" s="11" t="s">
        <v>350</v>
      </c>
      <c r="K305" s="11" t="s">
        <v>352</v>
      </c>
      <c r="L305" s="11"/>
      <c r="M305" s="11"/>
      <c r="N305" s="11"/>
      <c r="O305" s="11"/>
      <c r="P305" s="11" t="s">
        <v>231</v>
      </c>
      <c r="Q305" s="11"/>
      <c r="R305" s="11"/>
      <c r="S305" s="11" t="s">
        <v>1374</v>
      </c>
      <c r="T305" s="11"/>
      <c r="U305" s="11"/>
      <c r="V305" s="11"/>
      <c r="W305" s="11"/>
      <c r="X305" s="36">
        <f t="shared" si="8"/>
        <v>0</v>
      </c>
      <c r="Y305" s="36">
        <f t="shared" si="9"/>
        <v>0</v>
      </c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6"/>
      <c r="BE305" s="16"/>
    </row>
    <row r="306" spans="1:57" x14ac:dyDescent="0.3">
      <c r="A306" s="11" t="s">
        <v>2817</v>
      </c>
      <c r="B306" s="11" t="s">
        <v>2818</v>
      </c>
      <c r="C306" s="11">
        <v>8046</v>
      </c>
      <c r="D306" s="11" t="s">
        <v>1425</v>
      </c>
      <c r="E306" s="11" t="s">
        <v>574</v>
      </c>
      <c r="F306" s="11" t="s">
        <v>648</v>
      </c>
      <c r="G306" s="13">
        <v>41681.66920138889</v>
      </c>
      <c r="H306" s="11"/>
      <c r="I306" s="11"/>
      <c r="J306" s="11" t="s">
        <v>350</v>
      </c>
      <c r="K306" s="11" t="s">
        <v>392</v>
      </c>
      <c r="L306" s="11"/>
      <c r="M306" s="11"/>
      <c r="N306" s="11">
        <v>1200739</v>
      </c>
      <c r="O306" s="11"/>
      <c r="P306" s="11" t="s">
        <v>135</v>
      </c>
      <c r="Q306" s="11"/>
      <c r="R306" s="11" t="s">
        <v>979</v>
      </c>
      <c r="S306" s="11" t="s">
        <v>356</v>
      </c>
      <c r="T306" s="11"/>
      <c r="U306" s="11"/>
      <c r="V306" s="11"/>
      <c r="W306" s="11"/>
      <c r="X306" s="36">
        <f t="shared" si="8"/>
        <v>0</v>
      </c>
      <c r="Y306" s="36">
        <f t="shared" si="9"/>
        <v>0</v>
      </c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6"/>
      <c r="BE306" s="16"/>
    </row>
    <row r="307" spans="1:57" x14ac:dyDescent="0.3">
      <c r="A307" s="11" t="s">
        <v>2819</v>
      </c>
      <c r="B307" s="11" t="s">
        <v>2820</v>
      </c>
      <c r="C307" s="11" t="s">
        <v>1372</v>
      </c>
      <c r="D307" s="11" t="s">
        <v>1455</v>
      </c>
      <c r="E307" s="11" t="s">
        <v>241</v>
      </c>
      <c r="F307" s="11" t="s">
        <v>241</v>
      </c>
      <c r="G307" s="13">
        <v>41681.68472222222</v>
      </c>
      <c r="H307" s="11"/>
      <c r="I307" s="11"/>
      <c r="J307" s="11" t="s">
        <v>354</v>
      </c>
      <c r="K307" s="11" t="s">
        <v>392</v>
      </c>
      <c r="L307" s="11"/>
      <c r="M307" s="11"/>
      <c r="N307" s="11">
        <v>1000037</v>
      </c>
      <c r="O307" s="11"/>
      <c r="P307" s="11" t="s">
        <v>241</v>
      </c>
      <c r="Q307" s="11"/>
      <c r="R307" s="11"/>
      <c r="S307" s="11" t="s">
        <v>356</v>
      </c>
      <c r="T307" s="11"/>
      <c r="U307" s="11"/>
      <c r="V307" s="11"/>
      <c r="W307" s="11"/>
      <c r="X307" s="36">
        <f t="shared" si="8"/>
        <v>0</v>
      </c>
      <c r="Y307" s="36">
        <f t="shared" si="9"/>
        <v>0</v>
      </c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6"/>
      <c r="BE307" s="16"/>
    </row>
    <row r="308" spans="1:57" x14ac:dyDescent="0.3">
      <c r="A308" s="11" t="s">
        <v>2821</v>
      </c>
      <c r="B308" s="11" t="s">
        <v>2822</v>
      </c>
      <c r="C308" s="11" t="s">
        <v>1372</v>
      </c>
      <c r="D308" s="11" t="s">
        <v>2823</v>
      </c>
      <c r="E308" s="11" t="s">
        <v>2754</v>
      </c>
      <c r="F308" s="11" t="s">
        <v>2754</v>
      </c>
      <c r="G308" s="13">
        <v>41683.388738425929</v>
      </c>
      <c r="H308" s="11"/>
      <c r="I308" s="11"/>
      <c r="J308" s="11" t="s">
        <v>350</v>
      </c>
      <c r="K308" s="11" t="s">
        <v>352</v>
      </c>
      <c r="L308" s="11"/>
      <c r="M308" s="11"/>
      <c r="N308" s="11">
        <v>1200700</v>
      </c>
      <c r="O308" s="11"/>
      <c r="P308" s="11" t="s">
        <v>231</v>
      </c>
      <c r="Q308" s="11"/>
      <c r="R308" s="11"/>
      <c r="S308" s="11" t="s">
        <v>1374</v>
      </c>
      <c r="T308" s="11"/>
      <c r="U308" s="11"/>
      <c r="V308" s="11"/>
      <c r="W308" s="11"/>
      <c r="X308" s="36">
        <f t="shared" si="8"/>
        <v>0</v>
      </c>
      <c r="Y308" s="36">
        <f t="shared" si="9"/>
        <v>0</v>
      </c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2"/>
      <c r="AN308" s="12"/>
      <c r="AO308" s="12"/>
      <c r="AP308" s="12"/>
      <c r="AQ308" s="12"/>
      <c r="AR308" s="12"/>
      <c r="AS308" s="12"/>
      <c r="AT308" s="11"/>
      <c r="AU308" s="11"/>
      <c r="AV308" s="11"/>
      <c r="AW308" s="11"/>
      <c r="AX308" s="11"/>
      <c r="AY308" s="11"/>
      <c r="AZ308" s="11"/>
      <c r="BA308" s="11"/>
      <c r="BB308" s="12"/>
      <c r="BC308" s="11"/>
      <c r="BD308" s="16"/>
      <c r="BE308" s="16"/>
    </row>
    <row r="309" spans="1:57" x14ac:dyDescent="0.3">
      <c r="A309" s="11" t="s">
        <v>2824</v>
      </c>
      <c r="B309" s="11" t="s">
        <v>2825</v>
      </c>
      <c r="C309" s="11">
        <v>2723</v>
      </c>
      <c r="D309" s="11" t="s">
        <v>1430</v>
      </c>
      <c r="E309" s="11" t="s">
        <v>2826</v>
      </c>
      <c r="F309" s="11" t="s">
        <v>2826</v>
      </c>
      <c r="G309" s="13">
        <v>41684.44568287037</v>
      </c>
      <c r="H309" s="11"/>
      <c r="I309" s="11"/>
      <c r="J309" s="11" t="s">
        <v>387</v>
      </c>
      <c r="K309" s="11" t="s">
        <v>361</v>
      </c>
      <c r="L309" s="11"/>
      <c r="M309" s="11"/>
      <c r="N309" s="11">
        <v>1200706</v>
      </c>
      <c r="O309" s="11"/>
      <c r="P309" s="11" t="s">
        <v>362</v>
      </c>
      <c r="Q309" s="11"/>
      <c r="R309" s="11"/>
      <c r="S309" s="11" t="s">
        <v>356</v>
      </c>
      <c r="T309" s="11"/>
      <c r="U309" s="11"/>
      <c r="V309" s="11"/>
      <c r="W309" s="11"/>
      <c r="X309" s="36">
        <f t="shared" si="8"/>
        <v>0</v>
      </c>
      <c r="Y309" s="36">
        <f t="shared" si="9"/>
        <v>0</v>
      </c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6"/>
      <c r="BE309" s="16"/>
    </row>
    <row r="310" spans="1:57" x14ac:dyDescent="0.3">
      <c r="A310" s="11" t="s">
        <v>2827</v>
      </c>
      <c r="B310" s="11" t="s">
        <v>2828</v>
      </c>
      <c r="C310" s="11">
        <v>2004</v>
      </c>
      <c r="D310" s="11" t="s">
        <v>1441</v>
      </c>
      <c r="E310" s="11" t="s">
        <v>2682</v>
      </c>
      <c r="F310" s="11" t="s">
        <v>2829</v>
      </c>
      <c r="G310" s="13">
        <v>41697.604421296295</v>
      </c>
      <c r="H310" s="11"/>
      <c r="I310" s="11"/>
      <c r="J310" s="11" t="s">
        <v>2830</v>
      </c>
      <c r="K310" s="11" t="s">
        <v>352</v>
      </c>
      <c r="L310" s="11"/>
      <c r="M310" s="11"/>
      <c r="N310" s="11"/>
      <c r="O310" s="11"/>
      <c r="P310" s="11" t="s">
        <v>231</v>
      </c>
      <c r="Q310" s="11"/>
      <c r="R310" s="11"/>
      <c r="S310" s="11" t="s">
        <v>1374</v>
      </c>
      <c r="T310" s="11"/>
      <c r="U310" s="11"/>
      <c r="V310" s="11"/>
      <c r="W310" s="11"/>
      <c r="X310" s="36">
        <f t="shared" si="8"/>
        <v>0</v>
      </c>
      <c r="Y310" s="36">
        <f t="shared" si="9"/>
        <v>0</v>
      </c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2"/>
      <c r="AL310" s="11"/>
      <c r="AM310" s="12"/>
      <c r="AN310" s="12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2"/>
      <c r="BC310" s="11"/>
      <c r="BD310" s="16"/>
      <c r="BE310" s="16"/>
    </row>
    <row r="311" spans="1:57" x14ac:dyDescent="0.3">
      <c r="A311" s="11" t="s">
        <v>2831</v>
      </c>
      <c r="B311" s="11" t="s">
        <v>2832</v>
      </c>
      <c r="C311" s="11" t="s">
        <v>1372</v>
      </c>
      <c r="D311" s="11" t="s">
        <v>2539</v>
      </c>
      <c r="E311" s="11" t="s">
        <v>2540</v>
      </c>
      <c r="F311" s="11" t="s">
        <v>2540</v>
      </c>
      <c r="G311" s="13">
        <v>41705.360219907408</v>
      </c>
      <c r="H311" s="11"/>
      <c r="I311" s="11"/>
      <c r="J311" s="11" t="s">
        <v>354</v>
      </c>
      <c r="K311" s="11"/>
      <c r="L311" s="11"/>
      <c r="M311" s="11"/>
      <c r="N311" s="11"/>
      <c r="O311" s="11"/>
      <c r="P311" s="11" t="s">
        <v>250</v>
      </c>
      <c r="Q311" s="11"/>
      <c r="R311" s="11"/>
      <c r="S311" s="11" t="s">
        <v>1374</v>
      </c>
      <c r="T311" s="11"/>
      <c r="U311" s="11"/>
      <c r="V311" s="11"/>
      <c r="W311" s="11"/>
      <c r="X311" s="36">
        <f t="shared" si="8"/>
        <v>0</v>
      </c>
      <c r="Y311" s="36">
        <f t="shared" si="9"/>
        <v>0</v>
      </c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2"/>
      <c r="AL311" s="11"/>
      <c r="AM311" s="12"/>
      <c r="AN311" s="12"/>
      <c r="AO311" s="11"/>
      <c r="AP311" s="11"/>
      <c r="AQ311" s="12"/>
      <c r="AR311" s="12"/>
      <c r="AS311" s="12"/>
      <c r="AT311" s="11"/>
      <c r="AU311" s="11"/>
      <c r="AV311" s="11"/>
      <c r="AW311" s="11"/>
      <c r="AX311" s="11"/>
      <c r="AY311" s="11"/>
      <c r="AZ311" s="11"/>
      <c r="BA311" s="11"/>
      <c r="BB311" s="12"/>
      <c r="BC311" s="11"/>
      <c r="BD311" s="16"/>
      <c r="BE311" s="16"/>
    </row>
    <row r="312" spans="1:57" x14ac:dyDescent="0.3">
      <c r="A312" s="11" t="s">
        <v>2833</v>
      </c>
      <c r="B312" s="11" t="s">
        <v>2834</v>
      </c>
      <c r="C312" s="11" t="s">
        <v>2753</v>
      </c>
      <c r="D312" s="11" t="s">
        <v>1456</v>
      </c>
      <c r="E312" s="11" t="s">
        <v>651</v>
      </c>
      <c r="F312" s="11" t="s">
        <v>651</v>
      </c>
      <c r="G312" s="13">
        <v>41709.401747685188</v>
      </c>
      <c r="H312" s="11"/>
      <c r="I312" s="11"/>
      <c r="J312" s="11" t="s">
        <v>350</v>
      </c>
      <c r="K312" s="11" t="s">
        <v>361</v>
      </c>
      <c r="L312" s="11"/>
      <c r="M312" s="11"/>
      <c r="N312" s="11">
        <v>1200060</v>
      </c>
      <c r="O312" s="11"/>
      <c r="P312" s="11" t="s">
        <v>61</v>
      </c>
      <c r="Q312" s="11"/>
      <c r="R312" s="11" t="s">
        <v>978</v>
      </c>
      <c r="S312" s="11" t="s">
        <v>1383</v>
      </c>
      <c r="T312" s="11"/>
      <c r="U312" s="11"/>
      <c r="V312" s="11"/>
      <c r="W312" s="11"/>
      <c r="X312" s="36">
        <f t="shared" si="8"/>
        <v>0</v>
      </c>
      <c r="Y312" s="36">
        <f t="shared" si="9"/>
        <v>0</v>
      </c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6"/>
      <c r="BE312" s="16"/>
    </row>
    <row r="313" spans="1:57" x14ac:dyDescent="0.3">
      <c r="A313" s="11" t="s">
        <v>2835</v>
      </c>
      <c r="B313" s="11" t="s">
        <v>2836</v>
      </c>
      <c r="C313" s="11">
        <v>5081</v>
      </c>
      <c r="D313" s="11" t="s">
        <v>1430</v>
      </c>
      <c r="E313" s="11" t="s">
        <v>241</v>
      </c>
      <c r="F313" s="11" t="s">
        <v>241</v>
      </c>
      <c r="G313" s="13">
        <v>41712.381076388891</v>
      </c>
      <c r="H313" s="11"/>
      <c r="I313" s="11"/>
      <c r="J313" s="11" t="s">
        <v>2837</v>
      </c>
      <c r="K313" s="11" t="s">
        <v>361</v>
      </c>
      <c r="L313" s="11"/>
      <c r="M313" s="11"/>
      <c r="N313" s="11">
        <v>1200706</v>
      </c>
      <c r="O313" s="11"/>
      <c r="P313" s="11" t="s">
        <v>362</v>
      </c>
      <c r="Q313" s="11"/>
      <c r="R313" s="11"/>
      <c r="S313" s="11" t="s">
        <v>1383</v>
      </c>
      <c r="T313" s="11"/>
      <c r="U313" s="11"/>
      <c r="V313" s="11"/>
      <c r="W313" s="11"/>
      <c r="X313" s="36">
        <f t="shared" si="8"/>
        <v>0</v>
      </c>
      <c r="Y313" s="36">
        <f t="shared" si="9"/>
        <v>0</v>
      </c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2"/>
      <c r="AN313" s="11"/>
      <c r="AO313" s="11"/>
      <c r="AP313" s="11"/>
      <c r="AQ313" s="12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6"/>
      <c r="BE313" s="16"/>
    </row>
    <row r="314" spans="1:57" x14ac:dyDescent="0.3">
      <c r="A314" s="11" t="s">
        <v>2838</v>
      </c>
      <c r="B314" s="11" t="s">
        <v>2839</v>
      </c>
      <c r="C314" s="11">
        <v>5064</v>
      </c>
      <c r="D314" s="11" t="s">
        <v>1430</v>
      </c>
      <c r="E314" s="11" t="s">
        <v>610</v>
      </c>
      <c r="F314" s="11" t="s">
        <v>610</v>
      </c>
      <c r="G314" s="13">
        <v>41712.565659722219</v>
      </c>
      <c r="H314" s="11"/>
      <c r="I314" s="11"/>
      <c r="J314" s="11" t="s">
        <v>387</v>
      </c>
      <c r="K314" s="11" t="s">
        <v>361</v>
      </c>
      <c r="L314" s="11"/>
      <c r="M314" s="11"/>
      <c r="N314" s="11">
        <v>1200605</v>
      </c>
      <c r="O314" s="11"/>
      <c r="P314" s="11" t="s">
        <v>165</v>
      </c>
      <c r="Q314" s="11" t="s">
        <v>2180</v>
      </c>
      <c r="R314" s="11" t="s">
        <v>977</v>
      </c>
      <c r="S314" s="11" t="s">
        <v>1383</v>
      </c>
      <c r="T314" s="11">
        <v>150</v>
      </c>
      <c r="U314" s="11"/>
      <c r="V314" s="11"/>
      <c r="W314" s="11"/>
      <c r="X314" s="36">
        <f t="shared" si="8"/>
        <v>150</v>
      </c>
      <c r="Y314" s="36">
        <f t="shared" si="9"/>
        <v>0</v>
      </c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6"/>
      <c r="BE314" s="16"/>
    </row>
    <row r="315" spans="1:57" x14ac:dyDescent="0.3">
      <c r="A315" s="11" t="s">
        <v>657</v>
      </c>
      <c r="B315" s="11" t="s">
        <v>1706</v>
      </c>
      <c r="C315" s="11">
        <v>2620</v>
      </c>
      <c r="D315" s="11" t="s">
        <v>1451</v>
      </c>
      <c r="E315" s="11" t="s">
        <v>598</v>
      </c>
      <c r="F315" s="11" t="s">
        <v>598</v>
      </c>
      <c r="G315" s="13">
        <v>41715.444814814815</v>
      </c>
      <c r="H315" s="11"/>
      <c r="I315" s="11"/>
      <c r="J315" s="11" t="s">
        <v>357</v>
      </c>
      <c r="K315" s="11" t="s">
        <v>361</v>
      </c>
      <c r="L315" s="11"/>
      <c r="M315" s="11"/>
      <c r="N315" s="11">
        <v>1069960001</v>
      </c>
      <c r="O315" s="11"/>
      <c r="P315" s="11" t="s">
        <v>520</v>
      </c>
      <c r="Q315" s="11" t="s">
        <v>369</v>
      </c>
      <c r="R315" s="11" t="s">
        <v>983</v>
      </c>
      <c r="S315" s="11" t="s">
        <v>356</v>
      </c>
      <c r="T315" s="11">
        <v>25</v>
      </c>
      <c r="U315" s="11"/>
      <c r="V315" s="11"/>
      <c r="W315" s="11"/>
      <c r="X315" s="36">
        <f t="shared" si="8"/>
        <v>25</v>
      </c>
      <c r="Y315" s="36">
        <f t="shared" si="9"/>
        <v>0</v>
      </c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6"/>
      <c r="BE315" s="16"/>
    </row>
    <row r="316" spans="1:57" ht="43.2" x14ac:dyDescent="0.3">
      <c r="A316" s="11" t="s">
        <v>2840</v>
      </c>
      <c r="B316" s="49" t="s">
        <v>2841</v>
      </c>
      <c r="C316" s="11">
        <v>5090</v>
      </c>
      <c r="D316" s="11" t="s">
        <v>2719</v>
      </c>
      <c r="E316" s="11" t="s">
        <v>2842</v>
      </c>
      <c r="F316" s="11" t="s">
        <v>2842</v>
      </c>
      <c r="G316" s="13">
        <v>41715.709131944444</v>
      </c>
      <c r="H316" s="11"/>
      <c r="I316" s="11"/>
      <c r="J316" s="11" t="s">
        <v>354</v>
      </c>
      <c r="K316" s="11"/>
      <c r="L316" s="11"/>
      <c r="M316" s="11"/>
      <c r="N316" s="11"/>
      <c r="O316" s="11"/>
      <c r="P316" s="11" t="s">
        <v>362</v>
      </c>
      <c r="Q316" s="11"/>
      <c r="R316" s="11"/>
      <c r="S316" s="11" t="s">
        <v>1374</v>
      </c>
      <c r="T316" s="11"/>
      <c r="U316" s="11"/>
      <c r="V316" s="11"/>
      <c r="W316" s="11"/>
      <c r="X316" s="36">
        <f t="shared" si="8"/>
        <v>0</v>
      </c>
      <c r="Y316" s="36">
        <f t="shared" si="9"/>
        <v>0</v>
      </c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6"/>
      <c r="BE316" s="16"/>
    </row>
    <row r="317" spans="1:57" x14ac:dyDescent="0.3">
      <c r="A317" s="11" t="s">
        <v>658</v>
      </c>
      <c r="B317" s="11" t="s">
        <v>659</v>
      </c>
      <c r="C317" s="11" t="s">
        <v>1372</v>
      </c>
      <c r="D317" s="11" t="s">
        <v>1457</v>
      </c>
      <c r="E317" s="11" t="s">
        <v>586</v>
      </c>
      <c r="F317" s="11" t="s">
        <v>586</v>
      </c>
      <c r="G317" s="13">
        <v>41716.526631944442</v>
      </c>
      <c r="H317" s="11"/>
      <c r="I317" s="11"/>
      <c r="J317" s="11" t="s">
        <v>350</v>
      </c>
      <c r="K317" s="11" t="s">
        <v>392</v>
      </c>
      <c r="L317" s="11"/>
      <c r="M317" s="11"/>
      <c r="N317" s="11">
        <v>1200713</v>
      </c>
      <c r="O317" s="11"/>
      <c r="P317" s="11" t="s">
        <v>116</v>
      </c>
      <c r="Q317" s="11" t="s">
        <v>369</v>
      </c>
      <c r="R317" s="11" t="s">
        <v>980</v>
      </c>
      <c r="S317" s="11" t="s">
        <v>1383</v>
      </c>
      <c r="T317" s="11">
        <v>508</v>
      </c>
      <c r="U317" s="11">
        <v>284</v>
      </c>
      <c r="V317" s="11">
        <v>43</v>
      </c>
      <c r="W317" s="11"/>
      <c r="X317" s="36">
        <f t="shared" si="8"/>
        <v>551</v>
      </c>
      <c r="Y317" s="36">
        <f t="shared" si="9"/>
        <v>284</v>
      </c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6"/>
      <c r="BE317" s="16"/>
    </row>
    <row r="318" spans="1:57" x14ac:dyDescent="0.3">
      <c r="A318" s="11" t="s">
        <v>2843</v>
      </c>
      <c r="B318" s="11" t="s">
        <v>2844</v>
      </c>
      <c r="C318" s="11">
        <v>1</v>
      </c>
      <c r="D318" s="11" t="s">
        <v>1440</v>
      </c>
      <c r="E318" s="11" t="s">
        <v>77</v>
      </c>
      <c r="F318" s="11" t="s">
        <v>77</v>
      </c>
      <c r="G318" s="13">
        <v>41717.41233796296</v>
      </c>
      <c r="H318" s="11"/>
      <c r="I318" s="11"/>
      <c r="J318" s="11" t="s">
        <v>350</v>
      </c>
      <c r="K318" s="11" t="s">
        <v>361</v>
      </c>
      <c r="L318" s="11"/>
      <c r="M318" s="11"/>
      <c r="N318" s="11">
        <v>1008890</v>
      </c>
      <c r="O318" s="11"/>
      <c r="P318" s="11" t="s">
        <v>77</v>
      </c>
      <c r="Q318" s="11"/>
      <c r="R318" s="11" t="s">
        <v>983</v>
      </c>
      <c r="S318" s="11" t="s">
        <v>1383</v>
      </c>
      <c r="T318" s="11"/>
      <c r="U318" s="11"/>
      <c r="V318" s="11"/>
      <c r="W318" s="11"/>
      <c r="X318" s="36">
        <f t="shared" si="8"/>
        <v>0</v>
      </c>
      <c r="Y318" s="36">
        <f t="shared" si="9"/>
        <v>0</v>
      </c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2"/>
      <c r="AN318" s="11"/>
      <c r="AO318" s="12"/>
      <c r="AP318" s="12"/>
      <c r="AQ318" s="12"/>
      <c r="AR318" s="12"/>
      <c r="AS318" s="12"/>
      <c r="AT318" s="11"/>
      <c r="AU318" s="11"/>
      <c r="AV318" s="11"/>
      <c r="AW318" s="11"/>
      <c r="AX318" s="11"/>
      <c r="AY318" s="11"/>
      <c r="AZ318" s="11"/>
      <c r="BA318" s="11"/>
      <c r="BB318" s="12"/>
      <c r="BC318" s="11"/>
      <c r="BD318" s="16"/>
      <c r="BE318" s="16"/>
    </row>
    <row r="319" spans="1:57" x14ac:dyDescent="0.3">
      <c r="A319" s="11" t="s">
        <v>660</v>
      </c>
      <c r="B319" s="11" t="s">
        <v>661</v>
      </c>
      <c r="C319" s="11">
        <v>5114</v>
      </c>
      <c r="D319" s="11" t="s">
        <v>1433</v>
      </c>
      <c r="E319" s="11" t="s">
        <v>610</v>
      </c>
      <c r="F319" s="11" t="s">
        <v>610</v>
      </c>
      <c r="G319" s="13">
        <v>41718.400462962964</v>
      </c>
      <c r="H319" s="11"/>
      <c r="I319" s="11"/>
      <c r="J319" s="11" t="s">
        <v>387</v>
      </c>
      <c r="K319" s="11" t="s">
        <v>361</v>
      </c>
      <c r="L319" s="11"/>
      <c r="M319" s="11"/>
      <c r="N319" s="11">
        <v>1200605</v>
      </c>
      <c r="O319" s="11"/>
      <c r="P319" s="11" t="s">
        <v>165</v>
      </c>
      <c r="Q319" s="11" t="s">
        <v>369</v>
      </c>
      <c r="R319" s="11" t="s">
        <v>977</v>
      </c>
      <c r="S319" s="11" t="s">
        <v>356</v>
      </c>
      <c r="T319" s="11">
        <v>260</v>
      </c>
      <c r="U319" s="11"/>
      <c r="V319" s="11"/>
      <c r="W319" s="11"/>
      <c r="X319" s="36">
        <f t="shared" si="8"/>
        <v>260</v>
      </c>
      <c r="Y319" s="36">
        <f t="shared" si="9"/>
        <v>0</v>
      </c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6"/>
      <c r="BE319" s="16"/>
    </row>
    <row r="320" spans="1:57" x14ac:dyDescent="0.3">
      <c r="A320" s="11" t="s">
        <v>662</v>
      </c>
      <c r="B320" s="11" t="s">
        <v>663</v>
      </c>
      <c r="C320" s="11">
        <v>2843</v>
      </c>
      <c r="D320" s="11" t="s">
        <v>1430</v>
      </c>
      <c r="E320" s="11" t="s">
        <v>423</v>
      </c>
      <c r="F320" s="11" t="s">
        <v>423</v>
      </c>
      <c r="G320" s="13">
        <v>41724.382881944446</v>
      </c>
      <c r="H320" s="11"/>
      <c r="I320" s="11"/>
      <c r="J320" s="11" t="s">
        <v>387</v>
      </c>
      <c r="K320" s="11" t="s">
        <v>352</v>
      </c>
      <c r="L320" s="11"/>
      <c r="M320" s="11"/>
      <c r="N320" s="11">
        <v>1200605</v>
      </c>
      <c r="O320" s="11"/>
      <c r="P320" s="11" t="s">
        <v>165</v>
      </c>
      <c r="Q320" s="11" t="s">
        <v>369</v>
      </c>
      <c r="R320" s="11" t="s">
        <v>977</v>
      </c>
      <c r="S320" s="11" t="s">
        <v>1383</v>
      </c>
      <c r="T320" s="11">
        <v>350</v>
      </c>
      <c r="U320" s="11">
        <v>202</v>
      </c>
      <c r="V320" s="11"/>
      <c r="W320" s="11"/>
      <c r="X320" s="36">
        <f t="shared" si="8"/>
        <v>350</v>
      </c>
      <c r="Y320" s="36">
        <f t="shared" si="9"/>
        <v>202</v>
      </c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2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2"/>
      <c r="BC320" s="11"/>
      <c r="BD320" s="16"/>
      <c r="BE320" s="16"/>
    </row>
    <row r="321" spans="1:57" x14ac:dyDescent="0.3">
      <c r="A321" s="11" t="s">
        <v>664</v>
      </c>
      <c r="B321" s="11" t="s">
        <v>665</v>
      </c>
      <c r="C321" s="11">
        <v>2846</v>
      </c>
      <c r="D321" s="11" t="s">
        <v>1430</v>
      </c>
      <c r="E321" s="11" t="s">
        <v>423</v>
      </c>
      <c r="F321" s="11" t="s">
        <v>423</v>
      </c>
      <c r="G321" s="13">
        <v>41724.391203703701</v>
      </c>
      <c r="H321" s="11"/>
      <c r="I321" s="11"/>
      <c r="J321" s="11" t="s">
        <v>387</v>
      </c>
      <c r="K321" s="11" t="s">
        <v>361</v>
      </c>
      <c r="L321" s="11"/>
      <c r="M321" s="11"/>
      <c r="N321" s="11">
        <v>1200605</v>
      </c>
      <c r="O321" s="11"/>
      <c r="P321" s="11" t="s">
        <v>165</v>
      </c>
      <c r="Q321" s="11" t="s">
        <v>369</v>
      </c>
      <c r="R321" s="11" t="s">
        <v>977</v>
      </c>
      <c r="S321" s="11" t="s">
        <v>1383</v>
      </c>
      <c r="T321" s="11">
        <v>425</v>
      </c>
      <c r="U321" s="11">
        <v>472.5</v>
      </c>
      <c r="V321" s="11">
        <v>80</v>
      </c>
      <c r="W321" s="11"/>
      <c r="X321" s="36">
        <f t="shared" si="8"/>
        <v>505</v>
      </c>
      <c r="Y321" s="36">
        <f t="shared" si="9"/>
        <v>472.5</v>
      </c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6"/>
      <c r="BE321" s="16"/>
    </row>
    <row r="322" spans="1:57" x14ac:dyDescent="0.3">
      <c r="A322" s="11" t="s">
        <v>666</v>
      </c>
      <c r="B322" s="11" t="s">
        <v>667</v>
      </c>
      <c r="C322" s="11" t="s">
        <v>1372</v>
      </c>
      <c r="D322" s="11" t="s">
        <v>1458</v>
      </c>
      <c r="E322" s="11" t="s">
        <v>627</v>
      </c>
      <c r="F322" s="11" t="s">
        <v>627</v>
      </c>
      <c r="G322" s="13">
        <v>41724.743611111109</v>
      </c>
      <c r="H322" s="11"/>
      <c r="I322" s="11"/>
      <c r="J322" s="11" t="s">
        <v>350</v>
      </c>
      <c r="K322" s="11" t="s">
        <v>361</v>
      </c>
      <c r="L322" s="11"/>
      <c r="M322" s="11"/>
      <c r="N322" s="11">
        <v>1200502</v>
      </c>
      <c r="O322" s="11"/>
      <c r="P322" s="11" t="s">
        <v>390</v>
      </c>
      <c r="Q322" s="11" t="s">
        <v>369</v>
      </c>
      <c r="R322" s="11"/>
      <c r="S322" s="11" t="s">
        <v>1374</v>
      </c>
      <c r="T322" s="11"/>
      <c r="U322" s="11"/>
      <c r="V322" s="11"/>
      <c r="W322" s="11"/>
      <c r="X322" s="36">
        <f t="shared" si="8"/>
        <v>0</v>
      </c>
      <c r="Y322" s="36">
        <f t="shared" si="9"/>
        <v>0</v>
      </c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6"/>
      <c r="BE322" s="16"/>
    </row>
    <row r="323" spans="1:57" x14ac:dyDescent="0.3">
      <c r="A323" s="11" t="s">
        <v>2845</v>
      </c>
      <c r="B323" s="11" t="s">
        <v>2846</v>
      </c>
      <c r="C323" s="11">
        <v>5160</v>
      </c>
      <c r="D323" s="11" t="s">
        <v>1430</v>
      </c>
      <c r="E323" s="11" t="s">
        <v>613</v>
      </c>
      <c r="F323" s="11" t="s">
        <v>613</v>
      </c>
      <c r="G323" s="13">
        <v>41730.389062499999</v>
      </c>
      <c r="H323" s="13"/>
      <c r="I323" s="11"/>
      <c r="J323" s="11" t="s">
        <v>387</v>
      </c>
      <c r="K323" s="11" t="s">
        <v>361</v>
      </c>
      <c r="L323" s="11"/>
      <c r="M323" s="11"/>
      <c r="N323" s="11">
        <v>1200605</v>
      </c>
      <c r="O323" s="11"/>
      <c r="P323" s="11" t="s">
        <v>115</v>
      </c>
      <c r="Q323" s="11"/>
      <c r="R323" s="11" t="s">
        <v>980</v>
      </c>
      <c r="S323" s="11" t="s">
        <v>1383</v>
      </c>
      <c r="T323" s="11"/>
      <c r="U323" s="11"/>
      <c r="V323" s="11"/>
      <c r="W323" s="11"/>
      <c r="X323" s="36">
        <f t="shared" ref="X323:X386" si="10">T323+V323</f>
        <v>0</v>
      </c>
      <c r="Y323" s="36">
        <f t="shared" ref="Y323:Y386" si="11">U323+W323</f>
        <v>0</v>
      </c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2"/>
      <c r="AL323" s="11"/>
      <c r="AM323" s="12"/>
      <c r="AN323" s="12"/>
      <c r="AO323" s="11"/>
      <c r="AP323" s="11"/>
      <c r="AQ323" s="12"/>
      <c r="AR323" s="12"/>
      <c r="AS323" s="12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6"/>
      <c r="BE323" s="16"/>
    </row>
    <row r="324" spans="1:57" x14ac:dyDescent="0.3">
      <c r="A324" s="11" t="s">
        <v>2847</v>
      </c>
      <c r="B324" s="11" t="s">
        <v>2848</v>
      </c>
      <c r="C324" s="11" t="s">
        <v>1372</v>
      </c>
      <c r="D324" s="11" t="s">
        <v>2849</v>
      </c>
      <c r="E324" s="11" t="s">
        <v>2369</v>
      </c>
      <c r="F324" s="11" t="s">
        <v>2369</v>
      </c>
      <c r="G324" s="13">
        <v>41732.513171296298</v>
      </c>
      <c r="H324" s="11"/>
      <c r="I324" s="11"/>
      <c r="J324" s="11" t="s">
        <v>350</v>
      </c>
      <c r="K324" s="11" t="s">
        <v>361</v>
      </c>
      <c r="L324" s="11"/>
      <c r="M324" s="11"/>
      <c r="N324" s="11">
        <v>1006899</v>
      </c>
      <c r="O324" s="11"/>
      <c r="P324" s="11" t="s">
        <v>231</v>
      </c>
      <c r="Q324" s="11"/>
      <c r="R324" s="11" t="s">
        <v>981</v>
      </c>
      <c r="S324" s="11" t="s">
        <v>1374</v>
      </c>
      <c r="T324" s="11"/>
      <c r="U324" s="11"/>
      <c r="V324" s="11"/>
      <c r="W324" s="11"/>
      <c r="X324" s="36">
        <f t="shared" si="10"/>
        <v>0</v>
      </c>
      <c r="Y324" s="36">
        <f t="shared" si="11"/>
        <v>0</v>
      </c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6"/>
      <c r="BE324" s="16"/>
    </row>
    <row r="325" spans="1:57" x14ac:dyDescent="0.3">
      <c r="A325" s="11" t="s">
        <v>2850</v>
      </c>
      <c r="B325" s="11" t="s">
        <v>2851</v>
      </c>
      <c r="C325" s="11">
        <v>2662</v>
      </c>
      <c r="D325" s="11" t="s">
        <v>1439</v>
      </c>
      <c r="E325" s="11" t="s">
        <v>2852</v>
      </c>
      <c r="F325" s="11" t="s">
        <v>2853</v>
      </c>
      <c r="G325" s="13">
        <v>41732.607395833336</v>
      </c>
      <c r="H325" s="11"/>
      <c r="I325" s="11"/>
      <c r="J325" s="11" t="s">
        <v>387</v>
      </c>
      <c r="K325" s="11" t="s">
        <v>392</v>
      </c>
      <c r="L325" s="11"/>
      <c r="M325" s="11"/>
      <c r="N325" s="11">
        <v>1200712</v>
      </c>
      <c r="O325" s="11"/>
      <c r="P325" s="11" t="s">
        <v>602</v>
      </c>
      <c r="Q325" s="11"/>
      <c r="R325" s="11"/>
      <c r="S325" s="11" t="s">
        <v>1374</v>
      </c>
      <c r="T325" s="11"/>
      <c r="U325" s="11"/>
      <c r="V325" s="11"/>
      <c r="W325" s="11"/>
      <c r="X325" s="36">
        <f t="shared" si="10"/>
        <v>0</v>
      </c>
      <c r="Y325" s="36">
        <f t="shared" si="11"/>
        <v>0</v>
      </c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6"/>
      <c r="BE325" s="16"/>
    </row>
    <row r="326" spans="1:57" x14ac:dyDescent="0.3">
      <c r="A326" s="11" t="s">
        <v>2854</v>
      </c>
      <c r="B326" s="11" t="s">
        <v>2855</v>
      </c>
      <c r="C326" s="11">
        <v>5148</v>
      </c>
      <c r="D326" s="11" t="s">
        <v>1460</v>
      </c>
      <c r="E326" s="11" t="s">
        <v>569</v>
      </c>
      <c r="F326" s="11" t="s">
        <v>569</v>
      </c>
      <c r="G326" s="13">
        <v>41737.428715277776</v>
      </c>
      <c r="H326" s="11"/>
      <c r="I326" s="11"/>
      <c r="J326" s="11" t="s">
        <v>357</v>
      </c>
      <c r="K326" s="11" t="s">
        <v>352</v>
      </c>
      <c r="L326" s="11"/>
      <c r="M326" s="11"/>
      <c r="N326" s="11">
        <v>1200010</v>
      </c>
      <c r="O326" s="11"/>
      <c r="P326" s="11" t="s">
        <v>124</v>
      </c>
      <c r="Q326" s="11"/>
      <c r="R326" s="11" t="s">
        <v>978</v>
      </c>
      <c r="S326" s="11" t="s">
        <v>1383</v>
      </c>
      <c r="T326" s="11"/>
      <c r="U326" s="11"/>
      <c r="V326" s="11"/>
      <c r="W326" s="11"/>
      <c r="X326" s="36">
        <f t="shared" si="10"/>
        <v>0</v>
      </c>
      <c r="Y326" s="36">
        <f t="shared" si="11"/>
        <v>0</v>
      </c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6"/>
      <c r="BE326" s="16"/>
    </row>
    <row r="327" spans="1:57" x14ac:dyDescent="0.3">
      <c r="A327" s="11" t="s">
        <v>671</v>
      </c>
      <c r="B327" s="11" t="s">
        <v>672</v>
      </c>
      <c r="C327" s="11" t="s">
        <v>1372</v>
      </c>
      <c r="D327" s="11" t="s">
        <v>1462</v>
      </c>
      <c r="E327" s="11" t="s">
        <v>546</v>
      </c>
      <c r="F327" s="11" t="s">
        <v>546</v>
      </c>
      <c r="G327" s="13">
        <v>41738.688958333332</v>
      </c>
      <c r="H327" s="11"/>
      <c r="I327" s="11"/>
      <c r="J327" s="11" t="s">
        <v>350</v>
      </c>
      <c r="K327" s="11"/>
      <c r="L327" s="11"/>
      <c r="M327" s="11"/>
      <c r="N327" s="11"/>
      <c r="O327" s="11"/>
      <c r="P327" s="11" t="s">
        <v>231</v>
      </c>
      <c r="Q327" s="11" t="s">
        <v>369</v>
      </c>
      <c r="R327" s="11"/>
      <c r="S327" s="11" t="s">
        <v>1374</v>
      </c>
      <c r="T327" s="11"/>
      <c r="U327" s="11"/>
      <c r="V327" s="11"/>
      <c r="W327" s="11"/>
      <c r="X327" s="36">
        <f t="shared" si="10"/>
        <v>0</v>
      </c>
      <c r="Y327" s="36">
        <f t="shared" si="11"/>
        <v>0</v>
      </c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2"/>
      <c r="AL327" s="11"/>
      <c r="AM327" s="11"/>
      <c r="AN327" s="11"/>
      <c r="AO327" s="11"/>
      <c r="AP327" s="11"/>
      <c r="AQ327" s="11"/>
      <c r="AR327" s="11"/>
      <c r="AS327" s="12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6"/>
      <c r="BE327" s="16"/>
    </row>
    <row r="328" spans="1:57" x14ac:dyDescent="0.3">
      <c r="A328" s="11" t="s">
        <v>673</v>
      </c>
      <c r="B328" s="11" t="s">
        <v>674</v>
      </c>
      <c r="C328" s="11">
        <v>5246</v>
      </c>
      <c r="D328" s="11" t="s">
        <v>1433</v>
      </c>
      <c r="E328" s="11" t="s">
        <v>470</v>
      </c>
      <c r="F328" s="11" t="s">
        <v>470</v>
      </c>
      <c r="G328" s="13">
        <v>41743.477222222224</v>
      </c>
      <c r="H328" s="11"/>
      <c r="I328" s="11"/>
      <c r="J328" s="11" t="s">
        <v>387</v>
      </c>
      <c r="K328" s="11" t="s">
        <v>361</v>
      </c>
      <c r="L328" s="11"/>
      <c r="M328" s="11"/>
      <c r="N328" s="11">
        <v>1200605</v>
      </c>
      <c r="O328" s="11"/>
      <c r="P328" s="11" t="s">
        <v>165</v>
      </c>
      <c r="Q328" s="11" t="s">
        <v>369</v>
      </c>
      <c r="R328" s="11" t="s">
        <v>977</v>
      </c>
      <c r="S328" s="11" t="s">
        <v>1383</v>
      </c>
      <c r="T328" s="11"/>
      <c r="U328" s="11"/>
      <c r="V328" s="11"/>
      <c r="W328" s="11"/>
      <c r="X328" s="36">
        <f t="shared" si="10"/>
        <v>0</v>
      </c>
      <c r="Y328" s="36">
        <f t="shared" si="11"/>
        <v>0</v>
      </c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2"/>
      <c r="AN328" s="12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6"/>
      <c r="BE328" s="16"/>
    </row>
    <row r="329" spans="1:57" x14ac:dyDescent="0.3">
      <c r="A329" s="11" t="s">
        <v>676</v>
      </c>
      <c r="B329" s="11" t="s">
        <v>4604</v>
      </c>
      <c r="C329" s="11" t="s">
        <v>1372</v>
      </c>
      <c r="D329" s="11" t="s">
        <v>1390</v>
      </c>
      <c r="E329" s="11" t="s">
        <v>396</v>
      </c>
      <c r="F329" s="11" t="s">
        <v>396</v>
      </c>
      <c r="G329" s="13">
        <v>41750.376180555555</v>
      </c>
      <c r="H329" s="11"/>
      <c r="I329" s="11"/>
      <c r="J329" s="11" t="s">
        <v>350</v>
      </c>
      <c r="K329" s="11" t="s">
        <v>361</v>
      </c>
      <c r="L329" s="11"/>
      <c r="M329" s="11"/>
      <c r="N329" s="11">
        <v>1019950020</v>
      </c>
      <c r="O329" s="11"/>
      <c r="P329" s="11" t="s">
        <v>108</v>
      </c>
      <c r="Q329" s="11" t="s">
        <v>369</v>
      </c>
      <c r="R329" s="11"/>
      <c r="S329" s="11" t="s">
        <v>1374</v>
      </c>
      <c r="T329" s="11">
        <v>0</v>
      </c>
      <c r="U329" s="11"/>
      <c r="V329" s="11"/>
      <c r="W329" s="11"/>
      <c r="X329" s="36">
        <f t="shared" si="10"/>
        <v>0</v>
      </c>
      <c r="Y329" s="36">
        <f t="shared" si="11"/>
        <v>0</v>
      </c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6"/>
      <c r="BE329" s="16"/>
    </row>
    <row r="330" spans="1:57" x14ac:dyDescent="0.3">
      <c r="A330" s="11" t="s">
        <v>2856</v>
      </c>
      <c r="B330" s="11" t="s">
        <v>2857</v>
      </c>
      <c r="C330" s="11">
        <v>8046</v>
      </c>
      <c r="D330" s="11" t="s">
        <v>1391</v>
      </c>
      <c r="E330" s="11" t="s">
        <v>379</v>
      </c>
      <c r="F330" s="11" t="s">
        <v>379</v>
      </c>
      <c r="G330" s="13">
        <v>41750.491041666668</v>
      </c>
      <c r="H330" s="11"/>
      <c r="I330" s="11"/>
      <c r="J330" s="11" t="s">
        <v>350</v>
      </c>
      <c r="K330" s="11" t="s">
        <v>392</v>
      </c>
      <c r="L330" s="11"/>
      <c r="M330" s="11"/>
      <c r="N330" s="11">
        <v>1200739</v>
      </c>
      <c r="O330" s="11"/>
      <c r="P330" s="11"/>
      <c r="Q330" s="11"/>
      <c r="R330" s="11"/>
      <c r="S330" s="11" t="s">
        <v>1374</v>
      </c>
      <c r="T330" s="11"/>
      <c r="U330" s="11"/>
      <c r="V330" s="11"/>
      <c r="W330" s="11"/>
      <c r="X330" s="36">
        <f t="shared" si="10"/>
        <v>0</v>
      </c>
      <c r="Y330" s="36">
        <f t="shared" si="11"/>
        <v>0</v>
      </c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6"/>
      <c r="BE330" s="16"/>
    </row>
    <row r="331" spans="1:57" x14ac:dyDescent="0.3">
      <c r="A331" s="11" t="s">
        <v>677</v>
      </c>
      <c r="B331" s="11" t="s">
        <v>678</v>
      </c>
      <c r="C331" s="11">
        <v>5264</v>
      </c>
      <c r="D331" s="11" t="s">
        <v>1443</v>
      </c>
      <c r="E331" s="11" t="s">
        <v>358</v>
      </c>
      <c r="F331" s="11" t="s">
        <v>360</v>
      </c>
      <c r="G331" s="13">
        <v>41752.544328703705</v>
      </c>
      <c r="H331" s="11"/>
      <c r="I331" s="11"/>
      <c r="J331" s="11" t="s">
        <v>359</v>
      </c>
      <c r="K331" s="11" t="s">
        <v>361</v>
      </c>
      <c r="L331" s="11"/>
      <c r="M331" s="11"/>
      <c r="N331" s="11">
        <v>1008890</v>
      </c>
      <c r="O331" s="11"/>
      <c r="P331" s="11" t="s">
        <v>77</v>
      </c>
      <c r="Q331" s="11" t="s">
        <v>369</v>
      </c>
      <c r="R331" s="11" t="s">
        <v>983</v>
      </c>
      <c r="S331" s="11" t="s">
        <v>1374</v>
      </c>
      <c r="T331" s="11"/>
      <c r="U331" s="11"/>
      <c r="V331" s="11"/>
      <c r="W331" s="11"/>
      <c r="X331" s="36">
        <f t="shared" si="10"/>
        <v>0</v>
      </c>
      <c r="Y331" s="36">
        <f t="shared" si="11"/>
        <v>0</v>
      </c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2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6"/>
      <c r="BE331" s="16"/>
    </row>
    <row r="332" spans="1:57" x14ac:dyDescent="0.3">
      <c r="A332" s="11" t="s">
        <v>679</v>
      </c>
      <c r="B332" s="11" t="s">
        <v>680</v>
      </c>
      <c r="C332" s="11">
        <v>2419</v>
      </c>
      <c r="D332" s="11" t="s">
        <v>1466</v>
      </c>
      <c r="E332" s="11" t="s">
        <v>681</v>
      </c>
      <c r="F332" s="11" t="s">
        <v>616</v>
      </c>
      <c r="G332" s="13">
        <v>41753.44363425926</v>
      </c>
      <c r="H332" s="11"/>
      <c r="I332" s="11"/>
      <c r="J332" s="11" t="s">
        <v>419</v>
      </c>
      <c r="K332" s="11"/>
      <c r="L332" s="11"/>
      <c r="M332" s="11"/>
      <c r="N332" s="11"/>
      <c r="O332" s="11"/>
      <c r="P332" s="11" t="s">
        <v>517</v>
      </c>
      <c r="Q332" s="11" t="s">
        <v>369</v>
      </c>
      <c r="R332" s="11" t="s">
        <v>979</v>
      </c>
      <c r="S332" s="11" t="s">
        <v>1374</v>
      </c>
      <c r="T332" s="11"/>
      <c r="U332" s="11"/>
      <c r="V332" s="11"/>
      <c r="W332" s="11"/>
      <c r="X332" s="36">
        <f t="shared" si="10"/>
        <v>0</v>
      </c>
      <c r="Y332" s="36">
        <f t="shared" si="11"/>
        <v>0</v>
      </c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6"/>
      <c r="BE332" s="16"/>
    </row>
    <row r="333" spans="1:57" x14ac:dyDescent="0.3">
      <c r="A333" s="11" t="s">
        <v>682</v>
      </c>
      <c r="B333" s="11" t="s">
        <v>683</v>
      </c>
      <c r="C333" s="11">
        <v>5138</v>
      </c>
      <c r="D333" s="11" t="s">
        <v>1430</v>
      </c>
      <c r="E333" s="11" t="s">
        <v>684</v>
      </c>
      <c r="F333" s="11" t="s">
        <v>684</v>
      </c>
      <c r="G333" s="13">
        <v>41758.568784722222</v>
      </c>
      <c r="H333" s="11"/>
      <c r="I333" s="11"/>
      <c r="J333" s="11" t="s">
        <v>419</v>
      </c>
      <c r="K333" s="11" t="s">
        <v>347</v>
      </c>
      <c r="L333" s="11"/>
      <c r="M333" s="11"/>
      <c r="N333" s="11">
        <v>1200704</v>
      </c>
      <c r="O333" s="11"/>
      <c r="P333" s="11" t="s">
        <v>165</v>
      </c>
      <c r="Q333" s="11" t="s">
        <v>369</v>
      </c>
      <c r="R333" s="11" t="s">
        <v>984</v>
      </c>
      <c r="S333" s="11" t="s">
        <v>1374</v>
      </c>
      <c r="T333" s="11">
        <v>2226</v>
      </c>
      <c r="U333" s="11"/>
      <c r="V333" s="11"/>
      <c r="W333" s="11"/>
      <c r="X333" s="36">
        <f t="shared" si="10"/>
        <v>2226</v>
      </c>
      <c r="Y333" s="36">
        <f t="shared" si="11"/>
        <v>0</v>
      </c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6"/>
      <c r="BE333" s="16"/>
    </row>
    <row r="334" spans="1:57" x14ac:dyDescent="0.3">
      <c r="A334" s="11" t="s">
        <v>2858</v>
      </c>
      <c r="B334" s="11" t="s">
        <v>2859</v>
      </c>
      <c r="C334" s="11">
        <v>5141</v>
      </c>
      <c r="D334" s="11" t="s">
        <v>1461</v>
      </c>
      <c r="E334" s="11" t="s">
        <v>391</v>
      </c>
      <c r="F334" s="11" t="s">
        <v>391</v>
      </c>
      <c r="G334" s="13">
        <v>41759.325983796298</v>
      </c>
      <c r="H334" s="11"/>
      <c r="I334" s="11"/>
      <c r="J334" s="11" t="s">
        <v>350</v>
      </c>
      <c r="K334" s="11" t="s">
        <v>361</v>
      </c>
      <c r="L334" s="11"/>
      <c r="M334" s="11"/>
      <c r="N334" s="11">
        <v>1008890</v>
      </c>
      <c r="O334" s="11"/>
      <c r="P334" s="11" t="s">
        <v>77</v>
      </c>
      <c r="Q334" s="11" t="s">
        <v>2793</v>
      </c>
      <c r="R334" s="11" t="s">
        <v>983</v>
      </c>
      <c r="S334" s="11"/>
      <c r="T334" s="11"/>
      <c r="U334" s="11"/>
      <c r="V334" s="11"/>
      <c r="W334" s="11"/>
      <c r="X334" s="36">
        <f t="shared" si="10"/>
        <v>0</v>
      </c>
      <c r="Y334" s="36">
        <f t="shared" si="11"/>
        <v>0</v>
      </c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6"/>
      <c r="BE334" s="16"/>
    </row>
    <row r="335" spans="1:57" x14ac:dyDescent="0.3">
      <c r="A335" s="11" t="s">
        <v>685</v>
      </c>
      <c r="B335" s="11" t="s">
        <v>686</v>
      </c>
      <c r="C335" s="11" t="s">
        <v>1372</v>
      </c>
      <c r="D335" s="11" t="s">
        <v>1426</v>
      </c>
      <c r="E335" s="11" t="s">
        <v>429</v>
      </c>
      <c r="F335" s="11" t="s">
        <v>402</v>
      </c>
      <c r="G335" s="13">
        <v>41760.380231481482</v>
      </c>
      <c r="H335" s="11"/>
      <c r="I335" s="11"/>
      <c r="J335" s="11" t="s">
        <v>350</v>
      </c>
      <c r="K335" s="11" t="s">
        <v>361</v>
      </c>
      <c r="L335" s="11"/>
      <c r="M335" s="11"/>
      <c r="N335" s="11">
        <v>1006899</v>
      </c>
      <c r="O335" s="11"/>
      <c r="P335" s="11" t="s">
        <v>115</v>
      </c>
      <c r="Q335" s="11" t="s">
        <v>369</v>
      </c>
      <c r="R335" s="11" t="s">
        <v>980</v>
      </c>
      <c r="S335" s="11" t="s">
        <v>1374</v>
      </c>
      <c r="T335" s="11"/>
      <c r="U335" s="11"/>
      <c r="V335" s="11"/>
      <c r="W335" s="11"/>
      <c r="X335" s="36">
        <f t="shared" si="10"/>
        <v>0</v>
      </c>
      <c r="Y335" s="36">
        <f t="shared" si="11"/>
        <v>0</v>
      </c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2"/>
      <c r="AL335" s="12"/>
      <c r="AM335" s="11"/>
      <c r="AN335" s="11"/>
      <c r="AO335" s="11"/>
      <c r="AP335" s="11"/>
      <c r="AQ335" s="11"/>
      <c r="AR335" s="11"/>
      <c r="AS335" s="12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6"/>
      <c r="BE335" s="16"/>
    </row>
    <row r="336" spans="1:57" x14ac:dyDescent="0.3">
      <c r="A336" s="11" t="s">
        <v>688</v>
      </c>
      <c r="B336" s="11" t="s">
        <v>689</v>
      </c>
      <c r="C336" s="11" t="s">
        <v>1372</v>
      </c>
      <c r="D336" s="11" t="s">
        <v>1467</v>
      </c>
      <c r="E336" s="11" t="s">
        <v>608</v>
      </c>
      <c r="F336" s="11" t="s">
        <v>608</v>
      </c>
      <c r="G336" s="13">
        <v>41760.583807870367</v>
      </c>
      <c r="H336" s="11"/>
      <c r="I336" s="11"/>
      <c r="J336" s="11" t="s">
        <v>350</v>
      </c>
      <c r="K336" s="11" t="s">
        <v>361</v>
      </c>
      <c r="L336" s="11"/>
      <c r="M336" s="11"/>
      <c r="N336" s="11">
        <v>1200060</v>
      </c>
      <c r="O336" s="11"/>
      <c r="P336" s="11" t="s">
        <v>61</v>
      </c>
      <c r="Q336" s="11" t="s">
        <v>369</v>
      </c>
      <c r="R336" s="11" t="s">
        <v>978</v>
      </c>
      <c r="S336" s="11" t="s">
        <v>356</v>
      </c>
      <c r="T336" s="11"/>
      <c r="U336" s="11"/>
      <c r="V336" s="11"/>
      <c r="W336" s="11"/>
      <c r="X336" s="36">
        <f t="shared" si="10"/>
        <v>0</v>
      </c>
      <c r="Y336" s="36">
        <f t="shared" si="11"/>
        <v>0</v>
      </c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6"/>
      <c r="BE336" s="16"/>
    </row>
    <row r="337" spans="1:57" x14ac:dyDescent="0.3">
      <c r="A337" s="11" t="s">
        <v>690</v>
      </c>
      <c r="B337" s="11" t="s">
        <v>691</v>
      </c>
      <c r="C337" s="11">
        <v>1</v>
      </c>
      <c r="D337" s="11" t="s">
        <v>1468</v>
      </c>
      <c r="E337" s="11" t="s">
        <v>52</v>
      </c>
      <c r="F337" s="11" t="s">
        <v>675</v>
      </c>
      <c r="G337" s="13">
        <v>41764.33021990741</v>
      </c>
      <c r="H337" s="11"/>
      <c r="I337" s="11"/>
      <c r="J337" s="11" t="s">
        <v>419</v>
      </c>
      <c r="K337" s="11" t="s">
        <v>352</v>
      </c>
      <c r="L337" s="11"/>
      <c r="M337" s="11"/>
      <c r="N337" s="11">
        <v>1200300</v>
      </c>
      <c r="O337" s="11"/>
      <c r="P337" s="11" t="s">
        <v>250</v>
      </c>
      <c r="Q337" s="11" t="s">
        <v>369</v>
      </c>
      <c r="R337" s="11"/>
      <c r="S337" s="11" t="s">
        <v>1383</v>
      </c>
      <c r="T337" s="11">
        <v>45</v>
      </c>
      <c r="U337" s="11">
        <v>45</v>
      </c>
      <c r="V337" s="11"/>
      <c r="W337" s="11"/>
      <c r="X337" s="36">
        <f t="shared" si="10"/>
        <v>45</v>
      </c>
      <c r="Y337" s="36">
        <f t="shared" si="11"/>
        <v>45</v>
      </c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6"/>
      <c r="BE337" s="16"/>
    </row>
    <row r="338" spans="1:57" x14ac:dyDescent="0.3">
      <c r="A338" s="11" t="s">
        <v>2860</v>
      </c>
      <c r="B338" s="11" t="s">
        <v>2861</v>
      </c>
      <c r="C338" s="11">
        <v>5000</v>
      </c>
      <c r="D338" s="11" t="s">
        <v>1443</v>
      </c>
      <c r="E338" s="11" t="s">
        <v>692</v>
      </c>
      <c r="F338" s="11" t="s">
        <v>692</v>
      </c>
      <c r="G338" s="13">
        <v>41766.554305555554</v>
      </c>
      <c r="H338" s="11"/>
      <c r="I338" s="11"/>
      <c r="J338" s="11" t="s">
        <v>389</v>
      </c>
      <c r="K338" s="11"/>
      <c r="L338" s="11"/>
      <c r="M338" s="11"/>
      <c r="N338" s="11"/>
      <c r="O338" s="11"/>
      <c r="P338" s="11" t="s">
        <v>362</v>
      </c>
      <c r="Q338" s="11"/>
      <c r="R338" s="11"/>
      <c r="S338" s="11" t="s">
        <v>1374</v>
      </c>
      <c r="T338" s="11"/>
      <c r="U338" s="11"/>
      <c r="V338" s="11"/>
      <c r="W338" s="11"/>
      <c r="X338" s="36">
        <f t="shared" si="10"/>
        <v>0</v>
      </c>
      <c r="Y338" s="36">
        <f t="shared" si="11"/>
        <v>0</v>
      </c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6"/>
      <c r="BE338" s="16"/>
    </row>
    <row r="339" spans="1:57" x14ac:dyDescent="0.3">
      <c r="A339" s="11" t="s">
        <v>2862</v>
      </c>
      <c r="B339" s="11" t="s">
        <v>2863</v>
      </c>
      <c r="C339" s="11" t="s">
        <v>1372</v>
      </c>
      <c r="D339" s="11" t="s">
        <v>2550</v>
      </c>
      <c r="E339" s="11" t="s">
        <v>466</v>
      </c>
      <c r="F339" s="11" t="s">
        <v>466</v>
      </c>
      <c r="G339" s="13">
        <v>41767.531064814815</v>
      </c>
      <c r="H339" s="11"/>
      <c r="I339" s="11"/>
      <c r="J339" s="11" t="s">
        <v>350</v>
      </c>
      <c r="K339" s="11"/>
      <c r="L339" s="11"/>
      <c r="M339" s="11"/>
      <c r="N339" s="11"/>
      <c r="O339" s="11"/>
      <c r="P339" s="11" t="s">
        <v>231</v>
      </c>
      <c r="Q339" s="11"/>
      <c r="R339" s="11"/>
      <c r="S339" s="11" t="s">
        <v>1374</v>
      </c>
      <c r="T339" s="11"/>
      <c r="U339" s="11"/>
      <c r="V339" s="11"/>
      <c r="W339" s="11"/>
      <c r="X339" s="36">
        <f t="shared" si="10"/>
        <v>0</v>
      </c>
      <c r="Y339" s="36">
        <f t="shared" si="11"/>
        <v>0</v>
      </c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2"/>
      <c r="AN339" s="12"/>
      <c r="AO339" s="11"/>
      <c r="AP339" s="11"/>
      <c r="AQ339" s="12"/>
      <c r="AR339" s="12"/>
      <c r="AS339" s="12"/>
      <c r="AT339" s="11"/>
      <c r="AU339" s="11"/>
      <c r="AV339" s="11"/>
      <c r="AW339" s="11"/>
      <c r="AX339" s="11"/>
      <c r="AY339" s="11"/>
      <c r="AZ339" s="11"/>
      <c r="BA339" s="11"/>
      <c r="BB339" s="12"/>
      <c r="BC339" s="11"/>
      <c r="BD339" s="16"/>
      <c r="BE339" s="16"/>
    </row>
    <row r="340" spans="1:57" x14ac:dyDescent="0.3">
      <c r="A340" s="11" t="s">
        <v>2864</v>
      </c>
      <c r="B340" s="11" t="s">
        <v>2865</v>
      </c>
      <c r="C340" s="11" t="s">
        <v>1372</v>
      </c>
      <c r="D340" s="11" t="s">
        <v>1470</v>
      </c>
      <c r="E340" s="11" t="s">
        <v>555</v>
      </c>
      <c r="F340" s="11" t="s">
        <v>555</v>
      </c>
      <c r="G340" s="13">
        <v>41780.630659722221</v>
      </c>
      <c r="H340" s="11"/>
      <c r="I340" s="11"/>
      <c r="J340" s="11" t="s">
        <v>350</v>
      </c>
      <c r="K340" s="11" t="s">
        <v>361</v>
      </c>
      <c r="L340" s="11"/>
      <c r="M340" s="11"/>
      <c r="N340" s="11">
        <v>1008910</v>
      </c>
      <c r="O340" s="11"/>
      <c r="P340" s="11"/>
      <c r="Q340" s="11"/>
      <c r="R340" s="11"/>
      <c r="S340" s="11" t="s">
        <v>1374</v>
      </c>
      <c r="T340" s="11"/>
      <c r="U340" s="11"/>
      <c r="V340" s="11"/>
      <c r="W340" s="11"/>
      <c r="X340" s="36">
        <f t="shared" si="10"/>
        <v>0</v>
      </c>
      <c r="Y340" s="36">
        <f t="shared" si="11"/>
        <v>0</v>
      </c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2"/>
      <c r="BC340" s="11"/>
      <c r="BD340" s="16"/>
      <c r="BE340" s="16"/>
    </row>
    <row r="341" spans="1:57" x14ac:dyDescent="0.3">
      <c r="A341" s="11" t="s">
        <v>2866</v>
      </c>
      <c r="B341" s="11" t="s">
        <v>4855</v>
      </c>
      <c r="C341" s="11">
        <v>2620</v>
      </c>
      <c r="D341" s="11" t="s">
        <v>1451</v>
      </c>
      <c r="E341" s="11" t="s">
        <v>598</v>
      </c>
      <c r="F341" s="11" t="s">
        <v>355</v>
      </c>
      <c r="G341" s="13">
        <v>41782.477939814817</v>
      </c>
      <c r="H341" s="11"/>
      <c r="I341" s="11"/>
      <c r="J341" s="11" t="s">
        <v>357</v>
      </c>
      <c r="K341" s="11" t="s">
        <v>361</v>
      </c>
      <c r="L341" s="11"/>
      <c r="M341" s="11"/>
      <c r="N341" s="11">
        <v>1200010</v>
      </c>
      <c r="O341" s="11"/>
      <c r="P341" s="11" t="s">
        <v>124</v>
      </c>
      <c r="Q341" s="11" t="s">
        <v>2180</v>
      </c>
      <c r="R341" s="11" t="s">
        <v>980</v>
      </c>
      <c r="S341" s="11" t="s">
        <v>356</v>
      </c>
      <c r="T341" s="11">
        <v>200</v>
      </c>
      <c r="U341" s="11"/>
      <c r="V341" s="11"/>
      <c r="W341" s="11"/>
      <c r="X341" s="36">
        <f t="shared" si="10"/>
        <v>200</v>
      </c>
      <c r="Y341" s="36">
        <f t="shared" si="11"/>
        <v>0</v>
      </c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6"/>
      <c r="BE341" s="16"/>
    </row>
    <row r="342" spans="1:57" x14ac:dyDescent="0.3">
      <c r="A342" s="11" t="s">
        <v>693</v>
      </c>
      <c r="B342" s="11" t="s">
        <v>4856</v>
      </c>
      <c r="C342" s="11">
        <v>2620</v>
      </c>
      <c r="D342" s="11" t="s">
        <v>1451</v>
      </c>
      <c r="E342" s="11" t="s">
        <v>598</v>
      </c>
      <c r="F342" s="11" t="s">
        <v>355</v>
      </c>
      <c r="G342" s="13">
        <v>41786.545532407406</v>
      </c>
      <c r="H342" s="11"/>
      <c r="I342" s="11"/>
      <c r="J342" s="11" t="s">
        <v>357</v>
      </c>
      <c r="K342" s="11" t="s">
        <v>361</v>
      </c>
      <c r="L342" s="11"/>
      <c r="M342" s="11"/>
      <c r="N342" s="11">
        <v>1200010</v>
      </c>
      <c r="O342" s="11"/>
      <c r="P342" s="11" t="s">
        <v>124</v>
      </c>
      <c r="Q342" s="11" t="s">
        <v>369</v>
      </c>
      <c r="R342" s="11" t="s">
        <v>980</v>
      </c>
      <c r="S342" s="11" t="s">
        <v>356</v>
      </c>
      <c r="T342" s="11">
        <v>167</v>
      </c>
      <c r="U342" s="11">
        <v>102</v>
      </c>
      <c r="V342" s="11"/>
      <c r="W342" s="11"/>
      <c r="X342" s="36">
        <f t="shared" si="10"/>
        <v>167</v>
      </c>
      <c r="Y342" s="36">
        <f t="shared" si="11"/>
        <v>102</v>
      </c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2"/>
      <c r="BC342" s="11"/>
      <c r="BD342" s="16"/>
      <c r="BE342" s="16"/>
    </row>
    <row r="343" spans="1:57" x14ac:dyDescent="0.3">
      <c r="A343" s="11" t="s">
        <v>2867</v>
      </c>
      <c r="B343" s="11" t="s">
        <v>2868</v>
      </c>
      <c r="C343" s="11">
        <v>5301</v>
      </c>
      <c r="D343" s="11" t="s">
        <v>1433</v>
      </c>
      <c r="E343" s="11" t="s">
        <v>479</v>
      </c>
      <c r="F343" s="11" t="s">
        <v>479</v>
      </c>
      <c r="G343" s="13">
        <v>41787.424386574072</v>
      </c>
      <c r="H343" s="11"/>
      <c r="I343" s="11"/>
      <c r="J343" s="11" t="s">
        <v>387</v>
      </c>
      <c r="K343" s="11" t="s">
        <v>352</v>
      </c>
      <c r="L343" s="11"/>
      <c r="M343" s="11"/>
      <c r="N343" s="11">
        <v>1200605</v>
      </c>
      <c r="O343" s="11"/>
      <c r="P343" s="11" t="s">
        <v>135</v>
      </c>
      <c r="Q343" s="11"/>
      <c r="R343" s="11" t="s">
        <v>979</v>
      </c>
      <c r="S343" s="11" t="s">
        <v>1374</v>
      </c>
      <c r="T343" s="11"/>
      <c r="U343" s="11"/>
      <c r="V343" s="11"/>
      <c r="W343" s="11"/>
      <c r="X343" s="36">
        <f t="shared" si="10"/>
        <v>0</v>
      </c>
      <c r="Y343" s="36">
        <f t="shared" si="11"/>
        <v>0</v>
      </c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6"/>
      <c r="BE343" s="16"/>
    </row>
    <row r="344" spans="1:57" x14ac:dyDescent="0.3">
      <c r="A344" s="11" t="s">
        <v>694</v>
      </c>
      <c r="B344" s="11" t="s">
        <v>695</v>
      </c>
      <c r="C344" s="11" t="s">
        <v>1372</v>
      </c>
      <c r="D344" s="11" t="s">
        <v>1471</v>
      </c>
      <c r="E344" s="11" t="s">
        <v>115</v>
      </c>
      <c r="F344" s="11" t="s">
        <v>633</v>
      </c>
      <c r="G344" s="13">
        <v>41787.468113425923</v>
      </c>
      <c r="H344" s="11"/>
      <c r="I344" s="11"/>
      <c r="J344" s="11" t="s">
        <v>350</v>
      </c>
      <c r="K344" s="11" t="s">
        <v>367</v>
      </c>
      <c r="L344" s="11"/>
      <c r="M344" s="11"/>
      <c r="N344" s="11">
        <v>1200502</v>
      </c>
      <c r="O344" s="11"/>
      <c r="P344" s="11" t="s">
        <v>115</v>
      </c>
      <c r="Q344" s="11" t="s">
        <v>369</v>
      </c>
      <c r="R344" s="11" t="s">
        <v>980</v>
      </c>
      <c r="S344" s="11" t="s">
        <v>356</v>
      </c>
      <c r="T344" s="11">
        <v>270</v>
      </c>
      <c r="U344" s="11">
        <v>46.5</v>
      </c>
      <c r="V344" s="11"/>
      <c r="W344" s="11"/>
      <c r="X344" s="36">
        <f t="shared" si="10"/>
        <v>270</v>
      </c>
      <c r="Y344" s="36">
        <f t="shared" si="11"/>
        <v>46.5</v>
      </c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2"/>
      <c r="AN344" s="12"/>
      <c r="AO344" s="11"/>
      <c r="AP344" s="11"/>
      <c r="AQ344" s="12"/>
      <c r="AR344" s="12"/>
      <c r="AS344" s="12"/>
      <c r="AT344" s="11"/>
      <c r="AU344" s="11"/>
      <c r="AV344" s="11"/>
      <c r="AW344" s="11"/>
      <c r="AX344" s="11"/>
      <c r="AY344" s="11"/>
      <c r="AZ344" s="11"/>
      <c r="BA344" s="11"/>
      <c r="BB344" s="12"/>
      <c r="BC344" s="11"/>
      <c r="BD344" s="16"/>
      <c r="BE344" s="16"/>
    </row>
    <row r="345" spans="1:57" x14ac:dyDescent="0.3">
      <c r="A345" s="11" t="s">
        <v>2869</v>
      </c>
      <c r="B345" s="11" t="s">
        <v>2870</v>
      </c>
      <c r="C345" s="11" t="s">
        <v>1372</v>
      </c>
      <c r="D345" s="11" t="s">
        <v>2871</v>
      </c>
      <c r="E345" s="11" t="s">
        <v>2872</v>
      </c>
      <c r="F345" s="11" t="s">
        <v>2872</v>
      </c>
      <c r="G345" s="13">
        <v>41789.366226851853</v>
      </c>
      <c r="H345" s="11"/>
      <c r="I345" s="11"/>
      <c r="J345" s="11" t="s">
        <v>350</v>
      </c>
      <c r="K345" s="11" t="s">
        <v>347</v>
      </c>
      <c r="L345" s="11"/>
      <c r="M345" s="11"/>
      <c r="N345" s="11">
        <v>1200740</v>
      </c>
      <c r="O345" s="11"/>
      <c r="P345" s="11" t="s">
        <v>116</v>
      </c>
      <c r="Q345" s="11"/>
      <c r="R345" s="11"/>
      <c r="S345" s="11" t="s">
        <v>1374</v>
      </c>
      <c r="T345" s="11"/>
      <c r="U345" s="11"/>
      <c r="V345" s="11"/>
      <c r="W345" s="11"/>
      <c r="X345" s="36">
        <f t="shared" si="10"/>
        <v>0</v>
      </c>
      <c r="Y345" s="36">
        <f t="shared" si="11"/>
        <v>0</v>
      </c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6"/>
      <c r="BE345" s="16"/>
    </row>
    <row r="346" spans="1:57" x14ac:dyDescent="0.3">
      <c r="A346" s="11" t="s">
        <v>2873</v>
      </c>
      <c r="B346" s="11" t="s">
        <v>2874</v>
      </c>
      <c r="C346" s="11" t="s">
        <v>1372</v>
      </c>
      <c r="D346" s="11" t="s">
        <v>1398</v>
      </c>
      <c r="E346" s="11" t="s">
        <v>466</v>
      </c>
      <c r="F346" s="11" t="s">
        <v>466</v>
      </c>
      <c r="G346" s="13">
        <v>41795.543379629627</v>
      </c>
      <c r="H346" s="11"/>
      <c r="I346" s="11"/>
      <c r="J346" s="11" t="s">
        <v>350</v>
      </c>
      <c r="K346" s="11" t="s">
        <v>361</v>
      </c>
      <c r="L346" s="11"/>
      <c r="M346" s="11"/>
      <c r="N346" s="11">
        <v>1200743</v>
      </c>
      <c r="O346" s="11"/>
      <c r="P346" s="11" t="s">
        <v>231</v>
      </c>
      <c r="Q346" s="11"/>
      <c r="R346" s="11"/>
      <c r="S346" s="11" t="s">
        <v>1374</v>
      </c>
      <c r="T346" s="11"/>
      <c r="U346" s="11"/>
      <c r="V346" s="11"/>
      <c r="W346" s="11"/>
      <c r="X346" s="36">
        <f t="shared" si="10"/>
        <v>0</v>
      </c>
      <c r="Y346" s="36">
        <f t="shared" si="11"/>
        <v>0</v>
      </c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6"/>
      <c r="BE346" s="16"/>
    </row>
    <row r="347" spans="1:57" x14ac:dyDescent="0.3">
      <c r="A347" s="11" t="s">
        <v>2875</v>
      </c>
      <c r="B347" s="11" t="s">
        <v>2876</v>
      </c>
      <c r="C347" s="11">
        <v>5488</v>
      </c>
      <c r="D347" s="11" t="s">
        <v>1433</v>
      </c>
      <c r="E347" s="11" t="s">
        <v>2877</v>
      </c>
      <c r="F347" s="11" t="s">
        <v>413</v>
      </c>
      <c r="G347" s="13">
        <v>41801.341678240744</v>
      </c>
      <c r="H347" s="11"/>
      <c r="I347" s="11"/>
      <c r="J347" s="11" t="s">
        <v>387</v>
      </c>
      <c r="K347" s="11" t="s">
        <v>361</v>
      </c>
      <c r="L347" s="11"/>
      <c r="M347" s="11"/>
      <c r="N347" s="11">
        <v>1200605</v>
      </c>
      <c r="O347" s="11"/>
      <c r="P347" s="11" t="s">
        <v>165</v>
      </c>
      <c r="Q347" s="11"/>
      <c r="R347" s="11" t="s">
        <v>979</v>
      </c>
      <c r="S347" s="11" t="s">
        <v>1374</v>
      </c>
      <c r="T347" s="11"/>
      <c r="U347" s="11"/>
      <c r="V347" s="11"/>
      <c r="W347" s="11"/>
      <c r="X347" s="36">
        <f t="shared" si="10"/>
        <v>0</v>
      </c>
      <c r="Y347" s="36">
        <f t="shared" si="11"/>
        <v>0</v>
      </c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6"/>
      <c r="BE347" s="16"/>
    </row>
    <row r="348" spans="1:57" x14ac:dyDescent="0.3">
      <c r="A348" s="11" t="s">
        <v>2878</v>
      </c>
      <c r="B348" s="11" t="s">
        <v>2879</v>
      </c>
      <c r="C348" s="11" t="s">
        <v>1372</v>
      </c>
      <c r="D348" s="11" t="s">
        <v>2880</v>
      </c>
      <c r="E348" s="11" t="s">
        <v>362</v>
      </c>
      <c r="F348" s="11" t="s">
        <v>2881</v>
      </c>
      <c r="G348" s="13">
        <v>41803.527638888889</v>
      </c>
      <c r="H348" s="11"/>
      <c r="I348" s="11"/>
      <c r="J348" s="11" t="s">
        <v>350</v>
      </c>
      <c r="K348" s="11" t="s">
        <v>392</v>
      </c>
      <c r="L348" s="11"/>
      <c r="M348" s="11"/>
      <c r="N348" s="11">
        <v>1200706</v>
      </c>
      <c r="O348" s="11"/>
      <c r="P348" s="11" t="s">
        <v>231</v>
      </c>
      <c r="Q348" s="11"/>
      <c r="R348" s="11"/>
      <c r="S348" s="11" t="s">
        <v>1374</v>
      </c>
      <c r="T348" s="11"/>
      <c r="U348" s="11"/>
      <c r="V348" s="11"/>
      <c r="W348" s="11"/>
      <c r="X348" s="36">
        <f t="shared" si="10"/>
        <v>0</v>
      </c>
      <c r="Y348" s="36">
        <f t="shared" si="11"/>
        <v>0</v>
      </c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2"/>
      <c r="AL348" s="11"/>
      <c r="AM348" s="11"/>
      <c r="AN348" s="11"/>
      <c r="AO348" s="12"/>
      <c r="AP348" s="11"/>
      <c r="AQ348" s="12"/>
      <c r="AR348" s="12"/>
      <c r="AS348" s="12"/>
      <c r="AT348" s="11"/>
      <c r="AU348" s="11"/>
      <c r="AV348" s="11"/>
      <c r="AW348" s="11"/>
      <c r="AX348" s="11"/>
      <c r="AY348" s="11"/>
      <c r="AZ348" s="11"/>
      <c r="BA348" s="11"/>
      <c r="BB348" s="12"/>
      <c r="BC348" s="11"/>
      <c r="BD348" s="16"/>
      <c r="BE348" s="16"/>
    </row>
    <row r="349" spans="1:57" x14ac:dyDescent="0.3">
      <c r="A349" s="11" t="s">
        <v>2882</v>
      </c>
      <c r="B349" s="11" t="s">
        <v>2883</v>
      </c>
      <c r="C349" s="11" t="s">
        <v>1372</v>
      </c>
      <c r="D349" s="11" t="s">
        <v>1471</v>
      </c>
      <c r="E349" s="11" t="s">
        <v>115</v>
      </c>
      <c r="F349" s="11" t="s">
        <v>633</v>
      </c>
      <c r="G349" s="13">
        <v>41808.495300925926</v>
      </c>
      <c r="H349" s="11"/>
      <c r="I349" s="11"/>
      <c r="J349" s="11" t="s">
        <v>350</v>
      </c>
      <c r="K349" s="11" t="s">
        <v>367</v>
      </c>
      <c r="L349" s="11"/>
      <c r="M349" s="11"/>
      <c r="N349" s="11">
        <v>1200502</v>
      </c>
      <c r="O349" s="11"/>
      <c r="P349" s="11" t="s">
        <v>231</v>
      </c>
      <c r="Q349" s="11"/>
      <c r="R349" s="11"/>
      <c r="S349" s="11" t="s">
        <v>356</v>
      </c>
      <c r="T349" s="11"/>
      <c r="U349" s="11"/>
      <c r="V349" s="11"/>
      <c r="W349" s="11"/>
      <c r="X349" s="36">
        <f t="shared" si="10"/>
        <v>0</v>
      </c>
      <c r="Y349" s="36">
        <f t="shared" si="11"/>
        <v>0</v>
      </c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6"/>
      <c r="BE349" s="16"/>
    </row>
    <row r="350" spans="1:57" x14ac:dyDescent="0.3">
      <c r="A350" s="11" t="s">
        <v>2884</v>
      </c>
      <c r="B350" s="11" t="s">
        <v>2885</v>
      </c>
      <c r="C350" s="11" t="s">
        <v>1372</v>
      </c>
      <c r="D350" s="11" t="s">
        <v>2886</v>
      </c>
      <c r="E350" s="11" t="s">
        <v>115</v>
      </c>
      <c r="F350" s="11" t="s">
        <v>633</v>
      </c>
      <c r="G350" s="13">
        <v>41808.512870370374</v>
      </c>
      <c r="H350" s="11"/>
      <c r="I350" s="11"/>
      <c r="J350" s="11" t="s">
        <v>350</v>
      </c>
      <c r="K350" s="11" t="s">
        <v>361</v>
      </c>
      <c r="L350" s="11"/>
      <c r="M350" s="11"/>
      <c r="N350" s="11">
        <v>1006900</v>
      </c>
      <c r="O350" s="11"/>
      <c r="P350" s="11" t="s">
        <v>231</v>
      </c>
      <c r="Q350" s="11"/>
      <c r="R350" s="11"/>
      <c r="S350" s="11" t="s">
        <v>1374</v>
      </c>
      <c r="T350" s="11"/>
      <c r="U350" s="11"/>
      <c r="V350" s="11"/>
      <c r="W350" s="11"/>
      <c r="X350" s="36">
        <f t="shared" si="10"/>
        <v>0</v>
      </c>
      <c r="Y350" s="36">
        <f t="shared" si="11"/>
        <v>0</v>
      </c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6"/>
      <c r="BE350" s="16"/>
    </row>
    <row r="351" spans="1:57" x14ac:dyDescent="0.3">
      <c r="A351" s="11" t="s">
        <v>2887</v>
      </c>
      <c r="B351" s="11" t="s">
        <v>2888</v>
      </c>
      <c r="C351" s="11" t="s">
        <v>1372</v>
      </c>
      <c r="D351" s="11" t="s">
        <v>2889</v>
      </c>
      <c r="E351" s="11" t="s">
        <v>526</v>
      </c>
      <c r="F351" s="11" t="s">
        <v>526</v>
      </c>
      <c r="G351" s="13">
        <v>41808.56890046296</v>
      </c>
      <c r="H351" s="11"/>
      <c r="I351" s="11"/>
      <c r="J351" s="11" t="s">
        <v>350</v>
      </c>
      <c r="K351" s="11" t="s">
        <v>352</v>
      </c>
      <c r="L351" s="11"/>
      <c r="M351" s="11"/>
      <c r="N351" s="11">
        <v>1200605</v>
      </c>
      <c r="O351" s="11"/>
      <c r="P351" s="11" t="s">
        <v>231</v>
      </c>
      <c r="Q351" s="11"/>
      <c r="R351" s="11"/>
      <c r="S351" s="11" t="s">
        <v>1374</v>
      </c>
      <c r="T351" s="11"/>
      <c r="U351" s="11"/>
      <c r="V351" s="11"/>
      <c r="W351" s="11"/>
      <c r="X351" s="36">
        <f t="shared" si="10"/>
        <v>0</v>
      </c>
      <c r="Y351" s="36">
        <f t="shared" si="11"/>
        <v>0</v>
      </c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2"/>
      <c r="AL351" s="11"/>
      <c r="AM351" s="11"/>
      <c r="AN351" s="11"/>
      <c r="AO351" s="11"/>
      <c r="AP351" s="11"/>
      <c r="AQ351" s="11"/>
      <c r="AR351" s="11"/>
      <c r="AS351" s="12"/>
      <c r="AT351" s="11"/>
      <c r="AU351" s="11"/>
      <c r="AV351" s="11"/>
      <c r="AW351" s="11"/>
      <c r="AX351" s="11"/>
      <c r="AY351" s="11"/>
      <c r="AZ351" s="11"/>
      <c r="BA351" s="11"/>
      <c r="BB351" s="12"/>
      <c r="BC351" s="11"/>
      <c r="BD351" s="16"/>
      <c r="BE351" s="16"/>
    </row>
    <row r="352" spans="1:57" x14ac:dyDescent="0.3">
      <c r="A352" s="11" t="s">
        <v>2890</v>
      </c>
      <c r="B352" s="11" t="s">
        <v>2891</v>
      </c>
      <c r="C352" s="11">
        <v>5519</v>
      </c>
      <c r="D352" s="11" t="s">
        <v>1433</v>
      </c>
      <c r="E352" s="11" t="s">
        <v>373</v>
      </c>
      <c r="F352" s="11" t="s">
        <v>462</v>
      </c>
      <c r="G352" s="13">
        <v>41808.597291666665</v>
      </c>
      <c r="H352" s="11"/>
      <c r="I352" s="11"/>
      <c r="J352" s="11" t="s">
        <v>387</v>
      </c>
      <c r="K352" s="11" t="s">
        <v>361</v>
      </c>
      <c r="L352" s="11"/>
      <c r="M352" s="11"/>
      <c r="N352" s="11">
        <v>1200605</v>
      </c>
      <c r="O352" s="11"/>
      <c r="P352" s="11" t="s">
        <v>165</v>
      </c>
      <c r="Q352" s="11"/>
      <c r="R352" s="11" t="s">
        <v>977</v>
      </c>
      <c r="S352" s="11" t="s">
        <v>1383</v>
      </c>
      <c r="T352" s="11"/>
      <c r="U352" s="11"/>
      <c r="V352" s="11"/>
      <c r="W352" s="11"/>
      <c r="X352" s="36">
        <f t="shared" si="10"/>
        <v>0</v>
      </c>
      <c r="Y352" s="36">
        <f t="shared" si="11"/>
        <v>0</v>
      </c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6"/>
      <c r="BE352" s="16"/>
    </row>
    <row r="353" spans="1:57" x14ac:dyDescent="0.3">
      <c r="A353" s="11" t="s">
        <v>2892</v>
      </c>
      <c r="B353" s="11" t="s">
        <v>2893</v>
      </c>
      <c r="C353" s="11" t="s">
        <v>1372</v>
      </c>
      <c r="D353" s="11" t="s">
        <v>1461</v>
      </c>
      <c r="E353" s="11" t="s">
        <v>391</v>
      </c>
      <c r="F353" s="11" t="s">
        <v>391</v>
      </c>
      <c r="G353" s="13">
        <v>41810.470682870371</v>
      </c>
      <c r="H353" s="11"/>
      <c r="I353" s="11"/>
      <c r="J353" s="11" t="s">
        <v>350</v>
      </c>
      <c r="K353" s="11" t="s">
        <v>361</v>
      </c>
      <c r="L353" s="11"/>
      <c r="M353" s="11"/>
      <c r="N353" s="11">
        <v>1008890</v>
      </c>
      <c r="O353" s="11"/>
      <c r="P353" s="11" t="s">
        <v>77</v>
      </c>
      <c r="Q353" s="11" t="s">
        <v>2793</v>
      </c>
      <c r="R353" s="11" t="s">
        <v>983</v>
      </c>
      <c r="S353" s="11" t="s">
        <v>1383</v>
      </c>
      <c r="T353" s="11"/>
      <c r="U353" s="11"/>
      <c r="V353" s="11"/>
      <c r="W353" s="11"/>
      <c r="X353" s="36">
        <f t="shared" si="10"/>
        <v>0</v>
      </c>
      <c r="Y353" s="36">
        <f t="shared" si="11"/>
        <v>0</v>
      </c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6"/>
      <c r="BE353" s="16"/>
    </row>
    <row r="354" spans="1:57" x14ac:dyDescent="0.3">
      <c r="A354" s="11" t="s">
        <v>698</v>
      </c>
      <c r="B354" s="11" t="s">
        <v>1045</v>
      </c>
      <c r="C354" s="11" t="s">
        <v>1372</v>
      </c>
      <c r="D354" s="11" t="s">
        <v>1446</v>
      </c>
      <c r="E354" s="11" t="s">
        <v>550</v>
      </c>
      <c r="F354" s="11" t="s">
        <v>550</v>
      </c>
      <c r="G354" s="13">
        <v>41817.488356481481</v>
      </c>
      <c r="H354" s="11"/>
      <c r="I354" s="11"/>
      <c r="J354" s="11" t="s">
        <v>350</v>
      </c>
      <c r="K354" s="11" t="s">
        <v>352</v>
      </c>
      <c r="L354" s="11"/>
      <c r="M354" s="11"/>
      <c r="N354" s="11">
        <v>1200740</v>
      </c>
      <c r="O354" s="11"/>
      <c r="P354" s="11" t="s">
        <v>520</v>
      </c>
      <c r="Q354" s="11" t="s">
        <v>369</v>
      </c>
      <c r="R354" s="11" t="s">
        <v>983</v>
      </c>
      <c r="S354" s="11" t="s">
        <v>356</v>
      </c>
      <c r="T354" s="11"/>
      <c r="U354" s="11"/>
      <c r="V354" s="11"/>
      <c r="W354" s="11"/>
      <c r="X354" s="36">
        <f t="shared" si="10"/>
        <v>0</v>
      </c>
      <c r="Y354" s="36">
        <f t="shared" si="11"/>
        <v>0</v>
      </c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6"/>
      <c r="BE354" s="16"/>
    </row>
    <row r="355" spans="1:57" x14ac:dyDescent="0.3">
      <c r="A355" s="11" t="s">
        <v>701</v>
      </c>
      <c r="B355" s="11" t="s">
        <v>4857</v>
      </c>
      <c r="C355" s="11">
        <v>2620</v>
      </c>
      <c r="D355" s="11" t="s">
        <v>1477</v>
      </c>
      <c r="E355" s="11" t="s">
        <v>598</v>
      </c>
      <c r="F355" s="11" t="s">
        <v>598</v>
      </c>
      <c r="G355" s="13">
        <v>41830.596435185187</v>
      </c>
      <c r="H355" s="11"/>
      <c r="I355" s="11"/>
      <c r="J355" s="11" t="s">
        <v>357</v>
      </c>
      <c r="K355" s="11"/>
      <c r="L355" s="11" t="s">
        <v>699</v>
      </c>
      <c r="M355" s="11" t="s">
        <v>353</v>
      </c>
      <c r="N355" s="11">
        <v>1069960001</v>
      </c>
      <c r="O355" s="11" t="s">
        <v>1475</v>
      </c>
      <c r="P355" s="11" t="s">
        <v>520</v>
      </c>
      <c r="Q355" s="11" t="s">
        <v>369</v>
      </c>
      <c r="R355" s="11" t="s">
        <v>983</v>
      </c>
      <c r="S355" s="11" t="s">
        <v>1383</v>
      </c>
      <c r="T355" s="11">
        <v>350</v>
      </c>
      <c r="U355" s="11">
        <v>396.5</v>
      </c>
      <c r="V355" s="11"/>
      <c r="W355" s="11"/>
      <c r="X355" s="36">
        <f t="shared" si="10"/>
        <v>350</v>
      </c>
      <c r="Y355" s="36">
        <f t="shared" si="11"/>
        <v>396.5</v>
      </c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6"/>
      <c r="BE355" s="16"/>
    </row>
    <row r="356" spans="1:57" x14ac:dyDescent="0.3">
      <c r="A356" s="11" t="s">
        <v>702</v>
      </c>
      <c r="B356" s="11" t="s">
        <v>703</v>
      </c>
      <c r="C356" s="11">
        <v>5618</v>
      </c>
      <c r="D356" s="11" t="s">
        <v>1430</v>
      </c>
      <c r="E356" s="11" t="s">
        <v>424</v>
      </c>
      <c r="F356" s="11" t="s">
        <v>424</v>
      </c>
      <c r="G356" s="13">
        <v>41835.329270833332</v>
      </c>
      <c r="H356" s="11"/>
      <c r="I356" s="11"/>
      <c r="J356" s="11" t="s">
        <v>387</v>
      </c>
      <c r="K356" s="11"/>
      <c r="L356" s="11" t="s">
        <v>699</v>
      </c>
      <c r="M356" s="11" t="s">
        <v>353</v>
      </c>
      <c r="N356" s="11">
        <v>1200605</v>
      </c>
      <c r="O356" s="11"/>
      <c r="P356" s="11" t="s">
        <v>165</v>
      </c>
      <c r="Q356" s="11" t="s">
        <v>369</v>
      </c>
      <c r="R356" s="11" t="s">
        <v>977</v>
      </c>
      <c r="S356" s="11" t="s">
        <v>356</v>
      </c>
      <c r="T356" s="11"/>
      <c r="U356" s="11"/>
      <c r="V356" s="11"/>
      <c r="W356" s="11"/>
      <c r="X356" s="36">
        <f t="shared" si="10"/>
        <v>0</v>
      </c>
      <c r="Y356" s="36">
        <f t="shared" si="11"/>
        <v>0</v>
      </c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2"/>
      <c r="AL356" s="12"/>
      <c r="AM356" s="11"/>
      <c r="AN356" s="11"/>
      <c r="AO356" s="11"/>
      <c r="AP356" s="11"/>
      <c r="AQ356" s="11"/>
      <c r="AR356" s="11"/>
      <c r="AS356" s="12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6"/>
      <c r="BE356" s="16"/>
    </row>
    <row r="357" spans="1:57" x14ac:dyDescent="0.3">
      <c r="A357" s="11" t="s">
        <v>2894</v>
      </c>
      <c r="B357" s="11" t="s">
        <v>2895</v>
      </c>
      <c r="C357" s="11" t="s">
        <v>1372</v>
      </c>
      <c r="D357" s="11" t="s">
        <v>1478</v>
      </c>
      <c r="E357" s="11" t="s">
        <v>77</v>
      </c>
      <c r="F357" s="11" t="s">
        <v>77</v>
      </c>
      <c r="G357" s="13">
        <v>41836.575208333335</v>
      </c>
      <c r="H357" s="11"/>
      <c r="I357" s="11"/>
      <c r="J357" s="11" t="s">
        <v>350</v>
      </c>
      <c r="K357" s="11"/>
      <c r="L357" s="11"/>
      <c r="M357" s="11"/>
      <c r="N357" s="11"/>
      <c r="O357" s="11"/>
      <c r="P357" s="11" t="s">
        <v>135</v>
      </c>
      <c r="Q357" s="11"/>
      <c r="R357" s="11"/>
      <c r="S357" s="11" t="s">
        <v>1374</v>
      </c>
      <c r="T357" s="11">
        <v>57</v>
      </c>
      <c r="U357" s="11">
        <v>17</v>
      </c>
      <c r="V357" s="11"/>
      <c r="W357" s="11"/>
      <c r="X357" s="36">
        <f t="shared" si="10"/>
        <v>57</v>
      </c>
      <c r="Y357" s="36">
        <f t="shared" si="11"/>
        <v>17</v>
      </c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2"/>
      <c r="BC357" s="11"/>
      <c r="BD357" s="16"/>
      <c r="BE357" s="16"/>
    </row>
    <row r="358" spans="1:57" x14ac:dyDescent="0.3">
      <c r="A358" s="11" t="s">
        <v>2896</v>
      </c>
      <c r="B358" s="11" t="s">
        <v>2897</v>
      </c>
      <c r="C358" s="11" t="s">
        <v>1372</v>
      </c>
      <c r="D358" s="11" t="s">
        <v>1459</v>
      </c>
      <c r="E358" s="11" t="s">
        <v>2898</v>
      </c>
      <c r="F358" s="11" t="s">
        <v>2898</v>
      </c>
      <c r="G358" s="13">
        <v>41841.654976851853</v>
      </c>
      <c r="H358" s="11"/>
      <c r="I358" s="11"/>
      <c r="J358" s="11" t="s">
        <v>350</v>
      </c>
      <c r="K358" s="11"/>
      <c r="L358" s="11"/>
      <c r="M358" s="11"/>
      <c r="N358" s="11"/>
      <c r="O358" s="11"/>
      <c r="P358" s="11"/>
      <c r="Q358" s="11"/>
      <c r="R358" s="11"/>
      <c r="S358" s="11" t="s">
        <v>1374</v>
      </c>
      <c r="T358" s="11"/>
      <c r="U358" s="11"/>
      <c r="V358" s="11"/>
      <c r="W358" s="11"/>
      <c r="X358" s="36">
        <f t="shared" si="10"/>
        <v>0</v>
      </c>
      <c r="Y358" s="36">
        <f t="shared" si="11"/>
        <v>0</v>
      </c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6"/>
      <c r="BE358" s="16"/>
    </row>
    <row r="359" spans="1:57" x14ac:dyDescent="0.3">
      <c r="A359" s="11" t="s">
        <v>2899</v>
      </c>
      <c r="B359" s="11" t="s">
        <v>2900</v>
      </c>
      <c r="C359" s="11">
        <v>5643</v>
      </c>
      <c r="D359" s="11" t="s">
        <v>2782</v>
      </c>
      <c r="E359" s="11" t="s">
        <v>692</v>
      </c>
      <c r="F359" s="11" t="s">
        <v>2901</v>
      </c>
      <c r="G359" s="13">
        <v>41842.586134259262</v>
      </c>
      <c r="H359" s="11"/>
      <c r="I359" s="11"/>
      <c r="J359" s="11" t="s">
        <v>389</v>
      </c>
      <c r="K359" s="11"/>
      <c r="L359" s="11" t="s">
        <v>704</v>
      </c>
      <c r="M359" s="11" t="s">
        <v>353</v>
      </c>
      <c r="N359" s="11">
        <v>1200706</v>
      </c>
      <c r="O359" s="11"/>
      <c r="P359" s="11" t="s">
        <v>2881</v>
      </c>
      <c r="Q359" s="11"/>
      <c r="R359" s="11"/>
      <c r="S359" s="11" t="s">
        <v>1374</v>
      </c>
      <c r="T359" s="11"/>
      <c r="U359" s="11"/>
      <c r="V359" s="11"/>
      <c r="W359" s="11"/>
      <c r="X359" s="36">
        <f t="shared" si="10"/>
        <v>0</v>
      </c>
      <c r="Y359" s="36">
        <f t="shared" si="11"/>
        <v>0</v>
      </c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6"/>
      <c r="BE359" s="16"/>
    </row>
    <row r="360" spans="1:57" x14ac:dyDescent="0.3">
      <c r="A360" s="11" t="s">
        <v>2902</v>
      </c>
      <c r="B360" s="11" t="s">
        <v>2903</v>
      </c>
      <c r="C360" s="11" t="s">
        <v>1372</v>
      </c>
      <c r="D360" s="11" t="s">
        <v>1442</v>
      </c>
      <c r="E360" s="11" t="s">
        <v>165</v>
      </c>
      <c r="F360" s="11" t="s">
        <v>165</v>
      </c>
      <c r="G360" s="13">
        <v>41845.686724537038</v>
      </c>
      <c r="H360" s="11"/>
      <c r="I360" s="11"/>
      <c r="J360" s="11" t="s">
        <v>350</v>
      </c>
      <c r="K360" s="11"/>
      <c r="L360" s="11" t="s">
        <v>705</v>
      </c>
      <c r="M360" s="11" t="s">
        <v>348</v>
      </c>
      <c r="N360" s="11">
        <v>1200704</v>
      </c>
      <c r="O360" s="11" t="s">
        <v>1473</v>
      </c>
      <c r="P360" s="11" t="s">
        <v>390</v>
      </c>
      <c r="Q360" s="11"/>
      <c r="R360" s="11"/>
      <c r="S360" s="11" t="s">
        <v>1374</v>
      </c>
      <c r="T360" s="11"/>
      <c r="U360" s="11"/>
      <c r="V360" s="11"/>
      <c r="W360" s="11"/>
      <c r="X360" s="36">
        <f t="shared" si="10"/>
        <v>0</v>
      </c>
      <c r="Y360" s="36">
        <f t="shared" si="11"/>
        <v>0</v>
      </c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6"/>
      <c r="BE360" s="16"/>
    </row>
    <row r="361" spans="1:57" x14ac:dyDescent="0.3">
      <c r="A361" s="11" t="s">
        <v>2904</v>
      </c>
      <c r="B361" s="11" t="s">
        <v>2905</v>
      </c>
      <c r="C361" s="11">
        <v>1295</v>
      </c>
      <c r="D361" s="11" t="s">
        <v>1464</v>
      </c>
      <c r="E361" s="11" t="s">
        <v>543</v>
      </c>
      <c r="F361" s="11" t="s">
        <v>543</v>
      </c>
      <c r="G361" s="13">
        <v>41849.443518518521</v>
      </c>
      <c r="H361" s="11"/>
      <c r="I361" s="11"/>
      <c r="J361" s="11" t="s">
        <v>350</v>
      </c>
      <c r="K361" s="11"/>
      <c r="L361" s="11"/>
      <c r="M361" s="11"/>
      <c r="N361" s="11"/>
      <c r="O361" s="11"/>
      <c r="P361" s="11" t="s">
        <v>390</v>
      </c>
      <c r="Q361" s="11"/>
      <c r="R361" s="11"/>
      <c r="S361" s="11" t="s">
        <v>1374</v>
      </c>
      <c r="T361" s="11"/>
      <c r="U361" s="11"/>
      <c r="V361" s="11"/>
      <c r="W361" s="11"/>
      <c r="X361" s="36">
        <f t="shared" si="10"/>
        <v>0</v>
      </c>
      <c r="Y361" s="36">
        <f t="shared" si="11"/>
        <v>0</v>
      </c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2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6"/>
      <c r="BE361" s="16"/>
    </row>
    <row r="362" spans="1:57" x14ac:dyDescent="0.3">
      <c r="A362" s="11" t="s">
        <v>2906</v>
      </c>
      <c r="B362" s="11" t="s">
        <v>2907</v>
      </c>
      <c r="C362" s="11" t="s">
        <v>1372</v>
      </c>
      <c r="D362" s="11" t="s">
        <v>2908</v>
      </c>
      <c r="E362" s="11" t="s">
        <v>2909</v>
      </c>
      <c r="F362" s="11" t="s">
        <v>2909</v>
      </c>
      <c r="G362" s="13">
        <v>41856.633773148147</v>
      </c>
      <c r="H362" s="11"/>
      <c r="I362" s="11"/>
      <c r="J362" s="11" t="s">
        <v>354</v>
      </c>
      <c r="K362" s="11"/>
      <c r="L362" s="11" t="s">
        <v>705</v>
      </c>
      <c r="M362" s="11" t="s">
        <v>348</v>
      </c>
      <c r="N362" s="11">
        <v>1200740</v>
      </c>
      <c r="O362" s="11"/>
      <c r="P362" s="11" t="s">
        <v>165</v>
      </c>
      <c r="Q362" s="11" t="s">
        <v>2180</v>
      </c>
      <c r="R362" s="11" t="s">
        <v>977</v>
      </c>
      <c r="S362" s="11" t="s">
        <v>1374</v>
      </c>
      <c r="T362" s="11"/>
      <c r="U362" s="11"/>
      <c r="V362" s="11"/>
      <c r="W362" s="11"/>
      <c r="X362" s="36">
        <f t="shared" si="10"/>
        <v>0</v>
      </c>
      <c r="Y362" s="36">
        <f t="shared" si="11"/>
        <v>0</v>
      </c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2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6"/>
      <c r="BE362" s="16"/>
    </row>
    <row r="363" spans="1:57" x14ac:dyDescent="0.3">
      <c r="A363" s="11" t="s">
        <v>2910</v>
      </c>
      <c r="B363" s="11" t="s">
        <v>2911</v>
      </c>
      <c r="C363" s="11">
        <v>5706</v>
      </c>
      <c r="D363" s="11" t="s">
        <v>1433</v>
      </c>
      <c r="E363" s="11" t="s">
        <v>424</v>
      </c>
      <c r="F363" s="11" t="s">
        <v>424</v>
      </c>
      <c r="G363" s="13">
        <v>41858.341898148145</v>
      </c>
      <c r="H363" s="11"/>
      <c r="I363" s="11"/>
      <c r="J363" s="11" t="s">
        <v>387</v>
      </c>
      <c r="K363" s="11"/>
      <c r="L363" s="11" t="s">
        <v>699</v>
      </c>
      <c r="M363" s="11" t="s">
        <v>353</v>
      </c>
      <c r="N363" s="11">
        <v>1200605</v>
      </c>
      <c r="O363" s="11"/>
      <c r="P363" s="11" t="s">
        <v>115</v>
      </c>
      <c r="Q363" s="11"/>
      <c r="R363" s="11"/>
      <c r="S363" s="11" t="s">
        <v>1374</v>
      </c>
      <c r="T363" s="11"/>
      <c r="U363" s="11"/>
      <c r="V363" s="11"/>
      <c r="W363" s="11"/>
      <c r="X363" s="36">
        <f t="shared" si="10"/>
        <v>0</v>
      </c>
      <c r="Y363" s="36">
        <f t="shared" si="11"/>
        <v>0</v>
      </c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2"/>
      <c r="AN363" s="12"/>
      <c r="AO363" s="11"/>
      <c r="AP363" s="11"/>
      <c r="AQ363" s="12"/>
      <c r="AR363" s="12"/>
      <c r="AS363" s="12"/>
      <c r="AT363" s="11"/>
      <c r="AU363" s="11"/>
      <c r="AV363" s="11"/>
      <c r="AW363" s="11"/>
      <c r="AX363" s="11"/>
      <c r="AY363" s="11"/>
      <c r="AZ363" s="11"/>
      <c r="BA363" s="11"/>
      <c r="BB363" s="12"/>
      <c r="BC363" s="11"/>
      <c r="BD363" s="16"/>
      <c r="BE363" s="16"/>
    </row>
    <row r="364" spans="1:57" x14ac:dyDescent="0.3">
      <c r="A364" s="11" t="s">
        <v>711</v>
      </c>
      <c r="B364" s="11" t="s">
        <v>1557</v>
      </c>
      <c r="C364" s="11" t="s">
        <v>1372</v>
      </c>
      <c r="D364" s="11" t="s">
        <v>1410</v>
      </c>
      <c r="E364" s="11" t="s">
        <v>527</v>
      </c>
      <c r="F364" s="11" t="s">
        <v>527</v>
      </c>
      <c r="G364" s="13">
        <v>41858.564502314817</v>
      </c>
      <c r="H364" s="11"/>
      <c r="I364" s="11"/>
      <c r="J364" s="11" t="s">
        <v>350</v>
      </c>
      <c r="K364" s="11"/>
      <c r="L364" s="11" t="s">
        <v>699</v>
      </c>
      <c r="M364" s="11" t="s">
        <v>353</v>
      </c>
      <c r="N364" s="11">
        <v>1019960004</v>
      </c>
      <c r="O364" s="11" t="s">
        <v>1475</v>
      </c>
      <c r="P364" s="11" t="s">
        <v>653</v>
      </c>
      <c r="Q364" s="11" t="s">
        <v>369</v>
      </c>
      <c r="R364" s="11"/>
      <c r="S364" s="11" t="s">
        <v>1374</v>
      </c>
      <c r="T364" s="11">
        <v>500</v>
      </c>
      <c r="U364" s="11"/>
      <c r="V364" s="11"/>
      <c r="W364" s="11"/>
      <c r="X364" s="36">
        <f t="shared" si="10"/>
        <v>500</v>
      </c>
      <c r="Y364" s="36">
        <f t="shared" si="11"/>
        <v>0</v>
      </c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6"/>
      <c r="BE364" s="16"/>
    </row>
    <row r="365" spans="1:57" x14ac:dyDescent="0.3">
      <c r="A365" s="11" t="s">
        <v>2912</v>
      </c>
      <c r="B365" s="11" t="s">
        <v>2913</v>
      </c>
      <c r="C365" s="11">
        <v>5713</v>
      </c>
      <c r="D365" s="11" t="s">
        <v>1433</v>
      </c>
      <c r="E365" s="11" t="s">
        <v>461</v>
      </c>
      <c r="F365" s="11" t="s">
        <v>461</v>
      </c>
      <c r="G365" s="13">
        <v>41858.693344907406</v>
      </c>
      <c r="H365" s="11"/>
      <c r="I365" s="11"/>
      <c r="J365" s="11" t="s">
        <v>387</v>
      </c>
      <c r="K365" s="11"/>
      <c r="L365" s="11" t="s">
        <v>700</v>
      </c>
      <c r="M365" s="11" t="s">
        <v>353</v>
      </c>
      <c r="N365" s="11">
        <v>1200605</v>
      </c>
      <c r="O365" s="11"/>
      <c r="P365" s="11" t="s">
        <v>165</v>
      </c>
      <c r="Q365" s="11"/>
      <c r="R365" s="11" t="s">
        <v>979</v>
      </c>
      <c r="S365" s="11" t="s">
        <v>1383</v>
      </c>
      <c r="T365" s="11"/>
      <c r="U365" s="11"/>
      <c r="V365" s="11"/>
      <c r="W365" s="11"/>
      <c r="X365" s="36">
        <f t="shared" si="10"/>
        <v>0</v>
      </c>
      <c r="Y365" s="36">
        <f t="shared" si="11"/>
        <v>0</v>
      </c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2"/>
      <c r="AL365" s="11"/>
      <c r="AM365" s="12"/>
      <c r="AN365" s="12"/>
      <c r="AO365" s="12"/>
      <c r="AP365" s="12"/>
      <c r="AQ365" s="12"/>
      <c r="AR365" s="12"/>
      <c r="AS365" s="12"/>
      <c r="AT365" s="11"/>
      <c r="AU365" s="11"/>
      <c r="AV365" s="11"/>
      <c r="AW365" s="11"/>
      <c r="AX365" s="11"/>
      <c r="AY365" s="11"/>
      <c r="AZ365" s="11"/>
      <c r="BA365" s="11"/>
      <c r="BB365" s="12"/>
      <c r="BC365" s="11"/>
      <c r="BD365" s="16"/>
      <c r="BE365" s="16"/>
    </row>
    <row r="366" spans="1:57" x14ac:dyDescent="0.3">
      <c r="A366" s="11" t="s">
        <v>712</v>
      </c>
      <c r="B366" s="11" t="s">
        <v>713</v>
      </c>
      <c r="C366" s="11">
        <v>1</v>
      </c>
      <c r="D366" s="11" t="s">
        <v>1446</v>
      </c>
      <c r="E366" s="11" t="s">
        <v>550</v>
      </c>
      <c r="F366" s="11" t="s">
        <v>550</v>
      </c>
      <c r="G366" s="13">
        <v>41864.583113425928</v>
      </c>
      <c r="H366" s="11"/>
      <c r="I366" s="11"/>
      <c r="J366" s="11" t="s">
        <v>350</v>
      </c>
      <c r="K366" s="11"/>
      <c r="L366" s="11" t="s">
        <v>699</v>
      </c>
      <c r="M366" s="11" t="s">
        <v>353</v>
      </c>
      <c r="N366" s="11">
        <v>1008890</v>
      </c>
      <c r="O366" s="11"/>
      <c r="P366" s="11" t="s">
        <v>77</v>
      </c>
      <c r="Q366" s="11" t="s">
        <v>369</v>
      </c>
      <c r="R366" s="11" t="s">
        <v>983</v>
      </c>
      <c r="S366" s="11" t="s">
        <v>1383</v>
      </c>
      <c r="T366" s="11"/>
      <c r="U366" s="11"/>
      <c r="V366" s="11"/>
      <c r="W366" s="11"/>
      <c r="X366" s="36">
        <f t="shared" si="10"/>
        <v>0</v>
      </c>
      <c r="Y366" s="36">
        <f t="shared" si="11"/>
        <v>0</v>
      </c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6"/>
      <c r="BE366" s="16"/>
    </row>
    <row r="367" spans="1:57" x14ac:dyDescent="0.3">
      <c r="A367" s="11" t="s">
        <v>714</v>
      </c>
      <c r="B367" s="11" t="s">
        <v>715</v>
      </c>
      <c r="C367" s="11" t="s">
        <v>1372</v>
      </c>
      <c r="D367" s="11" t="s">
        <v>1403</v>
      </c>
      <c r="E367" s="11" t="s">
        <v>373</v>
      </c>
      <c r="F367" s="11" t="s">
        <v>373</v>
      </c>
      <c r="G367" s="13">
        <v>41864.651203703703</v>
      </c>
      <c r="H367" s="11"/>
      <c r="I367" s="11"/>
      <c r="J367" s="11" t="s">
        <v>350</v>
      </c>
      <c r="K367" s="11"/>
      <c r="L367" s="11" t="s">
        <v>704</v>
      </c>
      <c r="M367" s="11" t="s">
        <v>353</v>
      </c>
      <c r="N367" s="11">
        <v>1008910</v>
      </c>
      <c r="O367" s="11" t="s">
        <v>1475</v>
      </c>
      <c r="P367" s="11" t="s">
        <v>115</v>
      </c>
      <c r="Q367" s="11" t="s">
        <v>369</v>
      </c>
      <c r="R367" s="11" t="s">
        <v>980</v>
      </c>
      <c r="S367" s="11" t="s">
        <v>1374</v>
      </c>
      <c r="T367" s="11"/>
      <c r="U367" s="11"/>
      <c r="V367" s="11"/>
      <c r="W367" s="11"/>
      <c r="X367" s="36">
        <f t="shared" si="10"/>
        <v>0</v>
      </c>
      <c r="Y367" s="36">
        <f t="shared" si="11"/>
        <v>0</v>
      </c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6"/>
      <c r="BE367" s="16"/>
    </row>
    <row r="368" spans="1:57" x14ac:dyDescent="0.3">
      <c r="A368" s="11" t="s">
        <v>716</v>
      </c>
      <c r="B368" s="11" t="s">
        <v>717</v>
      </c>
      <c r="C368" s="11" t="s">
        <v>1372</v>
      </c>
      <c r="D368" s="11" t="s">
        <v>1482</v>
      </c>
      <c r="E368" s="11" t="s">
        <v>718</v>
      </c>
      <c r="F368" s="11" t="s">
        <v>718</v>
      </c>
      <c r="G368" s="13">
        <v>41866.37431712963</v>
      </c>
      <c r="H368" s="11"/>
      <c r="I368" s="11"/>
      <c r="J368" s="11" t="s">
        <v>350</v>
      </c>
      <c r="K368" s="11"/>
      <c r="L368" s="11" t="s">
        <v>699</v>
      </c>
      <c r="M368" s="11" t="s">
        <v>353</v>
      </c>
      <c r="N368" s="11">
        <v>1200709</v>
      </c>
      <c r="O368" s="11"/>
      <c r="P368" s="11" t="s">
        <v>116</v>
      </c>
      <c r="Q368" s="11" t="s">
        <v>369</v>
      </c>
      <c r="R368" s="11" t="s">
        <v>980</v>
      </c>
      <c r="S368" s="11" t="s">
        <v>356</v>
      </c>
      <c r="T368" s="11"/>
      <c r="U368" s="11"/>
      <c r="V368" s="11"/>
      <c r="W368" s="11"/>
      <c r="X368" s="36">
        <f t="shared" si="10"/>
        <v>0</v>
      </c>
      <c r="Y368" s="36">
        <f t="shared" si="11"/>
        <v>0</v>
      </c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2"/>
      <c r="AR368" s="11"/>
      <c r="AS368" s="12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6"/>
      <c r="BE368" s="16"/>
    </row>
    <row r="369" spans="1:57" x14ac:dyDescent="0.3">
      <c r="A369" s="11" t="s">
        <v>719</v>
      </c>
      <c r="B369" s="11" t="s">
        <v>720</v>
      </c>
      <c r="C369" s="11">
        <v>2689</v>
      </c>
      <c r="D369" s="11" t="s">
        <v>1449</v>
      </c>
      <c r="E369" s="11" t="s">
        <v>649</v>
      </c>
      <c r="F369" s="11" t="s">
        <v>649</v>
      </c>
      <c r="G369" s="13">
        <v>41872.289629629631</v>
      </c>
      <c r="H369" s="11"/>
      <c r="I369" s="11"/>
      <c r="J369" s="11" t="s">
        <v>350</v>
      </c>
      <c r="K369" s="11"/>
      <c r="L369" s="11" t="s">
        <v>700</v>
      </c>
      <c r="M369" s="11" t="s">
        <v>353</v>
      </c>
      <c r="N369" s="11">
        <v>1008890</v>
      </c>
      <c r="O369" s="11"/>
      <c r="P369" s="11" t="s">
        <v>77</v>
      </c>
      <c r="Q369" s="11" t="s">
        <v>369</v>
      </c>
      <c r="R369" s="11" t="s">
        <v>983</v>
      </c>
      <c r="S369" s="11" t="s">
        <v>356</v>
      </c>
      <c r="T369" s="11"/>
      <c r="U369" s="11"/>
      <c r="V369" s="11"/>
      <c r="W369" s="11"/>
      <c r="X369" s="36">
        <f t="shared" si="10"/>
        <v>0</v>
      </c>
      <c r="Y369" s="36">
        <f t="shared" si="11"/>
        <v>0</v>
      </c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2"/>
      <c r="AL369" s="12"/>
      <c r="AM369" s="12"/>
      <c r="AN369" s="12"/>
      <c r="AO369" s="11"/>
      <c r="AP369" s="11"/>
      <c r="AQ369" s="12"/>
      <c r="AR369" s="12"/>
      <c r="AS369" s="12"/>
      <c r="AT369" s="11"/>
      <c r="AU369" s="11"/>
      <c r="AV369" s="11"/>
      <c r="AW369" s="11"/>
      <c r="AX369" s="11"/>
      <c r="AY369" s="11"/>
      <c r="AZ369" s="11"/>
      <c r="BA369" s="11"/>
      <c r="BB369" s="12"/>
      <c r="BC369" s="11"/>
      <c r="BD369" s="16"/>
      <c r="BE369" s="16"/>
    </row>
    <row r="370" spans="1:57" x14ac:dyDescent="0.3">
      <c r="A370" s="11" t="s">
        <v>2914</v>
      </c>
      <c r="B370" s="11" t="s">
        <v>2915</v>
      </c>
      <c r="C370" s="11">
        <v>1</v>
      </c>
      <c r="D370" s="11" t="s">
        <v>1479</v>
      </c>
      <c r="E370" s="11" t="s">
        <v>706</v>
      </c>
      <c r="F370" s="11" t="s">
        <v>706</v>
      </c>
      <c r="G370" s="13">
        <v>41873.637743055559</v>
      </c>
      <c r="H370" s="11"/>
      <c r="I370" s="11"/>
      <c r="J370" s="11" t="s">
        <v>350</v>
      </c>
      <c r="K370" s="11"/>
      <c r="L370" s="11" t="s">
        <v>699</v>
      </c>
      <c r="M370" s="11" t="s">
        <v>353</v>
      </c>
      <c r="N370" s="11">
        <v>1200709</v>
      </c>
      <c r="O370" s="11"/>
      <c r="P370" s="11" t="s">
        <v>77</v>
      </c>
      <c r="Q370" s="11" t="s">
        <v>2316</v>
      </c>
      <c r="R370" s="11" t="s">
        <v>983</v>
      </c>
      <c r="S370" s="11" t="s">
        <v>1383</v>
      </c>
      <c r="T370" s="11"/>
      <c r="U370" s="11"/>
      <c r="V370" s="11"/>
      <c r="W370" s="11"/>
      <c r="X370" s="36">
        <f t="shared" si="10"/>
        <v>0</v>
      </c>
      <c r="Y370" s="36">
        <f t="shared" si="11"/>
        <v>0</v>
      </c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6"/>
      <c r="BE370" s="16"/>
    </row>
    <row r="371" spans="1:57" x14ac:dyDescent="0.3">
      <c r="A371" s="11" t="s">
        <v>2916</v>
      </c>
      <c r="B371" s="11" t="s">
        <v>2917</v>
      </c>
      <c r="C371" s="11" t="s">
        <v>1372</v>
      </c>
      <c r="D371" s="11" t="s">
        <v>1469</v>
      </c>
      <c r="E371" s="11" t="s">
        <v>2881</v>
      </c>
      <c r="F371" s="11" t="s">
        <v>2881</v>
      </c>
      <c r="G371" s="13">
        <v>41876.457754629628</v>
      </c>
      <c r="H371" s="11"/>
      <c r="I371" s="11"/>
      <c r="J371" s="11" t="s">
        <v>350</v>
      </c>
      <c r="K371" s="11"/>
      <c r="L371" s="11" t="s">
        <v>700</v>
      </c>
      <c r="M371" s="11" t="s">
        <v>353</v>
      </c>
      <c r="N371" s="11">
        <v>1200706</v>
      </c>
      <c r="O371" s="11"/>
      <c r="P371" s="11" t="s">
        <v>2881</v>
      </c>
      <c r="Q371" s="11"/>
      <c r="R371" s="11"/>
      <c r="S371" s="11" t="s">
        <v>1374</v>
      </c>
      <c r="T371" s="11"/>
      <c r="U371" s="11"/>
      <c r="V371" s="11"/>
      <c r="W371" s="11"/>
      <c r="X371" s="36">
        <f t="shared" si="10"/>
        <v>0</v>
      </c>
      <c r="Y371" s="36">
        <f t="shared" si="11"/>
        <v>0</v>
      </c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6"/>
      <c r="BE371" s="16"/>
    </row>
    <row r="372" spans="1:57" x14ac:dyDescent="0.3">
      <c r="A372" s="11" t="s">
        <v>2918</v>
      </c>
      <c r="B372" s="11" t="s">
        <v>2919</v>
      </c>
      <c r="C372" s="11">
        <v>5776</v>
      </c>
      <c r="D372" s="11" t="s">
        <v>1441</v>
      </c>
      <c r="E372" s="11" t="s">
        <v>355</v>
      </c>
      <c r="F372" s="11" t="s">
        <v>2920</v>
      </c>
      <c r="G372" s="13">
        <v>41878.37059027778</v>
      </c>
      <c r="H372" s="11"/>
      <c r="I372" s="11"/>
      <c r="J372" s="11" t="s">
        <v>357</v>
      </c>
      <c r="K372" s="11"/>
      <c r="L372" s="11" t="s">
        <v>699</v>
      </c>
      <c r="M372" s="11" t="s">
        <v>353</v>
      </c>
      <c r="N372" s="11">
        <v>1200706</v>
      </c>
      <c r="O372" s="11"/>
      <c r="P372" s="11" t="s">
        <v>362</v>
      </c>
      <c r="Q372" s="11"/>
      <c r="R372" s="11"/>
      <c r="S372" s="11" t="s">
        <v>356</v>
      </c>
      <c r="T372" s="11"/>
      <c r="U372" s="11"/>
      <c r="V372" s="11"/>
      <c r="W372" s="11"/>
      <c r="X372" s="36">
        <f t="shared" si="10"/>
        <v>0</v>
      </c>
      <c r="Y372" s="36">
        <f t="shared" si="11"/>
        <v>0</v>
      </c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6"/>
      <c r="BE372" s="16"/>
    </row>
    <row r="373" spans="1:57" x14ac:dyDescent="0.3">
      <c r="A373" s="11" t="s">
        <v>2921</v>
      </c>
      <c r="B373" s="11" t="s">
        <v>2922</v>
      </c>
      <c r="C373" s="11" t="s">
        <v>1372</v>
      </c>
      <c r="D373" s="11" t="s">
        <v>2646</v>
      </c>
      <c r="E373" s="11" t="s">
        <v>603</v>
      </c>
      <c r="F373" s="11" t="s">
        <v>61</v>
      </c>
      <c r="G373" s="13">
        <v>41885.484479166669</v>
      </c>
      <c r="H373" s="11"/>
      <c r="I373" s="11"/>
      <c r="J373" s="11" t="s">
        <v>350</v>
      </c>
      <c r="K373" s="11"/>
      <c r="L373" s="11" t="s">
        <v>699</v>
      </c>
      <c r="M373" s="11" t="s">
        <v>353</v>
      </c>
      <c r="N373" s="11">
        <v>1008890</v>
      </c>
      <c r="O373" s="11"/>
      <c r="P373" s="11" t="s">
        <v>231</v>
      </c>
      <c r="Q373" s="11"/>
      <c r="R373" s="11"/>
      <c r="S373" s="11" t="s">
        <v>1374</v>
      </c>
      <c r="T373" s="11"/>
      <c r="U373" s="11"/>
      <c r="V373" s="11"/>
      <c r="W373" s="11"/>
      <c r="X373" s="36">
        <f t="shared" si="10"/>
        <v>0</v>
      </c>
      <c r="Y373" s="36">
        <f t="shared" si="11"/>
        <v>0</v>
      </c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6"/>
      <c r="BE373" s="16"/>
    </row>
    <row r="374" spans="1:57" x14ac:dyDescent="0.3">
      <c r="A374" s="11" t="s">
        <v>722</v>
      </c>
      <c r="B374" s="11" t="s">
        <v>723</v>
      </c>
      <c r="C374" s="11" t="s">
        <v>1372</v>
      </c>
      <c r="D374" s="11" t="s">
        <v>1481</v>
      </c>
      <c r="E374" s="11" t="s">
        <v>375</v>
      </c>
      <c r="F374" s="11" t="s">
        <v>375</v>
      </c>
      <c r="G374" s="13">
        <v>41887.664803240739</v>
      </c>
      <c r="H374" s="11"/>
      <c r="I374" s="11"/>
      <c r="J374" s="11" t="s">
        <v>350</v>
      </c>
      <c r="K374" s="11"/>
      <c r="L374" s="11" t="s">
        <v>699</v>
      </c>
      <c r="M374" s="11" t="s">
        <v>353</v>
      </c>
      <c r="N374" s="11">
        <v>1008890</v>
      </c>
      <c r="O374" s="11"/>
      <c r="P374" s="11" t="s">
        <v>265</v>
      </c>
      <c r="Q374" s="11" t="s">
        <v>369</v>
      </c>
      <c r="R374" s="11" t="s">
        <v>978</v>
      </c>
      <c r="S374" s="11" t="s">
        <v>1383</v>
      </c>
      <c r="T374" s="11"/>
      <c r="U374" s="11"/>
      <c r="V374" s="11"/>
      <c r="W374" s="11"/>
      <c r="X374" s="36">
        <f t="shared" si="10"/>
        <v>0</v>
      </c>
      <c r="Y374" s="36">
        <f t="shared" si="11"/>
        <v>0</v>
      </c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6"/>
      <c r="BE374" s="16"/>
    </row>
    <row r="375" spans="1:57" x14ac:dyDescent="0.3">
      <c r="A375" s="11" t="s">
        <v>2924</v>
      </c>
      <c r="B375" s="11" t="s">
        <v>2925</v>
      </c>
      <c r="C375" s="11">
        <v>5820</v>
      </c>
      <c r="D375" s="11" t="s">
        <v>1433</v>
      </c>
      <c r="E375" s="11" t="s">
        <v>2923</v>
      </c>
      <c r="F375" s="11" t="s">
        <v>2923</v>
      </c>
      <c r="G375" s="13">
        <v>41887.717083333337</v>
      </c>
      <c r="H375" s="11"/>
      <c r="I375" s="11"/>
      <c r="J375" s="11" t="s">
        <v>387</v>
      </c>
      <c r="K375" s="11"/>
      <c r="L375" s="11" t="s">
        <v>699</v>
      </c>
      <c r="M375" s="11" t="s">
        <v>353</v>
      </c>
      <c r="N375" s="11">
        <v>1200605</v>
      </c>
      <c r="O375" s="11"/>
      <c r="P375" s="11" t="s">
        <v>165</v>
      </c>
      <c r="Q375" s="11"/>
      <c r="R375" s="11" t="s">
        <v>977</v>
      </c>
      <c r="S375" s="11" t="s">
        <v>1374</v>
      </c>
      <c r="T375" s="11"/>
      <c r="U375" s="11"/>
      <c r="V375" s="11"/>
      <c r="W375" s="11"/>
      <c r="X375" s="36">
        <f t="shared" si="10"/>
        <v>0</v>
      </c>
      <c r="Y375" s="36">
        <f t="shared" si="11"/>
        <v>0</v>
      </c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2"/>
      <c r="AN375" s="12"/>
      <c r="AO375" s="12"/>
      <c r="AP375" s="11"/>
      <c r="AQ375" s="12"/>
      <c r="AR375" s="12"/>
      <c r="AS375" s="12"/>
      <c r="AT375" s="11"/>
      <c r="AU375" s="11"/>
      <c r="AV375" s="11"/>
      <c r="AW375" s="11"/>
      <c r="AX375" s="11"/>
      <c r="AY375" s="11"/>
      <c r="AZ375" s="11"/>
      <c r="BA375" s="11"/>
      <c r="BB375" s="12"/>
      <c r="BC375" s="11"/>
      <c r="BD375" s="16"/>
      <c r="BE375" s="16"/>
    </row>
    <row r="376" spans="1:57" x14ac:dyDescent="0.3">
      <c r="A376" s="11" t="s">
        <v>2926</v>
      </c>
      <c r="B376" s="11" t="s">
        <v>2927</v>
      </c>
      <c r="C376" s="11">
        <v>5820</v>
      </c>
      <c r="D376" s="11" t="s">
        <v>1433</v>
      </c>
      <c r="E376" s="11" t="s">
        <v>2923</v>
      </c>
      <c r="F376" s="11" t="s">
        <v>2923</v>
      </c>
      <c r="G376" s="13">
        <v>41887.723761574074</v>
      </c>
      <c r="H376" s="11"/>
      <c r="I376" s="11"/>
      <c r="J376" s="11" t="s">
        <v>387</v>
      </c>
      <c r="K376" s="11"/>
      <c r="L376" s="11" t="s">
        <v>699</v>
      </c>
      <c r="M376" s="11" t="s">
        <v>353</v>
      </c>
      <c r="N376" s="11">
        <v>1200605</v>
      </c>
      <c r="O376" s="11"/>
      <c r="P376" s="11" t="s">
        <v>165</v>
      </c>
      <c r="Q376" s="11"/>
      <c r="R376" s="11" t="s">
        <v>977</v>
      </c>
      <c r="S376" s="11" t="s">
        <v>1374</v>
      </c>
      <c r="T376" s="11"/>
      <c r="U376" s="11"/>
      <c r="V376" s="11"/>
      <c r="W376" s="11"/>
      <c r="X376" s="36">
        <f t="shared" si="10"/>
        <v>0</v>
      </c>
      <c r="Y376" s="36">
        <f t="shared" si="11"/>
        <v>0</v>
      </c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6"/>
      <c r="BE376" s="16"/>
    </row>
    <row r="377" spans="1:57" x14ac:dyDescent="0.3">
      <c r="A377" s="11" t="s">
        <v>724</v>
      </c>
      <c r="B377" s="11" t="s">
        <v>725</v>
      </c>
      <c r="C377" s="11">
        <v>1</v>
      </c>
      <c r="D377" s="11" t="s">
        <v>1436</v>
      </c>
      <c r="E377" s="11" t="s">
        <v>423</v>
      </c>
      <c r="F377" s="11" t="s">
        <v>423</v>
      </c>
      <c r="G377" s="13">
        <v>41890.651076388887</v>
      </c>
      <c r="H377" s="11"/>
      <c r="I377" s="11"/>
      <c r="J377" s="11" t="s">
        <v>387</v>
      </c>
      <c r="K377" s="11"/>
      <c r="L377" s="11" t="s">
        <v>699</v>
      </c>
      <c r="M377" s="11" t="s">
        <v>353</v>
      </c>
      <c r="N377" s="11">
        <v>1200718</v>
      </c>
      <c r="O377" s="11"/>
      <c r="P377" s="11" t="s">
        <v>165</v>
      </c>
      <c r="Q377" s="11" t="s">
        <v>369</v>
      </c>
      <c r="R377" s="11" t="s">
        <v>977</v>
      </c>
      <c r="S377" s="11" t="s">
        <v>1383</v>
      </c>
      <c r="T377" s="11">
        <v>150</v>
      </c>
      <c r="U377" s="11">
        <v>143</v>
      </c>
      <c r="V377" s="11"/>
      <c r="W377" s="11"/>
      <c r="X377" s="36">
        <f t="shared" si="10"/>
        <v>150</v>
      </c>
      <c r="Y377" s="36">
        <f t="shared" si="11"/>
        <v>143</v>
      </c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6"/>
      <c r="BE377" s="16"/>
    </row>
    <row r="378" spans="1:57" x14ac:dyDescent="0.3">
      <c r="A378" s="11" t="s">
        <v>726</v>
      </c>
      <c r="B378" s="11" t="s">
        <v>727</v>
      </c>
      <c r="C378" s="11">
        <v>2080</v>
      </c>
      <c r="D378" s="11" t="s">
        <v>1461</v>
      </c>
      <c r="E378" s="11" t="s">
        <v>355</v>
      </c>
      <c r="F378" s="11" t="s">
        <v>391</v>
      </c>
      <c r="G378" s="13">
        <v>41893.422025462962</v>
      </c>
      <c r="H378" s="11"/>
      <c r="I378" s="11"/>
      <c r="J378" s="11" t="s">
        <v>357</v>
      </c>
      <c r="K378" s="11"/>
      <c r="L378" s="11" t="s">
        <v>699</v>
      </c>
      <c r="M378" s="11" t="s">
        <v>353</v>
      </c>
      <c r="N378" s="11">
        <v>1008890</v>
      </c>
      <c r="O378" s="11" t="s">
        <v>1473</v>
      </c>
      <c r="P378" s="11" t="s">
        <v>77</v>
      </c>
      <c r="Q378" s="11" t="s">
        <v>369</v>
      </c>
      <c r="R378" s="11" t="s">
        <v>983</v>
      </c>
      <c r="S378" s="11" t="s">
        <v>1374</v>
      </c>
      <c r="T378" s="11"/>
      <c r="U378" s="11">
        <v>18</v>
      </c>
      <c r="V378" s="11"/>
      <c r="W378" s="11"/>
      <c r="X378" s="36">
        <f t="shared" si="10"/>
        <v>0</v>
      </c>
      <c r="Y378" s="36">
        <f t="shared" si="11"/>
        <v>18</v>
      </c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6"/>
      <c r="BE378" s="16"/>
    </row>
    <row r="379" spans="1:57" x14ac:dyDescent="0.3">
      <c r="A379" s="11" t="s">
        <v>2928</v>
      </c>
      <c r="B379" s="11" t="s">
        <v>2929</v>
      </c>
      <c r="C379" s="11">
        <v>5432</v>
      </c>
      <c r="D379" s="11" t="s">
        <v>2217</v>
      </c>
      <c r="E379" s="11" t="s">
        <v>2218</v>
      </c>
      <c r="F379" s="11" t="s">
        <v>2363</v>
      </c>
      <c r="G379" s="13">
        <v>41894.388287037036</v>
      </c>
      <c r="H379" s="11"/>
      <c r="I379" s="11"/>
      <c r="J379" s="11" t="s">
        <v>350</v>
      </c>
      <c r="K379" s="11"/>
      <c r="L379" s="11"/>
      <c r="M379" s="11"/>
      <c r="N379" s="11">
        <v>1200502</v>
      </c>
      <c r="O379" s="11"/>
      <c r="P379" s="11" t="s">
        <v>231</v>
      </c>
      <c r="Q379" s="11"/>
      <c r="R379" s="11"/>
      <c r="S379" s="11" t="s">
        <v>1374</v>
      </c>
      <c r="T379" s="11"/>
      <c r="U379" s="11"/>
      <c r="V379" s="11"/>
      <c r="W379" s="11"/>
      <c r="X379" s="36">
        <f t="shared" si="10"/>
        <v>0</v>
      </c>
      <c r="Y379" s="36">
        <f t="shared" si="11"/>
        <v>0</v>
      </c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6"/>
      <c r="BE379" s="16"/>
    </row>
    <row r="380" spans="1:57" x14ac:dyDescent="0.3">
      <c r="A380" s="11" t="s">
        <v>2930</v>
      </c>
      <c r="B380" s="11" t="s">
        <v>2931</v>
      </c>
      <c r="C380" s="11">
        <v>5860</v>
      </c>
      <c r="D380" s="11" t="s">
        <v>2719</v>
      </c>
      <c r="E380" s="11" t="s">
        <v>397</v>
      </c>
      <c r="F380" s="11" t="s">
        <v>397</v>
      </c>
      <c r="G380" s="13">
        <v>41899.668668981481</v>
      </c>
      <c r="H380" s="11"/>
      <c r="I380" s="11"/>
      <c r="J380" s="11" t="s">
        <v>537</v>
      </c>
      <c r="K380" s="11"/>
      <c r="L380" s="11" t="s">
        <v>700</v>
      </c>
      <c r="M380" s="11" t="s">
        <v>353</v>
      </c>
      <c r="N380" s="11"/>
      <c r="O380" s="11"/>
      <c r="P380" s="11" t="s">
        <v>112</v>
      </c>
      <c r="Q380" s="11"/>
      <c r="R380" s="11"/>
      <c r="S380" s="11" t="s">
        <v>1374</v>
      </c>
      <c r="T380" s="11"/>
      <c r="U380" s="11"/>
      <c r="V380" s="11"/>
      <c r="W380" s="11"/>
      <c r="X380" s="36">
        <f t="shared" si="10"/>
        <v>0</v>
      </c>
      <c r="Y380" s="36">
        <f t="shared" si="11"/>
        <v>0</v>
      </c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2"/>
      <c r="AL380" s="11"/>
      <c r="AM380" s="11"/>
      <c r="AN380" s="11"/>
      <c r="AO380" s="11"/>
      <c r="AP380" s="11"/>
      <c r="AQ380" s="11"/>
      <c r="AR380" s="11"/>
      <c r="AS380" s="12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6"/>
      <c r="BE380" s="16"/>
    </row>
    <row r="381" spans="1:57" x14ac:dyDescent="0.3">
      <c r="A381" s="11" t="s">
        <v>2932</v>
      </c>
      <c r="B381" s="11" t="s">
        <v>2933</v>
      </c>
      <c r="C381" s="11">
        <v>1</v>
      </c>
      <c r="D381" s="11" t="s">
        <v>1461</v>
      </c>
      <c r="E381" s="11" t="s">
        <v>391</v>
      </c>
      <c r="F381" s="11" t="s">
        <v>391</v>
      </c>
      <c r="G381" s="13">
        <v>41901.448171296295</v>
      </c>
      <c r="H381" s="11"/>
      <c r="I381" s="11"/>
      <c r="J381" s="11" t="s">
        <v>350</v>
      </c>
      <c r="K381" s="11"/>
      <c r="L381" s="11" t="s">
        <v>699</v>
      </c>
      <c r="M381" s="11" t="s">
        <v>353</v>
      </c>
      <c r="N381" s="11">
        <v>1008890</v>
      </c>
      <c r="O381" s="11"/>
      <c r="P381" s="11" t="s">
        <v>77</v>
      </c>
      <c r="Q381" s="11"/>
      <c r="R381" s="11" t="s">
        <v>983</v>
      </c>
      <c r="S381" s="11" t="s">
        <v>1374</v>
      </c>
      <c r="T381" s="11"/>
      <c r="U381" s="11"/>
      <c r="V381" s="11"/>
      <c r="W381" s="11"/>
      <c r="X381" s="36">
        <f t="shared" si="10"/>
        <v>0</v>
      </c>
      <c r="Y381" s="36">
        <f t="shared" si="11"/>
        <v>0</v>
      </c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2"/>
      <c r="AN381" s="12"/>
      <c r="AO381" s="11"/>
      <c r="AP381" s="11"/>
      <c r="AQ381" s="12"/>
      <c r="AR381" s="12"/>
      <c r="AS381" s="12"/>
      <c r="AT381" s="11"/>
      <c r="AU381" s="11"/>
      <c r="AV381" s="11"/>
      <c r="AW381" s="11"/>
      <c r="AX381" s="11"/>
      <c r="AY381" s="11"/>
      <c r="AZ381" s="11"/>
      <c r="BA381" s="11"/>
      <c r="BB381" s="12"/>
      <c r="BC381" s="11"/>
      <c r="BD381" s="16"/>
      <c r="BE381" s="16"/>
    </row>
    <row r="382" spans="1:57" x14ac:dyDescent="0.3">
      <c r="A382" s="11" t="s">
        <v>2934</v>
      </c>
      <c r="B382" s="11" t="s">
        <v>2935</v>
      </c>
      <c r="C382" s="11">
        <v>5877</v>
      </c>
      <c r="D382" s="11" t="s">
        <v>2782</v>
      </c>
      <c r="E382" s="11" t="s">
        <v>2227</v>
      </c>
      <c r="F382" s="11" t="s">
        <v>2227</v>
      </c>
      <c r="G382" s="13">
        <v>41905.590590277781</v>
      </c>
      <c r="H382" s="11"/>
      <c r="I382" s="11"/>
      <c r="J382" s="11" t="s">
        <v>350</v>
      </c>
      <c r="K382" s="11"/>
      <c r="L382" s="11" t="s">
        <v>704</v>
      </c>
      <c r="M382" s="11" t="s">
        <v>353</v>
      </c>
      <c r="N382" s="11"/>
      <c r="O382" s="11"/>
      <c r="P382" s="11" t="s">
        <v>112</v>
      </c>
      <c r="Q382" s="11"/>
      <c r="R382" s="11"/>
      <c r="S382" s="11" t="s">
        <v>1374</v>
      </c>
      <c r="T382" s="11"/>
      <c r="U382" s="11"/>
      <c r="V382" s="11"/>
      <c r="W382" s="11"/>
      <c r="X382" s="36">
        <f t="shared" si="10"/>
        <v>0</v>
      </c>
      <c r="Y382" s="36">
        <f t="shared" si="11"/>
        <v>0</v>
      </c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2"/>
      <c r="AL382" s="11"/>
      <c r="AM382" s="11"/>
      <c r="AN382" s="11"/>
      <c r="AO382" s="11"/>
      <c r="AP382" s="11"/>
      <c r="AQ382" s="12"/>
      <c r="AR382" s="11"/>
      <c r="AS382" s="12"/>
      <c r="AT382" s="11"/>
      <c r="AU382" s="11"/>
      <c r="AV382" s="11"/>
      <c r="AW382" s="11"/>
      <c r="AX382" s="11"/>
      <c r="AY382" s="11"/>
      <c r="AZ382" s="11"/>
      <c r="BA382" s="11"/>
      <c r="BB382" s="12"/>
      <c r="BC382" s="11"/>
      <c r="BD382" s="16"/>
      <c r="BE382" s="16"/>
    </row>
    <row r="383" spans="1:57" x14ac:dyDescent="0.3">
      <c r="A383" s="11" t="s">
        <v>728</v>
      </c>
      <c r="B383" s="11" t="s">
        <v>729</v>
      </c>
      <c r="C383" s="11">
        <v>5930</v>
      </c>
      <c r="D383" s="11" t="s">
        <v>1433</v>
      </c>
      <c r="E383" s="11" t="s">
        <v>420</v>
      </c>
      <c r="F383" s="11" t="s">
        <v>420</v>
      </c>
      <c r="G383" s="13">
        <v>41912.51599537037</v>
      </c>
      <c r="H383" s="11"/>
      <c r="I383" s="11"/>
      <c r="J383" s="11" t="s">
        <v>387</v>
      </c>
      <c r="K383" s="11"/>
      <c r="L383" s="11" t="s">
        <v>700</v>
      </c>
      <c r="M383" s="11" t="s">
        <v>353</v>
      </c>
      <c r="N383" s="11">
        <v>1200605</v>
      </c>
      <c r="O383" s="11"/>
      <c r="P383" s="11" t="s">
        <v>165</v>
      </c>
      <c r="Q383" s="11" t="s">
        <v>369</v>
      </c>
      <c r="R383" s="11" t="s">
        <v>979</v>
      </c>
      <c r="S383" s="11" t="s">
        <v>1383</v>
      </c>
      <c r="T383" s="11"/>
      <c r="U383" s="11"/>
      <c r="V383" s="11"/>
      <c r="W383" s="11"/>
      <c r="X383" s="36">
        <f t="shared" si="10"/>
        <v>0</v>
      </c>
      <c r="Y383" s="36">
        <f t="shared" si="11"/>
        <v>0</v>
      </c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6"/>
      <c r="BE383" s="16"/>
    </row>
    <row r="384" spans="1:57" x14ac:dyDescent="0.3">
      <c r="A384" s="11" t="s">
        <v>2936</v>
      </c>
      <c r="B384" s="11" t="s">
        <v>2937</v>
      </c>
      <c r="C384" s="11">
        <v>5876</v>
      </c>
      <c r="D384" s="11" t="s">
        <v>1433</v>
      </c>
      <c r="E384" s="11" t="s">
        <v>730</v>
      </c>
      <c r="F384" s="11" t="s">
        <v>730</v>
      </c>
      <c r="G384" s="13">
        <v>41912.680428240739</v>
      </c>
      <c r="H384" s="11"/>
      <c r="I384" s="11"/>
      <c r="J384" s="11" t="s">
        <v>387</v>
      </c>
      <c r="K384" s="11"/>
      <c r="L384" s="11" t="s">
        <v>699</v>
      </c>
      <c r="M384" s="11" t="s">
        <v>353</v>
      </c>
      <c r="N384" s="11">
        <v>1200605</v>
      </c>
      <c r="O384" s="11"/>
      <c r="P384" s="11" t="s">
        <v>165</v>
      </c>
      <c r="Q384" s="11" t="s">
        <v>2180</v>
      </c>
      <c r="R384" s="11" t="s">
        <v>977</v>
      </c>
      <c r="S384" s="11" t="s">
        <v>1374</v>
      </c>
      <c r="T384" s="11"/>
      <c r="U384" s="11"/>
      <c r="V384" s="11"/>
      <c r="W384" s="11"/>
      <c r="X384" s="36">
        <f t="shared" si="10"/>
        <v>0</v>
      </c>
      <c r="Y384" s="36">
        <f t="shared" si="11"/>
        <v>0</v>
      </c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6"/>
      <c r="BE384" s="16"/>
    </row>
    <row r="385" spans="1:57" x14ac:dyDescent="0.3">
      <c r="A385" s="11" t="s">
        <v>2938</v>
      </c>
      <c r="B385" s="11" t="s">
        <v>2939</v>
      </c>
      <c r="C385" s="11">
        <v>5938</v>
      </c>
      <c r="D385" s="11" t="s">
        <v>1441</v>
      </c>
      <c r="E385" s="11" t="s">
        <v>397</v>
      </c>
      <c r="F385" s="11" t="s">
        <v>731</v>
      </c>
      <c r="G385" s="13">
        <v>41914.374548611115</v>
      </c>
      <c r="H385" s="11"/>
      <c r="I385" s="11"/>
      <c r="J385" s="11" t="s">
        <v>537</v>
      </c>
      <c r="K385" s="11"/>
      <c r="L385" s="11" t="s">
        <v>700</v>
      </c>
      <c r="M385" s="11" t="s">
        <v>353</v>
      </c>
      <c r="N385" s="11">
        <v>1200706</v>
      </c>
      <c r="O385" s="11"/>
      <c r="P385" s="11" t="s">
        <v>362</v>
      </c>
      <c r="Q385" s="11"/>
      <c r="R385" s="11"/>
      <c r="S385" s="11" t="s">
        <v>1374</v>
      </c>
      <c r="T385" s="11"/>
      <c r="U385" s="11"/>
      <c r="V385" s="11"/>
      <c r="W385" s="11"/>
      <c r="X385" s="36">
        <f t="shared" si="10"/>
        <v>0</v>
      </c>
      <c r="Y385" s="36">
        <f t="shared" si="11"/>
        <v>0</v>
      </c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6"/>
      <c r="BE385" s="16"/>
    </row>
    <row r="386" spans="1:57" x14ac:dyDescent="0.3">
      <c r="A386" s="11" t="s">
        <v>2940</v>
      </c>
      <c r="B386" s="11" t="s">
        <v>2941</v>
      </c>
      <c r="C386" s="11" t="s">
        <v>1372</v>
      </c>
      <c r="D386" s="11" t="s">
        <v>1479</v>
      </c>
      <c r="E386" s="11" t="s">
        <v>706</v>
      </c>
      <c r="F386" s="11" t="s">
        <v>706</v>
      </c>
      <c r="G386" s="13">
        <v>41914.540358796294</v>
      </c>
      <c r="H386" s="13"/>
      <c r="I386" s="11"/>
      <c r="J386" s="11" t="s">
        <v>350</v>
      </c>
      <c r="K386" s="11"/>
      <c r="L386" s="11" t="s">
        <v>699</v>
      </c>
      <c r="M386" s="11" t="s">
        <v>353</v>
      </c>
      <c r="N386" s="11">
        <v>1200709</v>
      </c>
      <c r="O386" s="11"/>
      <c r="P386" s="11" t="s">
        <v>77</v>
      </c>
      <c r="Q386" s="11" t="s">
        <v>2316</v>
      </c>
      <c r="R386" s="11" t="s">
        <v>983</v>
      </c>
      <c r="S386" s="11" t="s">
        <v>1374</v>
      </c>
      <c r="T386" s="11"/>
      <c r="U386" s="11"/>
      <c r="V386" s="11"/>
      <c r="W386" s="11"/>
      <c r="X386" s="36">
        <f t="shared" si="10"/>
        <v>0</v>
      </c>
      <c r="Y386" s="36">
        <f t="shared" si="11"/>
        <v>0</v>
      </c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2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2"/>
      <c r="BC386" s="11"/>
      <c r="BD386" s="16"/>
      <c r="BE386" s="16"/>
    </row>
    <row r="387" spans="1:57" x14ac:dyDescent="0.3">
      <c r="A387" s="11" t="s">
        <v>2942</v>
      </c>
      <c r="B387" s="11" t="s">
        <v>2943</v>
      </c>
      <c r="C387" s="11">
        <v>5857</v>
      </c>
      <c r="D387" s="11" t="s">
        <v>1433</v>
      </c>
      <c r="E387" s="11" t="s">
        <v>474</v>
      </c>
      <c r="F387" s="11" t="s">
        <v>379</v>
      </c>
      <c r="G387" s="13">
        <v>41915.585474537038</v>
      </c>
      <c r="H387" s="11"/>
      <c r="I387" s="11"/>
      <c r="J387" s="11" t="s">
        <v>387</v>
      </c>
      <c r="K387" s="11"/>
      <c r="L387" s="11" t="s">
        <v>704</v>
      </c>
      <c r="M387" s="11" t="s">
        <v>353</v>
      </c>
      <c r="N387" s="11">
        <v>1200605</v>
      </c>
      <c r="O387" s="11"/>
      <c r="P387" s="11" t="s">
        <v>165</v>
      </c>
      <c r="Q387" s="11"/>
      <c r="R387" s="11" t="s">
        <v>977</v>
      </c>
      <c r="S387" s="11" t="s">
        <v>1374</v>
      </c>
      <c r="T387" s="11"/>
      <c r="U387" s="11"/>
      <c r="V387" s="11"/>
      <c r="W387" s="11"/>
      <c r="X387" s="36">
        <f t="shared" ref="X387:X450" si="12">T387+V387</f>
        <v>0</v>
      </c>
      <c r="Y387" s="36">
        <f t="shared" ref="Y387:Y450" si="13">U387+W387</f>
        <v>0</v>
      </c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6"/>
      <c r="BE387" s="16"/>
    </row>
    <row r="388" spans="1:57" x14ac:dyDescent="0.3">
      <c r="A388" s="11" t="s">
        <v>732</v>
      </c>
      <c r="B388" s="11" t="s">
        <v>733</v>
      </c>
      <c r="C388" s="11">
        <v>5353</v>
      </c>
      <c r="D388" s="11" t="s">
        <v>1443</v>
      </c>
      <c r="E388" s="11" t="s">
        <v>440</v>
      </c>
      <c r="F388" s="11" t="s">
        <v>586</v>
      </c>
      <c r="G388" s="13">
        <v>41926.624282407407</v>
      </c>
      <c r="H388" s="11"/>
      <c r="I388" s="11"/>
      <c r="J388" s="11" t="s">
        <v>350</v>
      </c>
      <c r="K388" s="11"/>
      <c r="L388" s="11" t="s">
        <v>705</v>
      </c>
      <c r="M388" s="11" t="s">
        <v>353</v>
      </c>
      <c r="N388" s="11">
        <v>1200719</v>
      </c>
      <c r="O388" s="11" t="s">
        <v>1475</v>
      </c>
      <c r="P388" s="11" t="s">
        <v>116</v>
      </c>
      <c r="Q388" s="11" t="s">
        <v>369</v>
      </c>
      <c r="R388" s="11" t="s">
        <v>980</v>
      </c>
      <c r="S388" s="11" t="s">
        <v>1374</v>
      </c>
      <c r="T388" s="11"/>
      <c r="U388" s="11"/>
      <c r="V388" s="11"/>
      <c r="W388" s="11"/>
      <c r="X388" s="36">
        <f t="shared" si="12"/>
        <v>0</v>
      </c>
      <c r="Y388" s="36">
        <f t="shared" si="13"/>
        <v>0</v>
      </c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6"/>
      <c r="BE388" s="16"/>
    </row>
    <row r="389" spans="1:57" x14ac:dyDescent="0.3">
      <c r="A389" s="11" t="s">
        <v>2945</v>
      </c>
      <c r="B389" s="11" t="s">
        <v>2946</v>
      </c>
      <c r="C389" s="11">
        <v>6004</v>
      </c>
      <c r="D389" s="11" t="s">
        <v>1441</v>
      </c>
      <c r="E389" s="11" t="s">
        <v>2380</v>
      </c>
      <c r="F389" s="11" t="s">
        <v>2380</v>
      </c>
      <c r="G389" s="13">
        <v>41927.644085648149</v>
      </c>
      <c r="H389" s="11"/>
      <c r="I389" s="11"/>
      <c r="J389" s="11" t="s">
        <v>378</v>
      </c>
      <c r="K389" s="11"/>
      <c r="L389" s="11" t="s">
        <v>699</v>
      </c>
      <c r="M389" s="11" t="s">
        <v>353</v>
      </c>
      <c r="N389" s="11">
        <v>1200706</v>
      </c>
      <c r="O389" s="11"/>
      <c r="P389" s="11" t="s">
        <v>362</v>
      </c>
      <c r="Q389" s="11"/>
      <c r="R389" s="11"/>
      <c r="S389" s="11" t="s">
        <v>1374</v>
      </c>
      <c r="T389" s="11"/>
      <c r="U389" s="11"/>
      <c r="V389" s="11"/>
      <c r="W389" s="11"/>
      <c r="X389" s="36">
        <f t="shared" si="12"/>
        <v>0</v>
      </c>
      <c r="Y389" s="36">
        <f t="shared" si="13"/>
        <v>0</v>
      </c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6"/>
      <c r="BE389" s="16"/>
    </row>
    <row r="390" spans="1:57" x14ac:dyDescent="0.3">
      <c r="A390" s="11" t="s">
        <v>2947</v>
      </c>
      <c r="B390" s="11" t="s">
        <v>2948</v>
      </c>
      <c r="C390" s="11">
        <v>6005</v>
      </c>
      <c r="D390" s="11" t="s">
        <v>1433</v>
      </c>
      <c r="E390" s="11" t="s">
        <v>373</v>
      </c>
      <c r="F390" s="11" t="s">
        <v>2949</v>
      </c>
      <c r="G390" s="13">
        <v>41928.550266203703</v>
      </c>
      <c r="H390" s="11"/>
      <c r="I390" s="11"/>
      <c r="J390" s="11" t="s">
        <v>354</v>
      </c>
      <c r="K390" s="11"/>
      <c r="L390" s="11" t="s">
        <v>699</v>
      </c>
      <c r="M390" s="11" t="s">
        <v>353</v>
      </c>
      <c r="N390" s="11">
        <v>1007200</v>
      </c>
      <c r="O390" s="11"/>
      <c r="P390" s="11" t="s">
        <v>115</v>
      </c>
      <c r="Q390" s="11"/>
      <c r="R390" s="11" t="s">
        <v>980</v>
      </c>
      <c r="S390" s="11" t="s">
        <v>1374</v>
      </c>
      <c r="T390" s="11"/>
      <c r="U390" s="11"/>
      <c r="V390" s="11"/>
      <c r="W390" s="11"/>
      <c r="X390" s="36">
        <f t="shared" si="12"/>
        <v>0</v>
      </c>
      <c r="Y390" s="36">
        <f t="shared" si="13"/>
        <v>0</v>
      </c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2"/>
      <c r="AN390" s="12"/>
      <c r="AO390" s="11"/>
      <c r="AP390" s="11"/>
      <c r="AQ390" s="12"/>
      <c r="AR390" s="12"/>
      <c r="AS390" s="12"/>
      <c r="AT390" s="11"/>
      <c r="AU390" s="11"/>
      <c r="AV390" s="11"/>
      <c r="AW390" s="11"/>
      <c r="AX390" s="11"/>
      <c r="AY390" s="11"/>
      <c r="AZ390" s="11"/>
      <c r="BA390" s="11"/>
      <c r="BB390" s="12"/>
      <c r="BC390" s="11"/>
      <c r="BD390" s="16"/>
      <c r="BE390" s="16"/>
    </row>
    <row r="391" spans="1:57" x14ac:dyDescent="0.3">
      <c r="A391" s="11" t="s">
        <v>2950</v>
      </c>
      <c r="B391" s="11" t="s">
        <v>2951</v>
      </c>
      <c r="C391" s="11">
        <v>6006</v>
      </c>
      <c r="D391" s="11" t="s">
        <v>1433</v>
      </c>
      <c r="E391" s="11" t="s">
        <v>373</v>
      </c>
      <c r="F391" s="11" t="s">
        <v>2949</v>
      </c>
      <c r="G391" s="13">
        <v>41928.554097222222</v>
      </c>
      <c r="H391" s="11"/>
      <c r="I391" s="11"/>
      <c r="J391" s="11" t="s">
        <v>350</v>
      </c>
      <c r="K391" s="11"/>
      <c r="L391" s="11" t="s">
        <v>699</v>
      </c>
      <c r="M391" s="11" t="s">
        <v>353</v>
      </c>
      <c r="N391" s="11">
        <v>1006900</v>
      </c>
      <c r="O391" s="11"/>
      <c r="P391" s="11" t="s">
        <v>115</v>
      </c>
      <c r="Q391" s="11"/>
      <c r="R391" s="11" t="s">
        <v>980</v>
      </c>
      <c r="S391" s="11" t="s">
        <v>1374</v>
      </c>
      <c r="T391" s="11"/>
      <c r="U391" s="11"/>
      <c r="V391" s="11"/>
      <c r="W391" s="11"/>
      <c r="X391" s="36">
        <f t="shared" si="12"/>
        <v>0</v>
      </c>
      <c r="Y391" s="36">
        <f t="shared" si="13"/>
        <v>0</v>
      </c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6"/>
      <c r="BE391" s="16"/>
    </row>
    <row r="392" spans="1:57" x14ac:dyDescent="0.3">
      <c r="A392" s="11" t="s">
        <v>2952</v>
      </c>
      <c r="B392" s="11" t="s">
        <v>2953</v>
      </c>
      <c r="C392" s="11">
        <v>1</v>
      </c>
      <c r="D392" s="11" t="s">
        <v>1405</v>
      </c>
      <c r="E392" s="11" t="s">
        <v>362</v>
      </c>
      <c r="F392" s="11" t="s">
        <v>362</v>
      </c>
      <c r="G392" s="13">
        <v>41929.370949074073</v>
      </c>
      <c r="H392" s="11"/>
      <c r="I392" s="11"/>
      <c r="J392" s="11" t="s">
        <v>350</v>
      </c>
      <c r="K392" s="11"/>
      <c r="L392" s="11" t="s">
        <v>704</v>
      </c>
      <c r="M392" s="11" t="s">
        <v>353</v>
      </c>
      <c r="N392" s="11"/>
      <c r="O392" s="11"/>
      <c r="P392" s="11" t="s">
        <v>362</v>
      </c>
      <c r="Q392" s="11"/>
      <c r="R392" s="11"/>
      <c r="S392" s="11" t="s">
        <v>1374</v>
      </c>
      <c r="T392" s="11">
        <v>27</v>
      </c>
      <c r="U392" s="11"/>
      <c r="V392" s="11"/>
      <c r="W392" s="11"/>
      <c r="X392" s="36">
        <f t="shared" si="12"/>
        <v>27</v>
      </c>
      <c r="Y392" s="36">
        <f t="shared" si="13"/>
        <v>0</v>
      </c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6"/>
      <c r="BE392" s="16"/>
    </row>
    <row r="393" spans="1:57" x14ac:dyDescent="0.3">
      <c r="A393" s="11" t="s">
        <v>2954</v>
      </c>
      <c r="B393" s="11" t="s">
        <v>2955</v>
      </c>
      <c r="C393" s="11">
        <v>5881</v>
      </c>
      <c r="D393" s="11" t="s">
        <v>1439</v>
      </c>
      <c r="E393" s="11" t="s">
        <v>2853</v>
      </c>
      <c r="F393" s="11" t="s">
        <v>2853</v>
      </c>
      <c r="G393" s="13">
        <v>41940.531365740739</v>
      </c>
      <c r="H393" s="11"/>
      <c r="I393" s="11"/>
      <c r="J393" s="11" t="s">
        <v>387</v>
      </c>
      <c r="K393" s="11"/>
      <c r="L393" s="11" t="s">
        <v>705</v>
      </c>
      <c r="M393" s="11" t="s">
        <v>348</v>
      </c>
      <c r="N393" s="11">
        <v>1200712</v>
      </c>
      <c r="O393" s="11"/>
      <c r="P393" s="11" t="s">
        <v>165</v>
      </c>
      <c r="Q393" s="11" t="s">
        <v>2180</v>
      </c>
      <c r="R393" s="11" t="s">
        <v>977</v>
      </c>
      <c r="S393" s="11" t="s">
        <v>1383</v>
      </c>
      <c r="T393" s="11"/>
      <c r="U393" s="11"/>
      <c r="V393" s="11"/>
      <c r="W393" s="11"/>
      <c r="X393" s="36">
        <f t="shared" si="12"/>
        <v>0</v>
      </c>
      <c r="Y393" s="36">
        <f t="shared" si="13"/>
        <v>0</v>
      </c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6"/>
      <c r="BE393" s="16"/>
    </row>
    <row r="394" spans="1:57" x14ac:dyDescent="0.3">
      <c r="A394" s="11" t="s">
        <v>707</v>
      </c>
      <c r="B394" s="11" t="s">
        <v>708</v>
      </c>
      <c r="C394" s="11" t="s">
        <v>1372</v>
      </c>
      <c r="D394" s="11" t="s">
        <v>1463</v>
      </c>
      <c r="E394" s="11" t="s">
        <v>61</v>
      </c>
      <c r="F394" s="11" t="s">
        <v>61</v>
      </c>
      <c r="G394" s="13">
        <v>41848.6797337963</v>
      </c>
      <c r="H394" s="11"/>
      <c r="I394" s="11"/>
      <c r="J394" s="11" t="s">
        <v>350</v>
      </c>
      <c r="K394" s="11"/>
      <c r="L394" s="11" t="s">
        <v>699</v>
      </c>
      <c r="M394" s="11" t="s">
        <v>353</v>
      </c>
      <c r="N394" s="11">
        <v>1200120</v>
      </c>
      <c r="O394" s="11"/>
      <c r="P394" s="11" t="s">
        <v>265</v>
      </c>
      <c r="Q394" s="11" t="s">
        <v>369</v>
      </c>
      <c r="R394" s="11" t="s">
        <v>978</v>
      </c>
      <c r="S394" s="11" t="s">
        <v>1383</v>
      </c>
      <c r="T394" s="11"/>
      <c r="U394" s="11"/>
      <c r="V394" s="11"/>
      <c r="W394" s="11"/>
      <c r="X394" s="36">
        <f t="shared" si="12"/>
        <v>0</v>
      </c>
      <c r="Y394" s="36">
        <f t="shared" si="13"/>
        <v>0</v>
      </c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2"/>
      <c r="AL394" s="12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6"/>
      <c r="BE394" s="16"/>
    </row>
    <row r="395" spans="1:57" x14ac:dyDescent="0.3">
      <c r="A395" s="11" t="s">
        <v>2956</v>
      </c>
      <c r="B395" s="11" t="s">
        <v>2957</v>
      </c>
      <c r="C395" s="11" t="s">
        <v>1372</v>
      </c>
      <c r="D395" s="11" t="s">
        <v>1416</v>
      </c>
      <c r="E395" s="11" t="s">
        <v>542</v>
      </c>
      <c r="F395" s="11" t="s">
        <v>542</v>
      </c>
      <c r="G395" s="13">
        <v>41943.603912037041</v>
      </c>
      <c r="H395" s="11"/>
      <c r="I395" s="11"/>
      <c r="J395" s="11" t="s">
        <v>350</v>
      </c>
      <c r="K395" s="11"/>
      <c r="L395" s="11"/>
      <c r="M395" s="11"/>
      <c r="N395" s="11"/>
      <c r="O395" s="11"/>
      <c r="P395" s="11"/>
      <c r="Q395" s="11"/>
      <c r="R395" s="11"/>
      <c r="S395" s="11" t="s">
        <v>1374</v>
      </c>
      <c r="T395" s="11"/>
      <c r="U395" s="11"/>
      <c r="V395" s="11"/>
      <c r="W395" s="11"/>
      <c r="X395" s="36">
        <f t="shared" si="12"/>
        <v>0</v>
      </c>
      <c r="Y395" s="36">
        <f t="shared" si="13"/>
        <v>0</v>
      </c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6"/>
      <c r="BE395" s="16"/>
    </row>
    <row r="396" spans="1:57" x14ac:dyDescent="0.3">
      <c r="A396" s="11" t="s">
        <v>2958</v>
      </c>
      <c r="B396" s="11" t="s">
        <v>2959</v>
      </c>
      <c r="C396" s="11">
        <v>5929</v>
      </c>
      <c r="D396" s="11" t="s">
        <v>1433</v>
      </c>
      <c r="E396" s="11" t="s">
        <v>2960</v>
      </c>
      <c r="F396" s="11" t="s">
        <v>462</v>
      </c>
      <c r="G396" s="13">
        <v>41947.532638888886</v>
      </c>
      <c r="H396" s="11"/>
      <c r="I396" s="11"/>
      <c r="J396" s="11" t="s">
        <v>387</v>
      </c>
      <c r="K396" s="11"/>
      <c r="L396" s="11" t="s">
        <v>699</v>
      </c>
      <c r="M396" s="11" t="s">
        <v>353</v>
      </c>
      <c r="N396" s="11">
        <v>1200605</v>
      </c>
      <c r="O396" s="11"/>
      <c r="P396" s="11" t="s">
        <v>165</v>
      </c>
      <c r="Q396" s="11"/>
      <c r="R396" s="11" t="s">
        <v>977</v>
      </c>
      <c r="S396" s="11" t="s">
        <v>1374</v>
      </c>
      <c r="T396" s="11"/>
      <c r="U396" s="11"/>
      <c r="V396" s="11"/>
      <c r="W396" s="11"/>
      <c r="X396" s="36">
        <f t="shared" si="12"/>
        <v>0</v>
      </c>
      <c r="Y396" s="36">
        <f t="shared" si="13"/>
        <v>0</v>
      </c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6"/>
      <c r="BE396" s="16"/>
    </row>
    <row r="397" spans="1:57" x14ac:dyDescent="0.3">
      <c r="A397" s="11" t="s">
        <v>734</v>
      </c>
      <c r="B397" s="11" t="s">
        <v>735</v>
      </c>
      <c r="C397" s="11" t="s">
        <v>1372</v>
      </c>
      <c r="D397" s="11" t="s">
        <v>1407</v>
      </c>
      <c r="E397" s="11" t="s">
        <v>115</v>
      </c>
      <c r="F397" s="11" t="s">
        <v>509</v>
      </c>
      <c r="G397" s="13">
        <v>41949.415231481478</v>
      </c>
      <c r="H397" s="11"/>
      <c r="I397" s="11"/>
      <c r="J397" s="11" t="s">
        <v>354</v>
      </c>
      <c r="K397" s="11"/>
      <c r="L397" s="11" t="s">
        <v>699</v>
      </c>
      <c r="M397" s="11" t="s">
        <v>353</v>
      </c>
      <c r="N397" s="11">
        <v>1008900</v>
      </c>
      <c r="O397" s="11"/>
      <c r="P397" s="11" t="s">
        <v>115</v>
      </c>
      <c r="Q397" s="11" t="s">
        <v>369</v>
      </c>
      <c r="R397" s="11"/>
      <c r="S397" s="11" t="s">
        <v>1374</v>
      </c>
      <c r="T397" s="11"/>
      <c r="U397" s="11"/>
      <c r="V397" s="11"/>
      <c r="W397" s="11"/>
      <c r="X397" s="36">
        <f t="shared" si="12"/>
        <v>0</v>
      </c>
      <c r="Y397" s="36">
        <f t="shared" si="13"/>
        <v>0</v>
      </c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6"/>
      <c r="BE397" s="16"/>
    </row>
    <row r="398" spans="1:57" x14ac:dyDescent="0.3">
      <c r="A398" s="11" t="s">
        <v>736</v>
      </c>
      <c r="B398" s="11" t="s">
        <v>737</v>
      </c>
      <c r="C398" s="11">
        <v>6100</v>
      </c>
      <c r="D398" s="11" t="s">
        <v>1433</v>
      </c>
      <c r="E398" s="11" t="s">
        <v>509</v>
      </c>
      <c r="F398" s="11" t="s">
        <v>509</v>
      </c>
      <c r="G398" s="13">
        <v>41949.690347222226</v>
      </c>
      <c r="H398" s="11"/>
      <c r="I398" s="11"/>
      <c r="J398" s="11" t="s">
        <v>387</v>
      </c>
      <c r="K398" s="11"/>
      <c r="L398" s="11" t="s">
        <v>699</v>
      </c>
      <c r="M398" s="11" t="s">
        <v>353</v>
      </c>
      <c r="N398" s="11">
        <v>1200605</v>
      </c>
      <c r="O398" s="11"/>
      <c r="P398" s="11" t="s">
        <v>115</v>
      </c>
      <c r="Q398" s="11" t="s">
        <v>369</v>
      </c>
      <c r="R398" s="11" t="s">
        <v>980</v>
      </c>
      <c r="S398" s="11" t="s">
        <v>356</v>
      </c>
      <c r="T398" s="11">
        <v>78</v>
      </c>
      <c r="U398" s="11">
        <v>78</v>
      </c>
      <c r="V398" s="11"/>
      <c r="W398" s="11"/>
      <c r="X398" s="36">
        <f t="shared" si="12"/>
        <v>78</v>
      </c>
      <c r="Y398" s="36">
        <f t="shared" si="13"/>
        <v>78</v>
      </c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6"/>
      <c r="BE398" s="16"/>
    </row>
    <row r="399" spans="1:57" x14ac:dyDescent="0.3">
      <c r="A399" s="11" t="s">
        <v>2961</v>
      </c>
      <c r="B399" s="11" t="s">
        <v>2962</v>
      </c>
      <c r="C399" s="11" t="s">
        <v>1372</v>
      </c>
      <c r="D399" s="11" t="s">
        <v>1458</v>
      </c>
      <c r="E399" s="11" t="s">
        <v>627</v>
      </c>
      <c r="F399" s="11" t="s">
        <v>627</v>
      </c>
      <c r="G399" s="13">
        <v>41955.707800925928</v>
      </c>
      <c r="H399" s="11"/>
      <c r="I399" s="11"/>
      <c r="J399" s="11" t="s">
        <v>350</v>
      </c>
      <c r="K399" s="11"/>
      <c r="L399" s="11" t="s">
        <v>700</v>
      </c>
      <c r="M399" s="11"/>
      <c r="N399" s="11">
        <v>1200120</v>
      </c>
      <c r="O399" s="11"/>
      <c r="P399" s="11" t="s">
        <v>390</v>
      </c>
      <c r="Q399" s="11"/>
      <c r="R399" s="11"/>
      <c r="S399" s="11" t="s">
        <v>1374</v>
      </c>
      <c r="T399" s="11"/>
      <c r="U399" s="11"/>
      <c r="V399" s="11"/>
      <c r="W399" s="11"/>
      <c r="X399" s="36">
        <f t="shared" si="12"/>
        <v>0</v>
      </c>
      <c r="Y399" s="36">
        <f t="shared" si="13"/>
        <v>0</v>
      </c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6"/>
      <c r="BE399" s="16"/>
    </row>
    <row r="400" spans="1:57" ht="28.8" x14ac:dyDescent="0.3">
      <c r="A400" s="11" t="s">
        <v>2963</v>
      </c>
      <c r="B400" s="49" t="s">
        <v>2964</v>
      </c>
      <c r="C400" s="11">
        <v>6126</v>
      </c>
      <c r="D400" s="11" t="s">
        <v>1439</v>
      </c>
      <c r="E400" s="11" t="s">
        <v>2965</v>
      </c>
      <c r="F400" s="11" t="s">
        <v>2965</v>
      </c>
      <c r="G400" s="13">
        <v>41956.661574074074</v>
      </c>
      <c r="H400" s="13"/>
      <c r="I400" s="11"/>
      <c r="J400" s="11" t="s">
        <v>387</v>
      </c>
      <c r="K400" s="11"/>
      <c r="L400" s="11" t="s">
        <v>699</v>
      </c>
      <c r="M400" s="11" t="s">
        <v>353</v>
      </c>
      <c r="N400" s="11">
        <v>1200605</v>
      </c>
      <c r="O400" s="11"/>
      <c r="P400" s="11" t="s">
        <v>165</v>
      </c>
      <c r="Q400" s="11"/>
      <c r="R400" s="11" t="s">
        <v>977</v>
      </c>
      <c r="S400" s="11" t="s">
        <v>1383</v>
      </c>
      <c r="T400" s="11"/>
      <c r="U400" s="11"/>
      <c r="V400" s="11"/>
      <c r="W400" s="11"/>
      <c r="X400" s="36">
        <f t="shared" si="12"/>
        <v>0</v>
      </c>
      <c r="Y400" s="36">
        <f t="shared" si="13"/>
        <v>0</v>
      </c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6"/>
      <c r="BE400" s="16"/>
    </row>
    <row r="401" spans="1:57" x14ac:dyDescent="0.3">
      <c r="A401" s="11" t="s">
        <v>2966</v>
      </c>
      <c r="B401" s="11" t="s">
        <v>2967</v>
      </c>
      <c r="C401" s="11" t="s">
        <v>1372</v>
      </c>
      <c r="D401" s="11" t="s">
        <v>1425</v>
      </c>
      <c r="E401" s="11" t="s">
        <v>574</v>
      </c>
      <c r="F401" s="11" t="s">
        <v>574</v>
      </c>
      <c r="G401" s="13">
        <v>41957.374872685185</v>
      </c>
      <c r="H401" s="11"/>
      <c r="I401" s="11"/>
      <c r="J401" s="11" t="s">
        <v>350</v>
      </c>
      <c r="K401" s="11"/>
      <c r="L401" s="11" t="s">
        <v>699</v>
      </c>
      <c r="M401" s="11" t="s">
        <v>353</v>
      </c>
      <c r="N401" s="11">
        <v>1200606</v>
      </c>
      <c r="O401" s="11"/>
      <c r="P401" s="11" t="s">
        <v>135</v>
      </c>
      <c r="Q401" s="11"/>
      <c r="R401" s="11" t="s">
        <v>979</v>
      </c>
      <c r="S401" s="11" t="s">
        <v>356</v>
      </c>
      <c r="T401" s="11"/>
      <c r="U401" s="11"/>
      <c r="V401" s="11"/>
      <c r="W401" s="11"/>
      <c r="X401" s="36">
        <f t="shared" si="12"/>
        <v>0</v>
      </c>
      <c r="Y401" s="36">
        <f t="shared" si="13"/>
        <v>0</v>
      </c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2"/>
      <c r="AL401" s="12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6"/>
      <c r="BE401" s="16"/>
    </row>
    <row r="402" spans="1:57" x14ac:dyDescent="0.3">
      <c r="A402" s="11" t="s">
        <v>740</v>
      </c>
      <c r="B402" s="11" t="s">
        <v>1046</v>
      </c>
      <c r="C402" s="11">
        <v>6123</v>
      </c>
      <c r="D402" s="11" t="s">
        <v>1443</v>
      </c>
      <c r="E402" s="11" t="s">
        <v>373</v>
      </c>
      <c r="F402" s="11" t="s">
        <v>373</v>
      </c>
      <c r="G402" s="13">
        <v>41957.475474537037</v>
      </c>
      <c r="H402" s="13"/>
      <c r="I402" s="11"/>
      <c r="J402" s="11" t="s">
        <v>350</v>
      </c>
      <c r="K402" s="11"/>
      <c r="L402" s="11" t="s">
        <v>704</v>
      </c>
      <c r="M402" s="11" t="s">
        <v>353</v>
      </c>
      <c r="N402" s="11">
        <v>1200605</v>
      </c>
      <c r="O402" s="11" t="s">
        <v>1473</v>
      </c>
      <c r="P402" s="11" t="s">
        <v>115</v>
      </c>
      <c r="Q402" s="11" t="s">
        <v>369</v>
      </c>
      <c r="R402" s="11" t="s">
        <v>980</v>
      </c>
      <c r="S402" s="11" t="s">
        <v>1374</v>
      </c>
      <c r="T402" s="11">
        <v>350</v>
      </c>
      <c r="U402" s="11">
        <v>230</v>
      </c>
      <c r="V402" s="11"/>
      <c r="W402" s="11"/>
      <c r="X402" s="36">
        <f t="shared" si="12"/>
        <v>350</v>
      </c>
      <c r="Y402" s="36">
        <f t="shared" si="13"/>
        <v>230</v>
      </c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6"/>
      <c r="BE402" s="16"/>
    </row>
    <row r="403" spans="1:57" x14ac:dyDescent="0.3">
      <c r="A403" s="11" t="s">
        <v>2968</v>
      </c>
      <c r="B403" s="11" t="s">
        <v>2969</v>
      </c>
      <c r="C403" s="11">
        <v>5876</v>
      </c>
      <c r="D403" s="11" t="s">
        <v>1430</v>
      </c>
      <c r="E403" s="11" t="s">
        <v>2853</v>
      </c>
      <c r="F403" s="11" t="s">
        <v>730</v>
      </c>
      <c r="G403" s="13">
        <v>41960.610462962963</v>
      </c>
      <c r="H403" s="11"/>
      <c r="I403" s="11"/>
      <c r="J403" s="11" t="s">
        <v>387</v>
      </c>
      <c r="K403" s="11"/>
      <c r="L403" s="11" t="s">
        <v>699</v>
      </c>
      <c r="M403" s="11" t="s">
        <v>353</v>
      </c>
      <c r="N403" s="11">
        <v>1200605</v>
      </c>
      <c r="O403" s="11"/>
      <c r="P403" s="11" t="s">
        <v>165</v>
      </c>
      <c r="Q403" s="11"/>
      <c r="R403" s="11" t="s">
        <v>977</v>
      </c>
      <c r="S403" s="11" t="s">
        <v>1383</v>
      </c>
      <c r="T403" s="11"/>
      <c r="U403" s="11"/>
      <c r="V403" s="11"/>
      <c r="W403" s="11"/>
      <c r="X403" s="36">
        <f t="shared" si="12"/>
        <v>0</v>
      </c>
      <c r="Y403" s="36">
        <f t="shared" si="13"/>
        <v>0</v>
      </c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2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2"/>
      <c r="BC403" s="11"/>
      <c r="BD403" s="16"/>
      <c r="BE403" s="16"/>
    </row>
    <row r="404" spans="1:57" x14ac:dyDescent="0.3">
      <c r="A404" s="11" t="s">
        <v>2970</v>
      </c>
      <c r="B404" s="11" t="s">
        <v>2971</v>
      </c>
      <c r="C404" s="11" t="s">
        <v>1372</v>
      </c>
      <c r="D404" s="11" t="s">
        <v>1425</v>
      </c>
      <c r="E404" s="11" t="s">
        <v>574</v>
      </c>
      <c r="F404" s="11" t="s">
        <v>574</v>
      </c>
      <c r="G404" s="13">
        <v>41960.654583333337</v>
      </c>
      <c r="H404" s="11"/>
      <c r="I404" s="11"/>
      <c r="J404" s="11" t="s">
        <v>350</v>
      </c>
      <c r="K404" s="11"/>
      <c r="L404" s="11" t="s">
        <v>699</v>
      </c>
      <c r="M404" s="11" t="s">
        <v>353</v>
      </c>
      <c r="N404" s="11">
        <v>1200502</v>
      </c>
      <c r="O404" s="11"/>
      <c r="P404" s="11" t="s">
        <v>135</v>
      </c>
      <c r="Q404" s="11" t="s">
        <v>2180</v>
      </c>
      <c r="R404" s="11" t="s">
        <v>979</v>
      </c>
      <c r="S404" s="11" t="s">
        <v>356</v>
      </c>
      <c r="T404" s="11"/>
      <c r="U404" s="11"/>
      <c r="V404" s="11"/>
      <c r="W404" s="11"/>
      <c r="X404" s="36">
        <f t="shared" si="12"/>
        <v>0</v>
      </c>
      <c r="Y404" s="36">
        <f t="shared" si="13"/>
        <v>0</v>
      </c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2"/>
      <c r="AL404" s="12"/>
      <c r="AM404" s="12"/>
      <c r="AN404" s="12"/>
      <c r="AO404" s="11"/>
      <c r="AP404" s="11"/>
      <c r="AQ404" s="12"/>
      <c r="AR404" s="12"/>
      <c r="AS404" s="12"/>
      <c r="AT404" s="11"/>
      <c r="AU404" s="11"/>
      <c r="AV404" s="11"/>
      <c r="AW404" s="11"/>
      <c r="AX404" s="11"/>
      <c r="AY404" s="11"/>
      <c r="AZ404" s="11"/>
      <c r="BA404" s="11"/>
      <c r="BB404" s="12"/>
      <c r="BC404" s="11"/>
      <c r="BD404" s="16"/>
      <c r="BE404" s="16"/>
    </row>
    <row r="405" spans="1:57" x14ac:dyDescent="0.3">
      <c r="A405" s="11" t="s">
        <v>2972</v>
      </c>
      <c r="B405" s="11" t="s">
        <v>2973</v>
      </c>
      <c r="C405" s="11" t="s">
        <v>1372</v>
      </c>
      <c r="D405" s="11" t="s">
        <v>1444</v>
      </c>
      <c r="E405" s="11" t="s">
        <v>603</v>
      </c>
      <c r="F405" s="11" t="s">
        <v>358</v>
      </c>
      <c r="G405" s="13">
        <v>41956.344270833331</v>
      </c>
      <c r="H405" s="11"/>
      <c r="I405" s="11"/>
      <c r="J405" s="11" t="s">
        <v>350</v>
      </c>
      <c r="K405" s="11"/>
      <c r="L405" s="11" t="s">
        <v>704</v>
      </c>
      <c r="M405" s="11" t="s">
        <v>353</v>
      </c>
      <c r="N405" s="11">
        <v>1008890</v>
      </c>
      <c r="O405" s="11"/>
      <c r="P405" s="11" t="s">
        <v>231</v>
      </c>
      <c r="Q405" s="11"/>
      <c r="R405" s="11"/>
      <c r="S405" s="11" t="s">
        <v>1374</v>
      </c>
      <c r="T405" s="11"/>
      <c r="U405" s="11"/>
      <c r="V405" s="11"/>
      <c r="W405" s="11"/>
      <c r="X405" s="36">
        <f t="shared" si="12"/>
        <v>0</v>
      </c>
      <c r="Y405" s="36">
        <f t="shared" si="13"/>
        <v>0</v>
      </c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2"/>
      <c r="AL405" s="12"/>
      <c r="AM405" s="12"/>
      <c r="AN405" s="12"/>
      <c r="AO405" s="11"/>
      <c r="AP405" s="11"/>
      <c r="AQ405" s="12"/>
      <c r="AR405" s="12"/>
      <c r="AS405" s="12"/>
      <c r="AT405" s="11"/>
      <c r="AU405" s="11"/>
      <c r="AV405" s="11"/>
      <c r="AW405" s="11"/>
      <c r="AX405" s="11"/>
      <c r="AY405" s="11"/>
      <c r="AZ405" s="11"/>
      <c r="BA405" s="11"/>
      <c r="BB405" s="12"/>
      <c r="BC405" s="11"/>
      <c r="BD405" s="16"/>
      <c r="BE405" s="16"/>
    </row>
    <row r="406" spans="1:57" x14ac:dyDescent="0.3">
      <c r="A406" s="11" t="s">
        <v>2974</v>
      </c>
      <c r="B406" s="11" t="s">
        <v>2975</v>
      </c>
      <c r="C406" s="11" t="s">
        <v>1372</v>
      </c>
      <c r="D406" s="11" t="s">
        <v>1446</v>
      </c>
      <c r="E406" s="11" t="s">
        <v>550</v>
      </c>
      <c r="F406" s="11" t="s">
        <v>550</v>
      </c>
      <c r="G406" s="13">
        <v>41962.584907407407</v>
      </c>
      <c r="H406" s="11"/>
      <c r="I406" s="11"/>
      <c r="J406" s="11" t="s">
        <v>350</v>
      </c>
      <c r="K406" s="11"/>
      <c r="L406" s="11" t="s">
        <v>699</v>
      </c>
      <c r="M406" s="11" t="s">
        <v>353</v>
      </c>
      <c r="N406" s="11">
        <v>1008910</v>
      </c>
      <c r="O406" s="11"/>
      <c r="P406" s="11"/>
      <c r="Q406" s="11"/>
      <c r="R406" s="11"/>
      <c r="S406" s="11" t="s">
        <v>1374</v>
      </c>
      <c r="T406" s="11"/>
      <c r="U406" s="11"/>
      <c r="V406" s="11"/>
      <c r="W406" s="11"/>
      <c r="X406" s="36">
        <f t="shared" si="12"/>
        <v>0</v>
      </c>
      <c r="Y406" s="36">
        <f t="shared" si="13"/>
        <v>0</v>
      </c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2"/>
      <c r="AL406" s="12"/>
      <c r="AM406" s="12"/>
      <c r="AN406" s="12"/>
      <c r="AO406" s="11"/>
      <c r="AP406" s="11"/>
      <c r="AQ406" s="12"/>
      <c r="AR406" s="12"/>
      <c r="AS406" s="12"/>
      <c r="AT406" s="11"/>
      <c r="AU406" s="11"/>
      <c r="AV406" s="11"/>
      <c r="AW406" s="11"/>
      <c r="AX406" s="11"/>
      <c r="AY406" s="11"/>
      <c r="AZ406" s="11"/>
      <c r="BA406" s="11"/>
      <c r="BB406" s="12"/>
      <c r="BC406" s="11"/>
      <c r="BD406" s="16"/>
      <c r="BE406" s="16"/>
    </row>
    <row r="407" spans="1:57" x14ac:dyDescent="0.3">
      <c r="A407" s="11" t="s">
        <v>2976</v>
      </c>
      <c r="B407" s="11" t="s">
        <v>2977</v>
      </c>
      <c r="C407" s="11" t="s">
        <v>1372</v>
      </c>
      <c r="D407" s="11" t="s">
        <v>1425</v>
      </c>
      <c r="E407" s="11" t="s">
        <v>574</v>
      </c>
      <c r="F407" s="11" t="s">
        <v>574</v>
      </c>
      <c r="G407" s="13">
        <v>41963.624074074076</v>
      </c>
      <c r="H407" s="11"/>
      <c r="I407" s="11"/>
      <c r="J407" s="11" t="s">
        <v>350</v>
      </c>
      <c r="K407" s="11"/>
      <c r="L407" s="11" t="s">
        <v>699</v>
      </c>
      <c r="M407" s="11" t="s">
        <v>353</v>
      </c>
      <c r="N407" s="11">
        <v>1200500</v>
      </c>
      <c r="O407" s="11"/>
      <c r="P407" s="11" t="s">
        <v>135</v>
      </c>
      <c r="Q407" s="11" t="s">
        <v>2180</v>
      </c>
      <c r="R407" s="11" t="s">
        <v>979</v>
      </c>
      <c r="S407" s="11" t="s">
        <v>356</v>
      </c>
      <c r="T407" s="11"/>
      <c r="U407" s="11"/>
      <c r="V407" s="11"/>
      <c r="W407" s="11"/>
      <c r="X407" s="36">
        <f t="shared" si="12"/>
        <v>0</v>
      </c>
      <c r="Y407" s="36">
        <f t="shared" si="13"/>
        <v>0</v>
      </c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2"/>
      <c r="AL407" s="12"/>
      <c r="AM407" s="12"/>
      <c r="AN407" s="12"/>
      <c r="AO407" s="11"/>
      <c r="AP407" s="11"/>
      <c r="AQ407" s="12"/>
      <c r="AR407" s="12"/>
      <c r="AS407" s="12"/>
      <c r="AT407" s="11"/>
      <c r="AU407" s="11"/>
      <c r="AV407" s="11"/>
      <c r="AW407" s="11"/>
      <c r="AX407" s="11"/>
      <c r="AY407" s="11"/>
      <c r="AZ407" s="11"/>
      <c r="BA407" s="11"/>
      <c r="BB407" s="12"/>
      <c r="BC407" s="11"/>
      <c r="BD407" s="16"/>
      <c r="BE407" s="16"/>
    </row>
    <row r="408" spans="1:57" x14ac:dyDescent="0.3">
      <c r="A408" s="11" t="s">
        <v>2978</v>
      </c>
      <c r="B408" s="11" t="s">
        <v>2979</v>
      </c>
      <c r="C408" s="11" t="s">
        <v>1372</v>
      </c>
      <c r="D408" s="11" t="s">
        <v>1444</v>
      </c>
      <c r="E408" s="11" t="s">
        <v>2682</v>
      </c>
      <c r="F408" s="11" t="s">
        <v>603</v>
      </c>
      <c r="G408" s="13">
        <v>41975.313368055555</v>
      </c>
      <c r="H408" s="11"/>
      <c r="I408" s="11"/>
      <c r="J408" s="11" t="s">
        <v>354</v>
      </c>
      <c r="K408" s="11"/>
      <c r="L408" s="11" t="s">
        <v>699</v>
      </c>
      <c r="M408" s="11" t="s">
        <v>353</v>
      </c>
      <c r="N408" s="11">
        <v>1008890</v>
      </c>
      <c r="O408" s="11"/>
      <c r="P408" s="11" t="s">
        <v>231</v>
      </c>
      <c r="Q408" s="11"/>
      <c r="R408" s="11"/>
      <c r="S408" s="11" t="s">
        <v>1374</v>
      </c>
      <c r="T408" s="11"/>
      <c r="U408" s="11"/>
      <c r="V408" s="11"/>
      <c r="W408" s="11"/>
      <c r="X408" s="36">
        <f t="shared" si="12"/>
        <v>0</v>
      </c>
      <c r="Y408" s="36">
        <f t="shared" si="13"/>
        <v>0</v>
      </c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2"/>
      <c r="AL408" s="12"/>
      <c r="AM408" s="12"/>
      <c r="AN408" s="12"/>
      <c r="AO408" s="11"/>
      <c r="AP408" s="11"/>
      <c r="AQ408" s="12"/>
      <c r="AR408" s="12"/>
      <c r="AS408" s="12"/>
      <c r="AT408" s="11"/>
      <c r="AU408" s="11"/>
      <c r="AV408" s="11"/>
      <c r="AW408" s="11"/>
      <c r="AX408" s="11"/>
      <c r="AY408" s="11"/>
      <c r="AZ408" s="11"/>
      <c r="BA408" s="11"/>
      <c r="BB408" s="12"/>
      <c r="BC408" s="11"/>
      <c r="BD408" s="16"/>
      <c r="BE408" s="16"/>
    </row>
    <row r="409" spans="1:57" x14ac:dyDescent="0.3">
      <c r="A409" s="11" t="s">
        <v>2980</v>
      </c>
      <c r="B409" s="11" t="s">
        <v>2981</v>
      </c>
      <c r="C409" s="11">
        <v>5319</v>
      </c>
      <c r="D409" s="11" t="s">
        <v>1433</v>
      </c>
      <c r="E409" s="11" t="s">
        <v>613</v>
      </c>
      <c r="F409" s="11" t="s">
        <v>2982</v>
      </c>
      <c r="G409" s="13">
        <v>41975.525034722225</v>
      </c>
      <c r="H409" s="11"/>
      <c r="I409" s="11"/>
      <c r="J409" s="11" t="s">
        <v>387</v>
      </c>
      <c r="K409" s="11"/>
      <c r="L409" s="11" t="s">
        <v>704</v>
      </c>
      <c r="M409" s="11" t="s">
        <v>353</v>
      </c>
      <c r="N409" s="11">
        <v>1200605</v>
      </c>
      <c r="O409" s="11"/>
      <c r="P409" s="11" t="s">
        <v>165</v>
      </c>
      <c r="Q409" s="11"/>
      <c r="R409" s="11" t="s">
        <v>979</v>
      </c>
      <c r="S409" s="11" t="s">
        <v>1374</v>
      </c>
      <c r="T409" s="11"/>
      <c r="U409" s="11"/>
      <c r="V409" s="11"/>
      <c r="W409" s="11"/>
      <c r="X409" s="36">
        <f t="shared" si="12"/>
        <v>0</v>
      </c>
      <c r="Y409" s="36">
        <f t="shared" si="13"/>
        <v>0</v>
      </c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2"/>
      <c r="AL409" s="11"/>
      <c r="AM409" s="12"/>
      <c r="AN409" s="12"/>
      <c r="AO409" s="11"/>
      <c r="AP409" s="11"/>
      <c r="AQ409" s="12"/>
      <c r="AR409" s="12"/>
      <c r="AS409" s="12"/>
      <c r="AT409" s="11"/>
      <c r="AU409" s="11"/>
      <c r="AV409" s="11"/>
      <c r="AW409" s="11"/>
      <c r="AX409" s="11"/>
      <c r="AY409" s="11"/>
      <c r="AZ409" s="11"/>
      <c r="BA409" s="11"/>
      <c r="BB409" s="12"/>
      <c r="BC409" s="11"/>
      <c r="BD409" s="16"/>
      <c r="BE409" s="16"/>
    </row>
    <row r="410" spans="1:57" x14ac:dyDescent="0.3">
      <c r="A410" s="11" t="s">
        <v>2983</v>
      </c>
      <c r="B410" s="11" t="s">
        <v>2984</v>
      </c>
      <c r="C410" s="11">
        <v>5432</v>
      </c>
      <c r="D410" s="11" t="s">
        <v>1486</v>
      </c>
      <c r="E410" s="11" t="s">
        <v>526</v>
      </c>
      <c r="F410" s="11" t="s">
        <v>743</v>
      </c>
      <c r="G410" s="13">
        <v>41976.505381944444</v>
      </c>
      <c r="H410" s="11"/>
      <c r="I410" s="11"/>
      <c r="J410" s="11" t="s">
        <v>387</v>
      </c>
      <c r="K410" s="11"/>
      <c r="L410" s="11" t="s">
        <v>704</v>
      </c>
      <c r="M410" s="11" t="s">
        <v>353</v>
      </c>
      <c r="N410" s="11">
        <v>1200502</v>
      </c>
      <c r="O410" s="11" t="s">
        <v>1473</v>
      </c>
      <c r="P410" s="11" t="s">
        <v>165</v>
      </c>
      <c r="Q410" s="11" t="s">
        <v>2180</v>
      </c>
      <c r="R410" s="11" t="s">
        <v>977</v>
      </c>
      <c r="S410" s="11" t="s">
        <v>1383</v>
      </c>
      <c r="T410" s="11">
        <v>400</v>
      </c>
      <c r="U410" s="11">
        <v>1041</v>
      </c>
      <c r="V410" s="11">
        <v>650</v>
      </c>
      <c r="W410" s="11"/>
      <c r="X410" s="36">
        <f t="shared" si="12"/>
        <v>1050</v>
      </c>
      <c r="Y410" s="36">
        <f t="shared" si="13"/>
        <v>1041</v>
      </c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2"/>
      <c r="AL410" s="11"/>
      <c r="AM410" s="11"/>
      <c r="AN410" s="11"/>
      <c r="AO410" s="11"/>
      <c r="AP410" s="11"/>
      <c r="AQ410" s="12"/>
      <c r="AR410" s="11"/>
      <c r="AS410" s="12"/>
      <c r="AT410" s="11"/>
      <c r="AU410" s="11"/>
      <c r="AV410" s="11"/>
      <c r="AW410" s="11"/>
      <c r="AX410" s="11"/>
      <c r="AY410" s="11"/>
      <c r="AZ410" s="11"/>
      <c r="BA410" s="11"/>
      <c r="BB410" s="12"/>
      <c r="BC410" s="11"/>
      <c r="BD410" s="16"/>
      <c r="BE410" s="16"/>
    </row>
    <row r="411" spans="1:57" x14ac:dyDescent="0.3">
      <c r="A411" s="11" t="s">
        <v>2985</v>
      </c>
      <c r="B411" s="11" t="s">
        <v>2986</v>
      </c>
      <c r="C411" s="11">
        <v>5463</v>
      </c>
      <c r="D411" s="11" t="s">
        <v>1433</v>
      </c>
      <c r="E411" s="11" t="s">
        <v>587</v>
      </c>
      <c r="F411" s="11" t="s">
        <v>497</v>
      </c>
      <c r="G411" s="13">
        <v>41978.696516203701</v>
      </c>
      <c r="H411" s="11"/>
      <c r="I411" s="11"/>
      <c r="J411" s="11" t="s">
        <v>387</v>
      </c>
      <c r="K411" s="11"/>
      <c r="L411" s="11" t="s">
        <v>704</v>
      </c>
      <c r="M411" s="11" t="s">
        <v>348</v>
      </c>
      <c r="N411" s="11">
        <v>1200712</v>
      </c>
      <c r="O411" s="11"/>
      <c r="P411" s="11" t="s">
        <v>115</v>
      </c>
      <c r="Q411" s="11"/>
      <c r="R411" s="11" t="s">
        <v>980</v>
      </c>
      <c r="S411" s="11" t="s">
        <v>1374</v>
      </c>
      <c r="T411" s="11"/>
      <c r="U411" s="11"/>
      <c r="V411" s="11"/>
      <c r="W411" s="11"/>
      <c r="X411" s="36">
        <f t="shared" si="12"/>
        <v>0</v>
      </c>
      <c r="Y411" s="36">
        <f t="shared" si="13"/>
        <v>0</v>
      </c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6"/>
      <c r="BE411" s="16"/>
    </row>
    <row r="412" spans="1:57" x14ac:dyDescent="0.3">
      <c r="A412" s="11" t="s">
        <v>2987</v>
      </c>
      <c r="B412" s="11" t="s">
        <v>2988</v>
      </c>
      <c r="C412" s="11">
        <v>5463</v>
      </c>
      <c r="D412" s="11" t="s">
        <v>1433</v>
      </c>
      <c r="E412" s="11" t="s">
        <v>587</v>
      </c>
      <c r="F412" s="11" t="s">
        <v>497</v>
      </c>
      <c r="G412" s="13">
        <v>41978.699918981481</v>
      </c>
      <c r="H412" s="11"/>
      <c r="I412" s="11"/>
      <c r="J412" s="11" t="s">
        <v>387</v>
      </c>
      <c r="K412" s="11"/>
      <c r="L412" s="11" t="s">
        <v>704</v>
      </c>
      <c r="M412" s="11" t="s">
        <v>348</v>
      </c>
      <c r="N412" s="11">
        <v>1200712</v>
      </c>
      <c r="O412" s="11"/>
      <c r="P412" s="11" t="s">
        <v>165</v>
      </c>
      <c r="Q412" s="11"/>
      <c r="R412" s="11" t="s">
        <v>979</v>
      </c>
      <c r="S412" s="11" t="s">
        <v>1374</v>
      </c>
      <c r="T412" s="11"/>
      <c r="U412" s="11"/>
      <c r="V412" s="11"/>
      <c r="W412" s="11"/>
      <c r="X412" s="36">
        <f t="shared" si="12"/>
        <v>0</v>
      </c>
      <c r="Y412" s="36">
        <f t="shared" si="13"/>
        <v>0</v>
      </c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6"/>
      <c r="BE412" s="16"/>
    </row>
    <row r="413" spans="1:57" x14ac:dyDescent="0.3">
      <c r="A413" s="11" t="s">
        <v>744</v>
      </c>
      <c r="B413" s="11" t="s">
        <v>745</v>
      </c>
      <c r="C413" s="11">
        <v>6367</v>
      </c>
      <c r="D413" s="11" t="s">
        <v>1487</v>
      </c>
      <c r="E413" s="11" t="s">
        <v>642</v>
      </c>
      <c r="F413" s="11" t="s">
        <v>642</v>
      </c>
      <c r="G413" s="13">
        <v>41981.540138888886</v>
      </c>
      <c r="H413" s="11">
        <v>42160.698888888888</v>
      </c>
      <c r="I413" s="11" t="s">
        <v>642</v>
      </c>
      <c r="J413" s="11" t="s">
        <v>350</v>
      </c>
      <c r="K413" s="11"/>
      <c r="L413" s="11" t="s">
        <v>704</v>
      </c>
      <c r="M413" s="11" t="s">
        <v>348</v>
      </c>
      <c r="N413" s="11">
        <v>1200120</v>
      </c>
      <c r="O413" s="11"/>
      <c r="P413" s="11" t="s">
        <v>265</v>
      </c>
      <c r="Q413" s="11" t="s">
        <v>369</v>
      </c>
      <c r="R413" s="11" t="s">
        <v>978</v>
      </c>
      <c r="S413" s="11" t="s">
        <v>1383</v>
      </c>
      <c r="T413" s="11">
        <v>1511</v>
      </c>
      <c r="U413" s="11">
        <v>2304.6</v>
      </c>
      <c r="V413" s="11">
        <v>864</v>
      </c>
      <c r="W413" s="11"/>
      <c r="X413" s="36">
        <f t="shared" si="12"/>
        <v>2375</v>
      </c>
      <c r="Y413" s="36">
        <f t="shared" si="13"/>
        <v>2304.6</v>
      </c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6"/>
      <c r="BE413" s="16"/>
    </row>
    <row r="414" spans="1:57" x14ac:dyDescent="0.3">
      <c r="A414" s="11" t="s">
        <v>2989</v>
      </c>
      <c r="B414" s="11" t="s">
        <v>2990</v>
      </c>
      <c r="C414" s="11" t="s">
        <v>1372</v>
      </c>
      <c r="D414" s="11" t="s">
        <v>2991</v>
      </c>
      <c r="E414" s="11" t="s">
        <v>362</v>
      </c>
      <c r="F414" s="11" t="s">
        <v>362</v>
      </c>
      <c r="G414" s="13">
        <v>41983.376967592594</v>
      </c>
      <c r="H414" s="11"/>
      <c r="I414" s="11"/>
      <c r="J414" s="11" t="s">
        <v>350</v>
      </c>
      <c r="K414" s="11"/>
      <c r="L414" s="11" t="s">
        <v>699</v>
      </c>
      <c r="M414" s="11" t="s">
        <v>353</v>
      </c>
      <c r="N414" s="11">
        <v>1200706</v>
      </c>
      <c r="O414" s="11"/>
      <c r="P414" s="11" t="s">
        <v>362</v>
      </c>
      <c r="Q414" s="11"/>
      <c r="R414" s="11"/>
      <c r="S414" s="11" t="s">
        <v>1374</v>
      </c>
      <c r="T414" s="11"/>
      <c r="U414" s="11"/>
      <c r="V414" s="11"/>
      <c r="W414" s="11"/>
      <c r="X414" s="36">
        <f t="shared" si="12"/>
        <v>0</v>
      </c>
      <c r="Y414" s="36">
        <f t="shared" si="13"/>
        <v>0</v>
      </c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6"/>
      <c r="BE414" s="16"/>
    </row>
    <row r="415" spans="1:57" x14ac:dyDescent="0.3">
      <c r="A415" s="11" t="s">
        <v>2992</v>
      </c>
      <c r="B415" s="11" t="s">
        <v>2993</v>
      </c>
      <c r="C415" s="11">
        <v>5345</v>
      </c>
      <c r="D415" s="11" t="s">
        <v>1377</v>
      </c>
      <c r="E415" s="11" t="s">
        <v>394</v>
      </c>
      <c r="F415" s="11" t="s">
        <v>394</v>
      </c>
      <c r="G415" s="13">
        <v>41988.675937499997</v>
      </c>
      <c r="H415" s="11"/>
      <c r="I415" s="11"/>
      <c r="J415" s="11" t="s">
        <v>393</v>
      </c>
      <c r="K415" s="11"/>
      <c r="L415" s="11" t="s">
        <v>699</v>
      </c>
      <c r="M415" s="11" t="s">
        <v>353</v>
      </c>
      <c r="N415" s="11">
        <v>1008890</v>
      </c>
      <c r="O415" s="11"/>
      <c r="P415" s="11" t="s">
        <v>61</v>
      </c>
      <c r="Q415" s="11"/>
      <c r="R415" s="11" t="s">
        <v>978</v>
      </c>
      <c r="S415" s="11" t="s">
        <v>1383</v>
      </c>
      <c r="T415" s="11"/>
      <c r="U415" s="11"/>
      <c r="V415" s="11"/>
      <c r="W415" s="11"/>
      <c r="X415" s="36">
        <f t="shared" si="12"/>
        <v>0</v>
      </c>
      <c r="Y415" s="36">
        <f t="shared" si="13"/>
        <v>0</v>
      </c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6"/>
      <c r="BE415" s="16"/>
    </row>
    <row r="416" spans="1:57" x14ac:dyDescent="0.3">
      <c r="A416" s="11" t="s">
        <v>2994</v>
      </c>
      <c r="B416" s="11" t="s">
        <v>2995</v>
      </c>
      <c r="C416" s="11">
        <v>6282</v>
      </c>
      <c r="D416" s="11" t="s">
        <v>1433</v>
      </c>
      <c r="E416" s="11" t="s">
        <v>2748</v>
      </c>
      <c r="F416" s="11" t="s">
        <v>373</v>
      </c>
      <c r="G416" s="13">
        <v>41989.425486111111</v>
      </c>
      <c r="H416" s="11"/>
      <c r="I416" s="11"/>
      <c r="J416" s="11" t="s">
        <v>387</v>
      </c>
      <c r="K416" s="11"/>
      <c r="L416" s="11" t="s">
        <v>699</v>
      </c>
      <c r="M416" s="11" t="s">
        <v>353</v>
      </c>
      <c r="N416" s="11">
        <v>1200605</v>
      </c>
      <c r="O416" s="11"/>
      <c r="P416" s="11" t="s">
        <v>165</v>
      </c>
      <c r="Q416" s="11"/>
      <c r="R416" s="11" t="s">
        <v>977</v>
      </c>
      <c r="S416" s="11" t="s">
        <v>1374</v>
      </c>
      <c r="T416" s="11"/>
      <c r="U416" s="11"/>
      <c r="V416" s="11"/>
      <c r="W416" s="11"/>
      <c r="X416" s="36">
        <f t="shared" si="12"/>
        <v>0</v>
      </c>
      <c r="Y416" s="36">
        <f t="shared" si="13"/>
        <v>0</v>
      </c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6"/>
      <c r="BE416" s="16"/>
    </row>
    <row r="417" spans="1:57" x14ac:dyDescent="0.3">
      <c r="A417" s="11" t="s">
        <v>2996</v>
      </c>
      <c r="B417" s="11" t="s">
        <v>2997</v>
      </c>
      <c r="C417" s="11">
        <v>5353</v>
      </c>
      <c r="D417" s="11" t="s">
        <v>1479</v>
      </c>
      <c r="E417" s="11" t="s">
        <v>706</v>
      </c>
      <c r="F417" s="11" t="s">
        <v>706</v>
      </c>
      <c r="G417" s="13">
        <v>41991.673634259256</v>
      </c>
      <c r="H417" s="11"/>
      <c r="I417" s="11"/>
      <c r="J417" s="11" t="s">
        <v>350</v>
      </c>
      <c r="K417" s="11"/>
      <c r="L417" s="11"/>
      <c r="M417" s="11"/>
      <c r="N417" s="11"/>
      <c r="O417" s="11"/>
      <c r="P417" s="11" t="s">
        <v>77</v>
      </c>
      <c r="Q417" s="11"/>
      <c r="R417" s="11" t="s">
        <v>983</v>
      </c>
      <c r="S417" s="11" t="s">
        <v>1374</v>
      </c>
      <c r="T417" s="11"/>
      <c r="U417" s="11"/>
      <c r="V417" s="11"/>
      <c r="W417" s="11"/>
      <c r="X417" s="36">
        <f t="shared" si="12"/>
        <v>0</v>
      </c>
      <c r="Y417" s="36">
        <f t="shared" si="13"/>
        <v>0</v>
      </c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6"/>
      <c r="BE417" s="16"/>
    </row>
    <row r="418" spans="1:57" x14ac:dyDescent="0.3">
      <c r="A418" s="11" t="s">
        <v>2998</v>
      </c>
      <c r="B418" s="11" t="s">
        <v>2999</v>
      </c>
      <c r="C418" s="11">
        <v>5353</v>
      </c>
      <c r="D418" s="11" t="s">
        <v>1479</v>
      </c>
      <c r="E418" s="11" t="s">
        <v>706</v>
      </c>
      <c r="F418" s="11" t="s">
        <v>706</v>
      </c>
      <c r="G418" s="13">
        <v>41991.676157407404</v>
      </c>
      <c r="H418" s="11"/>
      <c r="I418" s="11"/>
      <c r="J418" s="11" t="s">
        <v>350</v>
      </c>
      <c r="K418" s="11"/>
      <c r="L418" s="11"/>
      <c r="M418" s="11"/>
      <c r="N418" s="11"/>
      <c r="O418" s="11"/>
      <c r="P418" s="11" t="s">
        <v>297</v>
      </c>
      <c r="Q418" s="11"/>
      <c r="R418" s="11" t="s">
        <v>980</v>
      </c>
      <c r="S418" s="11" t="s">
        <v>1374</v>
      </c>
      <c r="T418" s="11"/>
      <c r="U418" s="11"/>
      <c r="V418" s="11"/>
      <c r="W418" s="11"/>
      <c r="X418" s="36">
        <f t="shared" si="12"/>
        <v>0</v>
      </c>
      <c r="Y418" s="36">
        <f t="shared" si="13"/>
        <v>0</v>
      </c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6"/>
      <c r="BE418" s="16"/>
    </row>
    <row r="419" spans="1:57" x14ac:dyDescent="0.3">
      <c r="A419" s="11" t="s">
        <v>3000</v>
      </c>
      <c r="B419" s="11" t="s">
        <v>3001</v>
      </c>
      <c r="C419" s="11">
        <v>6305</v>
      </c>
      <c r="D419" s="11" t="s">
        <v>1441</v>
      </c>
      <c r="E419" s="11" t="s">
        <v>358</v>
      </c>
      <c r="F419" s="11" t="s">
        <v>391</v>
      </c>
      <c r="G419" s="13">
        <v>41992.329050925924</v>
      </c>
      <c r="H419" s="11"/>
      <c r="I419" s="11"/>
      <c r="J419" s="11" t="s">
        <v>359</v>
      </c>
      <c r="K419" s="11"/>
      <c r="L419" s="11" t="s">
        <v>699</v>
      </c>
      <c r="M419" s="11" t="s">
        <v>353</v>
      </c>
      <c r="N419" s="11">
        <v>1008890</v>
      </c>
      <c r="O419" s="11"/>
      <c r="P419" s="11" t="s">
        <v>77</v>
      </c>
      <c r="Q419" s="11"/>
      <c r="R419" s="11" t="s">
        <v>983</v>
      </c>
      <c r="S419" s="11" t="s">
        <v>1383</v>
      </c>
      <c r="T419" s="11"/>
      <c r="U419" s="11"/>
      <c r="V419" s="11"/>
      <c r="W419" s="11"/>
      <c r="X419" s="36">
        <f t="shared" si="12"/>
        <v>0</v>
      </c>
      <c r="Y419" s="36">
        <f t="shared" si="13"/>
        <v>0</v>
      </c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6"/>
      <c r="BE419" s="16"/>
    </row>
    <row r="420" spans="1:57" x14ac:dyDescent="0.3">
      <c r="A420" s="11" t="s">
        <v>3002</v>
      </c>
      <c r="B420" s="11" t="s">
        <v>3003</v>
      </c>
      <c r="C420" s="11">
        <v>6306</v>
      </c>
      <c r="D420" s="11" t="s">
        <v>1430</v>
      </c>
      <c r="E420" s="11" t="s">
        <v>526</v>
      </c>
      <c r="F420" s="11" t="s">
        <v>526</v>
      </c>
      <c r="G420" s="13">
        <v>41992.362476851849</v>
      </c>
      <c r="H420" s="11"/>
      <c r="I420" s="11"/>
      <c r="J420" s="11" t="s">
        <v>387</v>
      </c>
      <c r="K420" s="11"/>
      <c r="L420" s="11" t="s">
        <v>699</v>
      </c>
      <c r="M420" s="11" t="s">
        <v>353</v>
      </c>
      <c r="N420" s="11">
        <v>1069960001</v>
      </c>
      <c r="O420" s="11"/>
      <c r="P420" s="11" t="s">
        <v>165</v>
      </c>
      <c r="Q420" s="11" t="s">
        <v>2180</v>
      </c>
      <c r="R420" s="11" t="s">
        <v>977</v>
      </c>
      <c r="S420" s="11" t="s">
        <v>1383</v>
      </c>
      <c r="T420" s="11"/>
      <c r="U420" s="11"/>
      <c r="V420" s="11"/>
      <c r="W420" s="11"/>
      <c r="X420" s="36">
        <f t="shared" si="12"/>
        <v>0</v>
      </c>
      <c r="Y420" s="36">
        <f t="shared" si="13"/>
        <v>0</v>
      </c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2"/>
      <c r="AL420" s="12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6"/>
      <c r="BE420" s="16"/>
    </row>
    <row r="421" spans="1:57" x14ac:dyDescent="0.3">
      <c r="A421" s="11" t="s">
        <v>3004</v>
      </c>
      <c r="B421" s="11" t="s">
        <v>3005</v>
      </c>
      <c r="C421" s="11">
        <v>6307</v>
      </c>
      <c r="D421" s="11" t="s">
        <v>1430</v>
      </c>
      <c r="E421" s="11" t="s">
        <v>526</v>
      </c>
      <c r="F421" s="11" t="s">
        <v>526</v>
      </c>
      <c r="G421" s="13">
        <v>41992.365694444445</v>
      </c>
      <c r="H421" s="11"/>
      <c r="I421" s="11"/>
      <c r="J421" s="11" t="s">
        <v>387</v>
      </c>
      <c r="K421" s="11"/>
      <c r="L421" s="11" t="s">
        <v>699</v>
      </c>
      <c r="M421" s="11" t="s">
        <v>353</v>
      </c>
      <c r="N421" s="11">
        <v>1200605</v>
      </c>
      <c r="O421" s="11"/>
      <c r="P421" s="11" t="s">
        <v>165</v>
      </c>
      <c r="Q421" s="11" t="s">
        <v>2180</v>
      </c>
      <c r="R421" s="11" t="s">
        <v>977</v>
      </c>
      <c r="S421" s="11" t="s">
        <v>1374</v>
      </c>
      <c r="T421" s="11"/>
      <c r="U421" s="11"/>
      <c r="V421" s="11"/>
      <c r="W421" s="11"/>
      <c r="X421" s="36">
        <f t="shared" si="12"/>
        <v>0</v>
      </c>
      <c r="Y421" s="36">
        <f t="shared" si="13"/>
        <v>0</v>
      </c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2"/>
      <c r="AL421" s="11"/>
      <c r="AM421" s="12"/>
      <c r="AN421" s="11"/>
      <c r="AO421" s="11"/>
      <c r="AP421" s="11"/>
      <c r="AQ421" s="12"/>
      <c r="AR421" s="11"/>
      <c r="AS421" s="12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6"/>
      <c r="BE421" s="16"/>
    </row>
    <row r="422" spans="1:57" x14ac:dyDescent="0.3">
      <c r="A422" s="11" t="s">
        <v>3006</v>
      </c>
      <c r="B422" s="11" t="s">
        <v>3007</v>
      </c>
      <c r="C422" s="11" t="s">
        <v>1372</v>
      </c>
      <c r="D422" s="11" t="s">
        <v>3008</v>
      </c>
      <c r="E422" s="11" t="s">
        <v>375</v>
      </c>
      <c r="F422" s="11" t="s">
        <v>375</v>
      </c>
      <c r="G422" s="13">
        <v>41992.526261574072</v>
      </c>
      <c r="H422" s="11"/>
      <c r="I422" s="11"/>
      <c r="J422" s="11" t="s">
        <v>350</v>
      </c>
      <c r="K422" s="11"/>
      <c r="L422" s="11" t="s">
        <v>704</v>
      </c>
      <c r="M422" s="11" t="s">
        <v>353</v>
      </c>
      <c r="N422" s="11">
        <v>1008900</v>
      </c>
      <c r="O422" s="11"/>
      <c r="P422" s="11" t="s">
        <v>231</v>
      </c>
      <c r="Q422" s="11"/>
      <c r="R422" s="11"/>
      <c r="S422" s="11" t="s">
        <v>1374</v>
      </c>
      <c r="T422" s="11"/>
      <c r="U422" s="11"/>
      <c r="V422" s="11"/>
      <c r="W422" s="11"/>
      <c r="X422" s="36">
        <f t="shared" si="12"/>
        <v>0</v>
      </c>
      <c r="Y422" s="36">
        <f t="shared" si="13"/>
        <v>0</v>
      </c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6"/>
      <c r="BE422" s="16"/>
    </row>
    <row r="423" spans="1:57" x14ac:dyDescent="0.3">
      <c r="A423" s="11" t="s">
        <v>746</v>
      </c>
      <c r="B423" s="11" t="s">
        <v>747</v>
      </c>
      <c r="C423" s="11">
        <v>6310</v>
      </c>
      <c r="D423" s="11" t="s">
        <v>1441</v>
      </c>
      <c r="E423" s="11" t="s">
        <v>748</v>
      </c>
      <c r="F423" s="11" t="s">
        <v>633</v>
      </c>
      <c r="G423" s="13">
        <v>41995.339953703704</v>
      </c>
      <c r="H423" s="11"/>
      <c r="I423" s="11"/>
      <c r="J423" s="11" t="s">
        <v>350</v>
      </c>
      <c r="K423" s="11"/>
      <c r="L423" s="11" t="s">
        <v>699</v>
      </c>
      <c r="M423" s="11" t="s">
        <v>353</v>
      </c>
      <c r="N423" s="11">
        <v>1006900</v>
      </c>
      <c r="O423" s="11"/>
      <c r="P423" s="11" t="s">
        <v>115</v>
      </c>
      <c r="Q423" s="11" t="s">
        <v>369</v>
      </c>
      <c r="R423" s="11" t="s">
        <v>980</v>
      </c>
      <c r="S423" s="11" t="s">
        <v>1383</v>
      </c>
      <c r="T423" s="11"/>
      <c r="U423" s="11"/>
      <c r="V423" s="11"/>
      <c r="W423" s="11"/>
      <c r="X423" s="36">
        <f t="shared" si="12"/>
        <v>0</v>
      </c>
      <c r="Y423" s="36">
        <f t="shared" si="13"/>
        <v>0</v>
      </c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2"/>
      <c r="AL423" s="12"/>
      <c r="AM423" s="12"/>
      <c r="AN423" s="11"/>
      <c r="AO423" s="11"/>
      <c r="AP423" s="11"/>
      <c r="AQ423" s="11"/>
      <c r="AR423" s="11"/>
      <c r="AS423" s="12"/>
      <c r="AT423" s="11"/>
      <c r="AU423" s="11"/>
      <c r="AV423" s="11"/>
      <c r="AW423" s="11"/>
      <c r="AX423" s="11"/>
      <c r="AY423" s="11"/>
      <c r="AZ423" s="11"/>
      <c r="BA423" s="11"/>
      <c r="BB423" s="12"/>
      <c r="BC423" s="11"/>
      <c r="BD423" s="16"/>
      <c r="BE423" s="16"/>
    </row>
    <row r="424" spans="1:57" x14ac:dyDescent="0.3">
      <c r="A424" s="11" t="s">
        <v>3009</v>
      </c>
      <c r="B424" s="11" t="s">
        <v>3010</v>
      </c>
      <c r="C424" s="11">
        <v>6330</v>
      </c>
      <c r="D424" s="11" t="s">
        <v>1430</v>
      </c>
      <c r="E424" s="11" t="s">
        <v>379</v>
      </c>
      <c r="F424" s="11" t="s">
        <v>379</v>
      </c>
      <c r="G424" s="13">
        <v>42006.393541666665</v>
      </c>
      <c r="H424" s="11"/>
      <c r="I424" s="11"/>
      <c r="J424" s="11" t="s">
        <v>387</v>
      </c>
      <c r="K424" s="11"/>
      <c r="L424" s="11" t="s">
        <v>699</v>
      </c>
      <c r="M424" s="11" t="s">
        <v>353</v>
      </c>
      <c r="N424" s="11">
        <v>1200605</v>
      </c>
      <c r="O424" s="11"/>
      <c r="P424" s="11" t="s">
        <v>165</v>
      </c>
      <c r="Q424" s="11"/>
      <c r="R424" s="11" t="s">
        <v>977</v>
      </c>
      <c r="S424" s="11" t="s">
        <v>1374</v>
      </c>
      <c r="T424" s="11"/>
      <c r="U424" s="11"/>
      <c r="V424" s="11"/>
      <c r="W424" s="11"/>
      <c r="X424" s="36">
        <f t="shared" si="12"/>
        <v>0</v>
      </c>
      <c r="Y424" s="36">
        <f t="shared" si="13"/>
        <v>0</v>
      </c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6"/>
      <c r="BE424" s="16"/>
    </row>
    <row r="425" spans="1:57" x14ac:dyDescent="0.3">
      <c r="A425" s="11" t="s">
        <v>3011</v>
      </c>
      <c r="B425" s="11" t="s">
        <v>3012</v>
      </c>
      <c r="C425" s="11">
        <v>6038</v>
      </c>
      <c r="D425" s="11" t="s">
        <v>1403</v>
      </c>
      <c r="E425" s="11" t="s">
        <v>373</v>
      </c>
      <c r="F425" s="11" t="s">
        <v>373</v>
      </c>
      <c r="G425" s="13">
        <v>42009.38417824074</v>
      </c>
      <c r="H425" s="11"/>
      <c r="I425" s="11"/>
      <c r="J425" s="11" t="s">
        <v>350</v>
      </c>
      <c r="K425" s="11"/>
      <c r="L425" s="11" t="s">
        <v>699</v>
      </c>
      <c r="M425" s="11" t="s">
        <v>353</v>
      </c>
      <c r="N425" s="11">
        <v>1200605</v>
      </c>
      <c r="O425" s="11"/>
      <c r="P425" s="11" t="s">
        <v>165</v>
      </c>
      <c r="Q425" s="11"/>
      <c r="R425" s="11" t="s">
        <v>977</v>
      </c>
      <c r="S425" s="11" t="s">
        <v>1374</v>
      </c>
      <c r="T425" s="11"/>
      <c r="U425" s="11"/>
      <c r="V425" s="11"/>
      <c r="W425" s="11"/>
      <c r="X425" s="36">
        <f t="shared" si="12"/>
        <v>0</v>
      </c>
      <c r="Y425" s="36">
        <f t="shared" si="13"/>
        <v>0</v>
      </c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6"/>
      <c r="BE425" s="16"/>
    </row>
    <row r="426" spans="1:57" x14ac:dyDescent="0.3">
      <c r="A426" s="11" t="s">
        <v>750</v>
      </c>
      <c r="B426" s="11" t="s">
        <v>1524</v>
      </c>
      <c r="C426" s="11">
        <v>6352</v>
      </c>
      <c r="D426" s="11" t="s">
        <v>1443</v>
      </c>
      <c r="E426" s="11" t="s">
        <v>373</v>
      </c>
      <c r="F426" s="11" t="s">
        <v>373</v>
      </c>
      <c r="G426" s="13">
        <v>42011.525729166664</v>
      </c>
      <c r="H426" s="11"/>
      <c r="I426" s="11"/>
      <c r="J426" s="11" t="s">
        <v>350</v>
      </c>
      <c r="K426" s="11"/>
      <c r="L426" s="11" t="s">
        <v>704</v>
      </c>
      <c r="M426" s="11" t="s">
        <v>348</v>
      </c>
      <c r="N426" s="11">
        <v>1200502</v>
      </c>
      <c r="O426" s="11" t="s">
        <v>1473</v>
      </c>
      <c r="P426" s="11" t="s">
        <v>115</v>
      </c>
      <c r="Q426" s="11" t="s">
        <v>369</v>
      </c>
      <c r="R426" s="11" t="s">
        <v>979</v>
      </c>
      <c r="S426" s="11" t="s">
        <v>1374</v>
      </c>
      <c r="T426" s="11"/>
      <c r="U426" s="11"/>
      <c r="V426" s="11"/>
      <c r="W426" s="11"/>
      <c r="X426" s="36">
        <f t="shared" si="12"/>
        <v>0</v>
      </c>
      <c r="Y426" s="36">
        <f t="shared" si="13"/>
        <v>0</v>
      </c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2"/>
      <c r="AL426" s="12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6"/>
      <c r="BE426" s="16"/>
    </row>
    <row r="427" spans="1:57" x14ac:dyDescent="0.3">
      <c r="A427" s="11" t="s">
        <v>3013</v>
      </c>
      <c r="B427" s="11" t="s">
        <v>3014</v>
      </c>
      <c r="C427" s="11" t="s">
        <v>1372</v>
      </c>
      <c r="D427" s="11" t="s">
        <v>1425</v>
      </c>
      <c r="E427" s="11" t="s">
        <v>574</v>
      </c>
      <c r="F427" s="11" t="s">
        <v>574</v>
      </c>
      <c r="G427" s="13">
        <v>42012.416446759256</v>
      </c>
      <c r="H427" s="11"/>
      <c r="I427" s="11"/>
      <c r="J427" s="11" t="s">
        <v>350</v>
      </c>
      <c r="K427" s="11"/>
      <c r="L427" s="11" t="s">
        <v>699</v>
      </c>
      <c r="M427" s="11" t="s">
        <v>353</v>
      </c>
      <c r="N427" s="11">
        <v>1200606</v>
      </c>
      <c r="O427" s="11"/>
      <c r="P427" s="11" t="s">
        <v>135</v>
      </c>
      <c r="Q427" s="11" t="s">
        <v>2180</v>
      </c>
      <c r="R427" s="11" t="s">
        <v>979</v>
      </c>
      <c r="S427" s="11" t="s">
        <v>356</v>
      </c>
      <c r="T427" s="11">
        <v>27</v>
      </c>
      <c r="U427" s="11"/>
      <c r="V427" s="11"/>
      <c r="W427" s="11"/>
      <c r="X427" s="36">
        <f t="shared" si="12"/>
        <v>27</v>
      </c>
      <c r="Y427" s="36">
        <f t="shared" si="13"/>
        <v>0</v>
      </c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6"/>
      <c r="BE427" s="16"/>
    </row>
    <row r="428" spans="1:57" x14ac:dyDescent="0.3">
      <c r="A428" s="11" t="s">
        <v>3015</v>
      </c>
      <c r="B428" s="11" t="s">
        <v>3016</v>
      </c>
      <c r="C428" s="11" t="s">
        <v>1372</v>
      </c>
      <c r="D428" s="11" t="s">
        <v>1425</v>
      </c>
      <c r="E428" s="11" t="s">
        <v>574</v>
      </c>
      <c r="F428" s="11" t="s">
        <v>574</v>
      </c>
      <c r="G428" s="13">
        <v>42012.468182870369</v>
      </c>
      <c r="H428" s="11"/>
      <c r="I428" s="11"/>
      <c r="J428" s="11" t="s">
        <v>350</v>
      </c>
      <c r="K428" s="11"/>
      <c r="L428" s="11" t="s">
        <v>699</v>
      </c>
      <c r="M428" s="11" t="s">
        <v>353</v>
      </c>
      <c r="N428" s="11">
        <v>1200606</v>
      </c>
      <c r="O428" s="11"/>
      <c r="P428" s="11" t="s">
        <v>135</v>
      </c>
      <c r="Q428" s="11" t="s">
        <v>2180</v>
      </c>
      <c r="R428" s="11" t="s">
        <v>979</v>
      </c>
      <c r="S428" s="11" t="s">
        <v>356</v>
      </c>
      <c r="T428" s="11">
        <v>150</v>
      </c>
      <c r="U428" s="11"/>
      <c r="V428" s="11"/>
      <c r="W428" s="11"/>
      <c r="X428" s="36">
        <f t="shared" si="12"/>
        <v>150</v>
      </c>
      <c r="Y428" s="36">
        <f t="shared" si="13"/>
        <v>0</v>
      </c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6"/>
      <c r="BE428" s="16"/>
    </row>
    <row r="429" spans="1:57" x14ac:dyDescent="0.3">
      <c r="A429" s="11" t="s">
        <v>2755</v>
      </c>
      <c r="B429" s="11" t="s">
        <v>2756</v>
      </c>
      <c r="C429" s="11">
        <v>2156</v>
      </c>
      <c r="D429" s="11" t="s">
        <v>2719</v>
      </c>
      <c r="E429" s="11" t="s">
        <v>2707</v>
      </c>
      <c r="F429" s="11" t="s">
        <v>2757</v>
      </c>
      <c r="G429" s="13">
        <v>41621.660057870373</v>
      </c>
      <c r="H429" s="11"/>
      <c r="I429" s="11"/>
      <c r="J429" s="11" t="s">
        <v>2710</v>
      </c>
      <c r="K429" s="11" t="s">
        <v>361</v>
      </c>
      <c r="L429" s="11"/>
      <c r="M429" s="11"/>
      <c r="N429" s="11">
        <v>1200801</v>
      </c>
      <c r="O429" s="11"/>
      <c r="P429" s="11" t="s">
        <v>231</v>
      </c>
      <c r="Q429" s="11"/>
      <c r="R429" s="11"/>
      <c r="S429" s="11" t="s">
        <v>1374</v>
      </c>
      <c r="T429" s="11">
        <v>100</v>
      </c>
      <c r="U429" s="11"/>
      <c r="V429" s="11"/>
      <c r="W429" s="11"/>
      <c r="X429" s="36">
        <f t="shared" si="12"/>
        <v>100</v>
      </c>
      <c r="Y429" s="36">
        <f t="shared" si="13"/>
        <v>0</v>
      </c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6"/>
      <c r="BE429" s="16"/>
    </row>
    <row r="430" spans="1:57" x14ac:dyDescent="0.3">
      <c r="A430" s="11" t="s">
        <v>2755</v>
      </c>
      <c r="B430" s="11" t="s">
        <v>2756</v>
      </c>
      <c r="C430" s="11">
        <v>2156</v>
      </c>
      <c r="D430" s="11" t="s">
        <v>2719</v>
      </c>
      <c r="E430" s="11" t="s">
        <v>2707</v>
      </c>
      <c r="F430" s="11" t="s">
        <v>2757</v>
      </c>
      <c r="G430" s="13">
        <v>41621.660057870373</v>
      </c>
      <c r="H430" s="11"/>
      <c r="I430" s="11"/>
      <c r="J430" s="11" t="s">
        <v>2710</v>
      </c>
      <c r="K430" s="11" t="s">
        <v>361</v>
      </c>
      <c r="L430" s="11"/>
      <c r="M430" s="11"/>
      <c r="N430" s="11">
        <v>1200801</v>
      </c>
      <c r="O430" s="11"/>
      <c r="P430" s="11" t="s">
        <v>231</v>
      </c>
      <c r="Q430" s="11"/>
      <c r="R430" s="11"/>
      <c r="S430" s="11" t="s">
        <v>1374</v>
      </c>
      <c r="T430" s="11">
        <v>100</v>
      </c>
      <c r="U430" s="11"/>
      <c r="V430" s="11"/>
      <c r="W430" s="11"/>
      <c r="X430" s="36">
        <f t="shared" si="12"/>
        <v>100</v>
      </c>
      <c r="Y430" s="36">
        <f t="shared" si="13"/>
        <v>0</v>
      </c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6"/>
      <c r="BE430" s="16"/>
    </row>
    <row r="431" spans="1:57" x14ac:dyDescent="0.3">
      <c r="A431" s="11" t="s">
        <v>751</v>
      </c>
      <c r="B431" s="11" t="s">
        <v>752</v>
      </c>
      <c r="C431" s="11" t="s">
        <v>1372</v>
      </c>
      <c r="D431" s="11" t="s">
        <v>1425</v>
      </c>
      <c r="E431" s="11" t="s">
        <v>574</v>
      </c>
      <c r="F431" s="11" t="s">
        <v>574</v>
      </c>
      <c r="G431" s="13">
        <v>42013.446643518517</v>
      </c>
      <c r="H431" s="11"/>
      <c r="I431" s="11"/>
      <c r="J431" s="11" t="s">
        <v>350</v>
      </c>
      <c r="K431" s="11"/>
      <c r="L431" s="11" t="s">
        <v>699</v>
      </c>
      <c r="M431" s="11" t="s">
        <v>353</v>
      </c>
      <c r="N431" s="11">
        <v>1200606</v>
      </c>
      <c r="O431" s="11"/>
      <c r="P431" s="11" t="s">
        <v>135</v>
      </c>
      <c r="Q431" s="11" t="s">
        <v>369</v>
      </c>
      <c r="R431" s="11" t="s">
        <v>979</v>
      </c>
      <c r="S431" s="11" t="s">
        <v>356</v>
      </c>
      <c r="T431" s="11">
        <v>61</v>
      </c>
      <c r="U431" s="11"/>
      <c r="V431" s="11"/>
      <c r="W431" s="11"/>
      <c r="X431" s="36">
        <f t="shared" si="12"/>
        <v>61</v>
      </c>
      <c r="Y431" s="36">
        <f t="shared" si="13"/>
        <v>0</v>
      </c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6"/>
      <c r="BE431" s="16"/>
    </row>
    <row r="432" spans="1:57" x14ac:dyDescent="0.3">
      <c r="A432" s="11" t="s">
        <v>753</v>
      </c>
      <c r="B432" s="11" t="s">
        <v>754</v>
      </c>
      <c r="C432" s="11" t="s">
        <v>1372</v>
      </c>
      <c r="D432" s="11" t="s">
        <v>1425</v>
      </c>
      <c r="E432" s="11" t="s">
        <v>574</v>
      </c>
      <c r="F432" s="11" t="s">
        <v>574</v>
      </c>
      <c r="G432" s="13">
        <v>42013.458668981482</v>
      </c>
      <c r="H432" s="11"/>
      <c r="I432" s="11"/>
      <c r="J432" s="11" t="s">
        <v>350</v>
      </c>
      <c r="K432" s="11"/>
      <c r="L432" s="11" t="s">
        <v>699</v>
      </c>
      <c r="M432" s="11" t="s">
        <v>353</v>
      </c>
      <c r="N432" s="11">
        <v>1200606</v>
      </c>
      <c r="O432" s="11"/>
      <c r="P432" s="11" t="s">
        <v>135</v>
      </c>
      <c r="Q432" s="11" t="s">
        <v>369</v>
      </c>
      <c r="R432" s="11" t="s">
        <v>979</v>
      </c>
      <c r="S432" s="11" t="s">
        <v>356</v>
      </c>
      <c r="T432" s="11">
        <v>30</v>
      </c>
      <c r="U432" s="11"/>
      <c r="V432" s="11"/>
      <c r="W432" s="11"/>
      <c r="X432" s="36">
        <f t="shared" si="12"/>
        <v>30</v>
      </c>
      <c r="Y432" s="36">
        <f t="shared" si="13"/>
        <v>0</v>
      </c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6"/>
      <c r="BE432" s="16"/>
    </row>
    <row r="433" spans="1:57" x14ac:dyDescent="0.3">
      <c r="A433" s="11" t="s">
        <v>755</v>
      </c>
      <c r="B433" s="11" t="s">
        <v>756</v>
      </c>
      <c r="C433" s="11" t="s">
        <v>1372</v>
      </c>
      <c r="D433" s="11" t="s">
        <v>1425</v>
      </c>
      <c r="E433" s="11" t="s">
        <v>574</v>
      </c>
      <c r="F433" s="11" t="s">
        <v>574</v>
      </c>
      <c r="G433" s="13">
        <v>42013.465624999997</v>
      </c>
      <c r="H433" s="11"/>
      <c r="I433" s="11"/>
      <c r="J433" s="11" t="s">
        <v>350</v>
      </c>
      <c r="K433" s="11"/>
      <c r="L433" s="11" t="s">
        <v>699</v>
      </c>
      <c r="M433" s="11" t="s">
        <v>353</v>
      </c>
      <c r="N433" s="11">
        <v>1200606</v>
      </c>
      <c r="O433" s="11"/>
      <c r="P433" s="11" t="s">
        <v>135</v>
      </c>
      <c r="Q433" s="11" t="s">
        <v>369</v>
      </c>
      <c r="R433" s="11" t="s">
        <v>979</v>
      </c>
      <c r="S433" s="11" t="s">
        <v>356</v>
      </c>
      <c r="T433" s="11">
        <v>25</v>
      </c>
      <c r="U433" s="11"/>
      <c r="V433" s="11"/>
      <c r="W433" s="11"/>
      <c r="X433" s="36">
        <f t="shared" si="12"/>
        <v>25</v>
      </c>
      <c r="Y433" s="36">
        <f t="shared" si="13"/>
        <v>0</v>
      </c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2"/>
      <c r="AL433" s="12"/>
      <c r="AM433" s="11"/>
      <c r="AN433" s="11"/>
      <c r="AO433" s="11"/>
      <c r="AP433" s="11"/>
      <c r="AQ433" s="12"/>
      <c r="AR433" s="11"/>
      <c r="AS433" s="12"/>
      <c r="AT433" s="11"/>
      <c r="AU433" s="11"/>
      <c r="AV433" s="11"/>
      <c r="AW433" s="11"/>
      <c r="AX433" s="11"/>
      <c r="AY433" s="11"/>
      <c r="AZ433" s="11"/>
      <c r="BA433" s="11"/>
      <c r="BB433" s="12"/>
      <c r="BC433" s="11"/>
      <c r="BD433" s="16"/>
      <c r="BE433" s="16"/>
    </row>
    <row r="434" spans="1:57" x14ac:dyDescent="0.3">
      <c r="A434" s="11" t="s">
        <v>3017</v>
      </c>
      <c r="B434" s="11" t="s">
        <v>3018</v>
      </c>
      <c r="C434" s="11" t="s">
        <v>1372</v>
      </c>
      <c r="D434" s="11" t="s">
        <v>1425</v>
      </c>
      <c r="E434" s="11" t="s">
        <v>574</v>
      </c>
      <c r="F434" s="11" t="s">
        <v>574</v>
      </c>
      <c r="G434" s="13">
        <v>42013.486909722225</v>
      </c>
      <c r="H434" s="11"/>
      <c r="I434" s="11"/>
      <c r="J434" s="11" t="s">
        <v>350</v>
      </c>
      <c r="K434" s="11"/>
      <c r="L434" s="11" t="s">
        <v>699</v>
      </c>
      <c r="M434" s="11" t="s">
        <v>353</v>
      </c>
      <c r="N434" s="11">
        <v>1200606</v>
      </c>
      <c r="O434" s="11"/>
      <c r="P434" s="11" t="s">
        <v>135</v>
      </c>
      <c r="Q434" s="11" t="s">
        <v>2180</v>
      </c>
      <c r="R434" s="11" t="s">
        <v>979</v>
      </c>
      <c r="S434" s="11" t="s">
        <v>356</v>
      </c>
      <c r="T434" s="11">
        <v>18</v>
      </c>
      <c r="U434" s="11"/>
      <c r="V434" s="11"/>
      <c r="W434" s="11"/>
      <c r="X434" s="36">
        <f t="shared" si="12"/>
        <v>18</v>
      </c>
      <c r="Y434" s="36">
        <f t="shared" si="13"/>
        <v>0</v>
      </c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6"/>
      <c r="BE434" s="16"/>
    </row>
    <row r="435" spans="1:57" x14ac:dyDescent="0.3">
      <c r="A435" s="11" t="s">
        <v>3019</v>
      </c>
      <c r="B435" s="11" t="s">
        <v>3020</v>
      </c>
      <c r="C435" s="11" t="s">
        <v>1372</v>
      </c>
      <c r="D435" s="11" t="s">
        <v>3021</v>
      </c>
      <c r="E435" s="11" t="s">
        <v>574</v>
      </c>
      <c r="F435" s="11" t="s">
        <v>574</v>
      </c>
      <c r="G435" s="13">
        <v>42013.49324074074</v>
      </c>
      <c r="H435" s="11"/>
      <c r="I435" s="11"/>
      <c r="J435" s="11" t="s">
        <v>350</v>
      </c>
      <c r="K435" s="11"/>
      <c r="L435" s="11" t="s">
        <v>699</v>
      </c>
      <c r="M435" s="11" t="s">
        <v>353</v>
      </c>
      <c r="N435" s="11">
        <v>1200606</v>
      </c>
      <c r="O435" s="11"/>
      <c r="P435" s="11" t="s">
        <v>135</v>
      </c>
      <c r="Q435" s="11" t="s">
        <v>2180</v>
      </c>
      <c r="R435" s="11" t="s">
        <v>979</v>
      </c>
      <c r="S435" s="11" t="s">
        <v>356</v>
      </c>
      <c r="T435" s="11">
        <v>27</v>
      </c>
      <c r="U435" s="11"/>
      <c r="V435" s="11"/>
      <c r="W435" s="11"/>
      <c r="X435" s="36">
        <f t="shared" si="12"/>
        <v>27</v>
      </c>
      <c r="Y435" s="36">
        <f t="shared" si="13"/>
        <v>0</v>
      </c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6"/>
      <c r="BE435" s="16"/>
    </row>
    <row r="436" spans="1:57" x14ac:dyDescent="0.3">
      <c r="A436" s="11" t="s">
        <v>3022</v>
      </c>
      <c r="B436" s="11" t="s">
        <v>3023</v>
      </c>
      <c r="C436" s="11" t="s">
        <v>1372</v>
      </c>
      <c r="D436" s="11" t="s">
        <v>1425</v>
      </c>
      <c r="E436" s="11" t="s">
        <v>574</v>
      </c>
      <c r="F436" s="11" t="s">
        <v>574</v>
      </c>
      <c r="G436" s="13">
        <v>42013.575266203705</v>
      </c>
      <c r="H436" s="11"/>
      <c r="I436" s="11"/>
      <c r="J436" s="11" t="s">
        <v>350</v>
      </c>
      <c r="K436" s="11"/>
      <c r="L436" s="11" t="s">
        <v>699</v>
      </c>
      <c r="M436" s="11" t="s">
        <v>353</v>
      </c>
      <c r="N436" s="11">
        <v>1200606</v>
      </c>
      <c r="O436" s="11"/>
      <c r="P436" s="11" t="s">
        <v>135</v>
      </c>
      <c r="Q436" s="11" t="s">
        <v>2180</v>
      </c>
      <c r="R436" s="11" t="s">
        <v>979</v>
      </c>
      <c r="S436" s="11" t="s">
        <v>356</v>
      </c>
      <c r="T436" s="11">
        <v>27</v>
      </c>
      <c r="U436" s="11"/>
      <c r="V436" s="11"/>
      <c r="W436" s="11"/>
      <c r="X436" s="36">
        <f t="shared" si="12"/>
        <v>27</v>
      </c>
      <c r="Y436" s="36">
        <f t="shared" si="13"/>
        <v>0</v>
      </c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6"/>
      <c r="BE436" s="16"/>
    </row>
    <row r="437" spans="1:57" x14ac:dyDescent="0.3">
      <c r="A437" s="11" t="s">
        <v>3024</v>
      </c>
      <c r="B437" s="11" t="s">
        <v>3025</v>
      </c>
      <c r="C437" s="11" t="s">
        <v>1372</v>
      </c>
      <c r="D437" s="11" t="s">
        <v>1425</v>
      </c>
      <c r="E437" s="11" t="s">
        <v>574</v>
      </c>
      <c r="F437" s="11" t="s">
        <v>574</v>
      </c>
      <c r="G437" s="13">
        <v>42013.612662037034</v>
      </c>
      <c r="H437" s="11"/>
      <c r="I437" s="11"/>
      <c r="J437" s="11" t="s">
        <v>350</v>
      </c>
      <c r="K437" s="11"/>
      <c r="L437" s="11" t="s">
        <v>699</v>
      </c>
      <c r="M437" s="11" t="s">
        <v>353</v>
      </c>
      <c r="N437" s="11">
        <v>1200606</v>
      </c>
      <c r="O437" s="11"/>
      <c r="P437" s="11" t="s">
        <v>135</v>
      </c>
      <c r="Q437" s="11" t="s">
        <v>2180</v>
      </c>
      <c r="R437" s="11" t="s">
        <v>979</v>
      </c>
      <c r="S437" s="11" t="s">
        <v>356</v>
      </c>
      <c r="T437" s="11">
        <v>2</v>
      </c>
      <c r="U437" s="11"/>
      <c r="V437" s="11"/>
      <c r="W437" s="11"/>
      <c r="X437" s="36">
        <f t="shared" si="12"/>
        <v>2</v>
      </c>
      <c r="Y437" s="36">
        <f t="shared" si="13"/>
        <v>0</v>
      </c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6"/>
      <c r="BE437" s="16"/>
    </row>
    <row r="438" spans="1:57" x14ac:dyDescent="0.3">
      <c r="A438" s="11" t="s">
        <v>757</v>
      </c>
      <c r="B438" s="11" t="s">
        <v>758</v>
      </c>
      <c r="C438" s="11">
        <v>5126</v>
      </c>
      <c r="D438" s="11" t="s">
        <v>1443</v>
      </c>
      <c r="E438" s="11" t="s">
        <v>358</v>
      </c>
      <c r="F438" s="11" t="s">
        <v>358</v>
      </c>
      <c r="G438" s="13">
        <v>42017.394016203703</v>
      </c>
      <c r="H438" s="11"/>
      <c r="I438" s="11"/>
      <c r="J438" s="11" t="s">
        <v>359</v>
      </c>
      <c r="K438" s="11"/>
      <c r="L438" s="11" t="s">
        <v>705</v>
      </c>
      <c r="M438" s="11" t="s">
        <v>348</v>
      </c>
      <c r="N438" s="11">
        <v>1200707</v>
      </c>
      <c r="O438" s="11"/>
      <c r="P438" s="11" t="s">
        <v>77</v>
      </c>
      <c r="Q438" s="11" t="s">
        <v>369</v>
      </c>
      <c r="R438" s="11" t="s">
        <v>983</v>
      </c>
      <c r="S438" s="11" t="s">
        <v>1374</v>
      </c>
      <c r="T438" s="11"/>
      <c r="U438" s="11"/>
      <c r="V438" s="11"/>
      <c r="W438" s="11"/>
      <c r="X438" s="36">
        <f t="shared" si="12"/>
        <v>0</v>
      </c>
      <c r="Y438" s="36">
        <f t="shared" si="13"/>
        <v>0</v>
      </c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6"/>
      <c r="BE438" s="16"/>
    </row>
    <row r="439" spans="1:57" x14ac:dyDescent="0.3">
      <c r="A439" s="11" t="s">
        <v>3026</v>
      </c>
      <c r="B439" s="11" t="s">
        <v>3027</v>
      </c>
      <c r="C439" s="11">
        <v>6374</v>
      </c>
      <c r="D439" s="11" t="s">
        <v>1430</v>
      </c>
      <c r="E439" s="11" t="s">
        <v>397</v>
      </c>
      <c r="F439" s="11" t="s">
        <v>397</v>
      </c>
      <c r="G439" s="13">
        <v>42019.591261574074</v>
      </c>
      <c r="H439" s="11"/>
      <c r="I439" s="11"/>
      <c r="J439" s="11" t="s">
        <v>537</v>
      </c>
      <c r="K439" s="11"/>
      <c r="L439" s="11" t="s">
        <v>699</v>
      </c>
      <c r="M439" s="11" t="s">
        <v>353</v>
      </c>
      <c r="N439" s="11">
        <v>1200706</v>
      </c>
      <c r="O439" s="11"/>
      <c r="P439" s="11" t="s">
        <v>111</v>
      </c>
      <c r="Q439" s="11"/>
      <c r="R439" s="11"/>
      <c r="S439" s="11" t="s">
        <v>1374</v>
      </c>
      <c r="T439" s="11"/>
      <c r="U439" s="11"/>
      <c r="V439" s="11"/>
      <c r="W439" s="11"/>
      <c r="X439" s="36">
        <f t="shared" si="12"/>
        <v>0</v>
      </c>
      <c r="Y439" s="36">
        <f t="shared" si="13"/>
        <v>0</v>
      </c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6"/>
      <c r="BE439" s="16"/>
    </row>
    <row r="440" spans="1:57" x14ac:dyDescent="0.3">
      <c r="A440" s="11" t="s">
        <v>3028</v>
      </c>
      <c r="B440" s="11" t="s">
        <v>3029</v>
      </c>
      <c r="C440" s="11">
        <v>5041</v>
      </c>
      <c r="D440" s="11" t="s">
        <v>1494</v>
      </c>
      <c r="E440" s="11" t="s">
        <v>645</v>
      </c>
      <c r="F440" s="11" t="s">
        <v>645</v>
      </c>
      <c r="G440" s="13">
        <v>42019.626458333332</v>
      </c>
      <c r="H440" s="11"/>
      <c r="I440" s="11"/>
      <c r="J440" s="11" t="s">
        <v>357</v>
      </c>
      <c r="K440" s="11"/>
      <c r="L440" s="11" t="s">
        <v>700</v>
      </c>
      <c r="M440" s="11" t="s">
        <v>353</v>
      </c>
      <c r="N440" s="11">
        <v>1200010</v>
      </c>
      <c r="O440" s="11"/>
      <c r="P440" s="11" t="s">
        <v>124</v>
      </c>
      <c r="Q440" s="11"/>
      <c r="R440" s="11" t="s">
        <v>980</v>
      </c>
      <c r="S440" s="11" t="s">
        <v>1374</v>
      </c>
      <c r="T440" s="11"/>
      <c r="U440" s="11"/>
      <c r="V440" s="11"/>
      <c r="W440" s="11"/>
      <c r="X440" s="36">
        <f t="shared" si="12"/>
        <v>0</v>
      </c>
      <c r="Y440" s="36">
        <f t="shared" si="13"/>
        <v>0</v>
      </c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6"/>
      <c r="BE440" s="16"/>
    </row>
    <row r="441" spans="1:57" x14ac:dyDescent="0.3">
      <c r="A441" s="11" t="s">
        <v>3030</v>
      </c>
      <c r="B441" s="11" t="s">
        <v>3031</v>
      </c>
      <c r="C441" s="11">
        <v>6388</v>
      </c>
      <c r="D441" s="11" t="s">
        <v>1430</v>
      </c>
      <c r="E441" s="11" t="s">
        <v>526</v>
      </c>
      <c r="F441" s="11" t="s">
        <v>526</v>
      </c>
      <c r="G441" s="13">
        <v>42024.631828703707</v>
      </c>
      <c r="H441" s="11"/>
      <c r="I441" s="11"/>
      <c r="J441" s="11" t="s">
        <v>387</v>
      </c>
      <c r="K441" s="11"/>
      <c r="L441" s="11" t="s">
        <v>699</v>
      </c>
      <c r="M441" s="11" t="s">
        <v>353</v>
      </c>
      <c r="N441" s="11">
        <v>1200605</v>
      </c>
      <c r="O441" s="11"/>
      <c r="P441" s="11" t="s">
        <v>165</v>
      </c>
      <c r="Q441" s="11" t="s">
        <v>2180</v>
      </c>
      <c r="R441" s="11" t="s">
        <v>977</v>
      </c>
      <c r="S441" s="11" t="s">
        <v>1374</v>
      </c>
      <c r="T441" s="11"/>
      <c r="U441" s="11"/>
      <c r="V441" s="11"/>
      <c r="W441" s="11"/>
      <c r="X441" s="36">
        <f t="shared" si="12"/>
        <v>0</v>
      </c>
      <c r="Y441" s="36">
        <f t="shared" si="13"/>
        <v>0</v>
      </c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6"/>
      <c r="BE441" s="16"/>
    </row>
    <row r="442" spans="1:57" x14ac:dyDescent="0.3">
      <c r="A442" s="11" t="s">
        <v>759</v>
      </c>
      <c r="B442" s="11" t="s">
        <v>760</v>
      </c>
      <c r="C442" s="11">
        <v>1</v>
      </c>
      <c r="D442" s="11" t="s">
        <v>1430</v>
      </c>
      <c r="E442" s="11" t="s">
        <v>423</v>
      </c>
      <c r="F442" s="11" t="s">
        <v>423</v>
      </c>
      <c r="G442" s="13">
        <v>42026.421111111114</v>
      </c>
      <c r="H442" s="11"/>
      <c r="I442" s="11"/>
      <c r="J442" s="11" t="s">
        <v>387</v>
      </c>
      <c r="K442" s="11"/>
      <c r="L442" s="11" t="s">
        <v>699</v>
      </c>
      <c r="M442" s="11" t="s">
        <v>353</v>
      </c>
      <c r="N442" s="11">
        <v>1200605</v>
      </c>
      <c r="O442" s="11"/>
      <c r="P442" s="11" t="s">
        <v>165</v>
      </c>
      <c r="Q442" s="11" t="s">
        <v>369</v>
      </c>
      <c r="R442" s="11" t="s">
        <v>977</v>
      </c>
      <c r="S442" s="11" t="s">
        <v>356</v>
      </c>
      <c r="T442" s="11"/>
      <c r="U442" s="11"/>
      <c r="V442" s="11"/>
      <c r="W442" s="11"/>
      <c r="X442" s="36">
        <f t="shared" si="12"/>
        <v>0</v>
      </c>
      <c r="Y442" s="36">
        <f t="shared" si="13"/>
        <v>0</v>
      </c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6"/>
      <c r="BE442" s="16"/>
    </row>
    <row r="443" spans="1:57" x14ac:dyDescent="0.3">
      <c r="A443" s="11" t="s">
        <v>3032</v>
      </c>
      <c r="B443" s="11" t="s">
        <v>3033</v>
      </c>
      <c r="C443" s="11">
        <v>6393</v>
      </c>
      <c r="D443" s="11" t="s">
        <v>1433</v>
      </c>
      <c r="E443" s="11" t="s">
        <v>470</v>
      </c>
      <c r="F443" s="11" t="s">
        <v>470</v>
      </c>
      <c r="G443" s="13">
        <v>42026.577141203707</v>
      </c>
      <c r="H443" s="13">
        <v>42864.646597222221</v>
      </c>
      <c r="I443" s="11" t="s">
        <v>479</v>
      </c>
      <c r="J443" s="11" t="s">
        <v>387</v>
      </c>
      <c r="K443" s="11"/>
      <c r="L443" s="11" t="s">
        <v>700</v>
      </c>
      <c r="M443" s="11" t="s">
        <v>353</v>
      </c>
      <c r="N443" s="11">
        <v>1200605</v>
      </c>
      <c r="O443" s="11"/>
      <c r="P443" s="11" t="s">
        <v>165</v>
      </c>
      <c r="Q443" s="11"/>
      <c r="R443" s="11" t="s">
        <v>977</v>
      </c>
      <c r="S443" s="11" t="s">
        <v>1383</v>
      </c>
      <c r="T443" s="11"/>
      <c r="U443" s="11"/>
      <c r="V443" s="11"/>
      <c r="W443" s="11"/>
      <c r="X443" s="36">
        <f t="shared" si="12"/>
        <v>0</v>
      </c>
      <c r="Y443" s="36">
        <f t="shared" si="13"/>
        <v>0</v>
      </c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6"/>
      <c r="BE443" s="16"/>
    </row>
    <row r="444" spans="1:57" x14ac:dyDescent="0.3">
      <c r="A444" s="11" t="s">
        <v>3034</v>
      </c>
      <c r="B444" s="11" t="s">
        <v>3035</v>
      </c>
      <c r="C444" s="11" t="s">
        <v>1372</v>
      </c>
      <c r="D444" s="11" t="s">
        <v>3036</v>
      </c>
      <c r="E444" s="11" t="s">
        <v>3037</v>
      </c>
      <c r="F444" s="11" t="s">
        <v>3037</v>
      </c>
      <c r="G444" s="13">
        <v>42029.393680555557</v>
      </c>
      <c r="H444" s="13"/>
      <c r="I444" s="11"/>
      <c r="J444" s="11" t="s">
        <v>350</v>
      </c>
      <c r="K444" s="11"/>
      <c r="L444" s="11"/>
      <c r="M444" s="11"/>
      <c r="N444" s="11"/>
      <c r="O444" s="11"/>
      <c r="P444" s="11"/>
      <c r="Q444" s="11"/>
      <c r="R444" s="11"/>
      <c r="S444" s="11" t="s">
        <v>1374</v>
      </c>
      <c r="T444" s="11"/>
      <c r="U444" s="11"/>
      <c r="V444" s="11"/>
      <c r="W444" s="11"/>
      <c r="X444" s="36">
        <f t="shared" si="12"/>
        <v>0</v>
      </c>
      <c r="Y444" s="36">
        <f t="shared" si="13"/>
        <v>0</v>
      </c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2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6"/>
      <c r="BE444" s="16"/>
    </row>
    <row r="445" spans="1:57" x14ac:dyDescent="0.3">
      <c r="A445" s="11" t="s">
        <v>3038</v>
      </c>
      <c r="B445" s="11" t="s">
        <v>3039</v>
      </c>
      <c r="C445" s="11">
        <v>6411</v>
      </c>
      <c r="D445" s="11" t="s">
        <v>1443</v>
      </c>
      <c r="E445" s="11" t="s">
        <v>2369</v>
      </c>
      <c r="F445" s="11" t="s">
        <v>2369</v>
      </c>
      <c r="G445" s="13">
        <v>42032.453645833331</v>
      </c>
      <c r="H445" s="11"/>
      <c r="I445" s="11"/>
      <c r="J445" s="11" t="s">
        <v>350</v>
      </c>
      <c r="K445" s="11"/>
      <c r="L445" s="11" t="s">
        <v>704</v>
      </c>
      <c r="M445" s="11" t="s">
        <v>353</v>
      </c>
      <c r="N445" s="11">
        <v>1006899</v>
      </c>
      <c r="O445" s="11"/>
      <c r="P445" s="11" t="s">
        <v>231</v>
      </c>
      <c r="Q445" s="11" t="s">
        <v>2618</v>
      </c>
      <c r="R445" s="11"/>
      <c r="S445" s="11" t="s">
        <v>1374</v>
      </c>
      <c r="T445" s="11"/>
      <c r="U445" s="11"/>
      <c r="V445" s="11"/>
      <c r="W445" s="11"/>
      <c r="X445" s="36">
        <f t="shared" si="12"/>
        <v>0</v>
      </c>
      <c r="Y445" s="36">
        <f t="shared" si="13"/>
        <v>0</v>
      </c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6"/>
      <c r="BE445" s="16"/>
    </row>
    <row r="446" spans="1:57" x14ac:dyDescent="0.3">
      <c r="A446" s="11" t="s">
        <v>3040</v>
      </c>
      <c r="B446" s="11" t="s">
        <v>3041</v>
      </c>
      <c r="C446" s="11">
        <v>1</v>
      </c>
      <c r="D446" s="11" t="s">
        <v>1425</v>
      </c>
      <c r="E446" s="11" t="s">
        <v>574</v>
      </c>
      <c r="F446" s="11" t="s">
        <v>3042</v>
      </c>
      <c r="G446" s="13">
        <v>42032.564421296294</v>
      </c>
      <c r="H446" s="11">
        <v>42829.549398148149</v>
      </c>
      <c r="I446" s="11" t="s">
        <v>574</v>
      </c>
      <c r="J446" s="11" t="s">
        <v>419</v>
      </c>
      <c r="K446" s="11"/>
      <c r="L446" s="11" t="s">
        <v>699</v>
      </c>
      <c r="M446" s="11" t="s">
        <v>353</v>
      </c>
      <c r="N446" s="11">
        <v>1200606</v>
      </c>
      <c r="O446" s="11"/>
      <c r="P446" s="11" t="s">
        <v>135</v>
      </c>
      <c r="Q446" s="11"/>
      <c r="R446" s="11" t="s">
        <v>979</v>
      </c>
      <c r="S446" s="11" t="s">
        <v>1383</v>
      </c>
      <c r="T446" s="11"/>
      <c r="U446" s="11"/>
      <c r="V446" s="11"/>
      <c r="W446" s="11"/>
      <c r="X446" s="36">
        <f t="shared" si="12"/>
        <v>0</v>
      </c>
      <c r="Y446" s="36">
        <f t="shared" si="13"/>
        <v>0</v>
      </c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6"/>
      <c r="BE446" s="16"/>
    </row>
    <row r="447" spans="1:57" x14ac:dyDescent="0.3">
      <c r="A447" s="11" t="s">
        <v>762</v>
      </c>
      <c r="B447" s="11" t="s">
        <v>763</v>
      </c>
      <c r="C447" s="11">
        <v>8044</v>
      </c>
      <c r="D447" s="11" t="s">
        <v>1417</v>
      </c>
      <c r="E447" s="11" t="s">
        <v>449</v>
      </c>
      <c r="F447" s="11" t="s">
        <v>449</v>
      </c>
      <c r="G447" s="13">
        <v>42032.58929398148</v>
      </c>
      <c r="H447" s="11"/>
      <c r="I447" s="11"/>
      <c r="J447" s="11" t="s">
        <v>350</v>
      </c>
      <c r="K447" s="11"/>
      <c r="L447" s="11" t="s">
        <v>704</v>
      </c>
      <c r="M447" s="11" t="s">
        <v>353</v>
      </c>
      <c r="N447" s="11">
        <v>1200750</v>
      </c>
      <c r="O447" s="11"/>
      <c r="P447" s="11" t="s">
        <v>115</v>
      </c>
      <c r="Q447" s="11" t="s">
        <v>369</v>
      </c>
      <c r="R447" s="11" t="s">
        <v>980</v>
      </c>
      <c r="S447" s="11" t="s">
        <v>1374</v>
      </c>
      <c r="T447" s="11"/>
      <c r="U447" s="11"/>
      <c r="V447" s="11"/>
      <c r="W447" s="11"/>
      <c r="X447" s="36">
        <f t="shared" si="12"/>
        <v>0</v>
      </c>
      <c r="Y447" s="36">
        <f t="shared" si="13"/>
        <v>0</v>
      </c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2"/>
      <c r="AN447" s="11"/>
      <c r="AO447" s="12"/>
      <c r="AP447" s="11"/>
      <c r="AQ447" s="12"/>
      <c r="AR447" s="11"/>
      <c r="AS447" s="12"/>
      <c r="AT447" s="11"/>
      <c r="AU447" s="11"/>
      <c r="AV447" s="11"/>
      <c r="AW447" s="11"/>
      <c r="AX447" s="11"/>
      <c r="AY447" s="11"/>
      <c r="AZ447" s="11"/>
      <c r="BA447" s="11"/>
      <c r="BB447" s="12"/>
      <c r="BC447" s="11"/>
      <c r="BD447" s="16"/>
      <c r="BE447" s="16"/>
    </row>
    <row r="448" spans="1:57" x14ac:dyDescent="0.3">
      <c r="A448" s="11" t="s">
        <v>3043</v>
      </c>
      <c r="B448" s="11" t="s">
        <v>3044</v>
      </c>
      <c r="C448" s="11">
        <v>6430</v>
      </c>
      <c r="D448" s="11" t="s">
        <v>1430</v>
      </c>
      <c r="E448" s="11" t="s">
        <v>613</v>
      </c>
      <c r="F448" s="11" t="s">
        <v>613</v>
      </c>
      <c r="G448" s="13">
        <v>42034.301018518519</v>
      </c>
      <c r="H448" s="11"/>
      <c r="I448" s="11"/>
      <c r="J448" s="11" t="s">
        <v>387</v>
      </c>
      <c r="K448" s="11"/>
      <c r="L448" s="11" t="s">
        <v>699</v>
      </c>
      <c r="M448" s="11" t="s">
        <v>353</v>
      </c>
      <c r="N448" s="11">
        <v>1200605</v>
      </c>
      <c r="O448" s="11"/>
      <c r="P448" s="11" t="s">
        <v>739</v>
      </c>
      <c r="Q448" s="11"/>
      <c r="R448" s="11"/>
      <c r="S448" s="11" t="s">
        <v>1374</v>
      </c>
      <c r="T448" s="11"/>
      <c r="U448" s="11"/>
      <c r="V448" s="11"/>
      <c r="W448" s="11"/>
      <c r="X448" s="36">
        <f t="shared" si="12"/>
        <v>0</v>
      </c>
      <c r="Y448" s="36">
        <f t="shared" si="13"/>
        <v>0</v>
      </c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6"/>
      <c r="BE448" s="16"/>
    </row>
    <row r="449" spans="1:57" x14ac:dyDescent="0.3">
      <c r="A449" s="11" t="s">
        <v>3045</v>
      </c>
      <c r="B449" s="11" t="s">
        <v>3046</v>
      </c>
      <c r="C449" s="11">
        <v>6257</v>
      </c>
      <c r="D449" s="11" t="s">
        <v>1391</v>
      </c>
      <c r="E449" s="11" t="s">
        <v>3047</v>
      </c>
      <c r="F449" s="11" t="s">
        <v>379</v>
      </c>
      <c r="G449" s="13">
        <v>42038.395057870373</v>
      </c>
      <c r="H449" s="11"/>
      <c r="I449" s="11"/>
      <c r="J449" s="11" t="s">
        <v>387</v>
      </c>
      <c r="K449" s="11"/>
      <c r="L449" s="11" t="s">
        <v>699</v>
      </c>
      <c r="M449" s="11" t="s">
        <v>353</v>
      </c>
      <c r="N449" s="11">
        <v>1200605</v>
      </c>
      <c r="O449" s="11" t="s">
        <v>1473</v>
      </c>
      <c r="P449" s="11" t="s">
        <v>165</v>
      </c>
      <c r="Q449" s="11"/>
      <c r="R449" s="11" t="s">
        <v>977</v>
      </c>
      <c r="S449" s="11" t="s">
        <v>1374</v>
      </c>
      <c r="T449" s="11"/>
      <c r="U449" s="11"/>
      <c r="V449" s="11"/>
      <c r="W449" s="11"/>
      <c r="X449" s="36">
        <f t="shared" si="12"/>
        <v>0</v>
      </c>
      <c r="Y449" s="36">
        <f t="shared" si="13"/>
        <v>0</v>
      </c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6"/>
      <c r="BE449" s="16"/>
    </row>
    <row r="450" spans="1:57" x14ac:dyDescent="0.3">
      <c r="A450" s="11" t="s">
        <v>3048</v>
      </c>
      <c r="B450" s="11" t="s">
        <v>3049</v>
      </c>
      <c r="C450" s="11">
        <v>6465</v>
      </c>
      <c r="D450" s="11" t="s">
        <v>1441</v>
      </c>
      <c r="E450" s="11" t="s">
        <v>2380</v>
      </c>
      <c r="F450" s="11" t="s">
        <v>2380</v>
      </c>
      <c r="G450" s="13">
        <v>42044.443124999998</v>
      </c>
      <c r="H450" s="11"/>
      <c r="I450" s="11"/>
      <c r="J450" s="11" t="s">
        <v>346</v>
      </c>
      <c r="K450" s="11"/>
      <c r="L450" s="11" t="s">
        <v>699</v>
      </c>
      <c r="M450" s="11" t="s">
        <v>353</v>
      </c>
      <c r="N450" s="11">
        <v>1200706</v>
      </c>
      <c r="O450" s="11"/>
      <c r="P450" s="11" t="s">
        <v>111</v>
      </c>
      <c r="Q450" s="11"/>
      <c r="R450" s="11"/>
      <c r="S450" s="11" t="s">
        <v>1374</v>
      </c>
      <c r="T450" s="11"/>
      <c r="U450" s="11"/>
      <c r="V450" s="11"/>
      <c r="W450" s="11"/>
      <c r="X450" s="36">
        <f t="shared" si="12"/>
        <v>0</v>
      </c>
      <c r="Y450" s="36">
        <f t="shared" si="13"/>
        <v>0</v>
      </c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6"/>
      <c r="BE450" s="16"/>
    </row>
    <row r="451" spans="1:57" x14ac:dyDescent="0.3">
      <c r="A451" s="11" t="s">
        <v>3050</v>
      </c>
      <c r="B451" s="11" t="s">
        <v>3051</v>
      </c>
      <c r="C451" s="11">
        <v>1</v>
      </c>
      <c r="D451" s="11" t="s">
        <v>3052</v>
      </c>
      <c r="E451" s="11" t="s">
        <v>92</v>
      </c>
      <c r="F451" s="11" t="s">
        <v>92</v>
      </c>
      <c r="G451" s="13">
        <v>42045.373888888891</v>
      </c>
      <c r="H451" s="13"/>
      <c r="I451" s="11"/>
      <c r="J451" s="11" t="s">
        <v>350</v>
      </c>
      <c r="K451" s="11"/>
      <c r="L451" s="11" t="s">
        <v>1047</v>
      </c>
      <c r="M451" s="11" t="s">
        <v>348</v>
      </c>
      <c r="N451" s="11">
        <v>1200749</v>
      </c>
      <c r="O451" s="11"/>
      <c r="P451" s="11" t="s">
        <v>231</v>
      </c>
      <c r="Q451" s="11"/>
      <c r="R451" s="11"/>
      <c r="S451" s="11" t="s">
        <v>1374</v>
      </c>
      <c r="T451" s="11"/>
      <c r="U451" s="11"/>
      <c r="V451" s="11"/>
      <c r="W451" s="11"/>
      <c r="X451" s="36">
        <f t="shared" ref="X451:X514" si="14">T451+V451</f>
        <v>0</v>
      </c>
      <c r="Y451" s="36">
        <f t="shared" ref="Y451:Y514" si="15">U451+W451</f>
        <v>0</v>
      </c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2"/>
      <c r="AL451" s="11"/>
      <c r="AM451" s="12"/>
      <c r="AN451" s="12"/>
      <c r="AO451" s="12"/>
      <c r="AP451" s="12"/>
      <c r="AQ451" s="12"/>
      <c r="AR451" s="11"/>
      <c r="AS451" s="12"/>
      <c r="AT451" s="11"/>
      <c r="AU451" s="11"/>
      <c r="AV451" s="11"/>
      <c r="AW451" s="11"/>
      <c r="AX451" s="11"/>
      <c r="AY451" s="11"/>
      <c r="AZ451" s="11"/>
      <c r="BA451" s="11"/>
      <c r="BB451" s="12"/>
      <c r="BC451" s="11"/>
      <c r="BD451" s="16"/>
      <c r="BE451" s="16"/>
    </row>
    <row r="452" spans="1:57" x14ac:dyDescent="0.3">
      <c r="A452" s="11" t="s">
        <v>3053</v>
      </c>
      <c r="B452" s="11" t="s">
        <v>3054</v>
      </c>
      <c r="C452" s="11">
        <v>6479</v>
      </c>
      <c r="D452" s="11" t="s">
        <v>1443</v>
      </c>
      <c r="E452" s="11" t="s">
        <v>2161</v>
      </c>
      <c r="F452" s="11" t="s">
        <v>2161</v>
      </c>
      <c r="G452" s="13">
        <v>42045.630358796298</v>
      </c>
      <c r="H452" s="11"/>
      <c r="I452" s="11"/>
      <c r="J452" s="11" t="s">
        <v>350</v>
      </c>
      <c r="K452" s="11"/>
      <c r="L452" s="11" t="s">
        <v>704</v>
      </c>
      <c r="M452" s="11" t="s">
        <v>348</v>
      </c>
      <c r="N452" s="11">
        <v>1200502</v>
      </c>
      <c r="O452" s="11"/>
      <c r="P452" s="11" t="s">
        <v>231</v>
      </c>
      <c r="Q452" s="11"/>
      <c r="R452" s="11"/>
      <c r="S452" s="11" t="s">
        <v>1374</v>
      </c>
      <c r="T452" s="11"/>
      <c r="U452" s="11"/>
      <c r="V452" s="11"/>
      <c r="W452" s="11"/>
      <c r="X452" s="36">
        <f t="shared" si="14"/>
        <v>0</v>
      </c>
      <c r="Y452" s="36">
        <f t="shared" si="15"/>
        <v>0</v>
      </c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6"/>
      <c r="BE452" s="16"/>
    </row>
    <row r="453" spans="1:57" x14ac:dyDescent="0.3">
      <c r="A453" s="11" t="s">
        <v>764</v>
      </c>
      <c r="B453" s="11" t="s">
        <v>765</v>
      </c>
      <c r="C453" s="11">
        <v>1</v>
      </c>
      <c r="D453" s="11" t="s">
        <v>1491</v>
      </c>
      <c r="E453" s="11" t="s">
        <v>586</v>
      </c>
      <c r="F453" s="11" t="s">
        <v>586</v>
      </c>
      <c r="G453" s="13">
        <v>42046.353946759256</v>
      </c>
      <c r="H453" s="11"/>
      <c r="I453" s="11"/>
      <c r="J453" s="11" t="s">
        <v>350</v>
      </c>
      <c r="K453" s="11"/>
      <c r="L453" s="11" t="s">
        <v>704</v>
      </c>
      <c r="M453" s="11" t="s">
        <v>353</v>
      </c>
      <c r="N453" s="11">
        <v>1200709</v>
      </c>
      <c r="O453" s="11" t="s">
        <v>1473</v>
      </c>
      <c r="P453" s="11" t="s">
        <v>116</v>
      </c>
      <c r="Q453" s="11" t="s">
        <v>369</v>
      </c>
      <c r="R453" s="11" t="s">
        <v>980</v>
      </c>
      <c r="S453" s="11" t="s">
        <v>1374</v>
      </c>
      <c r="T453" s="11">
        <v>64</v>
      </c>
      <c r="U453" s="11"/>
      <c r="V453" s="11"/>
      <c r="W453" s="11"/>
      <c r="X453" s="36">
        <f t="shared" si="14"/>
        <v>64</v>
      </c>
      <c r="Y453" s="36">
        <f t="shared" si="15"/>
        <v>0</v>
      </c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6"/>
      <c r="BE453" s="16"/>
    </row>
    <row r="454" spans="1:57" ht="43.2" x14ac:dyDescent="0.3">
      <c r="A454" s="11" t="s">
        <v>3055</v>
      </c>
      <c r="B454" s="49" t="s">
        <v>3056</v>
      </c>
      <c r="C454" s="11">
        <v>5353</v>
      </c>
      <c r="D454" s="11" t="s">
        <v>3057</v>
      </c>
      <c r="E454" s="11" t="s">
        <v>3058</v>
      </c>
      <c r="F454" s="11" t="s">
        <v>3058</v>
      </c>
      <c r="G454" s="13">
        <v>42046.435949074075</v>
      </c>
      <c r="H454" s="11"/>
      <c r="I454" s="11"/>
      <c r="J454" s="11" t="s">
        <v>350</v>
      </c>
      <c r="K454" s="11"/>
      <c r="L454" s="11" t="s">
        <v>704</v>
      </c>
      <c r="M454" s="11" t="s">
        <v>348</v>
      </c>
      <c r="N454" s="11">
        <v>1200502</v>
      </c>
      <c r="O454" s="11"/>
      <c r="P454" s="11" t="s">
        <v>231</v>
      </c>
      <c r="Q454" s="11"/>
      <c r="R454" s="11"/>
      <c r="S454" s="11" t="s">
        <v>1374</v>
      </c>
      <c r="T454" s="11"/>
      <c r="U454" s="11"/>
      <c r="V454" s="11"/>
      <c r="W454" s="11"/>
      <c r="X454" s="36">
        <f t="shared" si="14"/>
        <v>0</v>
      </c>
      <c r="Y454" s="36">
        <f t="shared" si="15"/>
        <v>0</v>
      </c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2"/>
      <c r="AL454" s="11"/>
      <c r="AM454" s="12"/>
      <c r="AN454" s="11"/>
      <c r="AO454" s="11"/>
      <c r="AP454" s="11"/>
      <c r="AQ454" s="12"/>
      <c r="AR454" s="11"/>
      <c r="AS454" s="12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6"/>
      <c r="BE454" s="16"/>
    </row>
    <row r="455" spans="1:57" x14ac:dyDescent="0.3">
      <c r="A455" s="11" t="s">
        <v>3055</v>
      </c>
      <c r="B455" s="11" t="s">
        <v>3056</v>
      </c>
      <c r="C455" s="11">
        <v>5353</v>
      </c>
      <c r="D455" s="11" t="s">
        <v>3057</v>
      </c>
      <c r="E455" s="11" t="s">
        <v>3058</v>
      </c>
      <c r="F455" s="11" t="s">
        <v>3058</v>
      </c>
      <c r="G455" s="13">
        <v>42046.435949074075</v>
      </c>
      <c r="H455" s="11"/>
      <c r="I455" s="11"/>
      <c r="J455" s="11" t="s">
        <v>350</v>
      </c>
      <c r="K455" s="11"/>
      <c r="L455" s="11"/>
      <c r="M455" s="11"/>
      <c r="N455" s="11">
        <v>1200709</v>
      </c>
      <c r="O455" s="11"/>
      <c r="P455" s="11"/>
      <c r="Q455" s="11"/>
      <c r="R455" s="11"/>
      <c r="S455" s="11" t="s">
        <v>1374</v>
      </c>
      <c r="T455" s="11"/>
      <c r="U455" s="11"/>
      <c r="V455" s="11"/>
      <c r="W455" s="11"/>
      <c r="X455" s="36">
        <f t="shared" si="14"/>
        <v>0</v>
      </c>
      <c r="Y455" s="36">
        <f t="shared" si="15"/>
        <v>0</v>
      </c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2"/>
      <c r="AL455" s="11"/>
      <c r="AM455" s="12"/>
      <c r="AN455" s="11"/>
      <c r="AO455" s="11"/>
      <c r="AP455" s="11"/>
      <c r="AQ455" s="12"/>
      <c r="AR455" s="11"/>
      <c r="AS455" s="12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6"/>
      <c r="BE455" s="16"/>
    </row>
    <row r="456" spans="1:57" x14ac:dyDescent="0.3">
      <c r="A456" s="11" t="s">
        <v>766</v>
      </c>
      <c r="B456" s="11" t="s">
        <v>767</v>
      </c>
      <c r="C456" s="11">
        <v>6372</v>
      </c>
      <c r="D456" s="11" t="s">
        <v>1440</v>
      </c>
      <c r="E456" s="11" t="s">
        <v>77</v>
      </c>
      <c r="F456" s="11" t="s">
        <v>641</v>
      </c>
      <c r="G456" s="13">
        <v>42048.878576388888</v>
      </c>
      <c r="H456" s="11"/>
      <c r="I456" s="11"/>
      <c r="J456" s="11" t="s">
        <v>350</v>
      </c>
      <c r="K456" s="11"/>
      <c r="L456" s="11" t="s">
        <v>699</v>
      </c>
      <c r="M456" s="11" t="s">
        <v>353</v>
      </c>
      <c r="N456" s="11">
        <v>1008890</v>
      </c>
      <c r="O456" s="11"/>
      <c r="P456" s="11" t="s">
        <v>77</v>
      </c>
      <c r="Q456" s="11" t="s">
        <v>369</v>
      </c>
      <c r="R456" s="11" t="s">
        <v>983</v>
      </c>
      <c r="S456" s="11" t="s">
        <v>1374</v>
      </c>
      <c r="T456" s="11"/>
      <c r="U456" s="11"/>
      <c r="V456" s="11"/>
      <c r="W456" s="11"/>
      <c r="X456" s="36">
        <f t="shared" si="14"/>
        <v>0</v>
      </c>
      <c r="Y456" s="36">
        <f t="shared" si="15"/>
        <v>0</v>
      </c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2"/>
      <c r="AL456" s="11"/>
      <c r="AM456" s="12"/>
      <c r="AN456" s="11"/>
      <c r="AO456" s="11"/>
      <c r="AP456" s="11"/>
      <c r="AQ456" s="12"/>
      <c r="AR456" s="11"/>
      <c r="AS456" s="12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6"/>
      <c r="BE456" s="16"/>
    </row>
    <row r="457" spans="1:57" x14ac:dyDescent="0.3">
      <c r="A457" s="11" t="s">
        <v>3059</v>
      </c>
      <c r="B457" s="11" t="s">
        <v>3060</v>
      </c>
      <c r="C457" s="11">
        <v>6485</v>
      </c>
      <c r="D457" s="11" t="s">
        <v>1832</v>
      </c>
      <c r="E457" s="11" t="s">
        <v>363</v>
      </c>
      <c r="F457" s="11" t="s">
        <v>363</v>
      </c>
      <c r="G457" s="13">
        <v>42054.402557870373</v>
      </c>
      <c r="H457" s="11"/>
      <c r="I457" s="11"/>
      <c r="J457" s="11" t="s">
        <v>350</v>
      </c>
      <c r="K457" s="11"/>
      <c r="L457" s="11" t="s">
        <v>699</v>
      </c>
      <c r="M457" s="11" t="s">
        <v>353</v>
      </c>
      <c r="N457" s="11">
        <v>1200706</v>
      </c>
      <c r="O457" s="11" t="s">
        <v>1473</v>
      </c>
      <c r="P457" s="11" t="s">
        <v>362</v>
      </c>
      <c r="Q457" s="11"/>
      <c r="R457" s="11"/>
      <c r="S457" s="11" t="s">
        <v>1383</v>
      </c>
      <c r="T457" s="11"/>
      <c r="U457" s="11"/>
      <c r="V457" s="11"/>
      <c r="W457" s="11"/>
      <c r="X457" s="36">
        <f t="shared" si="14"/>
        <v>0</v>
      </c>
      <c r="Y457" s="36">
        <f t="shared" si="15"/>
        <v>0</v>
      </c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2"/>
      <c r="BC457" s="11"/>
      <c r="BD457" s="16"/>
      <c r="BE457" s="16"/>
    </row>
    <row r="458" spans="1:57" x14ac:dyDescent="0.3">
      <c r="A458" s="11" t="s">
        <v>3061</v>
      </c>
      <c r="B458" s="11" t="s">
        <v>3062</v>
      </c>
      <c r="C458" s="11">
        <v>2747</v>
      </c>
      <c r="D458" s="11" t="s">
        <v>1433</v>
      </c>
      <c r="E458" s="11" t="s">
        <v>462</v>
      </c>
      <c r="F458" s="11" t="s">
        <v>458</v>
      </c>
      <c r="G458" s="13">
        <v>42054.617615740739</v>
      </c>
      <c r="H458" s="11"/>
      <c r="I458" s="11"/>
      <c r="J458" s="11" t="s">
        <v>387</v>
      </c>
      <c r="K458" s="11"/>
      <c r="L458" s="11" t="s">
        <v>700</v>
      </c>
      <c r="M458" s="11" t="s">
        <v>353</v>
      </c>
      <c r="N458" s="11">
        <v>1200605</v>
      </c>
      <c r="O458" s="11"/>
      <c r="P458" s="11" t="s">
        <v>165</v>
      </c>
      <c r="Q458" s="11"/>
      <c r="R458" s="11" t="s">
        <v>979</v>
      </c>
      <c r="S458" s="11" t="s">
        <v>1374</v>
      </c>
      <c r="T458" s="11"/>
      <c r="U458" s="11"/>
      <c r="V458" s="11"/>
      <c r="W458" s="11"/>
      <c r="X458" s="36">
        <f t="shared" si="14"/>
        <v>0</v>
      </c>
      <c r="Y458" s="36">
        <f t="shared" si="15"/>
        <v>0</v>
      </c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6"/>
      <c r="BE458" s="16"/>
    </row>
    <row r="459" spans="1:57" x14ac:dyDescent="0.3">
      <c r="A459" s="11" t="s">
        <v>3063</v>
      </c>
      <c r="B459" s="11" t="s">
        <v>3064</v>
      </c>
      <c r="C459" s="11">
        <v>5639</v>
      </c>
      <c r="D459" s="11" t="s">
        <v>1433</v>
      </c>
      <c r="E459" s="11" t="s">
        <v>462</v>
      </c>
      <c r="F459" s="11" t="s">
        <v>458</v>
      </c>
      <c r="G459" s="13">
        <v>42055.658738425926</v>
      </c>
      <c r="H459" s="11"/>
      <c r="I459" s="11"/>
      <c r="J459" s="11" t="s">
        <v>387</v>
      </c>
      <c r="K459" s="11"/>
      <c r="L459" s="11" t="s">
        <v>700</v>
      </c>
      <c r="M459" s="11" t="s">
        <v>353</v>
      </c>
      <c r="N459" s="11">
        <v>1200605</v>
      </c>
      <c r="O459" s="11"/>
      <c r="P459" s="11" t="s">
        <v>165</v>
      </c>
      <c r="Q459" s="11"/>
      <c r="R459" s="11" t="s">
        <v>979</v>
      </c>
      <c r="S459" s="11" t="s">
        <v>356</v>
      </c>
      <c r="T459" s="11"/>
      <c r="U459" s="11"/>
      <c r="V459" s="11"/>
      <c r="W459" s="11"/>
      <c r="X459" s="36">
        <f t="shared" si="14"/>
        <v>0</v>
      </c>
      <c r="Y459" s="36">
        <f t="shared" si="15"/>
        <v>0</v>
      </c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6"/>
      <c r="BE459" s="16"/>
    </row>
    <row r="460" spans="1:57" x14ac:dyDescent="0.3">
      <c r="A460" s="11" t="s">
        <v>3065</v>
      </c>
      <c r="B460" s="11" t="s">
        <v>3066</v>
      </c>
      <c r="C460" s="11">
        <v>6403</v>
      </c>
      <c r="D460" s="11" t="s">
        <v>2739</v>
      </c>
      <c r="E460" s="11" t="s">
        <v>1802</v>
      </c>
      <c r="F460" s="11" t="s">
        <v>1802</v>
      </c>
      <c r="G460" s="13">
        <v>42058.490543981483</v>
      </c>
      <c r="H460" s="11"/>
      <c r="I460" s="11"/>
      <c r="J460" s="11" t="s">
        <v>387</v>
      </c>
      <c r="K460" s="11"/>
      <c r="L460" s="11" t="s">
        <v>704</v>
      </c>
      <c r="M460" s="11" t="s">
        <v>348</v>
      </c>
      <c r="N460" s="11">
        <v>1200712</v>
      </c>
      <c r="O460" s="11"/>
      <c r="P460" s="11" t="s">
        <v>165</v>
      </c>
      <c r="Q460" s="11"/>
      <c r="R460" s="11"/>
      <c r="S460" s="11" t="s">
        <v>1374</v>
      </c>
      <c r="T460" s="11"/>
      <c r="U460" s="11"/>
      <c r="V460" s="11"/>
      <c r="W460" s="11"/>
      <c r="X460" s="36">
        <f t="shared" si="14"/>
        <v>0</v>
      </c>
      <c r="Y460" s="36">
        <f t="shared" si="15"/>
        <v>0</v>
      </c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6"/>
      <c r="BE460" s="16"/>
    </row>
    <row r="461" spans="1:57" x14ac:dyDescent="0.3">
      <c r="A461" s="11" t="s">
        <v>3067</v>
      </c>
      <c r="B461" s="11" t="s">
        <v>3068</v>
      </c>
      <c r="C461" s="11">
        <v>6367</v>
      </c>
      <c r="D461" s="11" t="s">
        <v>1487</v>
      </c>
      <c r="E461" s="11" t="s">
        <v>642</v>
      </c>
      <c r="F461" s="11" t="s">
        <v>642</v>
      </c>
      <c r="G461" s="13">
        <v>42059.666701388887</v>
      </c>
      <c r="H461" s="11"/>
      <c r="I461" s="11"/>
      <c r="J461" s="11" t="s">
        <v>350</v>
      </c>
      <c r="K461" s="11"/>
      <c r="L461" s="11" t="s">
        <v>704</v>
      </c>
      <c r="M461" s="11" t="s">
        <v>353</v>
      </c>
      <c r="N461" s="11">
        <v>1200605</v>
      </c>
      <c r="O461" s="11" t="s">
        <v>1473</v>
      </c>
      <c r="P461" s="11" t="s">
        <v>165</v>
      </c>
      <c r="Q461" s="11" t="s">
        <v>2180</v>
      </c>
      <c r="R461" s="11" t="s">
        <v>978</v>
      </c>
      <c r="S461" s="11" t="s">
        <v>1374</v>
      </c>
      <c r="T461" s="11"/>
      <c r="U461" s="11"/>
      <c r="V461" s="11"/>
      <c r="W461" s="11"/>
      <c r="X461" s="36">
        <f t="shared" si="14"/>
        <v>0</v>
      </c>
      <c r="Y461" s="36">
        <f t="shared" si="15"/>
        <v>0</v>
      </c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6"/>
      <c r="BE461" s="16"/>
    </row>
    <row r="462" spans="1:57" x14ac:dyDescent="0.3">
      <c r="A462" s="11" t="s">
        <v>3069</v>
      </c>
      <c r="B462" s="11" t="s">
        <v>3070</v>
      </c>
      <c r="C462" s="11">
        <v>6271</v>
      </c>
      <c r="D462" s="11" t="s">
        <v>1443</v>
      </c>
      <c r="E462" s="11" t="s">
        <v>3071</v>
      </c>
      <c r="F462" s="11" t="s">
        <v>3071</v>
      </c>
      <c r="G462" s="13">
        <v>42060.625069444446</v>
      </c>
      <c r="H462" s="11"/>
      <c r="I462" s="11"/>
      <c r="J462" s="11" t="s">
        <v>359</v>
      </c>
      <c r="K462" s="11"/>
      <c r="L462" s="11" t="s">
        <v>699</v>
      </c>
      <c r="M462" s="11" t="s">
        <v>353</v>
      </c>
      <c r="N462" s="11">
        <v>1200734</v>
      </c>
      <c r="O462" s="11"/>
      <c r="P462" s="11" t="s">
        <v>231</v>
      </c>
      <c r="Q462" s="11"/>
      <c r="R462" s="11"/>
      <c r="S462" s="11" t="s">
        <v>1374</v>
      </c>
      <c r="T462" s="11"/>
      <c r="U462" s="11"/>
      <c r="V462" s="11"/>
      <c r="W462" s="11"/>
      <c r="X462" s="36">
        <f t="shared" si="14"/>
        <v>0</v>
      </c>
      <c r="Y462" s="36">
        <f t="shared" si="15"/>
        <v>0</v>
      </c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6"/>
      <c r="BE462" s="16"/>
    </row>
    <row r="463" spans="1:57" x14ac:dyDescent="0.3">
      <c r="A463" s="11" t="s">
        <v>3072</v>
      </c>
      <c r="B463" s="11" t="s">
        <v>3073</v>
      </c>
      <c r="C463" s="11">
        <v>6506</v>
      </c>
      <c r="D463" s="11" t="s">
        <v>1430</v>
      </c>
      <c r="E463" s="11" t="s">
        <v>3074</v>
      </c>
      <c r="F463" s="11" t="s">
        <v>3074</v>
      </c>
      <c r="G463" s="13">
        <v>42061.425497685188</v>
      </c>
      <c r="H463" s="11"/>
      <c r="I463" s="11"/>
      <c r="J463" s="11" t="s">
        <v>624</v>
      </c>
      <c r="K463" s="11"/>
      <c r="L463" s="11" t="s">
        <v>699</v>
      </c>
      <c r="M463" s="11" t="s">
        <v>353</v>
      </c>
      <c r="N463" s="11"/>
      <c r="O463" s="11"/>
      <c r="P463" s="11" t="s">
        <v>265</v>
      </c>
      <c r="Q463" s="11"/>
      <c r="R463" s="11"/>
      <c r="S463" s="11" t="s">
        <v>1374</v>
      </c>
      <c r="T463" s="11"/>
      <c r="U463" s="11"/>
      <c r="V463" s="11"/>
      <c r="W463" s="11"/>
      <c r="X463" s="36">
        <f t="shared" si="14"/>
        <v>0</v>
      </c>
      <c r="Y463" s="36">
        <f t="shared" si="15"/>
        <v>0</v>
      </c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2"/>
      <c r="AL463" s="12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2"/>
      <c r="BC463" s="11"/>
      <c r="BD463" s="16"/>
      <c r="BE463" s="16"/>
    </row>
    <row r="464" spans="1:57" x14ac:dyDescent="0.3">
      <c r="A464" s="11" t="s">
        <v>3075</v>
      </c>
      <c r="B464" s="11" t="s">
        <v>3076</v>
      </c>
      <c r="C464" s="11">
        <v>6515</v>
      </c>
      <c r="D464" s="11" t="s">
        <v>1430</v>
      </c>
      <c r="E464" s="11" t="s">
        <v>3077</v>
      </c>
      <c r="F464" s="11" t="s">
        <v>3077</v>
      </c>
      <c r="G464" s="13">
        <v>42065.369293981479</v>
      </c>
      <c r="H464" s="11"/>
      <c r="I464" s="11"/>
      <c r="J464" s="11" t="s">
        <v>419</v>
      </c>
      <c r="K464" s="11"/>
      <c r="L464" s="11" t="s">
        <v>699</v>
      </c>
      <c r="M464" s="11" t="s">
        <v>353</v>
      </c>
      <c r="N464" s="11">
        <v>1200300</v>
      </c>
      <c r="O464" s="11"/>
      <c r="P464" s="11" t="s">
        <v>115</v>
      </c>
      <c r="Q464" s="11"/>
      <c r="R464" s="11"/>
      <c r="S464" s="11" t="s">
        <v>1374</v>
      </c>
      <c r="T464" s="11"/>
      <c r="U464" s="11"/>
      <c r="V464" s="11"/>
      <c r="W464" s="11"/>
      <c r="X464" s="36">
        <f t="shared" si="14"/>
        <v>0</v>
      </c>
      <c r="Y464" s="36">
        <f t="shared" si="15"/>
        <v>0</v>
      </c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2"/>
      <c r="AL464" s="12"/>
      <c r="AM464" s="11"/>
      <c r="AN464" s="11"/>
      <c r="AO464" s="12"/>
      <c r="AP464" s="12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6"/>
      <c r="BE464" s="16"/>
    </row>
    <row r="465" spans="1:57" ht="28.8" x14ac:dyDescent="0.3">
      <c r="A465" s="11" t="s">
        <v>770</v>
      </c>
      <c r="B465" s="49" t="s">
        <v>771</v>
      </c>
      <c r="C465" s="11">
        <v>6488</v>
      </c>
      <c r="D465" s="11" t="s">
        <v>1430</v>
      </c>
      <c r="E465" s="11" t="s">
        <v>769</v>
      </c>
      <c r="F465" s="11" t="s">
        <v>697</v>
      </c>
      <c r="G465" s="13">
        <v>42067.489374999997</v>
      </c>
      <c r="H465" s="13"/>
      <c r="I465" s="11"/>
      <c r="J465" s="11" t="s">
        <v>419</v>
      </c>
      <c r="K465" s="11"/>
      <c r="L465" s="11" t="s">
        <v>704</v>
      </c>
      <c r="M465" s="11" t="s">
        <v>348</v>
      </c>
      <c r="N465" s="11">
        <v>1200750</v>
      </c>
      <c r="O465" s="11"/>
      <c r="P465" s="11" t="s">
        <v>139</v>
      </c>
      <c r="Q465" s="11" t="s">
        <v>369</v>
      </c>
      <c r="R465" s="11" t="s">
        <v>979</v>
      </c>
      <c r="S465" s="11" t="s">
        <v>356</v>
      </c>
      <c r="T465" s="11"/>
      <c r="U465" s="11"/>
      <c r="V465" s="11"/>
      <c r="W465" s="11"/>
      <c r="X465" s="36">
        <f t="shared" si="14"/>
        <v>0</v>
      </c>
      <c r="Y465" s="36">
        <f t="shared" si="15"/>
        <v>0</v>
      </c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2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6"/>
      <c r="BE465" s="16"/>
    </row>
    <row r="466" spans="1:57" x14ac:dyDescent="0.3">
      <c r="A466" s="11" t="s">
        <v>772</v>
      </c>
      <c r="B466" s="11" t="s">
        <v>773</v>
      </c>
      <c r="C466" s="11">
        <v>6488</v>
      </c>
      <c r="D466" s="11" t="s">
        <v>1430</v>
      </c>
      <c r="E466" s="11" t="s">
        <v>769</v>
      </c>
      <c r="F466" s="11" t="s">
        <v>697</v>
      </c>
      <c r="G466" s="13">
        <v>42067.489525462966</v>
      </c>
      <c r="H466" s="11"/>
      <c r="I466" s="11"/>
      <c r="J466" s="11" t="s">
        <v>419</v>
      </c>
      <c r="K466" s="11"/>
      <c r="L466" s="11" t="s">
        <v>704</v>
      </c>
      <c r="M466" s="11" t="s">
        <v>348</v>
      </c>
      <c r="N466" s="11">
        <v>1200750</v>
      </c>
      <c r="O466" s="11"/>
      <c r="P466" s="11" t="s">
        <v>139</v>
      </c>
      <c r="Q466" s="11" t="s">
        <v>369</v>
      </c>
      <c r="R466" s="11" t="s">
        <v>979</v>
      </c>
      <c r="S466" s="11" t="s">
        <v>1374</v>
      </c>
      <c r="T466" s="11"/>
      <c r="U466" s="11"/>
      <c r="V466" s="11"/>
      <c r="W466" s="11"/>
      <c r="X466" s="36">
        <f t="shared" si="14"/>
        <v>0</v>
      </c>
      <c r="Y466" s="36">
        <f t="shared" si="15"/>
        <v>0</v>
      </c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2"/>
      <c r="AR466" s="11"/>
      <c r="AS466" s="12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6"/>
      <c r="BE466" s="16"/>
    </row>
    <row r="467" spans="1:57" x14ac:dyDescent="0.3">
      <c r="A467" s="11" t="s">
        <v>3078</v>
      </c>
      <c r="B467" s="11" t="s">
        <v>3079</v>
      </c>
      <c r="C467" s="11">
        <v>6488</v>
      </c>
      <c r="D467" s="11" t="s">
        <v>1430</v>
      </c>
      <c r="E467" s="11" t="s">
        <v>769</v>
      </c>
      <c r="F467" s="11" t="s">
        <v>697</v>
      </c>
      <c r="G467" s="13">
        <v>42067.489641203705</v>
      </c>
      <c r="H467" s="11"/>
      <c r="I467" s="11"/>
      <c r="J467" s="11" t="s">
        <v>419</v>
      </c>
      <c r="K467" s="11"/>
      <c r="L467" s="11" t="s">
        <v>704</v>
      </c>
      <c r="M467" s="11" t="s">
        <v>348</v>
      </c>
      <c r="N467" s="11">
        <v>1200750</v>
      </c>
      <c r="O467" s="11"/>
      <c r="P467" s="11" t="s">
        <v>135</v>
      </c>
      <c r="Q467" s="11" t="s">
        <v>2180</v>
      </c>
      <c r="R467" s="11" t="s">
        <v>979</v>
      </c>
      <c r="S467" s="11" t="s">
        <v>356</v>
      </c>
      <c r="T467" s="11"/>
      <c r="U467" s="11"/>
      <c r="V467" s="11"/>
      <c r="W467" s="11"/>
      <c r="X467" s="36">
        <f t="shared" si="14"/>
        <v>0</v>
      </c>
      <c r="Y467" s="36">
        <f t="shared" si="15"/>
        <v>0</v>
      </c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2"/>
      <c r="AL467" s="12"/>
      <c r="AM467" s="12"/>
      <c r="AN467" s="11"/>
      <c r="AO467" s="11"/>
      <c r="AP467" s="11"/>
      <c r="AQ467" s="12"/>
      <c r="AR467" s="11"/>
      <c r="AS467" s="12"/>
      <c r="AT467" s="11"/>
      <c r="AU467" s="11"/>
      <c r="AV467" s="11"/>
      <c r="AW467" s="11"/>
      <c r="AX467" s="11"/>
      <c r="AY467" s="11"/>
      <c r="AZ467" s="11"/>
      <c r="BA467" s="11"/>
      <c r="BB467" s="12"/>
      <c r="BC467" s="11"/>
      <c r="BD467" s="16"/>
      <c r="BE467" s="16"/>
    </row>
    <row r="468" spans="1:57" x14ac:dyDescent="0.3">
      <c r="A468" s="11" t="s">
        <v>3080</v>
      </c>
      <c r="B468" s="11" t="s">
        <v>3081</v>
      </c>
      <c r="C468" s="11">
        <v>6134</v>
      </c>
      <c r="D468" s="11" t="s">
        <v>2782</v>
      </c>
      <c r="E468" s="11" t="s">
        <v>3082</v>
      </c>
      <c r="F468" s="11" t="s">
        <v>3082</v>
      </c>
      <c r="G468" s="13">
        <v>42068.592245370368</v>
      </c>
      <c r="H468" s="11"/>
      <c r="I468" s="11"/>
      <c r="J468" s="11" t="s">
        <v>350</v>
      </c>
      <c r="K468" s="11"/>
      <c r="L468" s="11" t="s">
        <v>705</v>
      </c>
      <c r="M468" s="11" t="s">
        <v>348</v>
      </c>
      <c r="N468" s="11">
        <v>1200120</v>
      </c>
      <c r="O468" s="11"/>
      <c r="P468" s="11" t="s">
        <v>231</v>
      </c>
      <c r="Q468" s="11"/>
      <c r="R468" s="11"/>
      <c r="S468" s="11" t="s">
        <v>1374</v>
      </c>
      <c r="T468" s="11"/>
      <c r="U468" s="11"/>
      <c r="V468" s="11"/>
      <c r="W468" s="11"/>
      <c r="X468" s="36">
        <f t="shared" si="14"/>
        <v>0</v>
      </c>
      <c r="Y468" s="36">
        <f t="shared" si="15"/>
        <v>0</v>
      </c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6"/>
      <c r="BE468" s="16"/>
    </row>
    <row r="469" spans="1:57" x14ac:dyDescent="0.3">
      <c r="A469" s="11" t="s">
        <v>3083</v>
      </c>
      <c r="B469" s="11" t="s">
        <v>3084</v>
      </c>
      <c r="C469" s="11">
        <v>6135</v>
      </c>
      <c r="D469" s="11" t="s">
        <v>1443</v>
      </c>
      <c r="E469" s="11" t="s">
        <v>3082</v>
      </c>
      <c r="F469" s="11" t="s">
        <v>3082</v>
      </c>
      <c r="G469" s="13">
        <v>42068.65283564815</v>
      </c>
      <c r="H469" s="11"/>
      <c r="I469" s="11"/>
      <c r="J469" s="11" t="s">
        <v>350</v>
      </c>
      <c r="K469" s="11"/>
      <c r="L469" s="11" t="s">
        <v>705</v>
      </c>
      <c r="M469" s="11" t="s">
        <v>348</v>
      </c>
      <c r="N469" s="11">
        <v>1200120</v>
      </c>
      <c r="O469" s="11"/>
      <c r="P469" s="11" t="s">
        <v>231</v>
      </c>
      <c r="Q469" s="11"/>
      <c r="R469" s="11"/>
      <c r="S469" s="11" t="s">
        <v>1374</v>
      </c>
      <c r="T469" s="11"/>
      <c r="U469" s="11"/>
      <c r="V469" s="11"/>
      <c r="W469" s="11"/>
      <c r="X469" s="36">
        <f t="shared" si="14"/>
        <v>0</v>
      </c>
      <c r="Y469" s="36">
        <f t="shared" si="15"/>
        <v>0</v>
      </c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6"/>
      <c r="BE469" s="16"/>
    </row>
    <row r="470" spans="1:57" x14ac:dyDescent="0.3">
      <c r="A470" s="11" t="s">
        <v>3085</v>
      </c>
      <c r="B470" s="11" t="s">
        <v>3086</v>
      </c>
      <c r="C470" s="11">
        <v>6135</v>
      </c>
      <c r="D470" s="11" t="s">
        <v>1443</v>
      </c>
      <c r="E470" s="11" t="s">
        <v>3082</v>
      </c>
      <c r="F470" s="11" t="s">
        <v>3082</v>
      </c>
      <c r="G470" s="13">
        <v>42068.666180555556</v>
      </c>
      <c r="H470" s="11"/>
      <c r="I470" s="11"/>
      <c r="J470" s="11" t="s">
        <v>350</v>
      </c>
      <c r="K470" s="11"/>
      <c r="L470" s="11" t="s">
        <v>705</v>
      </c>
      <c r="M470" s="11" t="s">
        <v>348</v>
      </c>
      <c r="N470" s="11">
        <v>1200120</v>
      </c>
      <c r="O470" s="11"/>
      <c r="P470" s="11" t="s">
        <v>231</v>
      </c>
      <c r="Q470" s="11"/>
      <c r="R470" s="11"/>
      <c r="S470" s="11" t="s">
        <v>1374</v>
      </c>
      <c r="T470" s="11"/>
      <c r="U470" s="11"/>
      <c r="V470" s="11"/>
      <c r="W470" s="11"/>
      <c r="X470" s="36">
        <f t="shared" si="14"/>
        <v>0</v>
      </c>
      <c r="Y470" s="36">
        <f t="shared" si="15"/>
        <v>0</v>
      </c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6"/>
      <c r="BE470" s="16"/>
    </row>
    <row r="471" spans="1:57" x14ac:dyDescent="0.3">
      <c r="A471" s="11" t="s">
        <v>774</v>
      </c>
      <c r="B471" s="11" t="s">
        <v>775</v>
      </c>
      <c r="C471" s="11">
        <v>6211</v>
      </c>
      <c r="D471" s="11" t="s">
        <v>1492</v>
      </c>
      <c r="E471" s="11" t="s">
        <v>373</v>
      </c>
      <c r="F471" s="11" t="s">
        <v>373</v>
      </c>
      <c r="G471" s="13">
        <v>42068.951655092591</v>
      </c>
      <c r="H471" s="11"/>
      <c r="I471" s="11"/>
      <c r="J471" s="11" t="s">
        <v>350</v>
      </c>
      <c r="K471" s="11"/>
      <c r="L471" s="11" t="s">
        <v>704</v>
      </c>
      <c r="M471" s="11" t="s">
        <v>348</v>
      </c>
      <c r="N471" s="11">
        <v>1200120</v>
      </c>
      <c r="O471" s="11" t="s">
        <v>1473</v>
      </c>
      <c r="P471" s="11" t="s">
        <v>115</v>
      </c>
      <c r="Q471" s="11" t="s">
        <v>369</v>
      </c>
      <c r="R471" s="11" t="s">
        <v>980</v>
      </c>
      <c r="S471" s="11" t="s">
        <v>1374</v>
      </c>
      <c r="T471" s="11">
        <v>65</v>
      </c>
      <c r="U471" s="11"/>
      <c r="V471" s="11"/>
      <c r="W471" s="11"/>
      <c r="X471" s="36">
        <f t="shared" si="14"/>
        <v>65</v>
      </c>
      <c r="Y471" s="36">
        <f t="shared" si="15"/>
        <v>0</v>
      </c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6"/>
      <c r="BE471" s="16"/>
    </row>
    <row r="472" spans="1:57" x14ac:dyDescent="0.3">
      <c r="A472" s="11" t="s">
        <v>776</v>
      </c>
      <c r="B472" s="11" t="s">
        <v>777</v>
      </c>
      <c r="C472" s="11">
        <v>6525</v>
      </c>
      <c r="D472" s="11" t="s">
        <v>1430</v>
      </c>
      <c r="E472" s="11" t="s">
        <v>372</v>
      </c>
      <c r="F472" s="11" t="s">
        <v>373</v>
      </c>
      <c r="G472" s="13">
        <v>42069.284444444442</v>
      </c>
      <c r="H472" s="11"/>
      <c r="I472" s="11"/>
      <c r="J472" s="11" t="s">
        <v>346</v>
      </c>
      <c r="K472" s="11"/>
      <c r="L472" s="11" t="s">
        <v>699</v>
      </c>
      <c r="M472" s="11" t="s">
        <v>353</v>
      </c>
      <c r="N472" s="11">
        <v>1200605</v>
      </c>
      <c r="O472" s="11" t="s">
        <v>1473</v>
      </c>
      <c r="P472" s="11" t="s">
        <v>165</v>
      </c>
      <c r="Q472" s="11" t="s">
        <v>369</v>
      </c>
      <c r="R472" s="11" t="s">
        <v>979</v>
      </c>
      <c r="S472" s="11" t="s">
        <v>1374</v>
      </c>
      <c r="T472" s="11">
        <v>75</v>
      </c>
      <c r="U472" s="11">
        <v>75</v>
      </c>
      <c r="V472" s="11"/>
      <c r="W472" s="11"/>
      <c r="X472" s="36">
        <f t="shared" si="14"/>
        <v>75</v>
      </c>
      <c r="Y472" s="36">
        <f t="shared" si="15"/>
        <v>75</v>
      </c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6"/>
      <c r="BE472" s="16"/>
    </row>
    <row r="473" spans="1:57" x14ac:dyDescent="0.3">
      <c r="A473" s="11" t="s">
        <v>3087</v>
      </c>
      <c r="B473" s="11" t="s">
        <v>3088</v>
      </c>
      <c r="C473" s="11" t="s">
        <v>1372</v>
      </c>
      <c r="D473" s="11" t="s">
        <v>2376</v>
      </c>
      <c r="E473" s="11" t="s">
        <v>111</v>
      </c>
      <c r="F473" s="11" t="s">
        <v>111</v>
      </c>
      <c r="G473" s="13">
        <v>42069.37945601852</v>
      </c>
      <c r="H473" s="11"/>
      <c r="I473" s="11"/>
      <c r="J473" s="11" t="s">
        <v>354</v>
      </c>
      <c r="K473" s="11"/>
      <c r="L473" s="11" t="s">
        <v>704</v>
      </c>
      <c r="M473" s="11" t="s">
        <v>353</v>
      </c>
      <c r="N473" s="11">
        <v>1200500</v>
      </c>
      <c r="O473" s="11"/>
      <c r="P473" s="11" t="s">
        <v>231</v>
      </c>
      <c r="Q473" s="11"/>
      <c r="R473" s="11"/>
      <c r="S473" s="11" t="s">
        <v>1374</v>
      </c>
      <c r="T473" s="11"/>
      <c r="U473" s="11"/>
      <c r="V473" s="11"/>
      <c r="W473" s="11"/>
      <c r="X473" s="36">
        <f t="shared" si="14"/>
        <v>0</v>
      </c>
      <c r="Y473" s="36">
        <f t="shared" si="15"/>
        <v>0</v>
      </c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6"/>
      <c r="BE473" s="16"/>
    </row>
    <row r="474" spans="1:57" x14ac:dyDescent="0.3">
      <c r="A474" s="11" t="s">
        <v>3089</v>
      </c>
      <c r="B474" s="11" t="s">
        <v>3090</v>
      </c>
      <c r="C474" s="11">
        <v>6500</v>
      </c>
      <c r="D474" s="11" t="s">
        <v>1443</v>
      </c>
      <c r="E474" s="11" t="s">
        <v>2334</v>
      </c>
      <c r="F474" s="11" t="s">
        <v>2334</v>
      </c>
      <c r="G474" s="13">
        <v>42072.437696759262</v>
      </c>
      <c r="H474" s="11"/>
      <c r="I474" s="11"/>
      <c r="J474" s="11" t="s">
        <v>350</v>
      </c>
      <c r="K474" s="11"/>
      <c r="L474" s="11" t="s">
        <v>704</v>
      </c>
      <c r="M474" s="11" t="s">
        <v>353</v>
      </c>
      <c r="N474" s="11">
        <v>1200501</v>
      </c>
      <c r="O474" s="11"/>
      <c r="P474" s="11" t="s">
        <v>231</v>
      </c>
      <c r="Q474" s="11"/>
      <c r="R474" s="11"/>
      <c r="S474" s="11" t="s">
        <v>1374</v>
      </c>
      <c r="T474" s="11"/>
      <c r="U474" s="11"/>
      <c r="V474" s="11"/>
      <c r="W474" s="11"/>
      <c r="X474" s="36">
        <f t="shared" si="14"/>
        <v>0</v>
      </c>
      <c r="Y474" s="36">
        <f t="shared" si="15"/>
        <v>0</v>
      </c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6"/>
      <c r="BE474" s="16"/>
    </row>
    <row r="475" spans="1:57" x14ac:dyDescent="0.3">
      <c r="A475" s="11" t="s">
        <v>3091</v>
      </c>
      <c r="B475" s="11" t="s">
        <v>3092</v>
      </c>
      <c r="C475" s="11">
        <v>6539</v>
      </c>
      <c r="D475" s="11" t="s">
        <v>1433</v>
      </c>
      <c r="E475" s="11" t="s">
        <v>454</v>
      </c>
      <c r="F475" s="11" t="s">
        <v>454</v>
      </c>
      <c r="G475" s="13">
        <v>42073.360914351855</v>
      </c>
      <c r="H475" s="11"/>
      <c r="I475" s="11"/>
      <c r="J475" s="11" t="s">
        <v>387</v>
      </c>
      <c r="K475" s="11"/>
      <c r="L475" s="11" t="s">
        <v>699</v>
      </c>
      <c r="M475" s="11" t="s">
        <v>353</v>
      </c>
      <c r="N475" s="11">
        <v>1200605</v>
      </c>
      <c r="O475" s="11"/>
      <c r="P475" s="11" t="s">
        <v>165</v>
      </c>
      <c r="Q475" s="11"/>
      <c r="R475" s="11" t="s">
        <v>979</v>
      </c>
      <c r="S475" s="11" t="s">
        <v>1374</v>
      </c>
      <c r="T475" s="11"/>
      <c r="U475" s="11"/>
      <c r="V475" s="11"/>
      <c r="W475" s="11"/>
      <c r="X475" s="36">
        <f t="shared" si="14"/>
        <v>0</v>
      </c>
      <c r="Y475" s="36">
        <f t="shared" si="15"/>
        <v>0</v>
      </c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6"/>
      <c r="BE475" s="16"/>
    </row>
    <row r="476" spans="1:57" x14ac:dyDescent="0.3">
      <c r="A476" s="11" t="s">
        <v>778</v>
      </c>
      <c r="B476" s="11" t="s">
        <v>779</v>
      </c>
      <c r="C476" s="11">
        <v>8044</v>
      </c>
      <c r="D476" s="11" t="s">
        <v>1417</v>
      </c>
      <c r="E476" s="11" t="s">
        <v>449</v>
      </c>
      <c r="F476" s="11" t="s">
        <v>449</v>
      </c>
      <c r="G476" s="13">
        <v>42074.571423611109</v>
      </c>
      <c r="H476" s="11"/>
      <c r="I476" s="11"/>
      <c r="J476" s="11" t="s">
        <v>350</v>
      </c>
      <c r="K476" s="11"/>
      <c r="L476" s="11" t="s">
        <v>704</v>
      </c>
      <c r="M476" s="11" t="s">
        <v>353</v>
      </c>
      <c r="N476" s="11">
        <v>1200702</v>
      </c>
      <c r="O476" s="11"/>
      <c r="P476" s="11" t="s">
        <v>115</v>
      </c>
      <c r="Q476" s="11" t="s">
        <v>369</v>
      </c>
      <c r="R476" s="11" t="s">
        <v>980</v>
      </c>
      <c r="S476" s="11" t="s">
        <v>1383</v>
      </c>
      <c r="T476" s="11"/>
      <c r="U476" s="11"/>
      <c r="V476" s="11"/>
      <c r="W476" s="11"/>
      <c r="X476" s="36">
        <f t="shared" si="14"/>
        <v>0</v>
      </c>
      <c r="Y476" s="36">
        <f t="shared" si="15"/>
        <v>0</v>
      </c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6"/>
      <c r="BE476" s="16"/>
    </row>
    <row r="477" spans="1:57" x14ac:dyDescent="0.3">
      <c r="A477" s="11" t="s">
        <v>780</v>
      </c>
      <c r="B477" s="11" t="s">
        <v>781</v>
      </c>
      <c r="C477" s="11">
        <v>6539</v>
      </c>
      <c r="D477" s="11" t="s">
        <v>1433</v>
      </c>
      <c r="E477" s="11" t="s">
        <v>454</v>
      </c>
      <c r="F477" s="11" t="s">
        <v>454</v>
      </c>
      <c r="G477" s="13">
        <v>42075.362685185188</v>
      </c>
      <c r="H477" s="11"/>
      <c r="I477" s="11"/>
      <c r="J477" s="11" t="s">
        <v>387</v>
      </c>
      <c r="K477" s="11"/>
      <c r="L477" s="11" t="s">
        <v>700</v>
      </c>
      <c r="M477" s="11" t="s">
        <v>353</v>
      </c>
      <c r="N477" s="11">
        <v>1200605</v>
      </c>
      <c r="O477" s="11"/>
      <c r="P477" s="11" t="s">
        <v>77</v>
      </c>
      <c r="Q477" s="11" t="s">
        <v>369</v>
      </c>
      <c r="R477" s="11" t="s">
        <v>983</v>
      </c>
      <c r="S477" s="11" t="s">
        <v>1383</v>
      </c>
      <c r="T477" s="11"/>
      <c r="U477" s="11"/>
      <c r="V477" s="11"/>
      <c r="W477" s="11"/>
      <c r="X477" s="36">
        <f t="shared" si="14"/>
        <v>0</v>
      </c>
      <c r="Y477" s="36">
        <f t="shared" si="15"/>
        <v>0</v>
      </c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2"/>
      <c r="AL477" s="11"/>
      <c r="AM477" s="11"/>
      <c r="AN477" s="11"/>
      <c r="AO477" s="11"/>
      <c r="AP477" s="11"/>
      <c r="AQ477" s="11"/>
      <c r="AR477" s="11"/>
      <c r="AS477" s="12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6"/>
      <c r="BE477" s="16"/>
    </row>
    <row r="478" spans="1:57" x14ac:dyDescent="0.3">
      <c r="A478" s="11" t="s">
        <v>3093</v>
      </c>
      <c r="B478" s="11" t="s">
        <v>3094</v>
      </c>
      <c r="C478" s="11">
        <v>8044</v>
      </c>
      <c r="D478" s="11" t="s">
        <v>1391</v>
      </c>
      <c r="E478" s="11" t="s">
        <v>379</v>
      </c>
      <c r="F478" s="11" t="s">
        <v>379</v>
      </c>
      <c r="G478" s="13">
        <v>42076.286377314813</v>
      </c>
      <c r="H478" s="11"/>
      <c r="I478" s="11"/>
      <c r="J478" s="11" t="s">
        <v>387</v>
      </c>
      <c r="K478" s="11"/>
      <c r="L478" s="11" t="s">
        <v>704</v>
      </c>
      <c r="M478" s="11" t="s">
        <v>353</v>
      </c>
      <c r="N478" s="11">
        <v>1200702</v>
      </c>
      <c r="O478" s="11"/>
      <c r="P478" s="11" t="s">
        <v>165</v>
      </c>
      <c r="Q478" s="11"/>
      <c r="R478" s="11"/>
      <c r="S478" s="11" t="s">
        <v>1374</v>
      </c>
      <c r="T478" s="11"/>
      <c r="U478" s="11"/>
      <c r="V478" s="11"/>
      <c r="W478" s="11"/>
      <c r="X478" s="36">
        <f t="shared" si="14"/>
        <v>0</v>
      </c>
      <c r="Y478" s="36">
        <f t="shared" si="15"/>
        <v>0</v>
      </c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2"/>
      <c r="AL478" s="12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6"/>
      <c r="BE478" s="16"/>
    </row>
    <row r="479" spans="1:57" x14ac:dyDescent="0.3">
      <c r="A479" s="11" t="s">
        <v>3095</v>
      </c>
      <c r="B479" s="11" t="s">
        <v>3096</v>
      </c>
      <c r="C479" s="11">
        <v>8044</v>
      </c>
      <c r="D479" s="11" t="s">
        <v>1391</v>
      </c>
      <c r="E479" s="11" t="s">
        <v>379</v>
      </c>
      <c r="F479" s="11" t="s">
        <v>379</v>
      </c>
      <c r="G479" s="13">
        <v>42076.292604166665</v>
      </c>
      <c r="H479" s="11"/>
      <c r="I479" s="11"/>
      <c r="J479" s="11" t="s">
        <v>387</v>
      </c>
      <c r="K479" s="11"/>
      <c r="L479" s="11" t="s">
        <v>704</v>
      </c>
      <c r="M479" s="11" t="s">
        <v>353</v>
      </c>
      <c r="N479" s="11">
        <v>1200702</v>
      </c>
      <c r="O479" s="11"/>
      <c r="P479" s="11" t="s">
        <v>165</v>
      </c>
      <c r="Q479" s="11"/>
      <c r="R479" s="11"/>
      <c r="S479" s="11" t="s">
        <v>1383</v>
      </c>
      <c r="T479" s="11"/>
      <c r="U479" s="11"/>
      <c r="V479" s="11"/>
      <c r="W479" s="11"/>
      <c r="X479" s="36">
        <f t="shared" si="14"/>
        <v>0</v>
      </c>
      <c r="Y479" s="36">
        <f t="shared" si="15"/>
        <v>0</v>
      </c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2"/>
      <c r="AL479" s="12"/>
      <c r="AM479" s="12"/>
      <c r="AN479" s="12"/>
      <c r="AO479" s="11"/>
      <c r="AP479" s="11"/>
      <c r="AQ479" s="12"/>
      <c r="AR479" s="12"/>
      <c r="AS479" s="12"/>
      <c r="AT479" s="11"/>
      <c r="AU479" s="11"/>
      <c r="AV479" s="11"/>
      <c r="AW479" s="11"/>
      <c r="AX479" s="11"/>
      <c r="AY479" s="11"/>
      <c r="AZ479" s="11"/>
      <c r="BA479" s="11"/>
      <c r="BB479" s="12"/>
      <c r="BC479" s="11"/>
      <c r="BD479" s="16"/>
      <c r="BE479" s="16"/>
    </row>
    <row r="480" spans="1:57" x14ac:dyDescent="0.3">
      <c r="A480" s="11" t="s">
        <v>3097</v>
      </c>
      <c r="B480" s="11" t="s">
        <v>3098</v>
      </c>
      <c r="C480" s="11">
        <v>8044</v>
      </c>
      <c r="D480" s="11" t="s">
        <v>1391</v>
      </c>
      <c r="E480" s="11" t="s">
        <v>379</v>
      </c>
      <c r="F480" s="11" t="s">
        <v>379</v>
      </c>
      <c r="G480" s="13">
        <v>42076.297905092593</v>
      </c>
      <c r="H480" s="11"/>
      <c r="I480" s="11"/>
      <c r="J480" s="11" t="s">
        <v>387</v>
      </c>
      <c r="K480" s="11"/>
      <c r="L480" s="11" t="s">
        <v>704</v>
      </c>
      <c r="M480" s="11" t="s">
        <v>348</v>
      </c>
      <c r="N480" s="11">
        <v>1200702</v>
      </c>
      <c r="O480" s="11"/>
      <c r="P480" s="11" t="s">
        <v>165</v>
      </c>
      <c r="Q480" s="11"/>
      <c r="R480" s="11"/>
      <c r="S480" s="11" t="s">
        <v>1383</v>
      </c>
      <c r="T480" s="11"/>
      <c r="U480" s="11"/>
      <c r="V480" s="11"/>
      <c r="W480" s="11"/>
      <c r="X480" s="36">
        <f t="shared" si="14"/>
        <v>0</v>
      </c>
      <c r="Y480" s="36">
        <f t="shared" si="15"/>
        <v>0</v>
      </c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2"/>
      <c r="AL480" s="12"/>
      <c r="AM480" s="12"/>
      <c r="AN480" s="12"/>
      <c r="AO480" s="11"/>
      <c r="AP480" s="11"/>
      <c r="AQ480" s="12"/>
      <c r="AR480" s="12"/>
      <c r="AS480" s="12"/>
      <c r="AT480" s="11"/>
      <c r="AU480" s="11"/>
      <c r="AV480" s="11"/>
      <c r="AW480" s="11"/>
      <c r="AX480" s="11"/>
      <c r="AY480" s="11"/>
      <c r="AZ480" s="11"/>
      <c r="BA480" s="11"/>
      <c r="BB480" s="12"/>
      <c r="BC480" s="11"/>
      <c r="BD480" s="16"/>
      <c r="BE480" s="16"/>
    </row>
    <row r="481" spans="1:57" x14ac:dyDescent="0.3">
      <c r="A481" s="11" t="s">
        <v>3099</v>
      </c>
      <c r="B481" s="11" t="s">
        <v>3100</v>
      </c>
      <c r="C481" s="11">
        <v>6434</v>
      </c>
      <c r="D481" s="11" t="s">
        <v>2739</v>
      </c>
      <c r="E481" s="11" t="s">
        <v>709</v>
      </c>
      <c r="F481" s="11" t="s">
        <v>709</v>
      </c>
      <c r="G481" s="13">
        <v>42079.359652777777</v>
      </c>
      <c r="H481" s="11"/>
      <c r="I481" s="11"/>
      <c r="J481" s="11" t="s">
        <v>387</v>
      </c>
      <c r="K481" s="11"/>
      <c r="L481" s="11" t="s">
        <v>700</v>
      </c>
      <c r="M481" s="11" t="s">
        <v>353</v>
      </c>
      <c r="N481" s="11">
        <v>1200605</v>
      </c>
      <c r="O481" s="11"/>
      <c r="P481" s="11" t="s">
        <v>165</v>
      </c>
      <c r="Q481" s="11" t="s">
        <v>2180</v>
      </c>
      <c r="R481" s="11" t="s">
        <v>979</v>
      </c>
      <c r="S481" s="11" t="s">
        <v>1383</v>
      </c>
      <c r="T481" s="11">
        <v>80</v>
      </c>
      <c r="U481" s="11"/>
      <c r="V481" s="11"/>
      <c r="W481" s="11"/>
      <c r="X481" s="36">
        <f t="shared" si="14"/>
        <v>80</v>
      </c>
      <c r="Y481" s="36">
        <f t="shared" si="15"/>
        <v>0</v>
      </c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6"/>
      <c r="BE481" s="16"/>
    </row>
    <row r="482" spans="1:57" x14ac:dyDescent="0.3">
      <c r="A482" s="11" t="s">
        <v>3101</v>
      </c>
      <c r="B482" s="11" t="s">
        <v>3102</v>
      </c>
      <c r="C482" s="11">
        <v>6134</v>
      </c>
      <c r="D482" s="11" t="s">
        <v>1443</v>
      </c>
      <c r="E482" s="11" t="s">
        <v>3103</v>
      </c>
      <c r="F482" s="11" t="s">
        <v>3103</v>
      </c>
      <c r="G482" s="13">
        <v>42080.528252314813</v>
      </c>
      <c r="H482" s="11"/>
      <c r="I482" s="11"/>
      <c r="J482" s="11" t="s">
        <v>350</v>
      </c>
      <c r="K482" s="11"/>
      <c r="L482" s="11" t="s">
        <v>705</v>
      </c>
      <c r="M482" s="11" t="s">
        <v>348</v>
      </c>
      <c r="N482" s="11">
        <v>1200120</v>
      </c>
      <c r="O482" s="11"/>
      <c r="P482" s="11" t="s">
        <v>231</v>
      </c>
      <c r="Q482" s="11"/>
      <c r="R482" s="11"/>
      <c r="S482" s="11" t="s">
        <v>1374</v>
      </c>
      <c r="T482" s="11"/>
      <c r="U482" s="11"/>
      <c r="V482" s="11"/>
      <c r="W482" s="11"/>
      <c r="X482" s="36">
        <f t="shared" si="14"/>
        <v>0</v>
      </c>
      <c r="Y482" s="36">
        <f t="shared" si="15"/>
        <v>0</v>
      </c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6"/>
      <c r="BE482" s="16"/>
    </row>
    <row r="483" spans="1:57" x14ac:dyDescent="0.3">
      <c r="A483" s="11" t="s">
        <v>3104</v>
      </c>
      <c r="B483" s="11" t="s">
        <v>3105</v>
      </c>
      <c r="C483" s="11">
        <v>6479</v>
      </c>
      <c r="D483" s="11" t="s">
        <v>1441</v>
      </c>
      <c r="E483" s="11" t="s">
        <v>3106</v>
      </c>
      <c r="F483" s="11" t="s">
        <v>3106</v>
      </c>
      <c r="G483" s="13">
        <v>42081.617164351854</v>
      </c>
      <c r="H483" s="11"/>
      <c r="I483" s="11"/>
      <c r="J483" s="11" t="s">
        <v>354</v>
      </c>
      <c r="K483" s="11"/>
      <c r="L483" s="11" t="s">
        <v>704</v>
      </c>
      <c r="M483" s="11" t="s">
        <v>348</v>
      </c>
      <c r="N483" s="11">
        <v>1200502</v>
      </c>
      <c r="O483" s="11"/>
      <c r="P483" s="11" t="s">
        <v>231</v>
      </c>
      <c r="Q483" s="11"/>
      <c r="R483" s="11"/>
      <c r="S483" s="11" t="s">
        <v>1374</v>
      </c>
      <c r="T483" s="11"/>
      <c r="U483" s="11"/>
      <c r="V483" s="11"/>
      <c r="W483" s="11"/>
      <c r="X483" s="36">
        <f t="shared" si="14"/>
        <v>0</v>
      </c>
      <c r="Y483" s="36">
        <f t="shared" si="15"/>
        <v>0</v>
      </c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6"/>
      <c r="BE483" s="16"/>
    </row>
    <row r="484" spans="1:57" x14ac:dyDescent="0.3">
      <c r="A484" s="11" t="s">
        <v>782</v>
      </c>
      <c r="B484" s="11" t="s">
        <v>783</v>
      </c>
      <c r="C484" s="11">
        <v>6583</v>
      </c>
      <c r="D484" s="11" t="s">
        <v>1433</v>
      </c>
      <c r="E484" s="11" t="s">
        <v>709</v>
      </c>
      <c r="F484" s="11" t="s">
        <v>709</v>
      </c>
      <c r="G484" s="13">
        <v>42088.636805555558</v>
      </c>
      <c r="H484" s="11"/>
      <c r="I484" s="11"/>
      <c r="J484" s="11" t="s">
        <v>387</v>
      </c>
      <c r="K484" s="11"/>
      <c r="L484" s="11" t="s">
        <v>699</v>
      </c>
      <c r="M484" s="11" t="s">
        <v>353</v>
      </c>
      <c r="N484" s="11">
        <v>1200605</v>
      </c>
      <c r="O484" s="11" t="s">
        <v>1473</v>
      </c>
      <c r="P484" s="11" t="s">
        <v>165</v>
      </c>
      <c r="Q484" s="11" t="s">
        <v>369</v>
      </c>
      <c r="R484" s="11" t="s">
        <v>979</v>
      </c>
      <c r="S484" s="11" t="s">
        <v>1383</v>
      </c>
      <c r="T484" s="11">
        <v>45</v>
      </c>
      <c r="U484" s="11">
        <v>38</v>
      </c>
      <c r="V484" s="11"/>
      <c r="W484" s="11"/>
      <c r="X484" s="36">
        <f t="shared" si="14"/>
        <v>45</v>
      </c>
      <c r="Y484" s="36">
        <f t="shared" si="15"/>
        <v>38</v>
      </c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2"/>
      <c r="AL484" s="12"/>
      <c r="AM484" s="11"/>
      <c r="AN484" s="11"/>
      <c r="AO484" s="11"/>
      <c r="AP484" s="11"/>
      <c r="AQ484" s="12"/>
      <c r="AR484" s="12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6"/>
      <c r="BE484" s="16"/>
    </row>
    <row r="485" spans="1:57" x14ac:dyDescent="0.3">
      <c r="A485" s="11" t="s">
        <v>3107</v>
      </c>
      <c r="B485" s="11" t="s">
        <v>3108</v>
      </c>
      <c r="C485" s="11">
        <v>6616</v>
      </c>
      <c r="D485" s="11" t="s">
        <v>1433</v>
      </c>
      <c r="E485" s="11" t="s">
        <v>3109</v>
      </c>
      <c r="F485" s="11" t="s">
        <v>3109</v>
      </c>
      <c r="G485" s="13">
        <v>42101.518946759257</v>
      </c>
      <c r="H485" s="11"/>
      <c r="I485" s="11"/>
      <c r="J485" s="11" t="s">
        <v>2710</v>
      </c>
      <c r="K485" s="11"/>
      <c r="L485" s="11" t="s">
        <v>704</v>
      </c>
      <c r="M485" s="11" t="s">
        <v>348</v>
      </c>
      <c r="N485" s="11">
        <v>1200714</v>
      </c>
      <c r="O485" s="11"/>
      <c r="P485" s="11" t="s">
        <v>115</v>
      </c>
      <c r="Q485" s="11"/>
      <c r="R485" s="11" t="s">
        <v>980</v>
      </c>
      <c r="S485" s="11" t="s">
        <v>1383</v>
      </c>
      <c r="T485" s="11"/>
      <c r="U485" s="11"/>
      <c r="V485" s="11"/>
      <c r="W485" s="11"/>
      <c r="X485" s="36">
        <f t="shared" si="14"/>
        <v>0</v>
      </c>
      <c r="Y485" s="36">
        <f t="shared" si="15"/>
        <v>0</v>
      </c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6"/>
      <c r="BE485" s="16"/>
    </row>
    <row r="486" spans="1:57" x14ac:dyDescent="0.3">
      <c r="A486" s="11" t="s">
        <v>785</v>
      </c>
      <c r="B486" s="11" t="s">
        <v>786</v>
      </c>
      <c r="C486" s="11">
        <v>6479</v>
      </c>
      <c r="D486" s="11" t="s">
        <v>1429</v>
      </c>
      <c r="E486" s="11" t="s">
        <v>250</v>
      </c>
      <c r="F486" s="11" t="s">
        <v>250</v>
      </c>
      <c r="G486" s="13">
        <v>42107.346805555557</v>
      </c>
      <c r="H486" s="11"/>
      <c r="I486" s="11"/>
      <c r="J486" s="11" t="s">
        <v>350</v>
      </c>
      <c r="K486" s="11"/>
      <c r="L486" s="11" t="s">
        <v>699</v>
      </c>
      <c r="M486" s="11" t="s">
        <v>353</v>
      </c>
      <c r="N486" s="11">
        <v>1200502</v>
      </c>
      <c r="O486" s="11" t="s">
        <v>1473</v>
      </c>
      <c r="P486" s="11" t="s">
        <v>250</v>
      </c>
      <c r="Q486" s="11" t="s">
        <v>369</v>
      </c>
      <c r="R486" s="11" t="s">
        <v>981</v>
      </c>
      <c r="S486" s="11" t="s">
        <v>1374</v>
      </c>
      <c r="T486" s="11"/>
      <c r="U486" s="11"/>
      <c r="V486" s="11"/>
      <c r="W486" s="11"/>
      <c r="X486" s="36">
        <f t="shared" si="14"/>
        <v>0</v>
      </c>
      <c r="Y486" s="36">
        <f t="shared" si="15"/>
        <v>0</v>
      </c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2"/>
      <c r="AL486" s="12"/>
      <c r="AM486" s="12"/>
      <c r="AN486" s="12"/>
      <c r="AO486" s="11"/>
      <c r="AP486" s="11"/>
      <c r="AQ486" s="12"/>
      <c r="AR486" s="12"/>
      <c r="AS486" s="12"/>
      <c r="AT486" s="11"/>
      <c r="AU486" s="11"/>
      <c r="AV486" s="11"/>
      <c r="AW486" s="11"/>
      <c r="AX486" s="11"/>
      <c r="AY486" s="11"/>
      <c r="AZ486" s="11"/>
      <c r="BA486" s="11"/>
      <c r="BB486" s="12"/>
      <c r="BC486" s="11"/>
      <c r="BD486" s="16"/>
      <c r="BE486" s="16"/>
    </row>
    <row r="487" spans="1:57" x14ac:dyDescent="0.3">
      <c r="A487" s="11" t="s">
        <v>3110</v>
      </c>
      <c r="B487" s="11" t="s">
        <v>3111</v>
      </c>
      <c r="C487" s="11">
        <v>6626</v>
      </c>
      <c r="D487" s="11" t="s">
        <v>1430</v>
      </c>
      <c r="E487" s="11" t="s">
        <v>3112</v>
      </c>
      <c r="F487" s="11" t="s">
        <v>3112</v>
      </c>
      <c r="G487" s="13">
        <v>42107.622847222221</v>
      </c>
      <c r="H487" s="13"/>
      <c r="I487" s="11"/>
      <c r="J487" s="11" t="s">
        <v>387</v>
      </c>
      <c r="K487" s="11"/>
      <c r="L487" s="11" t="s">
        <v>699</v>
      </c>
      <c r="M487" s="11" t="s">
        <v>353</v>
      </c>
      <c r="N487" s="11">
        <v>1200605</v>
      </c>
      <c r="O487" s="11"/>
      <c r="P487" s="11" t="s">
        <v>739</v>
      </c>
      <c r="Q487" s="11"/>
      <c r="R487" s="11"/>
      <c r="S487" s="11" t="s">
        <v>1383</v>
      </c>
      <c r="T487" s="11"/>
      <c r="U487" s="11"/>
      <c r="V487" s="11"/>
      <c r="W487" s="11"/>
      <c r="X487" s="36">
        <f t="shared" si="14"/>
        <v>0</v>
      </c>
      <c r="Y487" s="36">
        <f t="shared" si="15"/>
        <v>0</v>
      </c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6"/>
      <c r="BE487" s="16"/>
    </row>
    <row r="488" spans="1:57" x14ac:dyDescent="0.3">
      <c r="A488" s="11" t="s">
        <v>3113</v>
      </c>
      <c r="B488" s="11" t="s">
        <v>3114</v>
      </c>
      <c r="C488" s="11">
        <v>6627</v>
      </c>
      <c r="D488" s="11" t="s">
        <v>1443</v>
      </c>
      <c r="E488" s="11" t="s">
        <v>116</v>
      </c>
      <c r="F488" s="11" t="s">
        <v>116</v>
      </c>
      <c r="G488" s="13">
        <v>42108.486157407409</v>
      </c>
      <c r="H488" s="11"/>
      <c r="I488" s="11"/>
      <c r="J488" s="11" t="s">
        <v>350</v>
      </c>
      <c r="K488" s="11"/>
      <c r="L488" s="11" t="s">
        <v>704</v>
      </c>
      <c r="M488" s="11" t="s">
        <v>348</v>
      </c>
      <c r="N488" s="11">
        <v>1200702</v>
      </c>
      <c r="O488" s="11"/>
      <c r="P488" s="11" t="s">
        <v>116</v>
      </c>
      <c r="Q488" s="11"/>
      <c r="R488" s="11"/>
      <c r="S488" s="11" t="s">
        <v>1374</v>
      </c>
      <c r="T488" s="11">
        <v>1500</v>
      </c>
      <c r="U488" s="11">
        <v>1391</v>
      </c>
      <c r="V488" s="11"/>
      <c r="W488" s="11"/>
      <c r="X488" s="36">
        <f t="shared" si="14"/>
        <v>1500</v>
      </c>
      <c r="Y488" s="36">
        <f t="shared" si="15"/>
        <v>1391</v>
      </c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2"/>
      <c r="AL488" s="11"/>
      <c r="AM488" s="12"/>
      <c r="AN488" s="12"/>
      <c r="AO488" s="11"/>
      <c r="AP488" s="11"/>
      <c r="AQ488" s="12"/>
      <c r="AR488" s="11"/>
      <c r="AS488" s="12"/>
      <c r="AT488" s="11"/>
      <c r="AU488" s="11"/>
      <c r="AV488" s="11"/>
      <c r="AW488" s="11"/>
      <c r="AX488" s="11"/>
      <c r="AY488" s="11"/>
      <c r="AZ488" s="11"/>
      <c r="BA488" s="11"/>
      <c r="BB488" s="12"/>
      <c r="BC488" s="11"/>
      <c r="BD488" s="16"/>
      <c r="BE488" s="16"/>
    </row>
    <row r="489" spans="1:57" x14ac:dyDescent="0.3">
      <c r="A489" s="11" t="s">
        <v>3115</v>
      </c>
      <c r="B489" s="11" t="s">
        <v>3116</v>
      </c>
      <c r="C489" s="11">
        <v>5353</v>
      </c>
      <c r="D489" s="11" t="s">
        <v>3057</v>
      </c>
      <c r="E489" s="11" t="s">
        <v>3058</v>
      </c>
      <c r="F489" s="11" t="s">
        <v>3058</v>
      </c>
      <c r="G489" s="13">
        <v>42109.571099537039</v>
      </c>
      <c r="H489" s="11"/>
      <c r="I489" s="11"/>
      <c r="J489" s="11" t="s">
        <v>350</v>
      </c>
      <c r="K489" s="11"/>
      <c r="L489" s="11" t="s">
        <v>705</v>
      </c>
      <c r="M489" s="11" t="s">
        <v>353</v>
      </c>
      <c r="N489" s="11">
        <v>1200502</v>
      </c>
      <c r="O489" s="11" t="s">
        <v>1473</v>
      </c>
      <c r="P489" s="11" t="s">
        <v>297</v>
      </c>
      <c r="Q489" s="11" t="s">
        <v>3117</v>
      </c>
      <c r="R489" s="11" t="s">
        <v>984</v>
      </c>
      <c r="S489" s="11" t="s">
        <v>1383</v>
      </c>
      <c r="T489" s="11">
        <v>127</v>
      </c>
      <c r="U489" s="11"/>
      <c r="V489" s="11"/>
      <c r="W489" s="11"/>
      <c r="X489" s="36">
        <f t="shared" si="14"/>
        <v>127</v>
      </c>
      <c r="Y489" s="36">
        <f t="shared" si="15"/>
        <v>0</v>
      </c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2"/>
      <c r="AL489" s="12"/>
      <c r="AM489" s="12"/>
      <c r="AN489" s="12"/>
      <c r="AO489" s="12"/>
      <c r="AP489" s="12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2"/>
      <c r="BC489" s="11"/>
      <c r="BD489" s="16"/>
      <c r="BE489" s="16"/>
    </row>
    <row r="490" spans="1:57" x14ac:dyDescent="0.3">
      <c r="A490" s="11" t="s">
        <v>787</v>
      </c>
      <c r="B490" s="11" t="s">
        <v>788</v>
      </c>
      <c r="C490" s="11">
        <v>6627</v>
      </c>
      <c r="D490" s="11" t="s">
        <v>1426</v>
      </c>
      <c r="E490" s="11" t="s">
        <v>429</v>
      </c>
      <c r="F490" s="11" t="s">
        <v>429</v>
      </c>
      <c r="G490" s="13">
        <v>42109.614953703705</v>
      </c>
      <c r="H490" s="11"/>
      <c r="I490" s="11"/>
      <c r="J490" s="11" t="s">
        <v>350</v>
      </c>
      <c r="K490" s="11"/>
      <c r="L490" s="11" t="s">
        <v>700</v>
      </c>
      <c r="M490" s="11" t="s">
        <v>348</v>
      </c>
      <c r="N490" s="11">
        <v>1200702</v>
      </c>
      <c r="O490" s="11" t="s">
        <v>1473</v>
      </c>
      <c r="P490" s="11" t="s">
        <v>115</v>
      </c>
      <c r="Q490" s="11" t="s">
        <v>369</v>
      </c>
      <c r="R490" s="11" t="s">
        <v>980</v>
      </c>
      <c r="S490" s="11" t="s">
        <v>1383</v>
      </c>
      <c r="T490" s="11">
        <v>1958</v>
      </c>
      <c r="U490" s="11">
        <v>2401.5</v>
      </c>
      <c r="V490" s="11">
        <v>360</v>
      </c>
      <c r="W490" s="11"/>
      <c r="X490" s="36">
        <f t="shared" si="14"/>
        <v>2318</v>
      </c>
      <c r="Y490" s="36">
        <f t="shared" si="15"/>
        <v>2401.5</v>
      </c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6"/>
      <c r="BE490" s="16"/>
    </row>
    <row r="491" spans="1:57" x14ac:dyDescent="0.3">
      <c r="A491" s="11" t="s">
        <v>3118</v>
      </c>
      <c r="B491" s="11" t="s">
        <v>3119</v>
      </c>
      <c r="C491" s="11">
        <v>6639</v>
      </c>
      <c r="D491" s="11" t="s">
        <v>1433</v>
      </c>
      <c r="E491" s="11" t="s">
        <v>3120</v>
      </c>
      <c r="F491" s="11" t="s">
        <v>3120</v>
      </c>
      <c r="G491" s="13">
        <v>42114.651886574073</v>
      </c>
      <c r="H491" s="11"/>
      <c r="I491" s="11"/>
      <c r="J491" s="11" t="s">
        <v>387</v>
      </c>
      <c r="K491" s="11"/>
      <c r="L491" s="11" t="s">
        <v>699</v>
      </c>
      <c r="M491" s="11" t="s">
        <v>353</v>
      </c>
      <c r="N491" s="11">
        <v>1200605</v>
      </c>
      <c r="O491" s="11"/>
      <c r="P491" s="11" t="s">
        <v>165</v>
      </c>
      <c r="Q491" s="11"/>
      <c r="R491" s="11" t="s">
        <v>979</v>
      </c>
      <c r="S491" s="11" t="s">
        <v>1374</v>
      </c>
      <c r="T491" s="11"/>
      <c r="U491" s="11"/>
      <c r="V491" s="11"/>
      <c r="W491" s="11"/>
      <c r="X491" s="36">
        <f t="shared" si="14"/>
        <v>0</v>
      </c>
      <c r="Y491" s="36">
        <f t="shared" si="15"/>
        <v>0</v>
      </c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2"/>
      <c r="BC491" s="11"/>
      <c r="BD491" s="16"/>
      <c r="BE491" s="16"/>
    </row>
    <row r="492" spans="1:57" x14ac:dyDescent="0.3">
      <c r="A492" s="11" t="s">
        <v>3121</v>
      </c>
      <c r="B492" s="11" t="s">
        <v>3122</v>
      </c>
      <c r="C492" s="11">
        <v>6639</v>
      </c>
      <c r="D492" s="11" t="s">
        <v>1433</v>
      </c>
      <c r="E492" s="11" t="s">
        <v>3120</v>
      </c>
      <c r="F492" s="11" t="s">
        <v>3120</v>
      </c>
      <c r="G492" s="13">
        <v>42114.655462962961</v>
      </c>
      <c r="H492" s="11"/>
      <c r="I492" s="11"/>
      <c r="J492" s="11" t="s">
        <v>387</v>
      </c>
      <c r="K492" s="11"/>
      <c r="L492" s="11" t="s">
        <v>699</v>
      </c>
      <c r="M492" s="11" t="s">
        <v>353</v>
      </c>
      <c r="N492" s="11">
        <v>1200605</v>
      </c>
      <c r="O492" s="11"/>
      <c r="P492" s="11" t="s">
        <v>165</v>
      </c>
      <c r="Q492" s="11"/>
      <c r="R492" s="11" t="s">
        <v>979</v>
      </c>
      <c r="S492" s="11" t="s">
        <v>1374</v>
      </c>
      <c r="T492" s="11"/>
      <c r="U492" s="11"/>
      <c r="V492" s="11"/>
      <c r="W492" s="11"/>
      <c r="X492" s="36">
        <f t="shared" si="14"/>
        <v>0</v>
      </c>
      <c r="Y492" s="36">
        <f t="shared" si="15"/>
        <v>0</v>
      </c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2"/>
      <c r="AN492" s="12"/>
      <c r="AO492" s="11"/>
      <c r="AP492" s="11"/>
      <c r="AQ492" s="12"/>
      <c r="AR492" s="12"/>
      <c r="AS492" s="12"/>
      <c r="AT492" s="11"/>
      <c r="AU492" s="11"/>
      <c r="AV492" s="11"/>
      <c r="AW492" s="11"/>
      <c r="AX492" s="11"/>
      <c r="AY492" s="11"/>
      <c r="AZ492" s="11"/>
      <c r="BA492" s="11"/>
      <c r="BB492" s="12"/>
      <c r="BC492" s="11"/>
      <c r="BD492" s="16"/>
      <c r="BE492" s="16"/>
    </row>
    <row r="493" spans="1:57" x14ac:dyDescent="0.3">
      <c r="A493" s="11" t="s">
        <v>3123</v>
      </c>
      <c r="B493" s="11" t="s">
        <v>3124</v>
      </c>
      <c r="C493" s="11">
        <v>1</v>
      </c>
      <c r="D493" s="11" t="s">
        <v>1405</v>
      </c>
      <c r="E493" s="11" t="s">
        <v>362</v>
      </c>
      <c r="F493" s="11" t="s">
        <v>362</v>
      </c>
      <c r="G493" s="13">
        <v>42116.487118055556</v>
      </c>
      <c r="H493" s="11"/>
      <c r="I493" s="11"/>
      <c r="J493" s="11" t="s">
        <v>624</v>
      </c>
      <c r="K493" s="11"/>
      <c r="L493" s="11" t="s">
        <v>699</v>
      </c>
      <c r="M493" s="11" t="s">
        <v>353</v>
      </c>
      <c r="N493" s="11">
        <v>1200706</v>
      </c>
      <c r="O493" s="11"/>
      <c r="P493" s="11" t="s">
        <v>111</v>
      </c>
      <c r="Q493" s="11"/>
      <c r="R493" s="11"/>
      <c r="S493" s="11" t="s">
        <v>1374</v>
      </c>
      <c r="T493" s="11"/>
      <c r="U493" s="11"/>
      <c r="V493" s="11"/>
      <c r="W493" s="11"/>
      <c r="X493" s="36">
        <f t="shared" si="14"/>
        <v>0</v>
      </c>
      <c r="Y493" s="36">
        <f t="shared" si="15"/>
        <v>0</v>
      </c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6"/>
      <c r="BE493" s="16"/>
    </row>
    <row r="494" spans="1:57" x14ac:dyDescent="0.3">
      <c r="A494" s="11" t="s">
        <v>3125</v>
      </c>
      <c r="B494" s="11" t="s">
        <v>3126</v>
      </c>
      <c r="C494" s="11">
        <v>6653</v>
      </c>
      <c r="D494" s="11" t="s">
        <v>1430</v>
      </c>
      <c r="E494" s="11" t="s">
        <v>3112</v>
      </c>
      <c r="F494" s="11" t="s">
        <v>2853</v>
      </c>
      <c r="G494" s="13">
        <v>42121.680115740739</v>
      </c>
      <c r="H494" s="13"/>
      <c r="I494" s="11"/>
      <c r="J494" s="11" t="s">
        <v>387</v>
      </c>
      <c r="K494" s="11"/>
      <c r="L494" s="11" t="s">
        <v>699</v>
      </c>
      <c r="M494" s="11" t="s">
        <v>353</v>
      </c>
      <c r="N494" s="11">
        <v>1200605</v>
      </c>
      <c r="O494" s="11"/>
      <c r="P494" s="11" t="s">
        <v>739</v>
      </c>
      <c r="Q494" s="11"/>
      <c r="R494" s="11"/>
      <c r="S494" s="11" t="s">
        <v>1383</v>
      </c>
      <c r="T494" s="11"/>
      <c r="U494" s="11"/>
      <c r="V494" s="11"/>
      <c r="W494" s="11"/>
      <c r="X494" s="36">
        <f t="shared" si="14"/>
        <v>0</v>
      </c>
      <c r="Y494" s="36">
        <f t="shared" si="15"/>
        <v>0</v>
      </c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6"/>
      <c r="BE494" s="16"/>
    </row>
    <row r="495" spans="1:57" x14ac:dyDescent="0.3">
      <c r="A495" s="11" t="s">
        <v>3127</v>
      </c>
      <c r="B495" s="11" t="s">
        <v>3128</v>
      </c>
      <c r="C495" s="11">
        <v>6372</v>
      </c>
      <c r="D495" s="11" t="s">
        <v>1461</v>
      </c>
      <c r="E495" s="11" t="s">
        <v>77</v>
      </c>
      <c r="F495" s="11" t="s">
        <v>582</v>
      </c>
      <c r="G495" s="13">
        <v>42122.439606481479</v>
      </c>
      <c r="H495" s="11"/>
      <c r="I495" s="11"/>
      <c r="J495" s="11" t="s">
        <v>350</v>
      </c>
      <c r="K495" s="11"/>
      <c r="L495" s="11" t="s">
        <v>699</v>
      </c>
      <c r="M495" s="11" t="s">
        <v>353</v>
      </c>
      <c r="N495" s="11">
        <v>1008890</v>
      </c>
      <c r="O495" s="11"/>
      <c r="P495" s="11" t="s">
        <v>77</v>
      </c>
      <c r="Q495" s="11" t="s">
        <v>2316</v>
      </c>
      <c r="R495" s="11" t="s">
        <v>983</v>
      </c>
      <c r="S495" s="11" t="s">
        <v>1383</v>
      </c>
      <c r="T495" s="11"/>
      <c r="U495" s="11"/>
      <c r="V495" s="11"/>
      <c r="W495" s="11"/>
      <c r="X495" s="36">
        <f t="shared" si="14"/>
        <v>0</v>
      </c>
      <c r="Y495" s="36">
        <f t="shared" si="15"/>
        <v>0</v>
      </c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6"/>
      <c r="BE495" s="16"/>
    </row>
    <row r="496" spans="1:57" x14ac:dyDescent="0.3">
      <c r="A496" s="11" t="s">
        <v>3129</v>
      </c>
      <c r="B496" s="11" t="s">
        <v>3130</v>
      </c>
      <c r="C496" s="11">
        <v>8045</v>
      </c>
      <c r="D496" s="11" t="s">
        <v>1443</v>
      </c>
      <c r="E496" s="11" t="s">
        <v>360</v>
      </c>
      <c r="F496" s="11" t="s">
        <v>360</v>
      </c>
      <c r="G496" s="13">
        <v>42122.471886574072</v>
      </c>
      <c r="H496" s="11"/>
      <c r="I496" s="11"/>
      <c r="J496" s="11" t="s">
        <v>350</v>
      </c>
      <c r="K496" s="11"/>
      <c r="L496" s="11" t="s">
        <v>704</v>
      </c>
      <c r="M496" s="11" t="s">
        <v>353</v>
      </c>
      <c r="N496" s="11">
        <v>1200748</v>
      </c>
      <c r="O496" s="11"/>
      <c r="P496" s="11" t="s">
        <v>115</v>
      </c>
      <c r="Q496" s="11"/>
      <c r="R496" s="11"/>
      <c r="S496" s="11" t="s">
        <v>1374</v>
      </c>
      <c r="T496" s="11"/>
      <c r="U496" s="11"/>
      <c r="V496" s="11"/>
      <c r="W496" s="11"/>
      <c r="X496" s="36">
        <f t="shared" si="14"/>
        <v>0</v>
      </c>
      <c r="Y496" s="36">
        <f t="shared" si="15"/>
        <v>0</v>
      </c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6"/>
      <c r="BE496" s="16"/>
    </row>
    <row r="497" spans="1:57" x14ac:dyDescent="0.3">
      <c r="A497" s="11" t="s">
        <v>3131</v>
      </c>
      <c r="B497" s="11" t="s">
        <v>4009</v>
      </c>
      <c r="C497" s="11">
        <v>1</v>
      </c>
      <c r="D497" s="11" t="s">
        <v>1423</v>
      </c>
      <c r="E497" s="11" t="s">
        <v>351</v>
      </c>
      <c r="F497" s="11" t="s">
        <v>351</v>
      </c>
      <c r="G497" s="13">
        <v>42125.393865740742</v>
      </c>
      <c r="H497" s="11"/>
      <c r="I497" s="11"/>
      <c r="J497" s="11" t="s">
        <v>393</v>
      </c>
      <c r="K497" s="11"/>
      <c r="L497" s="11" t="s">
        <v>699</v>
      </c>
      <c r="M497" s="11" t="s">
        <v>353</v>
      </c>
      <c r="N497" s="11">
        <v>1008890</v>
      </c>
      <c r="O497" s="11"/>
      <c r="P497" s="11" t="s">
        <v>61</v>
      </c>
      <c r="Q497" s="11"/>
      <c r="R497" s="11" t="s">
        <v>978</v>
      </c>
      <c r="S497" s="11" t="s">
        <v>1374</v>
      </c>
      <c r="T497" s="11"/>
      <c r="U497" s="11"/>
      <c r="V497" s="11"/>
      <c r="W497" s="11"/>
      <c r="X497" s="36">
        <f t="shared" si="14"/>
        <v>0</v>
      </c>
      <c r="Y497" s="36">
        <f t="shared" si="15"/>
        <v>0</v>
      </c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2"/>
      <c r="AL497" s="12"/>
      <c r="AM497" s="11"/>
      <c r="AN497" s="11"/>
      <c r="AO497" s="11"/>
      <c r="AP497" s="11"/>
      <c r="AQ497" s="11"/>
      <c r="AR497" s="11"/>
      <c r="AS497" s="12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6"/>
      <c r="BE497" s="16"/>
    </row>
    <row r="498" spans="1:57" x14ac:dyDescent="0.3">
      <c r="A498" s="11" t="s">
        <v>3132</v>
      </c>
      <c r="B498" s="11" t="s">
        <v>3133</v>
      </c>
      <c r="C498" s="11">
        <v>1</v>
      </c>
      <c r="D498" s="11" t="s">
        <v>3134</v>
      </c>
      <c r="E498" s="11" t="s">
        <v>3135</v>
      </c>
      <c r="F498" s="11" t="s">
        <v>3135</v>
      </c>
      <c r="G498" s="13">
        <v>42129.459351851852</v>
      </c>
      <c r="H498" s="11"/>
      <c r="I498" s="11"/>
      <c r="J498" s="11" t="s">
        <v>387</v>
      </c>
      <c r="K498" s="11"/>
      <c r="L498" s="11" t="s">
        <v>704</v>
      </c>
      <c r="M498" s="11" t="s">
        <v>348</v>
      </c>
      <c r="N498" s="11">
        <v>1200502</v>
      </c>
      <c r="O498" s="11"/>
      <c r="P498" s="11" t="s">
        <v>165</v>
      </c>
      <c r="Q498" s="11" t="s">
        <v>2180</v>
      </c>
      <c r="R498" s="11"/>
      <c r="S498" s="11" t="s">
        <v>1383</v>
      </c>
      <c r="T498" s="11"/>
      <c r="U498" s="11">
        <v>694</v>
      </c>
      <c r="V498" s="11"/>
      <c r="W498" s="11"/>
      <c r="X498" s="36">
        <f t="shared" si="14"/>
        <v>0</v>
      </c>
      <c r="Y498" s="36">
        <f t="shared" si="15"/>
        <v>694</v>
      </c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2"/>
      <c r="AL498" s="11"/>
      <c r="AM498" s="12"/>
      <c r="AN498" s="11"/>
      <c r="AO498" s="11"/>
      <c r="AP498" s="11"/>
      <c r="AQ498" s="12"/>
      <c r="AR498" s="11"/>
      <c r="AS498" s="12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6"/>
      <c r="BE498" s="16"/>
    </row>
    <row r="499" spans="1:57" x14ac:dyDescent="0.3">
      <c r="A499" s="11" t="s">
        <v>792</v>
      </c>
      <c r="B499" s="11" t="s">
        <v>1833</v>
      </c>
      <c r="C499" s="11">
        <v>6147</v>
      </c>
      <c r="D499" s="11" t="s">
        <v>1483</v>
      </c>
      <c r="E499" s="11" t="s">
        <v>520</v>
      </c>
      <c r="F499" s="11" t="s">
        <v>749</v>
      </c>
      <c r="G499" s="13">
        <v>42129.667141203703</v>
      </c>
      <c r="H499" s="11"/>
      <c r="I499" s="11"/>
      <c r="J499" s="11" t="s">
        <v>350</v>
      </c>
      <c r="K499" s="11"/>
      <c r="L499" s="11" t="s">
        <v>699</v>
      </c>
      <c r="M499" s="11" t="s">
        <v>353</v>
      </c>
      <c r="N499" s="11">
        <v>1006901</v>
      </c>
      <c r="O499" s="11" t="s">
        <v>1475</v>
      </c>
      <c r="P499" s="11" t="s">
        <v>520</v>
      </c>
      <c r="Q499" s="11" t="s">
        <v>369</v>
      </c>
      <c r="R499" s="11" t="s">
        <v>983</v>
      </c>
      <c r="S499" s="11" t="s">
        <v>356</v>
      </c>
      <c r="T499" s="11">
        <v>140</v>
      </c>
      <c r="U499" s="11">
        <v>140</v>
      </c>
      <c r="V499" s="11">
        <v>32</v>
      </c>
      <c r="W499" s="11">
        <v>21</v>
      </c>
      <c r="X499" s="36">
        <f t="shared" si="14"/>
        <v>172</v>
      </c>
      <c r="Y499" s="36">
        <f t="shared" si="15"/>
        <v>161</v>
      </c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2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6"/>
      <c r="BE499" s="16"/>
    </row>
    <row r="500" spans="1:57" x14ac:dyDescent="0.3">
      <c r="A500" s="11" t="s">
        <v>3136</v>
      </c>
      <c r="B500" s="11" t="s">
        <v>3137</v>
      </c>
      <c r="C500" s="11" t="s">
        <v>1372</v>
      </c>
      <c r="D500" s="11" t="s">
        <v>3138</v>
      </c>
      <c r="E500" s="11" t="s">
        <v>2898</v>
      </c>
      <c r="F500" s="11" t="s">
        <v>2754</v>
      </c>
      <c r="G500" s="13">
        <v>42132.486932870372</v>
      </c>
      <c r="H500" s="11"/>
      <c r="I500" s="11"/>
      <c r="J500" s="11" t="s">
        <v>350</v>
      </c>
      <c r="K500" s="11"/>
      <c r="L500" s="11"/>
      <c r="M500" s="11"/>
      <c r="N500" s="11"/>
      <c r="O500" s="11"/>
      <c r="P500" s="11" t="s">
        <v>231</v>
      </c>
      <c r="Q500" s="11"/>
      <c r="R500" s="11" t="s">
        <v>984</v>
      </c>
      <c r="S500" s="11" t="s">
        <v>1374</v>
      </c>
      <c r="T500" s="11"/>
      <c r="U500" s="11"/>
      <c r="V500" s="11"/>
      <c r="W500" s="11"/>
      <c r="X500" s="36">
        <f t="shared" si="14"/>
        <v>0</v>
      </c>
      <c r="Y500" s="36">
        <f t="shared" si="15"/>
        <v>0</v>
      </c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6"/>
      <c r="BE500" s="16"/>
    </row>
    <row r="501" spans="1:57" x14ac:dyDescent="0.3">
      <c r="A501" s="11" t="s">
        <v>3139</v>
      </c>
      <c r="B501" s="11" t="s">
        <v>3140</v>
      </c>
      <c r="C501" s="11">
        <v>6480</v>
      </c>
      <c r="D501" s="11" t="s">
        <v>1441</v>
      </c>
      <c r="E501" s="11" t="s">
        <v>462</v>
      </c>
      <c r="F501" s="11" t="s">
        <v>3141</v>
      </c>
      <c r="G501" s="13">
        <v>42136.489363425928</v>
      </c>
      <c r="H501" s="11"/>
      <c r="I501" s="11"/>
      <c r="J501" s="11" t="s">
        <v>3142</v>
      </c>
      <c r="K501" s="11"/>
      <c r="L501" s="11" t="s">
        <v>699</v>
      </c>
      <c r="M501" s="11" t="s">
        <v>353</v>
      </c>
      <c r="N501" s="11">
        <v>1006900</v>
      </c>
      <c r="O501" s="11"/>
      <c r="P501" s="11" t="s">
        <v>115</v>
      </c>
      <c r="Q501" s="11"/>
      <c r="R501" s="11"/>
      <c r="S501" s="11" t="s">
        <v>1374</v>
      </c>
      <c r="T501" s="11"/>
      <c r="U501" s="11"/>
      <c r="V501" s="11"/>
      <c r="W501" s="11"/>
      <c r="X501" s="36">
        <f t="shared" si="14"/>
        <v>0</v>
      </c>
      <c r="Y501" s="36">
        <f t="shared" si="15"/>
        <v>0</v>
      </c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6"/>
      <c r="BE501" s="16"/>
    </row>
    <row r="502" spans="1:57" x14ac:dyDescent="0.3">
      <c r="A502" s="11" t="s">
        <v>793</v>
      </c>
      <c r="B502" s="11" t="s">
        <v>794</v>
      </c>
      <c r="C502" s="11">
        <v>6684</v>
      </c>
      <c r="D502" s="11" t="s">
        <v>1443</v>
      </c>
      <c r="E502" s="11" t="s">
        <v>360</v>
      </c>
      <c r="F502" s="11" t="s">
        <v>360</v>
      </c>
      <c r="G502" s="13">
        <v>42136.522905092592</v>
      </c>
      <c r="H502" s="11"/>
      <c r="I502" s="11"/>
      <c r="J502" s="11" t="s">
        <v>350</v>
      </c>
      <c r="K502" s="11"/>
      <c r="L502" s="11" t="s">
        <v>704</v>
      </c>
      <c r="M502" s="11" t="s">
        <v>353</v>
      </c>
      <c r="N502" s="11">
        <v>1006899</v>
      </c>
      <c r="O502" s="11" t="s">
        <v>1473</v>
      </c>
      <c r="P502" s="11" t="s">
        <v>115</v>
      </c>
      <c r="Q502" s="11" t="s">
        <v>369</v>
      </c>
      <c r="R502" s="11" t="s">
        <v>980</v>
      </c>
      <c r="S502" s="11" t="s">
        <v>1374</v>
      </c>
      <c r="T502" s="11">
        <v>140</v>
      </c>
      <c r="U502" s="11">
        <v>219</v>
      </c>
      <c r="V502" s="11"/>
      <c r="W502" s="11"/>
      <c r="X502" s="36">
        <f t="shared" si="14"/>
        <v>140</v>
      </c>
      <c r="Y502" s="36">
        <f t="shared" si="15"/>
        <v>219</v>
      </c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2"/>
      <c r="AL502" s="11"/>
      <c r="AM502" s="12"/>
      <c r="AN502" s="12"/>
      <c r="AO502" s="11"/>
      <c r="AP502" s="11"/>
      <c r="AQ502" s="12"/>
      <c r="AR502" s="11"/>
      <c r="AS502" s="12"/>
      <c r="AT502" s="11"/>
      <c r="AU502" s="11"/>
      <c r="AV502" s="11"/>
      <c r="AW502" s="11"/>
      <c r="AX502" s="11"/>
      <c r="AY502" s="11"/>
      <c r="AZ502" s="11"/>
      <c r="BA502" s="11"/>
      <c r="BB502" s="12"/>
      <c r="BC502" s="11"/>
      <c r="BD502" s="16"/>
      <c r="BE502" s="16"/>
    </row>
    <row r="503" spans="1:57" x14ac:dyDescent="0.3">
      <c r="A503" s="11" t="s">
        <v>795</v>
      </c>
      <c r="B503" s="11" t="s">
        <v>796</v>
      </c>
      <c r="C503" s="11" t="s">
        <v>1424</v>
      </c>
      <c r="D503" s="11" t="s">
        <v>1490</v>
      </c>
      <c r="E503" s="11" t="s">
        <v>639</v>
      </c>
      <c r="F503" s="11" t="s">
        <v>639</v>
      </c>
      <c r="G503" s="13">
        <v>42136.625324074077</v>
      </c>
      <c r="H503" s="11"/>
      <c r="I503" s="11"/>
      <c r="J503" s="11" t="s">
        <v>350</v>
      </c>
      <c r="K503" s="11"/>
      <c r="L503" s="11" t="s">
        <v>699</v>
      </c>
      <c r="M503" s="11" t="s">
        <v>353</v>
      </c>
      <c r="N503" s="11">
        <v>1200502</v>
      </c>
      <c r="O503" s="11" t="s">
        <v>1473</v>
      </c>
      <c r="P503" s="11" t="s">
        <v>77</v>
      </c>
      <c r="Q503" s="11" t="s">
        <v>369</v>
      </c>
      <c r="R503" s="11" t="s">
        <v>981</v>
      </c>
      <c r="S503" s="11" t="s">
        <v>1374</v>
      </c>
      <c r="T503" s="11"/>
      <c r="U503" s="11"/>
      <c r="V503" s="11"/>
      <c r="W503" s="11"/>
      <c r="X503" s="36">
        <f t="shared" si="14"/>
        <v>0</v>
      </c>
      <c r="Y503" s="36">
        <f t="shared" si="15"/>
        <v>0</v>
      </c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6"/>
      <c r="BE503" s="16"/>
    </row>
    <row r="504" spans="1:57" x14ac:dyDescent="0.3">
      <c r="A504" s="11" t="s">
        <v>3143</v>
      </c>
      <c r="B504" s="11" t="s">
        <v>3144</v>
      </c>
      <c r="C504" s="11">
        <v>6685</v>
      </c>
      <c r="D504" s="11" t="s">
        <v>1441</v>
      </c>
      <c r="E504" s="11" t="s">
        <v>397</v>
      </c>
      <c r="F504" s="11" t="s">
        <v>3145</v>
      </c>
      <c r="G504" s="13">
        <v>42137.417500000003</v>
      </c>
      <c r="H504" s="11"/>
      <c r="I504" s="11"/>
      <c r="J504" s="11" t="s">
        <v>537</v>
      </c>
      <c r="K504" s="11"/>
      <c r="L504" s="11" t="s">
        <v>700</v>
      </c>
      <c r="M504" s="11" t="s">
        <v>353</v>
      </c>
      <c r="N504" s="11">
        <v>1200706</v>
      </c>
      <c r="O504" s="11"/>
      <c r="P504" s="11" t="s">
        <v>111</v>
      </c>
      <c r="Q504" s="11"/>
      <c r="R504" s="11"/>
      <c r="S504" s="11" t="s">
        <v>1374</v>
      </c>
      <c r="T504" s="11"/>
      <c r="U504" s="11"/>
      <c r="V504" s="11"/>
      <c r="W504" s="11"/>
      <c r="X504" s="36">
        <f t="shared" si="14"/>
        <v>0</v>
      </c>
      <c r="Y504" s="36">
        <f t="shared" si="15"/>
        <v>0</v>
      </c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6"/>
      <c r="BE504" s="16"/>
    </row>
    <row r="505" spans="1:57" x14ac:dyDescent="0.3">
      <c r="A505" s="11" t="s">
        <v>3146</v>
      </c>
      <c r="B505" s="11" t="s">
        <v>3147</v>
      </c>
      <c r="C505" s="11">
        <v>5229</v>
      </c>
      <c r="D505" s="11" t="s">
        <v>1433</v>
      </c>
      <c r="E505" s="11" t="s">
        <v>379</v>
      </c>
      <c r="F505" s="11" t="s">
        <v>379</v>
      </c>
      <c r="G505" s="13">
        <v>42137.667997685188</v>
      </c>
      <c r="H505" s="11"/>
      <c r="I505" s="11"/>
      <c r="J505" s="11" t="s">
        <v>387</v>
      </c>
      <c r="K505" s="11"/>
      <c r="L505" s="11" t="s">
        <v>704</v>
      </c>
      <c r="M505" s="11" t="s">
        <v>348</v>
      </c>
      <c r="N505" s="11">
        <v>1069960001</v>
      </c>
      <c r="O505" s="11"/>
      <c r="P505" s="11" t="s">
        <v>165</v>
      </c>
      <c r="Q505" s="11"/>
      <c r="R505" s="11"/>
      <c r="S505" s="11" t="s">
        <v>1374</v>
      </c>
      <c r="T505" s="11"/>
      <c r="U505" s="11"/>
      <c r="V505" s="11"/>
      <c r="W505" s="11"/>
      <c r="X505" s="36">
        <f t="shared" si="14"/>
        <v>0</v>
      </c>
      <c r="Y505" s="36">
        <f t="shared" si="15"/>
        <v>0</v>
      </c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6"/>
      <c r="BE505" s="16"/>
    </row>
    <row r="506" spans="1:57" x14ac:dyDescent="0.3">
      <c r="A506" s="11" t="s">
        <v>3148</v>
      </c>
      <c r="B506" s="11" t="s">
        <v>3149</v>
      </c>
      <c r="C506" s="11">
        <v>5804</v>
      </c>
      <c r="D506" s="11" t="s">
        <v>1433</v>
      </c>
      <c r="E506" s="11" t="s">
        <v>461</v>
      </c>
      <c r="F506" s="11" t="s">
        <v>461</v>
      </c>
      <c r="G506" s="13">
        <v>42144.698321759257</v>
      </c>
      <c r="H506" s="11"/>
      <c r="I506" s="11"/>
      <c r="J506" s="11" t="s">
        <v>387</v>
      </c>
      <c r="K506" s="11"/>
      <c r="L506" s="11" t="s">
        <v>700</v>
      </c>
      <c r="M506" s="11" t="s">
        <v>353</v>
      </c>
      <c r="N506" s="11">
        <v>1200605</v>
      </c>
      <c r="O506" s="11"/>
      <c r="P506" s="11" t="s">
        <v>165</v>
      </c>
      <c r="Q506" s="11"/>
      <c r="R506" s="11"/>
      <c r="S506" s="11" t="s">
        <v>1374</v>
      </c>
      <c r="T506" s="11"/>
      <c r="U506" s="11"/>
      <c r="V506" s="11"/>
      <c r="W506" s="11"/>
      <c r="X506" s="36">
        <f t="shared" si="14"/>
        <v>0</v>
      </c>
      <c r="Y506" s="36">
        <f t="shared" si="15"/>
        <v>0</v>
      </c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6"/>
      <c r="BE506" s="16"/>
    </row>
    <row r="507" spans="1:57" x14ac:dyDescent="0.3">
      <c r="A507" s="11" t="s">
        <v>3150</v>
      </c>
      <c r="B507" s="11" t="s">
        <v>3151</v>
      </c>
      <c r="C507" s="11">
        <v>6641</v>
      </c>
      <c r="D507" s="11" t="s">
        <v>1430</v>
      </c>
      <c r="E507" s="11" t="s">
        <v>2406</v>
      </c>
      <c r="F507" s="11" t="s">
        <v>2406</v>
      </c>
      <c r="G507" s="13">
        <v>42149.415277777778</v>
      </c>
      <c r="H507" s="11"/>
      <c r="I507" s="11"/>
      <c r="J507" s="11" t="s">
        <v>378</v>
      </c>
      <c r="K507" s="11"/>
      <c r="L507" s="11" t="s">
        <v>699</v>
      </c>
      <c r="M507" s="11" t="s">
        <v>353</v>
      </c>
      <c r="N507" s="11">
        <v>1006901</v>
      </c>
      <c r="O507" s="11" t="s">
        <v>1473</v>
      </c>
      <c r="P507" s="11" t="s">
        <v>241</v>
      </c>
      <c r="Q507" s="11"/>
      <c r="R507" s="11" t="s">
        <v>983</v>
      </c>
      <c r="S507" s="11" t="s">
        <v>1374</v>
      </c>
      <c r="T507" s="11"/>
      <c r="U507" s="11"/>
      <c r="V507" s="11"/>
      <c r="W507" s="11"/>
      <c r="X507" s="36">
        <f t="shared" si="14"/>
        <v>0</v>
      </c>
      <c r="Y507" s="36">
        <f t="shared" si="15"/>
        <v>0</v>
      </c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6"/>
      <c r="BE507" s="16"/>
    </row>
    <row r="508" spans="1:57" x14ac:dyDescent="0.3">
      <c r="A508" s="11" t="s">
        <v>3152</v>
      </c>
      <c r="B508" s="11" t="s">
        <v>3153</v>
      </c>
      <c r="C508" s="11">
        <v>6716</v>
      </c>
      <c r="D508" s="11" t="s">
        <v>1443</v>
      </c>
      <c r="E508" s="11" t="s">
        <v>3154</v>
      </c>
      <c r="F508" s="11" t="s">
        <v>3154</v>
      </c>
      <c r="G508" s="13">
        <v>42151.611956018518</v>
      </c>
      <c r="H508" s="11"/>
      <c r="I508" s="11"/>
      <c r="J508" s="11" t="s">
        <v>354</v>
      </c>
      <c r="K508" s="11"/>
      <c r="L508" s="11" t="s">
        <v>704</v>
      </c>
      <c r="M508" s="11" t="s">
        <v>353</v>
      </c>
      <c r="N508" s="11">
        <v>1200706</v>
      </c>
      <c r="O508" s="11"/>
      <c r="P508" s="11" t="s">
        <v>111</v>
      </c>
      <c r="Q508" s="11"/>
      <c r="R508" s="11"/>
      <c r="S508" s="11" t="s">
        <v>1383</v>
      </c>
      <c r="T508" s="11"/>
      <c r="U508" s="11"/>
      <c r="V508" s="11"/>
      <c r="W508" s="11"/>
      <c r="X508" s="36">
        <f t="shared" si="14"/>
        <v>0</v>
      </c>
      <c r="Y508" s="36">
        <f t="shared" si="15"/>
        <v>0</v>
      </c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6"/>
      <c r="BE508" s="16"/>
    </row>
    <row r="509" spans="1:57" x14ac:dyDescent="0.3">
      <c r="A509" s="11" t="s">
        <v>3155</v>
      </c>
      <c r="B509" s="11" t="s">
        <v>3156</v>
      </c>
      <c r="C509" s="11">
        <v>6720</v>
      </c>
      <c r="D509" s="11" t="s">
        <v>1441</v>
      </c>
      <c r="E509" s="11" t="s">
        <v>355</v>
      </c>
      <c r="F509" s="11" t="s">
        <v>2920</v>
      </c>
      <c r="G509" s="13">
        <v>42152.56753472222</v>
      </c>
      <c r="H509" s="11"/>
      <c r="I509" s="11"/>
      <c r="J509" s="11" t="s">
        <v>357</v>
      </c>
      <c r="K509" s="11"/>
      <c r="L509" s="11" t="s">
        <v>704</v>
      </c>
      <c r="M509" s="11" t="s">
        <v>353</v>
      </c>
      <c r="N509" s="11">
        <v>1200706</v>
      </c>
      <c r="O509" s="11"/>
      <c r="P509" s="11" t="s">
        <v>111</v>
      </c>
      <c r="Q509" s="11"/>
      <c r="R509" s="11"/>
      <c r="S509" s="11" t="s">
        <v>1374</v>
      </c>
      <c r="T509" s="11"/>
      <c r="U509" s="11"/>
      <c r="V509" s="11"/>
      <c r="W509" s="11"/>
      <c r="X509" s="36">
        <f t="shared" si="14"/>
        <v>0</v>
      </c>
      <c r="Y509" s="36">
        <f t="shared" si="15"/>
        <v>0</v>
      </c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6"/>
      <c r="BE509" s="16"/>
    </row>
    <row r="510" spans="1:57" x14ac:dyDescent="0.3">
      <c r="A510" s="11" t="s">
        <v>3157</v>
      </c>
      <c r="B510" s="11" t="s">
        <v>3158</v>
      </c>
      <c r="C510" s="11">
        <v>6261</v>
      </c>
      <c r="D510" s="11" t="s">
        <v>1433</v>
      </c>
      <c r="E510" s="11" t="s">
        <v>165</v>
      </c>
      <c r="F510" s="11" t="s">
        <v>379</v>
      </c>
      <c r="G510" s="13">
        <v>42153.626631944448</v>
      </c>
      <c r="H510" s="11"/>
      <c r="I510" s="11"/>
      <c r="J510" s="11" t="s">
        <v>387</v>
      </c>
      <c r="K510" s="11"/>
      <c r="L510" s="11" t="s">
        <v>699</v>
      </c>
      <c r="M510" s="11" t="s">
        <v>353</v>
      </c>
      <c r="N510" s="11">
        <v>1200605</v>
      </c>
      <c r="O510" s="11"/>
      <c r="P510" s="11" t="s">
        <v>165</v>
      </c>
      <c r="Q510" s="11"/>
      <c r="R510" s="11"/>
      <c r="S510" s="11" t="s">
        <v>1374</v>
      </c>
      <c r="T510" s="11"/>
      <c r="U510" s="11"/>
      <c r="V510" s="11"/>
      <c r="W510" s="11"/>
      <c r="X510" s="36">
        <f t="shared" si="14"/>
        <v>0</v>
      </c>
      <c r="Y510" s="36">
        <f t="shared" si="15"/>
        <v>0</v>
      </c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6"/>
      <c r="BE510" s="16"/>
    </row>
    <row r="511" spans="1:57" x14ac:dyDescent="0.3">
      <c r="A511" s="11" t="s">
        <v>3159</v>
      </c>
      <c r="B511" s="11" t="s">
        <v>3160</v>
      </c>
      <c r="C511" s="11">
        <v>6722</v>
      </c>
      <c r="D511" s="11" t="s">
        <v>1433</v>
      </c>
      <c r="E511" s="11" t="s">
        <v>2923</v>
      </c>
      <c r="F511" s="11" t="s">
        <v>2923</v>
      </c>
      <c r="G511" s="13">
        <v>42156.643634259257</v>
      </c>
      <c r="H511" s="11"/>
      <c r="I511" s="11"/>
      <c r="J511" s="11" t="s">
        <v>387</v>
      </c>
      <c r="K511" s="11"/>
      <c r="L511" s="11" t="s">
        <v>700</v>
      </c>
      <c r="M511" s="11" t="s">
        <v>353</v>
      </c>
      <c r="N511" s="11">
        <v>1200605</v>
      </c>
      <c r="O511" s="11"/>
      <c r="P511" s="11" t="s">
        <v>165</v>
      </c>
      <c r="Q511" s="11"/>
      <c r="R511" s="11"/>
      <c r="S511" s="11" t="s">
        <v>1374</v>
      </c>
      <c r="T511" s="11"/>
      <c r="U511" s="11"/>
      <c r="V511" s="11"/>
      <c r="W511" s="11"/>
      <c r="X511" s="36">
        <f t="shared" si="14"/>
        <v>0</v>
      </c>
      <c r="Y511" s="36">
        <f t="shared" si="15"/>
        <v>0</v>
      </c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6"/>
      <c r="BE511" s="16"/>
    </row>
    <row r="512" spans="1:57" x14ac:dyDescent="0.3">
      <c r="A512" s="11" t="s">
        <v>3161</v>
      </c>
      <c r="B512" s="11" t="s">
        <v>3162</v>
      </c>
      <c r="C512" s="11">
        <v>1</v>
      </c>
      <c r="D512" s="11" t="s">
        <v>2376</v>
      </c>
      <c r="E512" s="11" t="s">
        <v>111</v>
      </c>
      <c r="F512" s="11" t="s">
        <v>111</v>
      </c>
      <c r="G512" s="13">
        <v>42160.293576388889</v>
      </c>
      <c r="H512" s="11"/>
      <c r="I512" s="11"/>
      <c r="J512" s="11" t="s">
        <v>350</v>
      </c>
      <c r="K512" s="11"/>
      <c r="L512" s="11" t="s">
        <v>704</v>
      </c>
      <c r="M512" s="11" t="s">
        <v>353</v>
      </c>
      <c r="N512" s="11">
        <v>1200706</v>
      </c>
      <c r="O512" s="11"/>
      <c r="P512" s="11" t="s">
        <v>111</v>
      </c>
      <c r="Q512" s="11"/>
      <c r="R512" s="11"/>
      <c r="S512" s="11" t="s">
        <v>1374</v>
      </c>
      <c r="T512" s="11"/>
      <c r="U512" s="11"/>
      <c r="V512" s="11"/>
      <c r="W512" s="11"/>
      <c r="X512" s="36">
        <f t="shared" si="14"/>
        <v>0</v>
      </c>
      <c r="Y512" s="36">
        <f t="shared" si="15"/>
        <v>0</v>
      </c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2"/>
      <c r="AL512" s="12"/>
      <c r="AM512" s="11"/>
      <c r="AN512" s="11"/>
      <c r="AO512" s="11"/>
      <c r="AP512" s="11"/>
      <c r="AQ512" s="11"/>
      <c r="AR512" s="11"/>
      <c r="AS512" s="12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6"/>
      <c r="BE512" s="16"/>
    </row>
    <row r="513" spans="1:57" x14ac:dyDescent="0.3">
      <c r="A513" s="11" t="s">
        <v>3163</v>
      </c>
      <c r="B513" s="11" t="s">
        <v>3164</v>
      </c>
      <c r="C513" s="11">
        <v>6717</v>
      </c>
      <c r="D513" s="11" t="s">
        <v>1443</v>
      </c>
      <c r="E513" s="11" t="s">
        <v>3165</v>
      </c>
      <c r="F513" s="11" t="s">
        <v>3165</v>
      </c>
      <c r="G513" s="13">
        <v>42163.473761574074</v>
      </c>
      <c r="H513" s="11"/>
      <c r="I513" s="11"/>
      <c r="J513" s="11" t="s">
        <v>359</v>
      </c>
      <c r="K513" s="11"/>
      <c r="L513" s="11" t="s">
        <v>704</v>
      </c>
      <c r="M513" s="11" t="s">
        <v>353</v>
      </c>
      <c r="N513" s="11"/>
      <c r="O513" s="11"/>
      <c r="P513" s="11" t="s">
        <v>77</v>
      </c>
      <c r="Q513" s="11"/>
      <c r="R513" s="11"/>
      <c r="S513" s="11" t="s">
        <v>1374</v>
      </c>
      <c r="T513" s="11"/>
      <c r="U513" s="11"/>
      <c r="V513" s="11"/>
      <c r="W513" s="11"/>
      <c r="X513" s="36">
        <f t="shared" si="14"/>
        <v>0</v>
      </c>
      <c r="Y513" s="36">
        <f t="shared" si="15"/>
        <v>0</v>
      </c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6"/>
      <c r="BE513" s="16"/>
    </row>
    <row r="514" spans="1:57" x14ac:dyDescent="0.3">
      <c r="A514" s="11" t="s">
        <v>799</v>
      </c>
      <c r="B514" s="11" t="s">
        <v>800</v>
      </c>
      <c r="C514" s="11">
        <v>6773</v>
      </c>
      <c r="D514" s="11" t="s">
        <v>1478</v>
      </c>
      <c r="E514" s="11" t="s">
        <v>669</v>
      </c>
      <c r="F514" s="11" t="s">
        <v>669</v>
      </c>
      <c r="G514" s="13">
        <v>42164.612013888887</v>
      </c>
      <c r="H514" s="11"/>
      <c r="I514" s="11"/>
      <c r="J514" s="11" t="s">
        <v>387</v>
      </c>
      <c r="K514" s="11"/>
      <c r="L514" s="11" t="s">
        <v>700</v>
      </c>
      <c r="M514" s="11" t="s">
        <v>353</v>
      </c>
      <c r="N514" s="11">
        <v>1069960001</v>
      </c>
      <c r="O514" s="11" t="s">
        <v>1473</v>
      </c>
      <c r="P514" s="11" t="s">
        <v>165</v>
      </c>
      <c r="Q514" s="11" t="s">
        <v>369</v>
      </c>
      <c r="R514" s="11" t="s">
        <v>979</v>
      </c>
      <c r="S514" s="11" t="s">
        <v>1383</v>
      </c>
      <c r="T514" s="11">
        <v>230</v>
      </c>
      <c r="U514" s="11">
        <v>222.5</v>
      </c>
      <c r="V514" s="11">
        <v>100</v>
      </c>
      <c r="W514" s="11">
        <v>100</v>
      </c>
      <c r="X514" s="36">
        <f t="shared" si="14"/>
        <v>330</v>
      </c>
      <c r="Y514" s="36">
        <f t="shared" si="15"/>
        <v>322.5</v>
      </c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6"/>
      <c r="BE514" s="16"/>
    </row>
    <row r="515" spans="1:57" x14ac:dyDescent="0.3">
      <c r="A515" s="11" t="s">
        <v>3166</v>
      </c>
      <c r="B515" s="11" t="s">
        <v>3167</v>
      </c>
      <c r="C515" s="11">
        <v>6548</v>
      </c>
      <c r="D515" s="11" t="s">
        <v>1433</v>
      </c>
      <c r="E515" s="11" t="s">
        <v>2853</v>
      </c>
      <c r="F515" s="11" t="s">
        <v>2853</v>
      </c>
      <c r="G515" s="13">
        <v>42164.640023148146</v>
      </c>
      <c r="H515" s="13"/>
      <c r="I515" s="11"/>
      <c r="J515" s="11" t="s">
        <v>387</v>
      </c>
      <c r="K515" s="11"/>
      <c r="L515" s="11" t="s">
        <v>704</v>
      </c>
      <c r="M515" s="11" t="s">
        <v>353</v>
      </c>
      <c r="N515" s="11">
        <v>1200605</v>
      </c>
      <c r="O515" s="11"/>
      <c r="P515" s="11" t="s">
        <v>165</v>
      </c>
      <c r="Q515" s="11"/>
      <c r="R515" s="11"/>
      <c r="S515" s="11" t="s">
        <v>1374</v>
      </c>
      <c r="T515" s="11"/>
      <c r="U515" s="11"/>
      <c r="V515" s="11"/>
      <c r="W515" s="11"/>
      <c r="X515" s="36">
        <f t="shared" ref="X515:X578" si="16">T515+V515</f>
        <v>0</v>
      </c>
      <c r="Y515" s="36">
        <f t="shared" ref="Y515:Y578" si="17">U515+W515</f>
        <v>0</v>
      </c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2"/>
      <c r="AL515" s="12"/>
      <c r="AM515" s="12"/>
      <c r="AN515" s="12"/>
      <c r="AO515" s="12"/>
      <c r="AP515" s="12"/>
      <c r="AQ515" s="12"/>
      <c r="AR515" s="12"/>
      <c r="AS515" s="11"/>
      <c r="AT515" s="11"/>
      <c r="AU515" s="11"/>
      <c r="AV515" s="11"/>
      <c r="AW515" s="11"/>
      <c r="AX515" s="11"/>
      <c r="AY515" s="11"/>
      <c r="AZ515" s="11"/>
      <c r="BA515" s="11"/>
      <c r="BB515" s="12"/>
      <c r="BC515" s="11"/>
      <c r="BD515" s="16"/>
      <c r="BE515" s="16"/>
    </row>
    <row r="516" spans="1:57" x14ac:dyDescent="0.3">
      <c r="A516" s="11" t="s">
        <v>3168</v>
      </c>
      <c r="B516" s="11" t="s">
        <v>3169</v>
      </c>
      <c r="C516" s="11">
        <v>5876</v>
      </c>
      <c r="D516" s="11" t="s">
        <v>3134</v>
      </c>
      <c r="E516" s="11" t="s">
        <v>3135</v>
      </c>
      <c r="F516" s="11" t="s">
        <v>3135</v>
      </c>
      <c r="G516" s="13">
        <v>42167.691759259258</v>
      </c>
      <c r="H516" s="11"/>
      <c r="I516" s="11"/>
      <c r="J516" s="11" t="s">
        <v>387</v>
      </c>
      <c r="K516" s="11"/>
      <c r="L516" s="11" t="s">
        <v>699</v>
      </c>
      <c r="M516" s="11" t="s">
        <v>353</v>
      </c>
      <c r="N516" s="11">
        <v>1200605</v>
      </c>
      <c r="O516" s="11"/>
      <c r="P516" s="11" t="s">
        <v>165</v>
      </c>
      <c r="Q516" s="11" t="s">
        <v>2180</v>
      </c>
      <c r="R516" s="11"/>
      <c r="S516" s="11" t="s">
        <v>1374</v>
      </c>
      <c r="T516" s="11"/>
      <c r="U516" s="11"/>
      <c r="V516" s="11"/>
      <c r="W516" s="11"/>
      <c r="X516" s="36">
        <f t="shared" si="16"/>
        <v>0</v>
      </c>
      <c r="Y516" s="36">
        <f t="shared" si="17"/>
        <v>0</v>
      </c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2"/>
      <c r="AL516" s="11"/>
      <c r="AM516" s="11"/>
      <c r="AN516" s="11"/>
      <c r="AO516" s="11"/>
      <c r="AP516" s="11"/>
      <c r="AQ516" s="12"/>
      <c r="AR516" s="11"/>
      <c r="AS516" s="12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6"/>
      <c r="BE516" s="16"/>
    </row>
    <row r="517" spans="1:57" x14ac:dyDescent="0.3">
      <c r="A517" s="11" t="s">
        <v>801</v>
      </c>
      <c r="B517" s="11" t="s">
        <v>802</v>
      </c>
      <c r="C517" s="11">
        <v>6671</v>
      </c>
      <c r="D517" s="11" t="s">
        <v>1419</v>
      </c>
      <c r="E517" s="11" t="s">
        <v>372</v>
      </c>
      <c r="F517" s="11" t="s">
        <v>372</v>
      </c>
      <c r="G517" s="13">
        <v>42170.346689814818</v>
      </c>
      <c r="H517" s="11"/>
      <c r="I517" s="11"/>
      <c r="J517" s="11" t="s">
        <v>354</v>
      </c>
      <c r="K517" s="11"/>
      <c r="L517" s="11" t="s">
        <v>704</v>
      </c>
      <c r="M517" s="11" t="s">
        <v>353</v>
      </c>
      <c r="N517" s="11">
        <v>1006900</v>
      </c>
      <c r="O517" s="11"/>
      <c r="P517" s="11" t="s">
        <v>115</v>
      </c>
      <c r="Q517" s="11" t="s">
        <v>369</v>
      </c>
      <c r="R517" s="11" t="s">
        <v>980</v>
      </c>
      <c r="S517" s="11" t="s">
        <v>1374</v>
      </c>
      <c r="T517" s="11">
        <v>22</v>
      </c>
      <c r="U517" s="11">
        <v>22</v>
      </c>
      <c r="V517" s="11"/>
      <c r="W517" s="11"/>
      <c r="X517" s="36">
        <f t="shared" si="16"/>
        <v>22</v>
      </c>
      <c r="Y517" s="36">
        <f t="shared" si="17"/>
        <v>22</v>
      </c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6"/>
      <c r="BE517" s="16"/>
    </row>
    <row r="518" spans="1:57" x14ac:dyDescent="0.3">
      <c r="A518" s="11" t="s">
        <v>3170</v>
      </c>
      <c r="B518" s="11" t="s">
        <v>3171</v>
      </c>
      <c r="C518" s="11">
        <v>6771</v>
      </c>
      <c r="D518" s="11" t="s">
        <v>1433</v>
      </c>
      <c r="E518" s="11" t="s">
        <v>424</v>
      </c>
      <c r="F518" s="11" t="s">
        <v>3172</v>
      </c>
      <c r="G518" s="13">
        <v>42173.646736111114</v>
      </c>
      <c r="H518" s="11"/>
      <c r="I518" s="11"/>
      <c r="J518" s="11" t="s">
        <v>387</v>
      </c>
      <c r="K518" s="11"/>
      <c r="L518" s="11" t="s">
        <v>699</v>
      </c>
      <c r="M518" s="11" t="s">
        <v>353</v>
      </c>
      <c r="N518" s="11">
        <v>1200605</v>
      </c>
      <c r="O518" s="11"/>
      <c r="P518" s="11" t="s">
        <v>739</v>
      </c>
      <c r="Q518" s="11"/>
      <c r="R518" s="11"/>
      <c r="S518" s="11" t="s">
        <v>1374</v>
      </c>
      <c r="T518" s="11"/>
      <c r="U518" s="11"/>
      <c r="V518" s="11"/>
      <c r="W518" s="11"/>
      <c r="X518" s="36">
        <f t="shared" si="16"/>
        <v>0</v>
      </c>
      <c r="Y518" s="36">
        <f t="shared" si="17"/>
        <v>0</v>
      </c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6"/>
      <c r="BE518" s="16"/>
    </row>
    <row r="519" spans="1:57" x14ac:dyDescent="0.3">
      <c r="A519" s="11" t="s">
        <v>803</v>
      </c>
      <c r="B519" s="11" t="s">
        <v>804</v>
      </c>
      <c r="C519" s="11">
        <v>8044</v>
      </c>
      <c r="D519" s="11" t="s">
        <v>1377</v>
      </c>
      <c r="E519" s="11" t="s">
        <v>394</v>
      </c>
      <c r="F519" s="11" t="s">
        <v>649</v>
      </c>
      <c r="G519" s="13">
        <v>42180.334652777776</v>
      </c>
      <c r="H519" s="11"/>
      <c r="I519" s="11"/>
      <c r="J519" s="11" t="s">
        <v>393</v>
      </c>
      <c r="K519" s="11"/>
      <c r="L519" s="11" t="s">
        <v>704</v>
      </c>
      <c r="M519" s="11" t="s">
        <v>353</v>
      </c>
      <c r="N519" s="11">
        <v>1200750</v>
      </c>
      <c r="O519" s="11"/>
      <c r="P519" s="11" t="s">
        <v>77</v>
      </c>
      <c r="Q519" s="11" t="s">
        <v>369</v>
      </c>
      <c r="R519" s="11" t="s">
        <v>983</v>
      </c>
      <c r="S519" s="11" t="s">
        <v>1374</v>
      </c>
      <c r="T519" s="11"/>
      <c r="U519" s="11"/>
      <c r="V519" s="11"/>
      <c r="W519" s="11"/>
      <c r="X519" s="36">
        <f t="shared" si="16"/>
        <v>0</v>
      </c>
      <c r="Y519" s="36">
        <f t="shared" si="17"/>
        <v>0</v>
      </c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6"/>
      <c r="BE519" s="16"/>
    </row>
    <row r="520" spans="1:57" x14ac:dyDescent="0.3">
      <c r="A520" s="11" t="s">
        <v>3173</v>
      </c>
      <c r="B520" s="11" t="s">
        <v>3174</v>
      </c>
      <c r="C520" s="11">
        <v>6262</v>
      </c>
      <c r="D520" s="11" t="s">
        <v>1433</v>
      </c>
      <c r="E520" s="11" t="s">
        <v>165</v>
      </c>
      <c r="F520" s="11" t="s">
        <v>379</v>
      </c>
      <c r="G520" s="13">
        <v>42181.494351851848</v>
      </c>
      <c r="H520" s="11"/>
      <c r="I520" s="11"/>
      <c r="J520" s="11" t="s">
        <v>387</v>
      </c>
      <c r="K520" s="11"/>
      <c r="L520" s="11" t="s">
        <v>699</v>
      </c>
      <c r="M520" s="11" t="s">
        <v>353</v>
      </c>
      <c r="N520" s="11">
        <v>1200605</v>
      </c>
      <c r="O520" s="11"/>
      <c r="P520" s="11" t="s">
        <v>165</v>
      </c>
      <c r="Q520" s="11"/>
      <c r="R520" s="11"/>
      <c r="S520" s="11" t="s">
        <v>1374</v>
      </c>
      <c r="T520" s="11"/>
      <c r="U520" s="11"/>
      <c r="V520" s="11"/>
      <c r="W520" s="11"/>
      <c r="X520" s="36">
        <f t="shared" si="16"/>
        <v>0</v>
      </c>
      <c r="Y520" s="36">
        <f t="shared" si="17"/>
        <v>0</v>
      </c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6"/>
      <c r="BE520" s="16"/>
    </row>
    <row r="521" spans="1:57" x14ac:dyDescent="0.3">
      <c r="A521" s="11" t="s">
        <v>805</v>
      </c>
      <c r="B521" s="11" t="s">
        <v>806</v>
      </c>
      <c r="C521" s="11">
        <v>6627</v>
      </c>
      <c r="D521" s="11" t="s">
        <v>1498</v>
      </c>
      <c r="E521" s="11" t="s">
        <v>623</v>
      </c>
      <c r="F521" s="11" t="s">
        <v>623</v>
      </c>
      <c r="G521" s="13">
        <v>42184.410613425927</v>
      </c>
      <c r="H521" s="11"/>
      <c r="I521" s="11"/>
      <c r="J521" s="11" t="s">
        <v>350</v>
      </c>
      <c r="K521" s="11"/>
      <c r="L521" s="11" t="s">
        <v>704</v>
      </c>
      <c r="M521" s="11" t="s">
        <v>348</v>
      </c>
      <c r="N521" s="11">
        <v>1200702</v>
      </c>
      <c r="O521" s="11"/>
      <c r="P521" s="11" t="s">
        <v>231</v>
      </c>
      <c r="Q521" s="11" t="s">
        <v>369</v>
      </c>
      <c r="R521" s="11" t="s">
        <v>981</v>
      </c>
      <c r="S521" s="11" t="s">
        <v>1374</v>
      </c>
      <c r="T521" s="11"/>
      <c r="U521" s="11"/>
      <c r="V521" s="11"/>
      <c r="W521" s="11"/>
      <c r="X521" s="36">
        <f t="shared" si="16"/>
        <v>0</v>
      </c>
      <c r="Y521" s="36">
        <f t="shared" si="17"/>
        <v>0</v>
      </c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2"/>
      <c r="BC521" s="11"/>
      <c r="BD521" s="16"/>
      <c r="BE521" s="16"/>
    </row>
    <row r="522" spans="1:57" x14ac:dyDescent="0.3">
      <c r="A522" s="11" t="s">
        <v>3175</v>
      </c>
      <c r="B522" s="11" t="s">
        <v>3176</v>
      </c>
      <c r="C522" s="11">
        <v>6781</v>
      </c>
      <c r="D522" s="11" t="s">
        <v>1433</v>
      </c>
      <c r="E522" s="11" t="s">
        <v>497</v>
      </c>
      <c r="F522" s="11" t="s">
        <v>497</v>
      </c>
      <c r="G522" s="13">
        <v>42184.632037037038</v>
      </c>
      <c r="H522" s="11"/>
      <c r="I522" s="11"/>
      <c r="J522" s="11" t="s">
        <v>387</v>
      </c>
      <c r="K522" s="11"/>
      <c r="L522" s="11" t="s">
        <v>699</v>
      </c>
      <c r="M522" s="11" t="s">
        <v>353</v>
      </c>
      <c r="N522" s="11">
        <v>1200748</v>
      </c>
      <c r="O522" s="11"/>
      <c r="P522" s="11" t="s">
        <v>111</v>
      </c>
      <c r="Q522" s="11"/>
      <c r="R522" s="11"/>
      <c r="S522" s="11" t="s">
        <v>1383</v>
      </c>
      <c r="T522" s="11"/>
      <c r="U522" s="11"/>
      <c r="V522" s="11"/>
      <c r="W522" s="11"/>
      <c r="X522" s="36">
        <f t="shared" si="16"/>
        <v>0</v>
      </c>
      <c r="Y522" s="36">
        <f t="shared" si="17"/>
        <v>0</v>
      </c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2"/>
      <c r="AL522" s="11"/>
      <c r="AM522" s="11"/>
      <c r="AN522" s="11"/>
      <c r="AO522" s="11"/>
      <c r="AP522" s="11"/>
      <c r="AQ522" s="12"/>
      <c r="AR522" s="12"/>
      <c r="AS522" s="12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6"/>
      <c r="BE522" s="16"/>
    </row>
    <row r="523" spans="1:57" x14ac:dyDescent="0.3">
      <c r="A523" s="11" t="s">
        <v>3177</v>
      </c>
      <c r="B523" s="11" t="s">
        <v>3178</v>
      </c>
      <c r="C523" s="11">
        <v>6251</v>
      </c>
      <c r="D523" s="11" t="s">
        <v>1433</v>
      </c>
      <c r="E523" s="11" t="s">
        <v>413</v>
      </c>
      <c r="F523" s="11" t="s">
        <v>413</v>
      </c>
      <c r="G523" s="13">
        <v>42186.432025462964</v>
      </c>
      <c r="H523" s="13"/>
      <c r="I523" s="11"/>
      <c r="J523" s="11" t="s">
        <v>387</v>
      </c>
      <c r="K523" s="11"/>
      <c r="L523" s="11" t="s">
        <v>699</v>
      </c>
      <c r="M523" s="11" t="s">
        <v>353</v>
      </c>
      <c r="N523" s="11">
        <v>1200605</v>
      </c>
      <c r="O523" s="11"/>
      <c r="P523" s="11" t="s">
        <v>165</v>
      </c>
      <c r="Q523" s="11"/>
      <c r="R523" s="11"/>
      <c r="S523" s="11" t="s">
        <v>1374</v>
      </c>
      <c r="T523" s="11"/>
      <c r="U523" s="11"/>
      <c r="V523" s="11"/>
      <c r="W523" s="11"/>
      <c r="X523" s="36">
        <f t="shared" si="16"/>
        <v>0</v>
      </c>
      <c r="Y523" s="36">
        <f t="shared" si="17"/>
        <v>0</v>
      </c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6"/>
      <c r="BE523" s="16"/>
    </row>
    <row r="524" spans="1:57" x14ac:dyDescent="0.3">
      <c r="A524" s="11" t="s">
        <v>3179</v>
      </c>
      <c r="B524" s="11" t="s">
        <v>3180</v>
      </c>
      <c r="C524" s="11">
        <v>6789</v>
      </c>
      <c r="D524" s="11" t="s">
        <v>1430</v>
      </c>
      <c r="E524" s="11" t="s">
        <v>808</v>
      </c>
      <c r="F524" s="11" t="s">
        <v>607</v>
      </c>
      <c r="G524" s="13">
        <v>42186.573587962965</v>
      </c>
      <c r="H524" s="13"/>
      <c r="I524" s="11"/>
      <c r="J524" s="11" t="s">
        <v>387</v>
      </c>
      <c r="K524" s="11"/>
      <c r="L524" s="11" t="s">
        <v>699</v>
      </c>
      <c r="M524" s="11" t="s">
        <v>353</v>
      </c>
      <c r="N524" s="11">
        <v>1200605</v>
      </c>
      <c r="O524" s="11"/>
      <c r="P524" s="11" t="s">
        <v>739</v>
      </c>
      <c r="Q524" s="11"/>
      <c r="R524" s="11"/>
      <c r="S524" s="11" t="s">
        <v>1374</v>
      </c>
      <c r="T524" s="11"/>
      <c r="U524" s="11"/>
      <c r="V524" s="11"/>
      <c r="W524" s="11"/>
      <c r="X524" s="36">
        <f t="shared" si="16"/>
        <v>0</v>
      </c>
      <c r="Y524" s="36">
        <f t="shared" si="17"/>
        <v>0</v>
      </c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2"/>
      <c r="BC524" s="11"/>
      <c r="BD524" s="16"/>
      <c r="BE524" s="16"/>
    </row>
    <row r="525" spans="1:57" x14ac:dyDescent="0.3">
      <c r="A525" s="11" t="s">
        <v>809</v>
      </c>
      <c r="B525" s="11" t="s">
        <v>1499</v>
      </c>
      <c r="C525" s="11">
        <v>6485</v>
      </c>
      <c r="D525" s="11" t="s">
        <v>1392</v>
      </c>
      <c r="E525" s="11" t="s">
        <v>403</v>
      </c>
      <c r="F525" s="11" t="s">
        <v>403</v>
      </c>
      <c r="G525" s="13">
        <v>42187.555543981478</v>
      </c>
      <c r="H525" s="11"/>
      <c r="I525" s="11"/>
      <c r="J525" s="11" t="s">
        <v>350</v>
      </c>
      <c r="K525" s="11"/>
      <c r="L525" s="11" t="s">
        <v>699</v>
      </c>
      <c r="M525" s="11" t="s">
        <v>353</v>
      </c>
      <c r="N525" s="11">
        <v>1200706</v>
      </c>
      <c r="O525" s="11"/>
      <c r="P525" s="11" t="s">
        <v>111</v>
      </c>
      <c r="Q525" s="11" t="s">
        <v>369</v>
      </c>
      <c r="R525" s="11" t="s">
        <v>981</v>
      </c>
      <c r="S525" s="11" t="s">
        <v>1374</v>
      </c>
      <c r="T525" s="11"/>
      <c r="U525" s="11"/>
      <c r="V525" s="11"/>
      <c r="W525" s="11"/>
      <c r="X525" s="36">
        <f t="shared" si="16"/>
        <v>0</v>
      </c>
      <c r="Y525" s="36">
        <f t="shared" si="17"/>
        <v>0</v>
      </c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6"/>
      <c r="BE525" s="16"/>
    </row>
    <row r="526" spans="1:57" x14ac:dyDescent="0.3">
      <c r="A526" s="11" t="s">
        <v>3181</v>
      </c>
      <c r="B526" s="11" t="s">
        <v>3182</v>
      </c>
      <c r="C526" s="11">
        <v>6794</v>
      </c>
      <c r="D526" s="11" t="s">
        <v>1433</v>
      </c>
      <c r="E526" s="11" t="s">
        <v>3183</v>
      </c>
      <c r="F526" s="11" t="s">
        <v>3183</v>
      </c>
      <c r="G526" s="13">
        <v>42192.651898148149</v>
      </c>
      <c r="H526" s="11"/>
      <c r="I526" s="11"/>
      <c r="J526" s="11" t="s">
        <v>387</v>
      </c>
      <c r="K526" s="11"/>
      <c r="L526" s="11" t="s">
        <v>704</v>
      </c>
      <c r="M526" s="11" t="s">
        <v>348</v>
      </c>
      <c r="N526" s="11">
        <v>1200605</v>
      </c>
      <c r="O526" s="11"/>
      <c r="P526" s="11" t="s">
        <v>165</v>
      </c>
      <c r="Q526" s="11"/>
      <c r="R526" s="11"/>
      <c r="S526" s="11" t="s">
        <v>1374</v>
      </c>
      <c r="T526" s="11"/>
      <c r="U526" s="11"/>
      <c r="V526" s="11"/>
      <c r="W526" s="11"/>
      <c r="X526" s="36">
        <f t="shared" si="16"/>
        <v>0</v>
      </c>
      <c r="Y526" s="36">
        <f t="shared" si="17"/>
        <v>0</v>
      </c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6"/>
      <c r="BE526" s="16"/>
    </row>
    <row r="527" spans="1:57" x14ac:dyDescent="0.3">
      <c r="A527" s="11" t="s">
        <v>3184</v>
      </c>
      <c r="B527" s="11" t="s">
        <v>3185</v>
      </c>
      <c r="C527" s="11">
        <v>6721</v>
      </c>
      <c r="D527" s="11" t="s">
        <v>1433</v>
      </c>
      <c r="E527" s="11" t="s">
        <v>613</v>
      </c>
      <c r="F527" s="11" t="s">
        <v>165</v>
      </c>
      <c r="G527" s="13">
        <v>42194.496388888889</v>
      </c>
      <c r="H527" s="11">
        <v>42850.645173611112</v>
      </c>
      <c r="I527" s="11" t="s">
        <v>479</v>
      </c>
      <c r="J527" s="11" t="s">
        <v>387</v>
      </c>
      <c r="K527" s="11"/>
      <c r="L527" s="11" t="s">
        <v>699</v>
      </c>
      <c r="M527" s="11" t="s">
        <v>353</v>
      </c>
      <c r="N527" s="11">
        <v>1200605</v>
      </c>
      <c r="O527" s="11"/>
      <c r="P527" s="11" t="s">
        <v>165</v>
      </c>
      <c r="Q527" s="11"/>
      <c r="R527" s="11"/>
      <c r="S527" s="11" t="s">
        <v>1383</v>
      </c>
      <c r="T527" s="11"/>
      <c r="U527" s="11"/>
      <c r="V527" s="11"/>
      <c r="W527" s="11"/>
      <c r="X527" s="36">
        <f t="shared" si="16"/>
        <v>0</v>
      </c>
      <c r="Y527" s="36">
        <f t="shared" si="17"/>
        <v>0</v>
      </c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6"/>
      <c r="BE527" s="16"/>
    </row>
    <row r="528" spans="1:57" x14ac:dyDescent="0.3">
      <c r="A528" s="11" t="s">
        <v>3186</v>
      </c>
      <c r="B528" s="11" t="s">
        <v>3187</v>
      </c>
      <c r="C528" s="11">
        <v>6788</v>
      </c>
      <c r="D528" s="11" t="s">
        <v>1430</v>
      </c>
      <c r="E528" s="11" t="s">
        <v>3188</v>
      </c>
      <c r="F528" s="11" t="s">
        <v>3183</v>
      </c>
      <c r="G528" s="13">
        <v>42194.5468287037</v>
      </c>
      <c r="H528" s="11"/>
      <c r="I528" s="11"/>
      <c r="J528" s="11" t="s">
        <v>387</v>
      </c>
      <c r="K528" s="11"/>
      <c r="L528" s="11" t="s">
        <v>699</v>
      </c>
      <c r="M528" s="11" t="s">
        <v>353</v>
      </c>
      <c r="N528" s="11">
        <v>1069960001</v>
      </c>
      <c r="O528" s="11"/>
      <c r="P528" s="11" t="s">
        <v>165</v>
      </c>
      <c r="Q528" s="11"/>
      <c r="R528" s="11"/>
      <c r="S528" s="11" t="s">
        <v>1383</v>
      </c>
      <c r="T528" s="11">
        <v>610</v>
      </c>
      <c r="U528" s="11"/>
      <c r="V528" s="11"/>
      <c r="W528" s="11"/>
      <c r="X528" s="36">
        <f t="shared" si="16"/>
        <v>610</v>
      </c>
      <c r="Y528" s="36">
        <f t="shared" si="17"/>
        <v>0</v>
      </c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6"/>
      <c r="BE528" s="16"/>
    </row>
    <row r="529" spans="1:57" x14ac:dyDescent="0.3">
      <c r="A529" s="11" t="s">
        <v>3189</v>
      </c>
      <c r="B529" s="11" t="s">
        <v>3190</v>
      </c>
      <c r="C529" s="11">
        <v>6627</v>
      </c>
      <c r="D529" s="11" t="s">
        <v>1430</v>
      </c>
      <c r="E529" s="11" t="s">
        <v>396</v>
      </c>
      <c r="F529" s="11" t="s">
        <v>111</v>
      </c>
      <c r="G529" s="13">
        <v>42195.310914351852</v>
      </c>
      <c r="H529" s="11"/>
      <c r="I529" s="11"/>
      <c r="J529" s="11" t="s">
        <v>354</v>
      </c>
      <c r="K529" s="11"/>
      <c r="L529" s="11" t="s">
        <v>704</v>
      </c>
      <c r="M529" s="11" t="s">
        <v>348</v>
      </c>
      <c r="N529" s="11">
        <v>1200702</v>
      </c>
      <c r="O529" s="11"/>
      <c r="P529" s="11" t="s">
        <v>111</v>
      </c>
      <c r="Q529" s="11"/>
      <c r="R529" s="11"/>
      <c r="S529" s="11" t="s">
        <v>1374</v>
      </c>
      <c r="T529" s="11"/>
      <c r="U529" s="11"/>
      <c r="V529" s="11"/>
      <c r="W529" s="11"/>
      <c r="X529" s="36">
        <f t="shared" si="16"/>
        <v>0</v>
      </c>
      <c r="Y529" s="36">
        <f t="shared" si="17"/>
        <v>0</v>
      </c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6"/>
      <c r="BE529" s="16"/>
    </row>
    <row r="530" spans="1:57" x14ac:dyDescent="0.3">
      <c r="A530" s="11" t="s">
        <v>3191</v>
      </c>
      <c r="B530" s="11" t="s">
        <v>3192</v>
      </c>
      <c r="C530" s="11">
        <v>6803</v>
      </c>
      <c r="D530" s="11" t="s">
        <v>1433</v>
      </c>
      <c r="E530" s="11" t="s">
        <v>2923</v>
      </c>
      <c r="F530" s="11" t="s">
        <v>3193</v>
      </c>
      <c r="G530" s="13">
        <v>42200.671863425923</v>
      </c>
      <c r="H530" s="11"/>
      <c r="I530" s="11"/>
      <c r="J530" s="11" t="s">
        <v>387</v>
      </c>
      <c r="K530" s="11"/>
      <c r="L530" s="11" t="s">
        <v>700</v>
      </c>
      <c r="M530" s="11" t="s">
        <v>353</v>
      </c>
      <c r="N530" s="11">
        <v>1200605</v>
      </c>
      <c r="O530" s="11"/>
      <c r="P530" s="11" t="s">
        <v>165</v>
      </c>
      <c r="Q530" s="11"/>
      <c r="R530" s="11"/>
      <c r="S530" s="11" t="s">
        <v>1374</v>
      </c>
      <c r="T530" s="11"/>
      <c r="U530" s="11"/>
      <c r="V530" s="11"/>
      <c r="W530" s="11"/>
      <c r="X530" s="36">
        <f t="shared" si="16"/>
        <v>0</v>
      </c>
      <c r="Y530" s="36">
        <f t="shared" si="17"/>
        <v>0</v>
      </c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6"/>
      <c r="BE530" s="16"/>
    </row>
    <row r="531" spans="1:57" x14ac:dyDescent="0.3">
      <c r="A531" s="11" t="s">
        <v>3194</v>
      </c>
      <c r="B531" s="11" t="s">
        <v>3195</v>
      </c>
      <c r="C531" s="11">
        <v>6426</v>
      </c>
      <c r="D531" s="11" t="s">
        <v>1430</v>
      </c>
      <c r="E531" s="11" t="s">
        <v>397</v>
      </c>
      <c r="F531" s="11" t="s">
        <v>403</v>
      </c>
      <c r="G531" s="13">
        <v>42201.47483796296</v>
      </c>
      <c r="H531" s="11"/>
      <c r="I531" s="11"/>
      <c r="J531" s="11" t="s">
        <v>537</v>
      </c>
      <c r="K531" s="11"/>
      <c r="L531" s="11" t="s">
        <v>704</v>
      </c>
      <c r="M531" s="11" t="s">
        <v>353</v>
      </c>
      <c r="N531" s="11">
        <v>1200706</v>
      </c>
      <c r="O531" s="11"/>
      <c r="P531" s="11" t="s">
        <v>111</v>
      </c>
      <c r="Q531" s="11"/>
      <c r="R531" s="11"/>
      <c r="S531" s="11" t="s">
        <v>1374</v>
      </c>
      <c r="T531" s="11"/>
      <c r="U531" s="11"/>
      <c r="V531" s="11"/>
      <c r="W531" s="11"/>
      <c r="X531" s="36">
        <f t="shared" si="16"/>
        <v>0</v>
      </c>
      <c r="Y531" s="36">
        <f t="shared" si="17"/>
        <v>0</v>
      </c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2"/>
      <c r="AR531" s="11"/>
      <c r="AS531" s="12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6"/>
      <c r="BE531" s="16"/>
    </row>
    <row r="532" spans="1:57" x14ac:dyDescent="0.3">
      <c r="A532" s="11" t="s">
        <v>811</v>
      </c>
      <c r="B532" s="11" t="s">
        <v>1707</v>
      </c>
      <c r="C532" s="11">
        <v>6236</v>
      </c>
      <c r="D532" s="11" t="s">
        <v>1501</v>
      </c>
      <c r="E532" s="11" t="s">
        <v>124</v>
      </c>
      <c r="F532" s="11" t="s">
        <v>696</v>
      </c>
      <c r="G532" s="13">
        <v>42202.391759259262</v>
      </c>
      <c r="H532" s="11"/>
      <c r="I532" s="11"/>
      <c r="J532" s="11" t="s">
        <v>357</v>
      </c>
      <c r="K532" s="11"/>
      <c r="L532" s="11" t="s">
        <v>699</v>
      </c>
      <c r="M532" s="11" t="s">
        <v>353</v>
      </c>
      <c r="N532" s="11">
        <v>1069960001</v>
      </c>
      <c r="O532" s="11" t="s">
        <v>1473</v>
      </c>
      <c r="P532" s="11" t="s">
        <v>520</v>
      </c>
      <c r="Q532" s="11" t="s">
        <v>369</v>
      </c>
      <c r="R532" s="11" t="s">
        <v>983</v>
      </c>
      <c r="S532" s="11" t="s">
        <v>356</v>
      </c>
      <c r="T532" s="11"/>
      <c r="U532" s="11"/>
      <c r="V532" s="11"/>
      <c r="W532" s="11"/>
      <c r="X532" s="36">
        <f t="shared" si="16"/>
        <v>0</v>
      </c>
      <c r="Y532" s="36">
        <f t="shared" si="17"/>
        <v>0</v>
      </c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6"/>
      <c r="BE532" s="16"/>
    </row>
    <row r="533" spans="1:57" x14ac:dyDescent="0.3">
      <c r="A533" s="11" t="s">
        <v>3196</v>
      </c>
      <c r="B533" s="11" t="s">
        <v>3197</v>
      </c>
      <c r="C533" s="11">
        <v>6404</v>
      </c>
      <c r="D533" s="11" t="s">
        <v>3198</v>
      </c>
      <c r="E533" s="11" t="s">
        <v>655</v>
      </c>
      <c r="F533" s="11" t="s">
        <v>654</v>
      </c>
      <c r="G533" s="13">
        <v>42205.384953703702</v>
      </c>
      <c r="H533" s="11"/>
      <c r="I533" s="11"/>
      <c r="J533" s="11" t="s">
        <v>419</v>
      </c>
      <c r="K533" s="11"/>
      <c r="L533" s="11" t="s">
        <v>1047</v>
      </c>
      <c r="M533" s="11" t="s">
        <v>348</v>
      </c>
      <c r="N533" s="11">
        <v>1019960005</v>
      </c>
      <c r="O533" s="11"/>
      <c r="P533" s="11" t="s">
        <v>92</v>
      </c>
      <c r="Q533" s="11"/>
      <c r="R533" s="11" t="s">
        <v>983</v>
      </c>
      <c r="S533" s="11" t="s">
        <v>1374</v>
      </c>
      <c r="T533" s="11"/>
      <c r="U533" s="11"/>
      <c r="V533" s="11"/>
      <c r="W533" s="11"/>
      <c r="X533" s="36">
        <f t="shared" si="16"/>
        <v>0</v>
      </c>
      <c r="Y533" s="36">
        <f t="shared" si="17"/>
        <v>0</v>
      </c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2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2"/>
      <c r="BC533" s="11"/>
      <c r="BD533" s="16"/>
      <c r="BE533" s="16"/>
    </row>
    <row r="534" spans="1:57" x14ac:dyDescent="0.3">
      <c r="A534" s="11" t="s">
        <v>3199</v>
      </c>
      <c r="B534" s="11" t="s">
        <v>3200</v>
      </c>
      <c r="C534" s="11">
        <v>1</v>
      </c>
      <c r="D534" s="11" t="s">
        <v>1433</v>
      </c>
      <c r="E534" s="11" t="s">
        <v>165</v>
      </c>
      <c r="F534" s="11" t="s">
        <v>458</v>
      </c>
      <c r="G534" s="13">
        <v>42206.55097222222</v>
      </c>
      <c r="H534" s="11"/>
      <c r="I534" s="11"/>
      <c r="J534" s="11" t="s">
        <v>387</v>
      </c>
      <c r="K534" s="11"/>
      <c r="L534" s="11" t="s">
        <v>699</v>
      </c>
      <c r="M534" s="11" t="s">
        <v>353</v>
      </c>
      <c r="N534" s="11">
        <v>1200605</v>
      </c>
      <c r="O534" s="11"/>
      <c r="P534" s="11" t="s">
        <v>165</v>
      </c>
      <c r="Q534" s="11"/>
      <c r="R534" s="11"/>
      <c r="S534" s="11" t="s">
        <v>1374</v>
      </c>
      <c r="T534" s="11"/>
      <c r="U534" s="11"/>
      <c r="V534" s="11"/>
      <c r="W534" s="11"/>
      <c r="X534" s="36">
        <f t="shared" si="16"/>
        <v>0</v>
      </c>
      <c r="Y534" s="36">
        <f t="shared" si="17"/>
        <v>0</v>
      </c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2"/>
      <c r="AL534" s="12"/>
      <c r="AM534" s="11"/>
      <c r="AN534" s="11"/>
      <c r="AO534" s="11"/>
      <c r="AP534" s="11"/>
      <c r="AQ534" s="11"/>
      <c r="AR534" s="11"/>
      <c r="AS534" s="12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6"/>
      <c r="BE534" s="16"/>
    </row>
    <row r="535" spans="1:57" x14ac:dyDescent="0.3">
      <c r="A535" s="11" t="s">
        <v>3201</v>
      </c>
      <c r="B535" s="11" t="s">
        <v>3202</v>
      </c>
      <c r="C535" s="11">
        <v>6810</v>
      </c>
      <c r="D535" s="11" t="s">
        <v>1433</v>
      </c>
      <c r="E535" s="11" t="s">
        <v>798</v>
      </c>
      <c r="F535" s="11" t="s">
        <v>798</v>
      </c>
      <c r="G535" s="13">
        <v>42206.678032407406</v>
      </c>
      <c r="H535" s="11"/>
      <c r="I535" s="11"/>
      <c r="J535" s="11" t="s">
        <v>387</v>
      </c>
      <c r="K535" s="11"/>
      <c r="L535" s="11" t="s">
        <v>699</v>
      </c>
      <c r="M535" s="11" t="s">
        <v>353</v>
      </c>
      <c r="N535" s="11">
        <v>1200605</v>
      </c>
      <c r="O535" s="11"/>
      <c r="P535" s="11" t="s">
        <v>165</v>
      </c>
      <c r="Q535" s="11"/>
      <c r="R535" s="11"/>
      <c r="S535" s="11" t="s">
        <v>1383</v>
      </c>
      <c r="T535" s="11"/>
      <c r="U535" s="11"/>
      <c r="V535" s="11"/>
      <c r="W535" s="11"/>
      <c r="X535" s="36">
        <f t="shared" si="16"/>
        <v>0</v>
      </c>
      <c r="Y535" s="36">
        <f t="shared" si="17"/>
        <v>0</v>
      </c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2"/>
      <c r="AL535" s="11"/>
      <c r="AM535" s="12"/>
      <c r="AN535" s="12"/>
      <c r="AO535" s="12"/>
      <c r="AP535" s="12"/>
      <c r="AQ535" s="12"/>
      <c r="AR535" s="12"/>
      <c r="AS535" s="12"/>
      <c r="AT535" s="11"/>
      <c r="AU535" s="11"/>
      <c r="AV535" s="11"/>
      <c r="AW535" s="11"/>
      <c r="AX535" s="11"/>
      <c r="AY535" s="11"/>
      <c r="AZ535" s="11"/>
      <c r="BA535" s="11"/>
      <c r="BB535" s="12"/>
      <c r="BC535" s="11"/>
      <c r="BD535" s="16"/>
      <c r="BE535" s="16"/>
    </row>
    <row r="536" spans="1:57" x14ac:dyDescent="0.3">
      <c r="A536" s="11" t="s">
        <v>3203</v>
      </c>
      <c r="B536" s="11" t="s">
        <v>3204</v>
      </c>
      <c r="C536" s="11">
        <v>1</v>
      </c>
      <c r="D536" s="11" t="s">
        <v>1430</v>
      </c>
      <c r="E536" s="11" t="s">
        <v>623</v>
      </c>
      <c r="F536" s="11" t="s">
        <v>623</v>
      </c>
      <c r="G536" s="13">
        <v>42207.543912037036</v>
      </c>
      <c r="H536" s="11"/>
      <c r="I536" s="11"/>
      <c r="J536" s="11" t="s">
        <v>346</v>
      </c>
      <c r="K536" s="11"/>
      <c r="L536" s="11" t="s">
        <v>704</v>
      </c>
      <c r="M536" s="11" t="s">
        <v>353</v>
      </c>
      <c r="N536" s="11">
        <v>1200706</v>
      </c>
      <c r="O536" s="11"/>
      <c r="P536" s="11" t="s">
        <v>111</v>
      </c>
      <c r="Q536" s="11"/>
      <c r="R536" s="11"/>
      <c r="S536" s="11" t="s">
        <v>1374</v>
      </c>
      <c r="T536" s="11"/>
      <c r="U536" s="11"/>
      <c r="V536" s="11"/>
      <c r="W536" s="11"/>
      <c r="X536" s="36">
        <f t="shared" si="16"/>
        <v>0</v>
      </c>
      <c r="Y536" s="36">
        <f t="shared" si="17"/>
        <v>0</v>
      </c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2"/>
      <c r="AL536" s="12"/>
      <c r="AM536" s="11"/>
      <c r="AN536" s="11"/>
      <c r="AO536" s="11"/>
      <c r="AP536" s="11"/>
      <c r="AQ536" s="11"/>
      <c r="AR536" s="11"/>
      <c r="AS536" s="12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6"/>
      <c r="BE536" s="16"/>
    </row>
    <row r="537" spans="1:57" x14ac:dyDescent="0.3">
      <c r="A537" s="11" t="s">
        <v>3205</v>
      </c>
      <c r="B537" s="11" t="s">
        <v>3206</v>
      </c>
      <c r="C537" s="11">
        <v>6809</v>
      </c>
      <c r="D537" s="11" t="s">
        <v>1443</v>
      </c>
      <c r="E537" s="11" t="s">
        <v>360</v>
      </c>
      <c r="F537" s="11" t="s">
        <v>360</v>
      </c>
      <c r="G537" s="13">
        <v>42207.587442129632</v>
      </c>
      <c r="H537" s="11"/>
      <c r="I537" s="11"/>
      <c r="J537" s="11" t="s">
        <v>350</v>
      </c>
      <c r="K537" s="11"/>
      <c r="L537" s="11" t="s">
        <v>704</v>
      </c>
      <c r="M537" s="11" t="s">
        <v>353</v>
      </c>
      <c r="N537" s="11">
        <v>1200706</v>
      </c>
      <c r="O537" s="11"/>
      <c r="P537" s="11" t="s">
        <v>115</v>
      </c>
      <c r="Q537" s="11"/>
      <c r="R537" s="11"/>
      <c r="S537" s="11" t="s">
        <v>1374</v>
      </c>
      <c r="T537" s="11"/>
      <c r="U537" s="11"/>
      <c r="V537" s="11"/>
      <c r="W537" s="11"/>
      <c r="X537" s="36">
        <f t="shared" si="16"/>
        <v>0</v>
      </c>
      <c r="Y537" s="36">
        <f t="shared" si="17"/>
        <v>0</v>
      </c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2"/>
      <c r="AL537" s="12"/>
      <c r="AM537" s="11"/>
      <c r="AN537" s="11"/>
      <c r="AO537" s="12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6"/>
      <c r="BE537" s="16"/>
    </row>
    <row r="538" spans="1:57" x14ac:dyDescent="0.3">
      <c r="A538" s="11" t="s">
        <v>3207</v>
      </c>
      <c r="B538" s="11" t="s">
        <v>3208</v>
      </c>
      <c r="C538" s="11" t="s">
        <v>1372</v>
      </c>
      <c r="D538" s="11" t="s">
        <v>1440</v>
      </c>
      <c r="E538" s="11" t="s">
        <v>77</v>
      </c>
      <c r="F538" s="11" t="s">
        <v>77</v>
      </c>
      <c r="G538" s="13">
        <v>42208.367002314815</v>
      </c>
      <c r="H538" s="11"/>
      <c r="I538" s="11"/>
      <c r="J538" s="11" t="s">
        <v>350</v>
      </c>
      <c r="K538" s="11"/>
      <c r="L538" s="11"/>
      <c r="M538" s="11"/>
      <c r="N538" s="11"/>
      <c r="O538" s="11"/>
      <c r="P538" s="11"/>
      <c r="Q538" s="11"/>
      <c r="R538" s="11"/>
      <c r="S538" s="11" t="s">
        <v>1374</v>
      </c>
      <c r="T538" s="11"/>
      <c r="U538" s="11"/>
      <c r="V538" s="11"/>
      <c r="W538" s="11"/>
      <c r="X538" s="36">
        <f t="shared" si="16"/>
        <v>0</v>
      </c>
      <c r="Y538" s="36">
        <f t="shared" si="17"/>
        <v>0</v>
      </c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2"/>
      <c r="AL538" s="12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6"/>
      <c r="BE538" s="16"/>
    </row>
    <row r="539" spans="1:57" x14ac:dyDescent="0.3">
      <c r="A539" s="11" t="s">
        <v>3209</v>
      </c>
      <c r="B539" s="11" t="s">
        <v>3210</v>
      </c>
      <c r="C539" s="11">
        <v>6819</v>
      </c>
      <c r="D539" s="11" t="s">
        <v>2739</v>
      </c>
      <c r="E539" s="11" t="s">
        <v>709</v>
      </c>
      <c r="F539" s="11" t="s">
        <v>709</v>
      </c>
      <c r="G539" s="13">
        <v>42209.605115740742</v>
      </c>
      <c r="H539" s="11"/>
      <c r="I539" s="11"/>
      <c r="J539" s="11" t="s">
        <v>387</v>
      </c>
      <c r="K539" s="11"/>
      <c r="L539" s="11" t="s">
        <v>700</v>
      </c>
      <c r="M539" s="11" t="s">
        <v>353</v>
      </c>
      <c r="N539" s="11">
        <v>1200605</v>
      </c>
      <c r="O539" s="11"/>
      <c r="P539" s="11" t="s">
        <v>165</v>
      </c>
      <c r="Q539" s="11"/>
      <c r="R539" s="11"/>
      <c r="S539" s="11" t="s">
        <v>1383</v>
      </c>
      <c r="T539" s="11"/>
      <c r="U539" s="11"/>
      <c r="V539" s="11"/>
      <c r="W539" s="11"/>
      <c r="X539" s="36">
        <f t="shared" si="16"/>
        <v>0</v>
      </c>
      <c r="Y539" s="36">
        <f t="shared" si="17"/>
        <v>0</v>
      </c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2"/>
      <c r="AL539" s="12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6"/>
      <c r="BE539" s="16"/>
    </row>
    <row r="540" spans="1:57" x14ac:dyDescent="0.3">
      <c r="A540" s="11" t="s">
        <v>3211</v>
      </c>
      <c r="B540" s="11" t="s">
        <v>3212</v>
      </c>
      <c r="C540" s="11" t="s">
        <v>1372</v>
      </c>
      <c r="D540" s="11" t="s">
        <v>1479</v>
      </c>
      <c r="E540" s="11" t="s">
        <v>706</v>
      </c>
      <c r="F540" s="11" t="s">
        <v>706</v>
      </c>
      <c r="G540" s="13">
        <v>42216.372164351851</v>
      </c>
      <c r="H540" s="11"/>
      <c r="I540" s="11"/>
      <c r="J540" s="11" t="s">
        <v>350</v>
      </c>
      <c r="K540" s="11"/>
      <c r="L540" s="11" t="s">
        <v>699</v>
      </c>
      <c r="M540" s="11" t="s">
        <v>353</v>
      </c>
      <c r="N540" s="11">
        <v>1006899</v>
      </c>
      <c r="O540" s="11" t="s">
        <v>1473</v>
      </c>
      <c r="P540" s="11" t="s">
        <v>115</v>
      </c>
      <c r="Q540" s="11"/>
      <c r="R540" s="11" t="s">
        <v>980</v>
      </c>
      <c r="S540" s="11" t="s">
        <v>1374</v>
      </c>
      <c r="T540" s="11"/>
      <c r="U540" s="11"/>
      <c r="V540" s="11"/>
      <c r="W540" s="11"/>
      <c r="X540" s="36">
        <f t="shared" si="16"/>
        <v>0</v>
      </c>
      <c r="Y540" s="36">
        <f t="shared" si="17"/>
        <v>0</v>
      </c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6"/>
      <c r="BE540" s="16"/>
    </row>
    <row r="541" spans="1:57" x14ac:dyDescent="0.3">
      <c r="A541" s="11" t="s">
        <v>3213</v>
      </c>
      <c r="B541" s="11" t="s">
        <v>3214</v>
      </c>
      <c r="C541" s="11" t="s">
        <v>1372</v>
      </c>
      <c r="D541" s="11" t="s">
        <v>1433</v>
      </c>
      <c r="E541" s="11" t="s">
        <v>424</v>
      </c>
      <c r="F541" s="11" t="s">
        <v>424</v>
      </c>
      <c r="G541" s="13">
        <v>42219.425266203703</v>
      </c>
      <c r="H541" s="11"/>
      <c r="I541" s="11"/>
      <c r="J541" s="11" t="s">
        <v>387</v>
      </c>
      <c r="K541" s="11"/>
      <c r="L541" s="11" t="s">
        <v>704</v>
      </c>
      <c r="M541" s="11" t="s">
        <v>353</v>
      </c>
      <c r="N541" s="11">
        <v>1200605</v>
      </c>
      <c r="O541" s="11"/>
      <c r="P541" s="11" t="s">
        <v>265</v>
      </c>
      <c r="Q541" s="11"/>
      <c r="R541" s="11"/>
      <c r="S541" s="11" t="s">
        <v>1374</v>
      </c>
      <c r="T541" s="11"/>
      <c r="U541" s="11"/>
      <c r="V541" s="11"/>
      <c r="W541" s="11"/>
      <c r="X541" s="36">
        <f t="shared" si="16"/>
        <v>0</v>
      </c>
      <c r="Y541" s="36">
        <f t="shared" si="17"/>
        <v>0</v>
      </c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2"/>
      <c r="AL541" s="12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2"/>
      <c r="BC541" s="11"/>
      <c r="BD541" s="16"/>
      <c r="BE541" s="16"/>
    </row>
    <row r="542" spans="1:57" x14ac:dyDescent="0.3">
      <c r="A542" s="11" t="s">
        <v>3215</v>
      </c>
      <c r="B542" s="11" t="s">
        <v>3216</v>
      </c>
      <c r="C542" s="11" t="s">
        <v>1372</v>
      </c>
      <c r="D542" s="11" t="s">
        <v>1430</v>
      </c>
      <c r="E542" s="11" t="s">
        <v>3217</v>
      </c>
      <c r="F542" s="11" t="s">
        <v>3217</v>
      </c>
      <c r="G542" s="13">
        <v>42221.455081018517</v>
      </c>
      <c r="H542" s="11"/>
      <c r="I542" s="11"/>
      <c r="J542" s="11" t="s">
        <v>387</v>
      </c>
      <c r="K542" s="11"/>
      <c r="L542" s="11" t="s">
        <v>699</v>
      </c>
      <c r="M542" s="11" t="s">
        <v>353</v>
      </c>
      <c r="N542" s="11">
        <v>1069960001</v>
      </c>
      <c r="O542" s="11"/>
      <c r="P542" s="11" t="s">
        <v>165</v>
      </c>
      <c r="Q542" s="11"/>
      <c r="R542" s="11"/>
      <c r="S542" s="11" t="s">
        <v>1383</v>
      </c>
      <c r="T542" s="11"/>
      <c r="U542" s="11"/>
      <c r="V542" s="11"/>
      <c r="W542" s="11"/>
      <c r="X542" s="36">
        <f t="shared" si="16"/>
        <v>0</v>
      </c>
      <c r="Y542" s="36">
        <f t="shared" si="17"/>
        <v>0</v>
      </c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2"/>
      <c r="AL542" s="11"/>
      <c r="AM542" s="12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2"/>
      <c r="BC542" s="11"/>
      <c r="BD542" s="16"/>
      <c r="BE542" s="16"/>
    </row>
    <row r="543" spans="1:57" x14ac:dyDescent="0.3">
      <c r="A543" s="11" t="s">
        <v>3218</v>
      </c>
      <c r="B543" s="11" t="s">
        <v>3219</v>
      </c>
      <c r="C543" s="11">
        <v>6404</v>
      </c>
      <c r="D543" s="11" t="s">
        <v>3220</v>
      </c>
      <c r="E543" s="11" t="s">
        <v>655</v>
      </c>
      <c r="F543" s="11" t="s">
        <v>3221</v>
      </c>
      <c r="G543" s="13">
        <v>42223.387812499997</v>
      </c>
      <c r="H543" s="13"/>
      <c r="I543" s="11"/>
      <c r="J543" s="11" t="s">
        <v>419</v>
      </c>
      <c r="K543" s="11"/>
      <c r="L543" s="11" t="s">
        <v>1047</v>
      </c>
      <c r="M543" s="11" t="s">
        <v>348</v>
      </c>
      <c r="N543" s="11">
        <v>1019960005</v>
      </c>
      <c r="O543" s="11" t="s">
        <v>1475</v>
      </c>
      <c r="P543" s="11" t="s">
        <v>139</v>
      </c>
      <c r="Q543" s="11" t="s">
        <v>2180</v>
      </c>
      <c r="R543" s="11" t="s">
        <v>979</v>
      </c>
      <c r="S543" s="11" t="s">
        <v>1383</v>
      </c>
      <c r="T543" s="11">
        <v>770</v>
      </c>
      <c r="U543" s="11">
        <v>896</v>
      </c>
      <c r="V543" s="11"/>
      <c r="W543" s="11"/>
      <c r="X543" s="36">
        <f t="shared" si="16"/>
        <v>770</v>
      </c>
      <c r="Y543" s="36">
        <f t="shared" si="17"/>
        <v>896</v>
      </c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2"/>
      <c r="AN543" s="12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6"/>
      <c r="BE543" s="16"/>
    </row>
    <row r="544" spans="1:57" x14ac:dyDescent="0.3">
      <c r="A544" s="11" t="s">
        <v>3222</v>
      </c>
      <c r="B544" s="11" t="s">
        <v>3223</v>
      </c>
      <c r="C544" s="11">
        <v>6404</v>
      </c>
      <c r="D544" s="11" t="s">
        <v>1425</v>
      </c>
      <c r="E544" s="11" t="s">
        <v>655</v>
      </c>
      <c r="F544" s="11" t="s">
        <v>761</v>
      </c>
      <c r="G544" s="13">
        <v>42223.431180555555</v>
      </c>
      <c r="H544" s="13">
        <v>42830.41777777778</v>
      </c>
      <c r="I544" s="11" t="s">
        <v>4858</v>
      </c>
      <c r="J544" s="11" t="s">
        <v>350</v>
      </c>
      <c r="K544" s="11"/>
      <c r="L544" s="11" t="s">
        <v>1047</v>
      </c>
      <c r="M544" s="11" t="s">
        <v>348</v>
      </c>
      <c r="N544" s="11">
        <v>1019960005</v>
      </c>
      <c r="O544" s="11"/>
      <c r="P544" s="11" t="s">
        <v>135</v>
      </c>
      <c r="Q544" s="11" t="s">
        <v>2180</v>
      </c>
      <c r="R544" s="11" t="s">
        <v>979</v>
      </c>
      <c r="S544" s="11" t="s">
        <v>1383</v>
      </c>
      <c r="T544" s="11">
        <v>480</v>
      </c>
      <c r="U544" s="11"/>
      <c r="V544" s="11"/>
      <c r="W544" s="11"/>
      <c r="X544" s="36">
        <f t="shared" si="16"/>
        <v>480</v>
      </c>
      <c r="Y544" s="36">
        <f t="shared" si="17"/>
        <v>0</v>
      </c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2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2"/>
      <c r="BC544" s="11"/>
      <c r="BD544" s="16"/>
      <c r="BE544" s="16"/>
    </row>
    <row r="545" spans="1:57" x14ac:dyDescent="0.3">
      <c r="A545" s="11" t="s">
        <v>3224</v>
      </c>
      <c r="B545" s="11" t="s">
        <v>3225</v>
      </c>
      <c r="C545" s="11" t="s">
        <v>1372</v>
      </c>
      <c r="D545" s="11" t="s">
        <v>1442</v>
      </c>
      <c r="E545" s="11" t="s">
        <v>808</v>
      </c>
      <c r="F545" s="11" t="s">
        <v>165</v>
      </c>
      <c r="G545" s="13">
        <v>42223.414085648146</v>
      </c>
      <c r="H545" s="11"/>
      <c r="I545" s="11"/>
      <c r="J545" s="11" t="s">
        <v>387</v>
      </c>
      <c r="K545" s="11"/>
      <c r="L545" s="11" t="s">
        <v>699</v>
      </c>
      <c r="M545" s="11" t="s">
        <v>353</v>
      </c>
      <c r="N545" s="11">
        <v>1200605</v>
      </c>
      <c r="O545" s="11"/>
      <c r="P545" s="11" t="s">
        <v>165</v>
      </c>
      <c r="Q545" s="11"/>
      <c r="R545" s="11"/>
      <c r="S545" s="11" t="s">
        <v>1374</v>
      </c>
      <c r="T545" s="11"/>
      <c r="U545" s="11"/>
      <c r="V545" s="11"/>
      <c r="W545" s="11"/>
      <c r="X545" s="36">
        <f t="shared" si="16"/>
        <v>0</v>
      </c>
      <c r="Y545" s="36">
        <f t="shared" si="17"/>
        <v>0</v>
      </c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6"/>
      <c r="BE545" s="16"/>
    </row>
    <row r="546" spans="1:57" x14ac:dyDescent="0.3">
      <c r="A546" s="11" t="s">
        <v>814</v>
      </c>
      <c r="B546" s="11" t="s">
        <v>1559</v>
      </c>
      <c r="C546" s="11" t="s">
        <v>1372</v>
      </c>
      <c r="D546" s="11" t="s">
        <v>1464</v>
      </c>
      <c r="E546" s="11" t="s">
        <v>543</v>
      </c>
      <c r="F546" s="11" t="s">
        <v>543</v>
      </c>
      <c r="G546" s="13">
        <v>42223.536192129628</v>
      </c>
      <c r="H546" s="11"/>
      <c r="I546" s="11"/>
      <c r="J546" s="11" t="s">
        <v>354</v>
      </c>
      <c r="K546" s="11"/>
      <c r="L546" s="11" t="s">
        <v>704</v>
      </c>
      <c r="M546" s="11" t="s">
        <v>348</v>
      </c>
      <c r="N546" s="11">
        <v>1019960005</v>
      </c>
      <c r="O546" s="11" t="s">
        <v>1475</v>
      </c>
      <c r="P546" s="11" t="s">
        <v>139</v>
      </c>
      <c r="Q546" s="11" t="s">
        <v>369</v>
      </c>
      <c r="R546" s="11" t="s">
        <v>979</v>
      </c>
      <c r="S546" s="11" t="s">
        <v>1383</v>
      </c>
      <c r="T546" s="11">
        <v>1000</v>
      </c>
      <c r="U546" s="11">
        <v>1000</v>
      </c>
      <c r="V546" s="11"/>
      <c r="W546" s="11"/>
      <c r="X546" s="36">
        <f t="shared" si="16"/>
        <v>1000</v>
      </c>
      <c r="Y546" s="36">
        <f t="shared" si="17"/>
        <v>1000</v>
      </c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2"/>
      <c r="AL546" s="12"/>
      <c r="AM546" s="12"/>
      <c r="AN546" s="11"/>
      <c r="AO546" s="12"/>
      <c r="AP546" s="11"/>
      <c r="AQ546" s="12"/>
      <c r="AR546" s="11"/>
      <c r="AS546" s="12"/>
      <c r="AT546" s="11"/>
      <c r="AU546" s="11"/>
      <c r="AV546" s="11"/>
      <c r="AW546" s="11"/>
      <c r="AX546" s="11"/>
      <c r="AY546" s="11"/>
      <c r="AZ546" s="11"/>
      <c r="BA546" s="11"/>
      <c r="BB546" s="12"/>
      <c r="BC546" s="11"/>
      <c r="BD546" s="16"/>
      <c r="BE546" s="16"/>
    </row>
    <row r="547" spans="1:57" x14ac:dyDescent="0.3">
      <c r="A547" s="11" t="s">
        <v>3226</v>
      </c>
      <c r="B547" s="11" t="s">
        <v>3227</v>
      </c>
      <c r="C547" s="11">
        <v>6404</v>
      </c>
      <c r="D547" s="11" t="s">
        <v>1476</v>
      </c>
      <c r="E547" s="11" t="s">
        <v>655</v>
      </c>
      <c r="F547" s="11" t="s">
        <v>380</v>
      </c>
      <c r="G547" s="13">
        <v>42226.412731481483</v>
      </c>
      <c r="H547" s="11"/>
      <c r="I547" s="11"/>
      <c r="J547" s="11" t="s">
        <v>357</v>
      </c>
      <c r="K547" s="11"/>
      <c r="L547" s="11" t="s">
        <v>1047</v>
      </c>
      <c r="M547" s="11" t="s">
        <v>348</v>
      </c>
      <c r="N547" s="11">
        <v>1019960005</v>
      </c>
      <c r="O547" s="11" t="s">
        <v>1475</v>
      </c>
      <c r="P547" s="11" t="s">
        <v>124</v>
      </c>
      <c r="Q547" s="11" t="s">
        <v>2180</v>
      </c>
      <c r="R547" s="11" t="s">
        <v>978</v>
      </c>
      <c r="S547" s="11" t="s">
        <v>1414</v>
      </c>
      <c r="T547" s="11">
        <v>650</v>
      </c>
      <c r="U547" s="11"/>
      <c r="V547" s="11">
        <v>1150</v>
      </c>
      <c r="W547" s="11"/>
      <c r="X547" s="36">
        <f t="shared" si="16"/>
        <v>1800</v>
      </c>
      <c r="Y547" s="36">
        <f t="shared" si="17"/>
        <v>0</v>
      </c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2"/>
      <c r="AL547" s="12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6"/>
      <c r="BE547" s="16"/>
    </row>
    <row r="548" spans="1:57" x14ac:dyDescent="0.3">
      <c r="A548" s="11" t="s">
        <v>815</v>
      </c>
      <c r="B548" s="11" t="s">
        <v>1560</v>
      </c>
      <c r="C548" s="11">
        <v>6404</v>
      </c>
      <c r="D548" s="11" t="s">
        <v>1476</v>
      </c>
      <c r="E548" s="11" t="s">
        <v>655</v>
      </c>
      <c r="F548" s="11" t="s">
        <v>380</v>
      </c>
      <c r="G548" s="13">
        <v>42226.432314814818</v>
      </c>
      <c r="H548" s="11">
        <v>42773.858078703706</v>
      </c>
      <c r="I548" s="11" t="s">
        <v>568</v>
      </c>
      <c r="J548" s="11" t="s">
        <v>357</v>
      </c>
      <c r="K548" s="11"/>
      <c r="L548" s="11" t="s">
        <v>1047</v>
      </c>
      <c r="M548" s="11" t="s">
        <v>348</v>
      </c>
      <c r="N548" s="11">
        <v>1019960005</v>
      </c>
      <c r="O548" s="11" t="s">
        <v>1475</v>
      </c>
      <c r="P548" s="11" t="s">
        <v>124</v>
      </c>
      <c r="Q548" s="11" t="s">
        <v>369</v>
      </c>
      <c r="R548" s="11" t="s">
        <v>980</v>
      </c>
      <c r="S548" s="11" t="s">
        <v>1383</v>
      </c>
      <c r="T548" s="11">
        <v>2500</v>
      </c>
      <c r="U548" s="11">
        <v>3290.5</v>
      </c>
      <c r="V548" s="11">
        <v>865</v>
      </c>
      <c r="W548" s="11"/>
      <c r="X548" s="36">
        <f t="shared" si="16"/>
        <v>3365</v>
      </c>
      <c r="Y548" s="36">
        <f t="shared" si="17"/>
        <v>3290.5</v>
      </c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2"/>
      <c r="AT548" s="11"/>
      <c r="AU548" s="11"/>
      <c r="AV548" s="11"/>
      <c r="AW548" s="11"/>
      <c r="AX548" s="11"/>
      <c r="AY548" s="11"/>
      <c r="AZ548" s="11"/>
      <c r="BA548" s="11"/>
      <c r="BB548" s="12"/>
      <c r="BC548" s="11"/>
      <c r="BD548" s="16"/>
      <c r="BE548" s="16"/>
    </row>
    <row r="549" spans="1:57" x14ac:dyDescent="0.3">
      <c r="A549" s="11" t="s">
        <v>3228</v>
      </c>
      <c r="B549" s="11" t="s">
        <v>3229</v>
      </c>
      <c r="C549" s="11">
        <v>1</v>
      </c>
      <c r="D549" s="11" t="s">
        <v>1391</v>
      </c>
      <c r="E549" s="11" t="s">
        <v>462</v>
      </c>
      <c r="F549" s="11" t="s">
        <v>379</v>
      </c>
      <c r="G549" s="13">
        <v>42226.527280092596</v>
      </c>
      <c r="H549" s="11"/>
      <c r="I549" s="11"/>
      <c r="J549" s="11" t="s">
        <v>387</v>
      </c>
      <c r="K549" s="11"/>
      <c r="L549" s="11" t="s">
        <v>699</v>
      </c>
      <c r="M549" s="11" t="s">
        <v>353</v>
      </c>
      <c r="N549" s="11">
        <v>1200605</v>
      </c>
      <c r="O549" s="11"/>
      <c r="P549" s="11" t="s">
        <v>165</v>
      </c>
      <c r="Q549" s="11"/>
      <c r="R549" s="11"/>
      <c r="S549" s="11" t="s">
        <v>1383</v>
      </c>
      <c r="T549" s="11"/>
      <c r="U549" s="11"/>
      <c r="V549" s="11"/>
      <c r="W549" s="11"/>
      <c r="X549" s="36">
        <f t="shared" si="16"/>
        <v>0</v>
      </c>
      <c r="Y549" s="36">
        <f t="shared" si="17"/>
        <v>0</v>
      </c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6"/>
      <c r="BE549" s="16"/>
    </row>
    <row r="550" spans="1:57" x14ac:dyDescent="0.3">
      <c r="A550" s="11" t="s">
        <v>3230</v>
      </c>
      <c r="B550" s="11" t="s">
        <v>3231</v>
      </c>
      <c r="C550" s="11">
        <v>6827</v>
      </c>
      <c r="D550" s="11" t="s">
        <v>1436</v>
      </c>
      <c r="E550" s="11" t="s">
        <v>423</v>
      </c>
      <c r="F550" s="11" t="s">
        <v>423</v>
      </c>
      <c r="G550" s="13">
        <v>42227.585324074076</v>
      </c>
      <c r="H550" s="11"/>
      <c r="I550" s="11"/>
      <c r="J550" s="11" t="s">
        <v>387</v>
      </c>
      <c r="K550" s="11"/>
      <c r="L550" s="11" t="s">
        <v>704</v>
      </c>
      <c r="M550" s="11" t="s">
        <v>353</v>
      </c>
      <c r="N550" s="11">
        <v>1200605</v>
      </c>
      <c r="O550" s="11"/>
      <c r="P550" s="11" t="s">
        <v>165</v>
      </c>
      <c r="Q550" s="11"/>
      <c r="R550" s="11"/>
      <c r="S550" s="11" t="s">
        <v>1374</v>
      </c>
      <c r="T550" s="11"/>
      <c r="U550" s="11"/>
      <c r="V550" s="11"/>
      <c r="W550" s="11"/>
      <c r="X550" s="36">
        <f t="shared" si="16"/>
        <v>0</v>
      </c>
      <c r="Y550" s="36">
        <f t="shared" si="17"/>
        <v>0</v>
      </c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2"/>
      <c r="AL550" s="11"/>
      <c r="AM550" s="12"/>
      <c r="AN550" s="11"/>
      <c r="AO550" s="11"/>
      <c r="AP550" s="11"/>
      <c r="AQ550" s="12"/>
      <c r="AR550" s="11"/>
      <c r="AS550" s="12"/>
      <c r="AT550" s="11"/>
      <c r="AU550" s="11"/>
      <c r="AV550" s="11"/>
      <c r="AW550" s="11"/>
      <c r="AX550" s="11"/>
      <c r="AY550" s="11"/>
      <c r="AZ550" s="11"/>
      <c r="BA550" s="11"/>
      <c r="BB550" s="12"/>
      <c r="BC550" s="11"/>
      <c r="BD550" s="16"/>
      <c r="BE550" s="16"/>
    </row>
    <row r="551" spans="1:57" x14ac:dyDescent="0.3">
      <c r="A551" s="11" t="s">
        <v>3232</v>
      </c>
      <c r="B551" s="11" t="s">
        <v>3233</v>
      </c>
      <c r="C551" s="11" t="s">
        <v>1372</v>
      </c>
      <c r="D551" s="11" t="s">
        <v>1442</v>
      </c>
      <c r="E551" s="11" t="s">
        <v>165</v>
      </c>
      <c r="F551" s="11" t="s">
        <v>3234</v>
      </c>
      <c r="G551" s="13">
        <v>42228.465289351851</v>
      </c>
      <c r="H551" s="11"/>
      <c r="I551" s="11"/>
      <c r="J551" s="11" t="s">
        <v>350</v>
      </c>
      <c r="K551" s="11"/>
      <c r="L551" s="11" t="s">
        <v>699</v>
      </c>
      <c r="M551" s="11" t="s">
        <v>353</v>
      </c>
      <c r="N551" s="11">
        <v>1200605</v>
      </c>
      <c r="O551" s="11"/>
      <c r="P551" s="11" t="s">
        <v>165</v>
      </c>
      <c r="Q551" s="11"/>
      <c r="R551" s="11"/>
      <c r="S551" s="11" t="s">
        <v>1374</v>
      </c>
      <c r="T551" s="11"/>
      <c r="U551" s="11"/>
      <c r="V551" s="11"/>
      <c r="W551" s="11"/>
      <c r="X551" s="36">
        <f t="shared" si="16"/>
        <v>0</v>
      </c>
      <c r="Y551" s="36">
        <f t="shared" si="17"/>
        <v>0</v>
      </c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2"/>
      <c r="AL551" s="11"/>
      <c r="AM551" s="12"/>
      <c r="AN551" s="12"/>
      <c r="AO551" s="11"/>
      <c r="AP551" s="11"/>
      <c r="AQ551" s="12"/>
      <c r="AR551" s="12"/>
      <c r="AS551" s="12"/>
      <c r="AT551" s="11"/>
      <c r="AU551" s="11"/>
      <c r="AV551" s="11"/>
      <c r="AW551" s="11"/>
      <c r="AX551" s="11"/>
      <c r="AY551" s="11"/>
      <c r="AZ551" s="11"/>
      <c r="BA551" s="11"/>
      <c r="BB551" s="12"/>
      <c r="BC551" s="11"/>
      <c r="BD551" s="16"/>
      <c r="BE551" s="16"/>
    </row>
    <row r="552" spans="1:57" x14ac:dyDescent="0.3">
      <c r="A552" s="11" t="s">
        <v>3235</v>
      </c>
      <c r="B552" s="11" t="s">
        <v>3236</v>
      </c>
      <c r="C552" s="11" t="s">
        <v>1372</v>
      </c>
      <c r="D552" s="11" t="s">
        <v>1428</v>
      </c>
      <c r="E552" s="11" t="s">
        <v>3237</v>
      </c>
      <c r="F552" s="11" t="s">
        <v>3237</v>
      </c>
      <c r="G552" s="13">
        <v>42228.504317129627</v>
      </c>
      <c r="H552" s="11"/>
      <c r="I552" s="11"/>
      <c r="J552" s="11" t="s">
        <v>350</v>
      </c>
      <c r="K552" s="11"/>
      <c r="L552" s="11"/>
      <c r="M552" s="11"/>
      <c r="N552" s="11"/>
      <c r="O552" s="11"/>
      <c r="P552" s="11"/>
      <c r="Q552" s="11"/>
      <c r="R552" s="11"/>
      <c r="S552" s="11" t="s">
        <v>1374</v>
      </c>
      <c r="T552" s="11"/>
      <c r="U552" s="11"/>
      <c r="V552" s="11"/>
      <c r="W552" s="11"/>
      <c r="X552" s="36">
        <f t="shared" si="16"/>
        <v>0</v>
      </c>
      <c r="Y552" s="36">
        <f t="shared" si="17"/>
        <v>0</v>
      </c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2"/>
      <c r="AL552" s="11"/>
      <c r="AM552" s="12"/>
      <c r="AN552" s="11"/>
      <c r="AO552" s="12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2"/>
      <c r="BC552" s="11"/>
      <c r="BD552" s="16"/>
      <c r="BE552" s="16"/>
    </row>
    <row r="553" spans="1:57" x14ac:dyDescent="0.3">
      <c r="A553" s="11" t="s">
        <v>3239</v>
      </c>
      <c r="B553" s="11" t="s">
        <v>3240</v>
      </c>
      <c r="C553" s="11" t="s">
        <v>1372</v>
      </c>
      <c r="D553" s="11" t="s">
        <v>3241</v>
      </c>
      <c r="E553" s="11" t="s">
        <v>3112</v>
      </c>
      <c r="F553" s="11" t="s">
        <v>3112</v>
      </c>
      <c r="G553" s="13">
        <v>42235.372141203705</v>
      </c>
      <c r="H553" s="11"/>
      <c r="I553" s="11"/>
      <c r="J553" s="11" t="s">
        <v>387</v>
      </c>
      <c r="K553" s="11"/>
      <c r="L553" s="11" t="s">
        <v>699</v>
      </c>
      <c r="M553" s="11" t="s">
        <v>353</v>
      </c>
      <c r="N553" s="11">
        <v>1200605</v>
      </c>
      <c r="O553" s="11"/>
      <c r="P553" s="11" t="s">
        <v>739</v>
      </c>
      <c r="Q553" s="11"/>
      <c r="R553" s="11"/>
      <c r="S553" s="11" t="s">
        <v>1374</v>
      </c>
      <c r="T553" s="11"/>
      <c r="U553" s="11"/>
      <c r="V553" s="11"/>
      <c r="W553" s="11"/>
      <c r="X553" s="36">
        <f t="shared" si="16"/>
        <v>0</v>
      </c>
      <c r="Y553" s="36">
        <f t="shared" si="17"/>
        <v>0</v>
      </c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2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6"/>
      <c r="BE553" s="16"/>
    </row>
    <row r="554" spans="1:57" x14ac:dyDescent="0.3">
      <c r="A554" s="11" t="s">
        <v>3242</v>
      </c>
      <c r="B554" s="11" t="s">
        <v>3243</v>
      </c>
      <c r="C554" s="11" t="s">
        <v>1372</v>
      </c>
      <c r="D554" s="11" t="s">
        <v>3241</v>
      </c>
      <c r="E554" s="11" t="s">
        <v>3172</v>
      </c>
      <c r="F554" s="11" t="s">
        <v>3172</v>
      </c>
      <c r="G554" s="13">
        <v>42235.413159722222</v>
      </c>
      <c r="H554" s="11"/>
      <c r="I554" s="11"/>
      <c r="J554" s="11" t="s">
        <v>387</v>
      </c>
      <c r="K554" s="11"/>
      <c r="L554" s="11" t="s">
        <v>699</v>
      </c>
      <c r="M554" s="11" t="s">
        <v>353</v>
      </c>
      <c r="N554" s="11">
        <v>1200605</v>
      </c>
      <c r="O554" s="11"/>
      <c r="P554" s="11" t="s">
        <v>739</v>
      </c>
      <c r="Q554" s="11"/>
      <c r="R554" s="11"/>
      <c r="S554" s="11" t="s">
        <v>1374</v>
      </c>
      <c r="T554" s="11"/>
      <c r="U554" s="11"/>
      <c r="V554" s="11"/>
      <c r="W554" s="11"/>
      <c r="X554" s="36">
        <f t="shared" si="16"/>
        <v>0</v>
      </c>
      <c r="Y554" s="36">
        <f t="shared" si="17"/>
        <v>0</v>
      </c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6"/>
      <c r="BE554" s="16"/>
    </row>
    <row r="555" spans="1:57" x14ac:dyDescent="0.3">
      <c r="A555" s="11" t="s">
        <v>3244</v>
      </c>
      <c r="B555" s="11" t="s">
        <v>3245</v>
      </c>
      <c r="C555" s="11" t="s">
        <v>1372</v>
      </c>
      <c r="D555" s="11" t="s">
        <v>1444</v>
      </c>
      <c r="E555" s="11" t="s">
        <v>3246</v>
      </c>
      <c r="F555" s="11" t="s">
        <v>687</v>
      </c>
      <c r="G555" s="13">
        <v>42235.433692129627</v>
      </c>
      <c r="H555" s="11"/>
      <c r="I555" s="11"/>
      <c r="J555" s="11" t="s">
        <v>2830</v>
      </c>
      <c r="K555" s="11"/>
      <c r="L555" s="11" t="s">
        <v>699</v>
      </c>
      <c r="M555" s="11" t="s">
        <v>353</v>
      </c>
      <c r="N555" s="11">
        <v>1200713</v>
      </c>
      <c r="O555" s="11"/>
      <c r="P555" s="11"/>
      <c r="Q555" s="11"/>
      <c r="R555" s="11"/>
      <c r="S555" s="11" t="s">
        <v>1374</v>
      </c>
      <c r="T555" s="11"/>
      <c r="U555" s="11"/>
      <c r="V555" s="11"/>
      <c r="W555" s="11"/>
      <c r="X555" s="36">
        <f t="shared" si="16"/>
        <v>0</v>
      </c>
      <c r="Y555" s="36">
        <f t="shared" si="17"/>
        <v>0</v>
      </c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6"/>
      <c r="BE555" s="16"/>
    </row>
    <row r="556" spans="1:57" x14ac:dyDescent="0.3">
      <c r="A556" s="11" t="s">
        <v>3247</v>
      </c>
      <c r="B556" s="11" t="s">
        <v>3248</v>
      </c>
      <c r="C556" s="11" t="s">
        <v>1372</v>
      </c>
      <c r="D556" s="11" t="s">
        <v>3249</v>
      </c>
      <c r="E556" s="11" t="s">
        <v>2842</v>
      </c>
      <c r="F556" s="11" t="s">
        <v>2842</v>
      </c>
      <c r="G556" s="13">
        <v>42235.474687499998</v>
      </c>
      <c r="H556" s="11"/>
      <c r="I556" s="11"/>
      <c r="J556" s="11" t="s">
        <v>350</v>
      </c>
      <c r="K556" s="11"/>
      <c r="L556" s="11"/>
      <c r="M556" s="11"/>
      <c r="N556" s="11"/>
      <c r="O556" s="11"/>
      <c r="P556" s="11"/>
      <c r="Q556" s="11"/>
      <c r="R556" s="11"/>
      <c r="S556" s="11" t="s">
        <v>1374</v>
      </c>
      <c r="T556" s="11"/>
      <c r="U556" s="11"/>
      <c r="V556" s="11"/>
      <c r="W556" s="11"/>
      <c r="X556" s="36">
        <f t="shared" si="16"/>
        <v>0</v>
      </c>
      <c r="Y556" s="36">
        <f t="shared" si="17"/>
        <v>0</v>
      </c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2"/>
      <c r="AL556" s="12"/>
      <c r="AM556" s="12"/>
      <c r="AN556" s="12"/>
      <c r="AO556" s="11"/>
      <c r="AP556" s="11"/>
      <c r="AQ556" s="12"/>
      <c r="AR556" s="12"/>
      <c r="AS556" s="12"/>
      <c r="AT556" s="11"/>
      <c r="AU556" s="11"/>
      <c r="AV556" s="11"/>
      <c r="AW556" s="11"/>
      <c r="AX556" s="11"/>
      <c r="AY556" s="11"/>
      <c r="AZ556" s="11"/>
      <c r="BA556" s="11"/>
      <c r="BB556" s="12"/>
      <c r="BC556" s="11"/>
      <c r="BD556" s="16"/>
      <c r="BE556" s="16"/>
    </row>
    <row r="557" spans="1:57" x14ac:dyDescent="0.3">
      <c r="A557" s="11" t="s">
        <v>3250</v>
      </c>
      <c r="B557" s="11" t="s">
        <v>3251</v>
      </c>
      <c r="C557" s="11" t="s">
        <v>1372</v>
      </c>
      <c r="D557" s="11" t="s">
        <v>1506</v>
      </c>
      <c r="E557" s="11" t="s">
        <v>761</v>
      </c>
      <c r="F557" s="11" t="s">
        <v>761</v>
      </c>
      <c r="G557" s="13">
        <v>42236.413993055554</v>
      </c>
      <c r="H557" s="13"/>
      <c r="I557" s="11"/>
      <c r="J557" s="11" t="s">
        <v>419</v>
      </c>
      <c r="K557" s="11"/>
      <c r="L557" s="11" t="s">
        <v>699</v>
      </c>
      <c r="M557" s="11" t="s">
        <v>353</v>
      </c>
      <c r="N557" s="11">
        <v>1200749</v>
      </c>
      <c r="O557" s="11"/>
      <c r="P557" s="11" t="s">
        <v>139</v>
      </c>
      <c r="Q557" s="11"/>
      <c r="R557" s="11" t="s">
        <v>979</v>
      </c>
      <c r="S557" s="11" t="s">
        <v>1374</v>
      </c>
      <c r="T557" s="11"/>
      <c r="U557" s="11"/>
      <c r="V557" s="11"/>
      <c r="W557" s="11"/>
      <c r="X557" s="36">
        <f t="shared" si="16"/>
        <v>0</v>
      </c>
      <c r="Y557" s="36">
        <f t="shared" si="17"/>
        <v>0</v>
      </c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2"/>
      <c r="AL557" s="11"/>
      <c r="AM557" s="12"/>
      <c r="AN557" s="12"/>
      <c r="AO557" s="11"/>
      <c r="AP557" s="11"/>
      <c r="AQ557" s="12"/>
      <c r="AR557" s="12"/>
      <c r="AS557" s="12"/>
      <c r="AT557" s="11"/>
      <c r="AU557" s="11"/>
      <c r="AV557" s="11"/>
      <c r="AW557" s="11"/>
      <c r="AX557" s="11"/>
      <c r="AY557" s="11"/>
      <c r="AZ557" s="11"/>
      <c r="BA557" s="11"/>
      <c r="BB557" s="12"/>
      <c r="BC557" s="11"/>
      <c r="BD557" s="16"/>
      <c r="BE557" s="16"/>
    </row>
    <row r="558" spans="1:57" x14ac:dyDescent="0.3">
      <c r="A558" s="11" t="s">
        <v>3252</v>
      </c>
      <c r="B558" s="11" t="s">
        <v>3253</v>
      </c>
      <c r="C558" s="11" t="s">
        <v>1372</v>
      </c>
      <c r="D558" s="11" t="s">
        <v>2880</v>
      </c>
      <c r="E558" s="11" t="s">
        <v>2881</v>
      </c>
      <c r="F558" s="11" t="s">
        <v>2881</v>
      </c>
      <c r="G558" s="13">
        <v>42237.459097222221</v>
      </c>
      <c r="H558" s="11"/>
      <c r="I558" s="11"/>
      <c r="J558" s="11" t="s">
        <v>350</v>
      </c>
      <c r="K558" s="11"/>
      <c r="L558" s="11" t="s">
        <v>699</v>
      </c>
      <c r="M558" s="11" t="s">
        <v>353</v>
      </c>
      <c r="N558" s="11">
        <v>1200706</v>
      </c>
      <c r="O558" s="11"/>
      <c r="P558" s="11" t="s">
        <v>111</v>
      </c>
      <c r="Q558" s="11"/>
      <c r="R558" s="11"/>
      <c r="S558" s="11" t="s">
        <v>1374</v>
      </c>
      <c r="T558" s="11"/>
      <c r="U558" s="11"/>
      <c r="V558" s="11"/>
      <c r="W558" s="11"/>
      <c r="X558" s="36">
        <f t="shared" si="16"/>
        <v>0</v>
      </c>
      <c r="Y558" s="36">
        <f t="shared" si="17"/>
        <v>0</v>
      </c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6"/>
      <c r="BE558" s="16"/>
    </row>
    <row r="559" spans="1:57" x14ac:dyDescent="0.3">
      <c r="A559" s="11" t="s">
        <v>3254</v>
      </c>
      <c r="B559" s="11" t="s">
        <v>3255</v>
      </c>
      <c r="C559" s="11" t="s">
        <v>1372</v>
      </c>
      <c r="D559" s="11" t="s">
        <v>1404</v>
      </c>
      <c r="E559" s="11" t="s">
        <v>462</v>
      </c>
      <c r="F559" s="11" t="s">
        <v>462</v>
      </c>
      <c r="G559" s="13">
        <v>42240.663368055553</v>
      </c>
      <c r="H559" s="11"/>
      <c r="I559" s="11"/>
      <c r="J559" s="11" t="s">
        <v>387</v>
      </c>
      <c r="K559" s="11"/>
      <c r="L559" s="11" t="s">
        <v>699</v>
      </c>
      <c r="M559" s="11" t="s">
        <v>353</v>
      </c>
      <c r="N559" s="11">
        <v>1200605</v>
      </c>
      <c r="O559" s="11"/>
      <c r="P559" s="11" t="s">
        <v>165</v>
      </c>
      <c r="Q559" s="11"/>
      <c r="R559" s="11" t="s">
        <v>979</v>
      </c>
      <c r="S559" s="11" t="s">
        <v>1374</v>
      </c>
      <c r="T559" s="11"/>
      <c r="U559" s="11"/>
      <c r="V559" s="11"/>
      <c r="W559" s="11"/>
      <c r="X559" s="36">
        <f t="shared" si="16"/>
        <v>0</v>
      </c>
      <c r="Y559" s="36">
        <f t="shared" si="17"/>
        <v>0</v>
      </c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6"/>
      <c r="BE559" s="16"/>
    </row>
    <row r="560" spans="1:57" x14ac:dyDescent="0.3">
      <c r="A560" s="11" t="s">
        <v>3256</v>
      </c>
      <c r="B560" s="11" t="s">
        <v>3257</v>
      </c>
      <c r="C560" s="11" t="s">
        <v>1372</v>
      </c>
      <c r="D560" s="11" t="s">
        <v>1404</v>
      </c>
      <c r="E560" s="11" t="s">
        <v>462</v>
      </c>
      <c r="F560" s="11" t="s">
        <v>462</v>
      </c>
      <c r="G560" s="13">
        <v>42240.68041666667</v>
      </c>
      <c r="H560" s="11"/>
      <c r="I560" s="11"/>
      <c r="J560" s="11" t="s">
        <v>387</v>
      </c>
      <c r="K560" s="11"/>
      <c r="L560" s="11" t="s">
        <v>699</v>
      </c>
      <c r="M560" s="11" t="s">
        <v>353</v>
      </c>
      <c r="N560" s="11">
        <v>1200605</v>
      </c>
      <c r="O560" s="11"/>
      <c r="P560" s="11" t="s">
        <v>165</v>
      </c>
      <c r="Q560" s="11"/>
      <c r="R560" s="11"/>
      <c r="S560" s="11" t="s">
        <v>1383</v>
      </c>
      <c r="T560" s="11"/>
      <c r="U560" s="11"/>
      <c r="V560" s="11"/>
      <c r="W560" s="11"/>
      <c r="X560" s="36">
        <f t="shared" si="16"/>
        <v>0</v>
      </c>
      <c r="Y560" s="36">
        <f t="shared" si="17"/>
        <v>0</v>
      </c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2"/>
      <c r="AR560" s="11"/>
      <c r="AS560" s="12"/>
      <c r="AT560" s="11"/>
      <c r="AU560" s="11"/>
      <c r="AV560" s="11"/>
      <c r="AW560" s="11"/>
      <c r="AX560" s="11"/>
      <c r="AY560" s="11"/>
      <c r="AZ560" s="11"/>
      <c r="BA560" s="11"/>
      <c r="BB560" s="12"/>
      <c r="BC560" s="11"/>
      <c r="BD560" s="16"/>
      <c r="BE560" s="16"/>
    </row>
    <row r="561" spans="1:57" x14ac:dyDescent="0.3">
      <c r="A561" s="11" t="s">
        <v>3258</v>
      </c>
      <c r="B561" s="11" t="s">
        <v>3259</v>
      </c>
      <c r="C561" s="11" t="s">
        <v>1372</v>
      </c>
      <c r="D561" s="11" t="s">
        <v>1404</v>
      </c>
      <c r="E561" s="11" t="s">
        <v>462</v>
      </c>
      <c r="F561" s="11" t="s">
        <v>462</v>
      </c>
      <c r="G561" s="13">
        <v>42240.682812500003</v>
      </c>
      <c r="H561" s="11"/>
      <c r="I561" s="11"/>
      <c r="J561" s="11" t="s">
        <v>387</v>
      </c>
      <c r="K561" s="11"/>
      <c r="L561" s="11" t="s">
        <v>699</v>
      </c>
      <c r="M561" s="11" t="s">
        <v>353</v>
      </c>
      <c r="N561" s="11">
        <v>1200605</v>
      </c>
      <c r="O561" s="11"/>
      <c r="P561" s="11" t="s">
        <v>165</v>
      </c>
      <c r="Q561" s="11"/>
      <c r="R561" s="11"/>
      <c r="S561" s="11" t="s">
        <v>1383</v>
      </c>
      <c r="T561" s="11"/>
      <c r="U561" s="11"/>
      <c r="V561" s="11"/>
      <c r="W561" s="11"/>
      <c r="X561" s="36">
        <f t="shared" si="16"/>
        <v>0</v>
      </c>
      <c r="Y561" s="36">
        <f t="shared" si="17"/>
        <v>0</v>
      </c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2"/>
      <c r="AL561" s="12"/>
      <c r="AM561" s="12"/>
      <c r="AN561" s="12"/>
      <c r="AO561" s="11"/>
      <c r="AP561" s="11"/>
      <c r="AQ561" s="12"/>
      <c r="AR561" s="11"/>
      <c r="AS561" s="12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6"/>
      <c r="BE561" s="16"/>
    </row>
    <row r="562" spans="1:57" x14ac:dyDescent="0.3">
      <c r="A562" s="11" t="s">
        <v>816</v>
      </c>
      <c r="B562" s="11" t="s">
        <v>817</v>
      </c>
      <c r="C562" s="11" t="s">
        <v>1372</v>
      </c>
      <c r="D562" s="11" t="s">
        <v>1413</v>
      </c>
      <c r="E562" s="11" t="s">
        <v>462</v>
      </c>
      <c r="F562" s="11" t="s">
        <v>462</v>
      </c>
      <c r="G562" s="13">
        <v>42240.684699074074</v>
      </c>
      <c r="H562" s="11"/>
      <c r="I562" s="11"/>
      <c r="J562" s="11" t="s">
        <v>387</v>
      </c>
      <c r="K562" s="11"/>
      <c r="L562" s="11" t="s">
        <v>699</v>
      </c>
      <c r="M562" s="11" t="s">
        <v>353</v>
      </c>
      <c r="N562" s="11">
        <v>1200605</v>
      </c>
      <c r="O562" s="11"/>
      <c r="P562" s="11" t="s">
        <v>165</v>
      </c>
      <c r="Q562" s="11" t="s">
        <v>369</v>
      </c>
      <c r="R562" s="11"/>
      <c r="S562" s="11" t="s">
        <v>1374</v>
      </c>
      <c r="T562" s="11"/>
      <c r="U562" s="11"/>
      <c r="V562" s="11"/>
      <c r="W562" s="11"/>
      <c r="X562" s="36">
        <f t="shared" si="16"/>
        <v>0</v>
      </c>
      <c r="Y562" s="36">
        <f t="shared" si="17"/>
        <v>0</v>
      </c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2"/>
      <c r="AL562" s="12"/>
      <c r="AM562" s="12"/>
      <c r="AN562" s="12"/>
      <c r="AO562" s="11"/>
      <c r="AP562" s="11"/>
      <c r="AQ562" s="12"/>
      <c r="AR562" s="12"/>
      <c r="AS562" s="12"/>
      <c r="AT562" s="11"/>
      <c r="AU562" s="11"/>
      <c r="AV562" s="11"/>
      <c r="AW562" s="11"/>
      <c r="AX562" s="11"/>
      <c r="AY562" s="11"/>
      <c r="AZ562" s="11"/>
      <c r="BA562" s="11"/>
      <c r="BB562" s="12"/>
      <c r="BC562" s="11"/>
      <c r="BD562" s="16"/>
      <c r="BE562" s="16"/>
    </row>
    <row r="563" spans="1:57" x14ac:dyDescent="0.3">
      <c r="A563" s="11" t="s">
        <v>3260</v>
      </c>
      <c r="B563" s="11" t="s">
        <v>3261</v>
      </c>
      <c r="C563" s="11" t="s">
        <v>1424</v>
      </c>
      <c r="D563" s="11" t="s">
        <v>3262</v>
      </c>
      <c r="E563" s="11" t="s">
        <v>3263</v>
      </c>
      <c r="F563" s="11" t="s">
        <v>3263</v>
      </c>
      <c r="G563" s="13">
        <v>42242.693009259259</v>
      </c>
      <c r="H563" s="11"/>
      <c r="I563" s="11"/>
      <c r="J563" s="11" t="s">
        <v>350</v>
      </c>
      <c r="K563" s="11"/>
      <c r="L563" s="11" t="s">
        <v>699</v>
      </c>
      <c r="M563" s="11" t="s">
        <v>353</v>
      </c>
      <c r="N563" s="11">
        <v>1200501</v>
      </c>
      <c r="O563" s="11"/>
      <c r="P563" s="11" t="s">
        <v>112</v>
      </c>
      <c r="Q563" s="11"/>
      <c r="R563" s="11"/>
      <c r="S563" s="11" t="s">
        <v>1374</v>
      </c>
      <c r="T563" s="11"/>
      <c r="U563" s="11"/>
      <c r="V563" s="11"/>
      <c r="W563" s="11"/>
      <c r="X563" s="36">
        <f t="shared" si="16"/>
        <v>0</v>
      </c>
      <c r="Y563" s="36">
        <f t="shared" si="17"/>
        <v>0</v>
      </c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6"/>
      <c r="BE563" s="16"/>
    </row>
    <row r="564" spans="1:57" x14ac:dyDescent="0.3">
      <c r="A564" s="11" t="s">
        <v>3264</v>
      </c>
      <c r="B564" s="11" t="s">
        <v>3265</v>
      </c>
      <c r="C564" s="11" t="s">
        <v>1372</v>
      </c>
      <c r="D564" s="11" t="s">
        <v>3266</v>
      </c>
      <c r="E564" s="11" t="s">
        <v>3112</v>
      </c>
      <c r="F564" s="11" t="s">
        <v>2853</v>
      </c>
      <c r="G564" s="13">
        <v>42243.586145833331</v>
      </c>
      <c r="H564" s="11"/>
      <c r="I564" s="11"/>
      <c r="J564" s="11" t="s">
        <v>387</v>
      </c>
      <c r="K564" s="11"/>
      <c r="L564" s="11" t="s">
        <v>699</v>
      </c>
      <c r="M564" s="11" t="s">
        <v>353</v>
      </c>
      <c r="N564" s="11">
        <v>1200605</v>
      </c>
      <c r="O564" s="11"/>
      <c r="P564" s="11" t="s">
        <v>165</v>
      </c>
      <c r="Q564" s="11"/>
      <c r="R564" s="11"/>
      <c r="S564" s="11" t="s">
        <v>1374</v>
      </c>
      <c r="T564" s="11"/>
      <c r="U564" s="11"/>
      <c r="V564" s="11"/>
      <c r="W564" s="11"/>
      <c r="X564" s="36">
        <f t="shared" si="16"/>
        <v>0</v>
      </c>
      <c r="Y564" s="36">
        <f t="shared" si="17"/>
        <v>0</v>
      </c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6"/>
      <c r="BE564" s="16"/>
    </row>
    <row r="565" spans="1:57" x14ac:dyDescent="0.3">
      <c r="A565" s="11" t="s">
        <v>987</v>
      </c>
      <c r="B565" s="11" t="s">
        <v>1050</v>
      </c>
      <c r="C565" s="11" t="s">
        <v>1424</v>
      </c>
      <c r="D565" s="11" t="s">
        <v>1403</v>
      </c>
      <c r="E565" s="11" t="s">
        <v>373</v>
      </c>
      <c r="F565" s="11" t="s">
        <v>373</v>
      </c>
      <c r="G565" s="13">
        <v>42248.723287037035</v>
      </c>
      <c r="H565" s="11"/>
      <c r="I565" s="11"/>
      <c r="J565" s="11" t="s">
        <v>624</v>
      </c>
      <c r="K565" s="11"/>
      <c r="L565" s="11" t="s">
        <v>704</v>
      </c>
      <c r="M565" s="11" t="s">
        <v>348</v>
      </c>
      <c r="N565" s="11">
        <v>1006900</v>
      </c>
      <c r="O565" s="11" t="s">
        <v>1475</v>
      </c>
      <c r="P565" s="11" t="s">
        <v>115</v>
      </c>
      <c r="Q565" s="11" t="s">
        <v>369</v>
      </c>
      <c r="R565" s="11" t="s">
        <v>980</v>
      </c>
      <c r="S565" s="11" t="s">
        <v>1374</v>
      </c>
      <c r="T565" s="11"/>
      <c r="U565" s="11"/>
      <c r="V565" s="11"/>
      <c r="W565" s="11"/>
      <c r="X565" s="36">
        <f t="shared" si="16"/>
        <v>0</v>
      </c>
      <c r="Y565" s="36">
        <f t="shared" si="17"/>
        <v>0</v>
      </c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6"/>
      <c r="BE565" s="16"/>
    </row>
    <row r="566" spans="1:57" x14ac:dyDescent="0.3">
      <c r="A566" s="11" t="s">
        <v>3267</v>
      </c>
      <c r="B566" s="11" t="s">
        <v>3268</v>
      </c>
      <c r="C566" s="11" t="s">
        <v>1372</v>
      </c>
      <c r="D566" s="11" t="s">
        <v>3269</v>
      </c>
      <c r="E566" s="11" t="s">
        <v>2540</v>
      </c>
      <c r="F566" s="11" t="s">
        <v>2540</v>
      </c>
      <c r="G566" s="13">
        <v>42250.467256944445</v>
      </c>
      <c r="H566" s="11"/>
      <c r="I566" s="11"/>
      <c r="J566" s="11" t="s">
        <v>354</v>
      </c>
      <c r="K566" s="11"/>
      <c r="L566" s="11" t="s">
        <v>699</v>
      </c>
      <c r="M566" s="11" t="s">
        <v>353</v>
      </c>
      <c r="N566" s="11"/>
      <c r="O566" s="11"/>
      <c r="P566" s="11" t="s">
        <v>250</v>
      </c>
      <c r="Q566" s="11"/>
      <c r="R566" s="11"/>
      <c r="S566" s="11" t="s">
        <v>1374</v>
      </c>
      <c r="T566" s="11"/>
      <c r="U566" s="11"/>
      <c r="V566" s="11"/>
      <c r="W566" s="11"/>
      <c r="X566" s="36">
        <f t="shared" si="16"/>
        <v>0</v>
      </c>
      <c r="Y566" s="36">
        <f t="shared" si="17"/>
        <v>0</v>
      </c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2"/>
      <c r="AL566" s="12"/>
      <c r="AM566" s="12"/>
      <c r="AN566" s="12"/>
      <c r="AO566" s="11"/>
      <c r="AP566" s="11"/>
      <c r="AQ566" s="12"/>
      <c r="AR566" s="11"/>
      <c r="AS566" s="12"/>
      <c r="AT566" s="11"/>
      <c r="AU566" s="11"/>
      <c r="AV566" s="11"/>
      <c r="AW566" s="11"/>
      <c r="AX566" s="11"/>
      <c r="AY566" s="11"/>
      <c r="AZ566" s="11"/>
      <c r="BA566" s="11"/>
      <c r="BB566" s="12"/>
      <c r="BC566" s="11"/>
      <c r="BD566" s="16"/>
      <c r="BE566" s="16"/>
    </row>
    <row r="567" spans="1:57" x14ac:dyDescent="0.3">
      <c r="A567" s="11" t="s">
        <v>988</v>
      </c>
      <c r="B567" s="11" t="s">
        <v>1051</v>
      </c>
      <c r="C567" s="11" t="s">
        <v>1372</v>
      </c>
      <c r="D567" s="11" t="s">
        <v>1407</v>
      </c>
      <c r="E567" s="11" t="s">
        <v>509</v>
      </c>
      <c r="F567" s="11" t="s">
        <v>509</v>
      </c>
      <c r="G567" s="13">
        <v>42261.491539351853</v>
      </c>
      <c r="H567" s="11"/>
      <c r="I567" s="11"/>
      <c r="J567" s="11" t="s">
        <v>387</v>
      </c>
      <c r="K567" s="11"/>
      <c r="L567" s="11" t="s">
        <v>704</v>
      </c>
      <c r="M567" s="11" t="s">
        <v>348</v>
      </c>
      <c r="N567" s="11">
        <v>1008890</v>
      </c>
      <c r="O567" s="11" t="s">
        <v>1475</v>
      </c>
      <c r="P567" s="11" t="s">
        <v>115</v>
      </c>
      <c r="Q567" s="11" t="s">
        <v>369</v>
      </c>
      <c r="R567" s="11" t="s">
        <v>980</v>
      </c>
      <c r="S567" s="11" t="s">
        <v>1374</v>
      </c>
      <c r="T567" s="11"/>
      <c r="U567" s="11"/>
      <c r="V567" s="11"/>
      <c r="W567" s="11"/>
      <c r="X567" s="36">
        <f t="shared" si="16"/>
        <v>0</v>
      </c>
      <c r="Y567" s="36">
        <f t="shared" si="17"/>
        <v>0</v>
      </c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6"/>
      <c r="BE567" s="16"/>
    </row>
    <row r="568" spans="1:57" x14ac:dyDescent="0.3">
      <c r="A568" s="11" t="s">
        <v>3270</v>
      </c>
      <c r="B568" s="11" t="s">
        <v>3271</v>
      </c>
      <c r="C568" s="11" t="s">
        <v>1372</v>
      </c>
      <c r="D568" s="11" t="s">
        <v>1392</v>
      </c>
      <c r="E568" s="11" t="s">
        <v>403</v>
      </c>
      <c r="F568" s="11" t="s">
        <v>403</v>
      </c>
      <c r="G568" s="13">
        <v>42261.593576388892</v>
      </c>
      <c r="H568" s="11"/>
      <c r="I568" s="11"/>
      <c r="J568" s="11" t="s">
        <v>354</v>
      </c>
      <c r="K568" s="11"/>
      <c r="L568" s="11" t="s">
        <v>699</v>
      </c>
      <c r="M568" s="11" t="s">
        <v>353</v>
      </c>
      <c r="N568" s="11">
        <v>1200706</v>
      </c>
      <c r="O568" s="11"/>
      <c r="P568" s="11" t="s">
        <v>111</v>
      </c>
      <c r="Q568" s="11"/>
      <c r="R568" s="11"/>
      <c r="S568" s="11" t="s">
        <v>1383</v>
      </c>
      <c r="T568" s="11"/>
      <c r="U568" s="11"/>
      <c r="V568" s="11"/>
      <c r="W568" s="11"/>
      <c r="X568" s="36">
        <f t="shared" si="16"/>
        <v>0</v>
      </c>
      <c r="Y568" s="36">
        <f t="shared" si="17"/>
        <v>0</v>
      </c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2"/>
      <c r="AL568" s="12"/>
      <c r="AM568" s="12"/>
      <c r="AN568" s="12"/>
      <c r="AO568" s="12"/>
      <c r="AP568" s="12"/>
      <c r="AQ568" s="12"/>
      <c r="AR568" s="12"/>
      <c r="AS568" s="12"/>
      <c r="AT568" s="11"/>
      <c r="AU568" s="11"/>
      <c r="AV568" s="11"/>
      <c r="AW568" s="11"/>
      <c r="AX568" s="11"/>
      <c r="AY568" s="11"/>
      <c r="AZ568" s="11"/>
      <c r="BA568" s="11"/>
      <c r="BB568" s="12"/>
      <c r="BC568" s="11"/>
      <c r="BD568" s="16"/>
      <c r="BE568" s="16"/>
    </row>
    <row r="569" spans="1:57" x14ac:dyDescent="0.3">
      <c r="A569" s="11" t="s">
        <v>3272</v>
      </c>
      <c r="B569" s="11" t="s">
        <v>3273</v>
      </c>
      <c r="C569" s="11" t="s">
        <v>1372</v>
      </c>
      <c r="D569" s="11" t="s">
        <v>1477</v>
      </c>
      <c r="E569" s="11" t="s">
        <v>382</v>
      </c>
      <c r="F569" s="11" t="s">
        <v>382</v>
      </c>
      <c r="G569" s="13">
        <v>42261.65724537037</v>
      </c>
      <c r="H569" s="11"/>
      <c r="I569" s="11"/>
      <c r="J569" s="11" t="s">
        <v>350</v>
      </c>
      <c r="K569" s="11"/>
      <c r="L569" s="11" t="s">
        <v>699</v>
      </c>
      <c r="M569" s="11" t="s">
        <v>353</v>
      </c>
      <c r="N569" s="11">
        <v>1200010</v>
      </c>
      <c r="O569" s="11"/>
      <c r="P569" s="11" t="s">
        <v>112</v>
      </c>
      <c r="Q569" s="11"/>
      <c r="R569" s="11"/>
      <c r="S569" s="11" t="s">
        <v>1374</v>
      </c>
      <c r="T569" s="11"/>
      <c r="U569" s="11"/>
      <c r="V569" s="11"/>
      <c r="W569" s="11"/>
      <c r="X569" s="36">
        <f t="shared" si="16"/>
        <v>0</v>
      </c>
      <c r="Y569" s="36">
        <f t="shared" si="17"/>
        <v>0</v>
      </c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2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2"/>
      <c r="BC569" s="11"/>
      <c r="BD569" s="16"/>
      <c r="BE569" s="16"/>
    </row>
    <row r="570" spans="1:57" x14ac:dyDescent="0.3">
      <c r="A570" s="11" t="s">
        <v>3274</v>
      </c>
      <c r="B570" s="11" t="s">
        <v>3275</v>
      </c>
      <c r="C570" s="11" t="s">
        <v>1372</v>
      </c>
      <c r="D570" s="11" t="s">
        <v>2269</v>
      </c>
      <c r="E570" s="11" t="s">
        <v>461</v>
      </c>
      <c r="F570" s="11" t="s">
        <v>461</v>
      </c>
      <c r="G570" s="13">
        <v>42262.478726851848</v>
      </c>
      <c r="H570" s="11"/>
      <c r="I570" s="11"/>
      <c r="J570" s="11" t="s">
        <v>387</v>
      </c>
      <c r="K570" s="11"/>
      <c r="L570" s="11"/>
      <c r="M570" s="11"/>
      <c r="N570" s="11"/>
      <c r="O570" s="11"/>
      <c r="P570" s="11"/>
      <c r="Q570" s="11"/>
      <c r="R570" s="11"/>
      <c r="S570" s="11" t="s">
        <v>1374</v>
      </c>
      <c r="T570" s="11"/>
      <c r="U570" s="11"/>
      <c r="V570" s="11"/>
      <c r="W570" s="11"/>
      <c r="X570" s="36">
        <f t="shared" si="16"/>
        <v>0</v>
      </c>
      <c r="Y570" s="36">
        <f t="shared" si="17"/>
        <v>0</v>
      </c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6"/>
      <c r="BE570" s="16"/>
    </row>
    <row r="571" spans="1:57" x14ac:dyDescent="0.3">
      <c r="A571" s="11" t="s">
        <v>989</v>
      </c>
      <c r="B571" s="11" t="s">
        <v>1561</v>
      </c>
      <c r="C571" s="11" t="s">
        <v>1372</v>
      </c>
      <c r="D571" s="11" t="s">
        <v>1503</v>
      </c>
      <c r="E571" s="11" t="s">
        <v>61</v>
      </c>
      <c r="F571" s="11" t="s">
        <v>687</v>
      </c>
      <c r="G571" s="13">
        <v>42265.618483796294</v>
      </c>
      <c r="H571" s="11">
        <v>42779.358483796299</v>
      </c>
      <c r="I571" s="11" t="s">
        <v>687</v>
      </c>
      <c r="J571" s="11" t="s">
        <v>393</v>
      </c>
      <c r="K571" s="11"/>
      <c r="L571" s="11" t="s">
        <v>699</v>
      </c>
      <c r="M571" s="11" t="s">
        <v>348</v>
      </c>
      <c r="N571" s="11">
        <v>1069960001</v>
      </c>
      <c r="O571" s="11"/>
      <c r="P571" s="11" t="s">
        <v>61</v>
      </c>
      <c r="Q571" s="11" t="s">
        <v>369</v>
      </c>
      <c r="R571" s="11" t="s">
        <v>978</v>
      </c>
      <c r="S571" s="11" t="s">
        <v>1383</v>
      </c>
      <c r="T571" s="11">
        <v>80</v>
      </c>
      <c r="U571" s="11">
        <v>93</v>
      </c>
      <c r="V571" s="11">
        <v>41</v>
      </c>
      <c r="W571" s="11">
        <v>28.5</v>
      </c>
      <c r="X571" s="36">
        <f t="shared" si="16"/>
        <v>121</v>
      </c>
      <c r="Y571" s="36">
        <f t="shared" si="17"/>
        <v>121.5</v>
      </c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6"/>
      <c r="BE571" s="16"/>
    </row>
    <row r="572" spans="1:57" x14ac:dyDescent="0.3">
      <c r="A572" s="11" t="s">
        <v>990</v>
      </c>
      <c r="B572" s="11" t="s">
        <v>1052</v>
      </c>
      <c r="C572" s="11" t="s">
        <v>1372</v>
      </c>
      <c r="D572" s="11" t="s">
        <v>1505</v>
      </c>
      <c r="E572" s="11" t="s">
        <v>636</v>
      </c>
      <c r="F572" s="11" t="s">
        <v>345</v>
      </c>
      <c r="G572" s="13">
        <v>42268.447754629633</v>
      </c>
      <c r="H572" s="11"/>
      <c r="I572" s="11"/>
      <c r="J572" s="11" t="s">
        <v>387</v>
      </c>
      <c r="K572" s="11"/>
      <c r="L572" s="11" t="s">
        <v>699</v>
      </c>
      <c r="M572" s="11" t="s">
        <v>353</v>
      </c>
      <c r="N572" s="11">
        <v>1200605</v>
      </c>
      <c r="O572" s="11"/>
      <c r="P572" s="11" t="s">
        <v>165</v>
      </c>
      <c r="Q572" s="11" t="s">
        <v>369</v>
      </c>
      <c r="R572" s="11"/>
      <c r="S572" s="11" t="s">
        <v>356</v>
      </c>
      <c r="T572" s="11"/>
      <c r="U572" s="11"/>
      <c r="V572" s="11"/>
      <c r="W572" s="11"/>
      <c r="X572" s="36">
        <f t="shared" si="16"/>
        <v>0</v>
      </c>
      <c r="Y572" s="36">
        <f t="shared" si="17"/>
        <v>0</v>
      </c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2"/>
      <c r="AL572" s="12"/>
      <c r="AM572" s="11"/>
      <c r="AN572" s="11"/>
      <c r="AO572" s="11"/>
      <c r="AP572" s="11"/>
      <c r="AQ572" s="12"/>
      <c r="AR572" s="12"/>
      <c r="AS572" s="12"/>
      <c r="AT572" s="11"/>
      <c r="AU572" s="11"/>
      <c r="AV572" s="11"/>
      <c r="AW572" s="11"/>
      <c r="AX572" s="11"/>
      <c r="AY572" s="11"/>
      <c r="AZ572" s="11"/>
      <c r="BA572" s="11"/>
      <c r="BB572" s="12"/>
      <c r="BC572" s="11"/>
      <c r="BD572" s="16"/>
      <c r="BE572" s="16"/>
    </row>
    <row r="573" spans="1:57" x14ac:dyDescent="0.3">
      <c r="A573" s="11" t="s">
        <v>3276</v>
      </c>
      <c r="B573" s="11" t="s">
        <v>3277</v>
      </c>
      <c r="C573" s="11" t="s">
        <v>1372</v>
      </c>
      <c r="D573" s="11" t="s">
        <v>1436</v>
      </c>
      <c r="E573" s="11" t="s">
        <v>423</v>
      </c>
      <c r="F573" s="11" t="s">
        <v>423</v>
      </c>
      <c r="G573" s="13">
        <v>42268.497673611113</v>
      </c>
      <c r="H573" s="11">
        <v>42863.351122685184</v>
      </c>
      <c r="I573" s="11" t="s">
        <v>423</v>
      </c>
      <c r="J573" s="11" t="s">
        <v>387</v>
      </c>
      <c r="K573" s="11"/>
      <c r="L573" s="11" t="s">
        <v>699</v>
      </c>
      <c r="M573" s="11" t="s">
        <v>353</v>
      </c>
      <c r="N573" s="11">
        <v>1200605</v>
      </c>
      <c r="O573" s="11"/>
      <c r="P573" s="11" t="s">
        <v>165</v>
      </c>
      <c r="Q573" s="11"/>
      <c r="R573" s="11"/>
      <c r="S573" s="11" t="s">
        <v>1374</v>
      </c>
      <c r="T573" s="11"/>
      <c r="U573" s="11"/>
      <c r="V573" s="11"/>
      <c r="W573" s="11"/>
      <c r="X573" s="36">
        <f t="shared" si="16"/>
        <v>0</v>
      </c>
      <c r="Y573" s="36">
        <f t="shared" si="17"/>
        <v>0</v>
      </c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2"/>
      <c r="AL573" s="12"/>
      <c r="AM573" s="12"/>
      <c r="AN573" s="12"/>
      <c r="AO573" s="11"/>
      <c r="AP573" s="11"/>
      <c r="AQ573" s="12"/>
      <c r="AR573" s="12"/>
      <c r="AS573" s="12"/>
      <c r="AT573" s="11"/>
      <c r="AU573" s="11"/>
      <c r="AV573" s="11"/>
      <c r="AW573" s="11"/>
      <c r="AX573" s="11"/>
      <c r="AY573" s="11"/>
      <c r="AZ573" s="11"/>
      <c r="BA573" s="11"/>
      <c r="BB573" s="12"/>
      <c r="BC573" s="11"/>
      <c r="BD573" s="16"/>
      <c r="BE573" s="16"/>
    </row>
    <row r="574" spans="1:57" x14ac:dyDescent="0.3">
      <c r="A574" s="11" t="s">
        <v>3278</v>
      </c>
      <c r="B574" s="11" t="s">
        <v>3279</v>
      </c>
      <c r="C574" s="11">
        <v>6404</v>
      </c>
      <c r="D574" s="11" t="s">
        <v>1419</v>
      </c>
      <c r="E574" s="11" t="s">
        <v>372</v>
      </c>
      <c r="F574" s="11" t="s">
        <v>372</v>
      </c>
      <c r="G574" s="13">
        <v>42268.620636574073</v>
      </c>
      <c r="H574" s="11"/>
      <c r="I574" s="11"/>
      <c r="J574" s="11" t="s">
        <v>354</v>
      </c>
      <c r="K574" s="11"/>
      <c r="L574" s="11" t="s">
        <v>1047</v>
      </c>
      <c r="M574" s="11" t="s">
        <v>348</v>
      </c>
      <c r="N574" s="11">
        <v>1019960005</v>
      </c>
      <c r="O574" s="11"/>
      <c r="P574" s="11" t="s">
        <v>115</v>
      </c>
      <c r="Q574" s="11"/>
      <c r="R574" s="11" t="s">
        <v>980</v>
      </c>
      <c r="S574" s="11" t="s">
        <v>1374</v>
      </c>
      <c r="T574" s="11"/>
      <c r="U574" s="11"/>
      <c r="V574" s="11"/>
      <c r="W574" s="11"/>
      <c r="X574" s="36">
        <f t="shared" si="16"/>
        <v>0</v>
      </c>
      <c r="Y574" s="36">
        <f t="shared" si="17"/>
        <v>0</v>
      </c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2"/>
      <c r="BC574" s="11"/>
      <c r="BD574" s="16"/>
      <c r="BE574" s="16"/>
    </row>
    <row r="575" spans="1:57" x14ac:dyDescent="0.3">
      <c r="A575" s="11" t="s">
        <v>3280</v>
      </c>
      <c r="B575" s="11" t="s">
        <v>3281</v>
      </c>
      <c r="C575" s="11" t="s">
        <v>1372</v>
      </c>
      <c r="D575" s="11" t="s">
        <v>1446</v>
      </c>
      <c r="E575" s="11" t="s">
        <v>550</v>
      </c>
      <c r="F575" s="11" t="s">
        <v>550</v>
      </c>
      <c r="G575" s="13">
        <v>42268.638495370367</v>
      </c>
      <c r="H575" s="11"/>
      <c r="I575" s="11"/>
      <c r="J575" s="11" t="s">
        <v>350</v>
      </c>
      <c r="K575" s="11"/>
      <c r="L575" s="11" t="s">
        <v>704</v>
      </c>
      <c r="M575" s="11" t="s">
        <v>353</v>
      </c>
      <c r="N575" s="11">
        <v>1019960004</v>
      </c>
      <c r="O575" s="11"/>
      <c r="P575" s="11" t="s">
        <v>241</v>
      </c>
      <c r="Q575" s="11"/>
      <c r="R575" s="11" t="s">
        <v>983</v>
      </c>
      <c r="S575" s="11" t="s">
        <v>1374</v>
      </c>
      <c r="T575" s="11"/>
      <c r="U575" s="11"/>
      <c r="V575" s="11"/>
      <c r="W575" s="11"/>
      <c r="X575" s="36">
        <f t="shared" si="16"/>
        <v>0</v>
      </c>
      <c r="Y575" s="36">
        <f t="shared" si="17"/>
        <v>0</v>
      </c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6"/>
      <c r="BE575" s="16"/>
    </row>
    <row r="576" spans="1:57" x14ac:dyDescent="0.3">
      <c r="A576" s="11" t="s">
        <v>3282</v>
      </c>
      <c r="B576" s="11" t="s">
        <v>3283</v>
      </c>
      <c r="C576" s="11" t="s">
        <v>1372</v>
      </c>
      <c r="D576" s="11" t="s">
        <v>1391</v>
      </c>
      <c r="E576" s="11" t="s">
        <v>379</v>
      </c>
      <c r="F576" s="11" t="s">
        <v>379</v>
      </c>
      <c r="G576" s="13">
        <v>42269.430254629631</v>
      </c>
      <c r="H576" s="11"/>
      <c r="I576" s="11"/>
      <c r="J576" s="11" t="s">
        <v>387</v>
      </c>
      <c r="K576" s="11"/>
      <c r="L576" s="11" t="s">
        <v>699</v>
      </c>
      <c r="M576" s="11" t="s">
        <v>353</v>
      </c>
      <c r="N576" s="11">
        <v>1200605</v>
      </c>
      <c r="O576" s="11"/>
      <c r="P576" s="11" t="s">
        <v>165</v>
      </c>
      <c r="Q576" s="11"/>
      <c r="R576" s="11"/>
      <c r="S576" s="11" t="s">
        <v>1374</v>
      </c>
      <c r="T576" s="11"/>
      <c r="U576" s="11"/>
      <c r="V576" s="11"/>
      <c r="W576" s="11"/>
      <c r="X576" s="36">
        <f t="shared" si="16"/>
        <v>0</v>
      </c>
      <c r="Y576" s="36">
        <f t="shared" si="17"/>
        <v>0</v>
      </c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2"/>
      <c r="AL576" s="12"/>
      <c r="AM576" s="12"/>
      <c r="AN576" s="12"/>
      <c r="AO576" s="12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2"/>
      <c r="BC576" s="11"/>
      <c r="BD576" s="16"/>
      <c r="BE576" s="16"/>
    </row>
    <row r="577" spans="1:57" x14ac:dyDescent="0.3">
      <c r="A577" s="11" t="s">
        <v>3284</v>
      </c>
      <c r="B577" s="11" t="s">
        <v>3285</v>
      </c>
      <c r="C577" s="11" t="s">
        <v>1372</v>
      </c>
      <c r="D577" s="11" t="s">
        <v>1505</v>
      </c>
      <c r="E577" s="11" t="s">
        <v>165</v>
      </c>
      <c r="F577" s="11" t="s">
        <v>345</v>
      </c>
      <c r="G577" s="13">
        <v>42269.445069444446</v>
      </c>
      <c r="H577" s="13"/>
      <c r="I577" s="11"/>
      <c r="J577" s="11" t="s">
        <v>350</v>
      </c>
      <c r="K577" s="11"/>
      <c r="L577" s="11" t="s">
        <v>699</v>
      </c>
      <c r="M577" s="11" t="s">
        <v>353</v>
      </c>
      <c r="N577" s="11">
        <v>1200605</v>
      </c>
      <c r="O577" s="11"/>
      <c r="P577" s="11" t="s">
        <v>165</v>
      </c>
      <c r="Q577" s="11"/>
      <c r="R577" s="11"/>
      <c r="S577" s="11" t="s">
        <v>1374</v>
      </c>
      <c r="T577" s="11"/>
      <c r="U577" s="11"/>
      <c r="V577" s="11"/>
      <c r="W577" s="11"/>
      <c r="X577" s="36">
        <f t="shared" si="16"/>
        <v>0</v>
      </c>
      <c r="Y577" s="36">
        <f t="shared" si="17"/>
        <v>0</v>
      </c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2"/>
      <c r="AL577" s="12"/>
      <c r="AM577" s="11"/>
      <c r="AN577" s="11"/>
      <c r="AO577" s="12"/>
      <c r="AP577" s="11"/>
      <c r="AQ577" s="12"/>
      <c r="AR577" s="11"/>
      <c r="AS577" s="12"/>
      <c r="AT577" s="11"/>
      <c r="AU577" s="11"/>
      <c r="AV577" s="11"/>
      <c r="AW577" s="11"/>
      <c r="AX577" s="11"/>
      <c r="AY577" s="11"/>
      <c r="AZ577" s="11"/>
      <c r="BA577" s="11"/>
      <c r="BB577" s="12"/>
      <c r="BC577" s="11"/>
      <c r="BD577" s="16"/>
      <c r="BE577" s="16"/>
    </row>
    <row r="578" spans="1:57" x14ac:dyDescent="0.3">
      <c r="A578" s="11" t="s">
        <v>3286</v>
      </c>
      <c r="B578" s="11" t="s">
        <v>3287</v>
      </c>
      <c r="C578" s="11" t="s">
        <v>1372</v>
      </c>
      <c r="D578" s="11" t="s">
        <v>3241</v>
      </c>
      <c r="E578" s="11" t="s">
        <v>3288</v>
      </c>
      <c r="F578" s="11" t="s">
        <v>2301</v>
      </c>
      <c r="G578" s="13">
        <v>42269.462731481479</v>
      </c>
      <c r="H578" s="13"/>
      <c r="I578" s="11"/>
      <c r="J578" s="11" t="s">
        <v>387</v>
      </c>
      <c r="K578" s="11"/>
      <c r="L578" s="11" t="s">
        <v>699</v>
      </c>
      <c r="M578" s="11" t="s">
        <v>353</v>
      </c>
      <c r="N578" s="11">
        <v>1200605</v>
      </c>
      <c r="O578" s="11"/>
      <c r="P578" s="11" t="s">
        <v>165</v>
      </c>
      <c r="Q578" s="11"/>
      <c r="R578" s="11"/>
      <c r="S578" s="11" t="s">
        <v>1374</v>
      </c>
      <c r="T578" s="11"/>
      <c r="U578" s="11"/>
      <c r="V578" s="11"/>
      <c r="W578" s="11"/>
      <c r="X578" s="36">
        <f t="shared" si="16"/>
        <v>0</v>
      </c>
      <c r="Y578" s="36">
        <f t="shared" si="17"/>
        <v>0</v>
      </c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2"/>
      <c r="AL578" s="11"/>
      <c r="AM578" s="11"/>
      <c r="AN578" s="11"/>
      <c r="AO578" s="11"/>
      <c r="AP578" s="11"/>
      <c r="AQ578" s="12"/>
      <c r="AR578" s="11"/>
      <c r="AS578" s="12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6"/>
      <c r="BE578" s="16"/>
    </row>
    <row r="579" spans="1:57" x14ac:dyDescent="0.3">
      <c r="A579" s="11" t="s">
        <v>3289</v>
      </c>
      <c r="B579" s="11" t="s">
        <v>3290</v>
      </c>
      <c r="C579" s="11" t="s">
        <v>1372</v>
      </c>
      <c r="D579" s="11" t="s">
        <v>3241</v>
      </c>
      <c r="E579" s="11" t="s">
        <v>424</v>
      </c>
      <c r="F579" s="11" t="s">
        <v>2301</v>
      </c>
      <c r="G579" s="13">
        <v>42269.467141203706</v>
      </c>
      <c r="H579" s="11"/>
      <c r="I579" s="11"/>
      <c r="J579" s="11" t="s">
        <v>387</v>
      </c>
      <c r="K579" s="11"/>
      <c r="L579" s="11" t="s">
        <v>699</v>
      </c>
      <c r="M579" s="11" t="s">
        <v>353</v>
      </c>
      <c r="N579" s="11">
        <v>1200605</v>
      </c>
      <c r="O579" s="11"/>
      <c r="P579" s="11" t="s">
        <v>165</v>
      </c>
      <c r="Q579" s="11"/>
      <c r="R579" s="11"/>
      <c r="S579" s="11" t="s">
        <v>1374</v>
      </c>
      <c r="T579" s="11"/>
      <c r="U579" s="11"/>
      <c r="V579" s="11"/>
      <c r="W579" s="11"/>
      <c r="X579" s="36">
        <f t="shared" ref="X579:X642" si="18">T579+V579</f>
        <v>0</v>
      </c>
      <c r="Y579" s="36">
        <f t="shared" ref="Y579:Y642" si="19">U579+W579</f>
        <v>0</v>
      </c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6"/>
      <c r="BE579" s="16"/>
    </row>
    <row r="580" spans="1:57" x14ac:dyDescent="0.3">
      <c r="A580" s="11" t="s">
        <v>3291</v>
      </c>
      <c r="B580" s="11" t="s">
        <v>3292</v>
      </c>
      <c r="C580" s="11" t="s">
        <v>1372</v>
      </c>
      <c r="D580" s="11" t="s">
        <v>2269</v>
      </c>
      <c r="E580" s="11" t="s">
        <v>461</v>
      </c>
      <c r="F580" s="11" t="s">
        <v>461</v>
      </c>
      <c r="G580" s="13">
        <v>42270.551828703705</v>
      </c>
      <c r="H580" s="11"/>
      <c r="I580" s="11"/>
      <c r="J580" s="11" t="s">
        <v>387</v>
      </c>
      <c r="K580" s="11"/>
      <c r="L580" s="11" t="s">
        <v>699</v>
      </c>
      <c r="M580" s="11" t="s">
        <v>353</v>
      </c>
      <c r="N580" s="11">
        <v>1200605</v>
      </c>
      <c r="O580" s="11"/>
      <c r="P580" s="11" t="s">
        <v>165</v>
      </c>
      <c r="Q580" s="11"/>
      <c r="R580" s="11"/>
      <c r="S580" s="11" t="s">
        <v>1374</v>
      </c>
      <c r="T580" s="11"/>
      <c r="U580" s="11"/>
      <c r="V580" s="11"/>
      <c r="W580" s="11"/>
      <c r="X580" s="36">
        <f t="shared" si="18"/>
        <v>0</v>
      </c>
      <c r="Y580" s="36">
        <f t="shared" si="19"/>
        <v>0</v>
      </c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2"/>
      <c r="AL580" s="12"/>
      <c r="AM580" s="12"/>
      <c r="AN580" s="12"/>
      <c r="AO580" s="11"/>
      <c r="AP580" s="11"/>
      <c r="AQ580" s="12"/>
      <c r="AR580" s="12"/>
      <c r="AS580" s="12"/>
      <c r="AT580" s="11"/>
      <c r="AU580" s="11"/>
      <c r="AV580" s="11"/>
      <c r="AW580" s="11"/>
      <c r="AX580" s="11"/>
      <c r="AY580" s="11"/>
      <c r="AZ580" s="11"/>
      <c r="BA580" s="11"/>
      <c r="BB580" s="12"/>
      <c r="BC580" s="11"/>
      <c r="BD580" s="16"/>
      <c r="BE580" s="16"/>
    </row>
    <row r="581" spans="1:57" x14ac:dyDescent="0.3">
      <c r="A581" s="11" t="s">
        <v>3293</v>
      </c>
      <c r="B581" s="11" t="s">
        <v>3294</v>
      </c>
      <c r="C581" s="11" t="s">
        <v>1372</v>
      </c>
      <c r="D581" s="11" t="s">
        <v>1384</v>
      </c>
      <c r="E581" s="11" t="s">
        <v>413</v>
      </c>
      <c r="F581" s="11" t="s">
        <v>413</v>
      </c>
      <c r="G581" s="13">
        <v>42270.687222222223</v>
      </c>
      <c r="H581" s="13"/>
      <c r="I581" s="11"/>
      <c r="J581" s="11" t="s">
        <v>350</v>
      </c>
      <c r="K581" s="11"/>
      <c r="L581" s="11" t="s">
        <v>699</v>
      </c>
      <c r="M581" s="11" t="s">
        <v>353</v>
      </c>
      <c r="N581" s="11">
        <v>1200605</v>
      </c>
      <c r="O581" s="11"/>
      <c r="P581" s="11" t="s">
        <v>165</v>
      </c>
      <c r="Q581" s="11"/>
      <c r="R581" s="11"/>
      <c r="S581" s="11" t="s">
        <v>1374</v>
      </c>
      <c r="T581" s="11"/>
      <c r="U581" s="11"/>
      <c r="V581" s="11"/>
      <c r="W581" s="11"/>
      <c r="X581" s="36">
        <f t="shared" si="18"/>
        <v>0</v>
      </c>
      <c r="Y581" s="36">
        <f t="shared" si="19"/>
        <v>0</v>
      </c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2"/>
      <c r="AL581" s="12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6"/>
      <c r="BE581" s="16"/>
    </row>
    <row r="582" spans="1:57" x14ac:dyDescent="0.3">
      <c r="A582" s="11" t="s">
        <v>3295</v>
      </c>
      <c r="B582" s="11" t="s">
        <v>3296</v>
      </c>
      <c r="C582" s="11" t="s">
        <v>1372</v>
      </c>
      <c r="D582" s="11" t="s">
        <v>1425</v>
      </c>
      <c r="E582" s="11" t="s">
        <v>648</v>
      </c>
      <c r="F582" s="11" t="s">
        <v>574</v>
      </c>
      <c r="G582" s="13">
        <v>42271.44394675926</v>
      </c>
      <c r="H582" s="11"/>
      <c r="I582" s="11"/>
      <c r="J582" s="11" t="s">
        <v>350</v>
      </c>
      <c r="K582" s="11"/>
      <c r="L582" s="11" t="s">
        <v>699</v>
      </c>
      <c r="M582" s="11" t="s">
        <v>353</v>
      </c>
      <c r="N582" s="11">
        <v>1200501</v>
      </c>
      <c r="O582" s="11"/>
      <c r="P582" s="11" t="s">
        <v>135</v>
      </c>
      <c r="Q582" s="11"/>
      <c r="R582" s="11" t="s">
        <v>979</v>
      </c>
      <c r="S582" s="11" t="s">
        <v>356</v>
      </c>
      <c r="T582" s="11"/>
      <c r="U582" s="11"/>
      <c r="V582" s="11"/>
      <c r="W582" s="11"/>
      <c r="X582" s="36">
        <f t="shared" si="18"/>
        <v>0</v>
      </c>
      <c r="Y582" s="36">
        <f t="shared" si="19"/>
        <v>0</v>
      </c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2"/>
      <c r="BC582" s="11"/>
      <c r="BD582" s="16"/>
      <c r="BE582" s="16"/>
    </row>
    <row r="583" spans="1:57" x14ac:dyDescent="0.3">
      <c r="A583" s="11" t="s">
        <v>3297</v>
      </c>
      <c r="B583" s="11" t="s">
        <v>3298</v>
      </c>
      <c r="C583" s="11" t="s">
        <v>1372</v>
      </c>
      <c r="D583" s="11" t="s">
        <v>3134</v>
      </c>
      <c r="E583" s="11" t="s">
        <v>3135</v>
      </c>
      <c r="F583" s="11" t="s">
        <v>3135</v>
      </c>
      <c r="G583" s="13">
        <v>42271.47587962963</v>
      </c>
      <c r="H583" s="11"/>
      <c r="I583" s="11"/>
      <c r="J583" s="11" t="s">
        <v>387</v>
      </c>
      <c r="K583" s="11"/>
      <c r="L583" s="11" t="s">
        <v>704</v>
      </c>
      <c r="M583" s="11" t="s">
        <v>348</v>
      </c>
      <c r="N583" s="11">
        <v>1200502</v>
      </c>
      <c r="O583" s="11"/>
      <c r="P583" s="11" t="s">
        <v>165</v>
      </c>
      <c r="Q583" s="11" t="s">
        <v>2180</v>
      </c>
      <c r="R583" s="11"/>
      <c r="S583" s="11" t="s">
        <v>1374</v>
      </c>
      <c r="T583" s="11">
        <v>520</v>
      </c>
      <c r="U583" s="11"/>
      <c r="V583" s="11"/>
      <c r="W583" s="11"/>
      <c r="X583" s="36">
        <f t="shared" si="18"/>
        <v>520</v>
      </c>
      <c r="Y583" s="36">
        <f t="shared" si="19"/>
        <v>0</v>
      </c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2"/>
      <c r="AL583" s="12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6"/>
      <c r="BE583" s="16"/>
    </row>
    <row r="584" spans="1:57" x14ac:dyDescent="0.3">
      <c r="A584" s="11" t="s">
        <v>3299</v>
      </c>
      <c r="B584" s="11" t="s">
        <v>3300</v>
      </c>
      <c r="C584" s="11" t="s">
        <v>1372</v>
      </c>
      <c r="D584" s="11" t="s">
        <v>3134</v>
      </c>
      <c r="E584" s="11" t="s">
        <v>3135</v>
      </c>
      <c r="F584" s="11" t="s">
        <v>3135</v>
      </c>
      <c r="G584" s="13">
        <v>42271.483900462961</v>
      </c>
      <c r="H584" s="13"/>
      <c r="I584" s="11"/>
      <c r="J584" s="11" t="s">
        <v>387</v>
      </c>
      <c r="K584" s="11"/>
      <c r="L584" s="11" t="s">
        <v>704</v>
      </c>
      <c r="M584" s="11" t="s">
        <v>348</v>
      </c>
      <c r="N584" s="11">
        <v>1200502</v>
      </c>
      <c r="O584" s="11"/>
      <c r="P584" s="11" t="s">
        <v>165</v>
      </c>
      <c r="Q584" s="11" t="s">
        <v>2180</v>
      </c>
      <c r="R584" s="11"/>
      <c r="S584" s="11" t="s">
        <v>1374</v>
      </c>
      <c r="T584" s="11">
        <v>160</v>
      </c>
      <c r="U584" s="11"/>
      <c r="V584" s="11"/>
      <c r="W584" s="11"/>
      <c r="X584" s="36">
        <f t="shared" si="18"/>
        <v>160</v>
      </c>
      <c r="Y584" s="36">
        <f t="shared" si="19"/>
        <v>0</v>
      </c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6"/>
      <c r="BE584" s="16"/>
    </row>
    <row r="585" spans="1:57" x14ac:dyDescent="0.3">
      <c r="A585" s="11" t="s">
        <v>3301</v>
      </c>
      <c r="B585" s="11" t="s">
        <v>3743</v>
      </c>
      <c r="C585" s="11" t="s">
        <v>1372</v>
      </c>
      <c r="D585" s="11" t="s">
        <v>3302</v>
      </c>
      <c r="E585" s="11" t="s">
        <v>1802</v>
      </c>
      <c r="F585" s="11" t="s">
        <v>77</v>
      </c>
      <c r="G585" s="13">
        <v>42271.701018518521</v>
      </c>
      <c r="H585" s="11">
        <v>42872.378530092596</v>
      </c>
      <c r="I585" s="11" t="s">
        <v>77</v>
      </c>
      <c r="J585" s="11" t="s">
        <v>387</v>
      </c>
      <c r="K585" s="11"/>
      <c r="L585" s="11" t="s">
        <v>704</v>
      </c>
      <c r="M585" s="11" t="s">
        <v>348</v>
      </c>
      <c r="N585" s="11">
        <v>1069960001</v>
      </c>
      <c r="O585" s="11"/>
      <c r="P585" s="11" t="s">
        <v>77</v>
      </c>
      <c r="Q585" s="11" t="s">
        <v>2316</v>
      </c>
      <c r="R585" s="11" t="s">
        <v>983</v>
      </c>
      <c r="S585" s="11" t="s">
        <v>1383</v>
      </c>
      <c r="T585" s="11">
        <v>80</v>
      </c>
      <c r="U585" s="11"/>
      <c r="V585" s="11"/>
      <c r="W585" s="11"/>
      <c r="X585" s="36">
        <f t="shared" si="18"/>
        <v>80</v>
      </c>
      <c r="Y585" s="36">
        <f t="shared" si="19"/>
        <v>0</v>
      </c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6"/>
      <c r="BE585" s="16"/>
    </row>
    <row r="586" spans="1:57" x14ac:dyDescent="0.3">
      <c r="A586" s="11" t="s">
        <v>3303</v>
      </c>
      <c r="B586" s="11" t="s">
        <v>3304</v>
      </c>
      <c r="C586" s="11" t="s">
        <v>1372</v>
      </c>
      <c r="D586" s="11" t="s">
        <v>1477</v>
      </c>
      <c r="E586" s="11" t="s">
        <v>382</v>
      </c>
      <c r="F586" s="11" t="s">
        <v>382</v>
      </c>
      <c r="G586" s="13">
        <v>42272.413148148145</v>
      </c>
      <c r="H586" s="11"/>
      <c r="I586" s="11"/>
      <c r="J586" s="11" t="s">
        <v>350</v>
      </c>
      <c r="K586" s="11"/>
      <c r="L586" s="11" t="s">
        <v>699</v>
      </c>
      <c r="M586" s="11" t="s">
        <v>353</v>
      </c>
      <c r="N586" s="11">
        <v>1200010</v>
      </c>
      <c r="O586" s="11"/>
      <c r="P586" s="11" t="s">
        <v>112</v>
      </c>
      <c r="Q586" s="11"/>
      <c r="R586" s="11"/>
      <c r="S586" s="11" t="s">
        <v>1374</v>
      </c>
      <c r="T586" s="11"/>
      <c r="U586" s="11"/>
      <c r="V586" s="11"/>
      <c r="W586" s="11"/>
      <c r="X586" s="36">
        <f t="shared" si="18"/>
        <v>0</v>
      </c>
      <c r="Y586" s="36">
        <f t="shared" si="19"/>
        <v>0</v>
      </c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2"/>
      <c r="AL586" s="12"/>
      <c r="AM586" s="11"/>
      <c r="AN586" s="11"/>
      <c r="AO586" s="11"/>
      <c r="AP586" s="11"/>
      <c r="AQ586" s="11"/>
      <c r="AR586" s="11"/>
      <c r="AS586" s="12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6"/>
      <c r="BE586" s="16"/>
    </row>
    <row r="587" spans="1:57" x14ac:dyDescent="0.3">
      <c r="A587" s="11" t="s">
        <v>3305</v>
      </c>
      <c r="B587" s="11" t="s">
        <v>3306</v>
      </c>
      <c r="C587" s="11">
        <v>108983</v>
      </c>
      <c r="D587" s="11" t="s">
        <v>1430</v>
      </c>
      <c r="E587" s="11" t="s">
        <v>3183</v>
      </c>
      <c r="F587" s="11" t="s">
        <v>3183</v>
      </c>
      <c r="G587" s="13">
        <v>42272.671539351853</v>
      </c>
      <c r="H587" s="11"/>
      <c r="I587" s="11"/>
      <c r="J587" s="11" t="s">
        <v>624</v>
      </c>
      <c r="K587" s="11"/>
      <c r="L587" s="11" t="s">
        <v>704</v>
      </c>
      <c r="M587" s="11" t="s">
        <v>353</v>
      </c>
      <c r="N587" s="11">
        <v>1069960001</v>
      </c>
      <c r="O587" s="11"/>
      <c r="P587" s="11" t="s">
        <v>165</v>
      </c>
      <c r="Q587" s="11"/>
      <c r="R587" s="11"/>
      <c r="S587" s="11" t="s">
        <v>1374</v>
      </c>
      <c r="T587" s="11"/>
      <c r="U587" s="11"/>
      <c r="V587" s="11"/>
      <c r="W587" s="11"/>
      <c r="X587" s="36">
        <f t="shared" si="18"/>
        <v>0</v>
      </c>
      <c r="Y587" s="36">
        <f t="shared" si="19"/>
        <v>0</v>
      </c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6"/>
      <c r="BE587" s="16"/>
    </row>
    <row r="588" spans="1:57" x14ac:dyDescent="0.3">
      <c r="A588" s="11" t="s">
        <v>3307</v>
      </c>
      <c r="B588" s="11" t="s">
        <v>3308</v>
      </c>
      <c r="C588" s="11" t="s">
        <v>3309</v>
      </c>
      <c r="D588" s="11" t="s">
        <v>1430</v>
      </c>
      <c r="E588" s="11" t="s">
        <v>3183</v>
      </c>
      <c r="F588" s="11" t="s">
        <v>3183</v>
      </c>
      <c r="G588" s="13">
        <v>42272.661990740744</v>
      </c>
      <c r="H588" s="11"/>
      <c r="I588" s="11"/>
      <c r="J588" s="11" t="s">
        <v>624</v>
      </c>
      <c r="K588" s="11"/>
      <c r="L588" s="11" t="s">
        <v>705</v>
      </c>
      <c r="M588" s="11" t="s">
        <v>348</v>
      </c>
      <c r="N588" s="11">
        <v>1069960001</v>
      </c>
      <c r="O588" s="11"/>
      <c r="P588" s="11" t="s">
        <v>165</v>
      </c>
      <c r="Q588" s="11"/>
      <c r="R588" s="11"/>
      <c r="S588" s="11" t="s">
        <v>1374</v>
      </c>
      <c r="T588" s="11"/>
      <c r="U588" s="11"/>
      <c r="V588" s="11"/>
      <c r="W588" s="11"/>
      <c r="X588" s="36">
        <f t="shared" si="18"/>
        <v>0</v>
      </c>
      <c r="Y588" s="36">
        <f t="shared" si="19"/>
        <v>0</v>
      </c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2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2"/>
      <c r="BC588" s="11"/>
      <c r="BD588" s="16"/>
      <c r="BE588" s="16"/>
    </row>
    <row r="589" spans="1:57" x14ac:dyDescent="0.3">
      <c r="A589" s="11" t="s">
        <v>3310</v>
      </c>
      <c r="B589" s="11" t="s">
        <v>3311</v>
      </c>
      <c r="C589" s="11" t="s">
        <v>1372</v>
      </c>
      <c r="D589" s="11" t="s">
        <v>1384</v>
      </c>
      <c r="E589" s="11" t="s">
        <v>413</v>
      </c>
      <c r="F589" s="11" t="s">
        <v>413</v>
      </c>
      <c r="G589" s="13">
        <v>42275.692094907405</v>
      </c>
      <c r="H589" s="11"/>
      <c r="I589" s="11"/>
      <c r="J589" s="11" t="s">
        <v>387</v>
      </c>
      <c r="K589" s="11"/>
      <c r="L589" s="11" t="s">
        <v>699</v>
      </c>
      <c r="M589" s="11" t="s">
        <v>353</v>
      </c>
      <c r="N589" s="11">
        <v>1200605</v>
      </c>
      <c r="O589" s="11"/>
      <c r="P589" s="11" t="s">
        <v>165</v>
      </c>
      <c r="Q589" s="11" t="s">
        <v>2162</v>
      </c>
      <c r="R589" s="11"/>
      <c r="S589" s="11" t="s">
        <v>1374</v>
      </c>
      <c r="T589" s="11"/>
      <c r="U589" s="11"/>
      <c r="V589" s="11"/>
      <c r="W589" s="11"/>
      <c r="X589" s="36">
        <f t="shared" si="18"/>
        <v>0</v>
      </c>
      <c r="Y589" s="36">
        <f t="shared" si="19"/>
        <v>0</v>
      </c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6"/>
      <c r="BE589" s="16"/>
    </row>
    <row r="590" spans="1:57" x14ac:dyDescent="0.3">
      <c r="A590" s="11" t="s">
        <v>991</v>
      </c>
      <c r="B590" s="11" t="s">
        <v>1054</v>
      </c>
      <c r="C590" s="11" t="s">
        <v>1372</v>
      </c>
      <c r="D590" s="11" t="s">
        <v>1482</v>
      </c>
      <c r="E590" s="11" t="s">
        <v>718</v>
      </c>
      <c r="F590" s="11" t="s">
        <v>718</v>
      </c>
      <c r="G590" s="13">
        <v>42276.650787037041</v>
      </c>
      <c r="H590" s="11"/>
      <c r="I590" s="11"/>
      <c r="J590" s="11" t="s">
        <v>350</v>
      </c>
      <c r="K590" s="11"/>
      <c r="L590" s="11" t="s">
        <v>699</v>
      </c>
      <c r="M590" s="11" t="s">
        <v>353</v>
      </c>
      <c r="N590" s="11">
        <v>1200501</v>
      </c>
      <c r="O590" s="11"/>
      <c r="P590" s="11" t="s">
        <v>297</v>
      </c>
      <c r="Q590" s="11" t="s">
        <v>369</v>
      </c>
      <c r="R590" s="11" t="s">
        <v>984</v>
      </c>
      <c r="S590" s="11" t="s">
        <v>356</v>
      </c>
      <c r="T590" s="11">
        <v>20</v>
      </c>
      <c r="U590" s="11"/>
      <c r="V590" s="11"/>
      <c r="W590" s="11"/>
      <c r="X590" s="36">
        <f t="shared" si="18"/>
        <v>20</v>
      </c>
      <c r="Y590" s="36">
        <f t="shared" si="19"/>
        <v>0</v>
      </c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2"/>
      <c r="AL590" s="12"/>
      <c r="AM590" s="12"/>
      <c r="AN590" s="12"/>
      <c r="AO590" s="11"/>
      <c r="AP590" s="11"/>
      <c r="AQ590" s="12"/>
      <c r="AR590" s="11"/>
      <c r="AS590" s="12"/>
      <c r="AT590" s="11"/>
      <c r="AU590" s="11"/>
      <c r="AV590" s="11"/>
      <c r="AW590" s="11"/>
      <c r="AX590" s="11"/>
      <c r="AY590" s="11"/>
      <c r="AZ590" s="11"/>
      <c r="BA590" s="11"/>
      <c r="BB590" s="12"/>
      <c r="BC590" s="11"/>
      <c r="BD590" s="16"/>
      <c r="BE590" s="16"/>
    </row>
    <row r="591" spans="1:57" x14ac:dyDescent="0.3">
      <c r="A591" s="11" t="s">
        <v>3313</v>
      </c>
      <c r="B591" s="11" t="s">
        <v>3314</v>
      </c>
      <c r="C591" s="11" t="s">
        <v>1372</v>
      </c>
      <c r="D591" s="11" t="s">
        <v>2376</v>
      </c>
      <c r="E591" s="11" t="s">
        <v>531</v>
      </c>
      <c r="F591" s="11" t="s">
        <v>3312</v>
      </c>
      <c r="G591" s="13">
        <v>42278.244814814818</v>
      </c>
      <c r="H591" s="11"/>
      <c r="I591" s="11"/>
      <c r="J591" s="11" t="s">
        <v>350</v>
      </c>
      <c r="K591" s="11"/>
      <c r="L591" s="11" t="s">
        <v>704</v>
      </c>
      <c r="M591" s="11" t="s">
        <v>348</v>
      </c>
      <c r="N591" s="11">
        <v>1008890</v>
      </c>
      <c r="O591" s="11"/>
      <c r="P591" s="11" t="s">
        <v>111</v>
      </c>
      <c r="Q591" s="11"/>
      <c r="R591" s="11"/>
      <c r="S591" s="11" t="s">
        <v>1383</v>
      </c>
      <c r="T591" s="11"/>
      <c r="U591" s="11"/>
      <c r="V591" s="11">
        <v>100</v>
      </c>
      <c r="W591" s="11"/>
      <c r="X591" s="36">
        <f t="shared" si="18"/>
        <v>100</v>
      </c>
      <c r="Y591" s="36">
        <f t="shared" si="19"/>
        <v>0</v>
      </c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6"/>
      <c r="BE591" s="16"/>
    </row>
    <row r="592" spans="1:57" x14ac:dyDescent="0.3">
      <c r="A592" s="11" t="s">
        <v>3315</v>
      </c>
      <c r="B592" s="11" t="s">
        <v>3316</v>
      </c>
      <c r="C592" s="11" t="s">
        <v>1372</v>
      </c>
      <c r="D592" s="11" t="s">
        <v>1460</v>
      </c>
      <c r="E592" s="11" t="s">
        <v>124</v>
      </c>
      <c r="F592" s="11" t="s">
        <v>569</v>
      </c>
      <c r="G592" s="13">
        <v>42278.402442129627</v>
      </c>
      <c r="H592" s="11"/>
      <c r="I592" s="11"/>
      <c r="J592" s="11" t="s">
        <v>354</v>
      </c>
      <c r="K592" s="11"/>
      <c r="L592" s="11" t="s">
        <v>699</v>
      </c>
      <c r="M592" s="11" t="s">
        <v>353</v>
      </c>
      <c r="N592" s="11"/>
      <c r="O592" s="11"/>
      <c r="P592" s="11" t="s">
        <v>231</v>
      </c>
      <c r="Q592" s="11"/>
      <c r="R592" s="11" t="s">
        <v>981</v>
      </c>
      <c r="S592" s="11" t="s">
        <v>1374</v>
      </c>
      <c r="T592" s="11"/>
      <c r="U592" s="11"/>
      <c r="V592" s="11"/>
      <c r="W592" s="11"/>
      <c r="X592" s="36">
        <f t="shared" si="18"/>
        <v>0</v>
      </c>
      <c r="Y592" s="36">
        <f t="shared" si="19"/>
        <v>0</v>
      </c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6"/>
      <c r="BE592" s="16"/>
    </row>
    <row r="593" spans="1:57" x14ac:dyDescent="0.3">
      <c r="A593" s="11" t="s">
        <v>992</v>
      </c>
      <c r="B593" s="11" t="s">
        <v>1055</v>
      </c>
      <c r="C593" s="11" t="s">
        <v>1372</v>
      </c>
      <c r="D593" s="11" t="s">
        <v>1463</v>
      </c>
      <c r="E593" s="11" t="s">
        <v>61</v>
      </c>
      <c r="F593" s="11" t="s">
        <v>61</v>
      </c>
      <c r="G593" s="13">
        <v>42279.444722222222</v>
      </c>
      <c r="H593" s="11"/>
      <c r="I593" s="11"/>
      <c r="J593" s="11" t="s">
        <v>350</v>
      </c>
      <c r="K593" s="11"/>
      <c r="L593" s="11" t="s">
        <v>700</v>
      </c>
      <c r="M593" s="11" t="s">
        <v>353</v>
      </c>
      <c r="N593" s="11">
        <v>1200060</v>
      </c>
      <c r="O593" s="11"/>
      <c r="P593" s="11" t="s">
        <v>61</v>
      </c>
      <c r="Q593" s="11" t="s">
        <v>369</v>
      </c>
      <c r="R593" s="11" t="s">
        <v>978</v>
      </c>
      <c r="S593" s="11" t="s">
        <v>1383</v>
      </c>
      <c r="T593" s="11"/>
      <c r="U593" s="11"/>
      <c r="V593" s="11"/>
      <c r="W593" s="11"/>
      <c r="X593" s="36">
        <f t="shared" si="18"/>
        <v>0</v>
      </c>
      <c r="Y593" s="36">
        <f t="shared" si="19"/>
        <v>0</v>
      </c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2"/>
      <c r="AM593" s="12"/>
      <c r="AN593" s="12"/>
      <c r="AO593" s="11"/>
      <c r="AP593" s="11"/>
      <c r="AQ593" s="12"/>
      <c r="AR593" s="11"/>
      <c r="AS593" s="12"/>
      <c r="AT593" s="11"/>
      <c r="AU593" s="11"/>
      <c r="AV593" s="11"/>
      <c r="AW593" s="11"/>
      <c r="AX593" s="11"/>
      <c r="AY593" s="11"/>
      <c r="AZ593" s="11"/>
      <c r="BA593" s="11"/>
      <c r="BB593" s="12"/>
      <c r="BC593" s="11"/>
      <c r="BD593" s="16"/>
      <c r="BE593" s="16"/>
    </row>
    <row r="594" spans="1:57" x14ac:dyDescent="0.3">
      <c r="A594" s="11" t="s">
        <v>3317</v>
      </c>
      <c r="B594" s="11" t="s">
        <v>3318</v>
      </c>
      <c r="C594" s="11" t="s">
        <v>1372</v>
      </c>
      <c r="D594" s="11" t="s">
        <v>3319</v>
      </c>
      <c r="E594" s="11" t="s">
        <v>739</v>
      </c>
      <c r="F594" s="11" t="s">
        <v>2853</v>
      </c>
      <c r="G594" s="13">
        <v>42283.446423611109</v>
      </c>
      <c r="H594" s="11"/>
      <c r="I594" s="11"/>
      <c r="J594" s="11" t="s">
        <v>350</v>
      </c>
      <c r="K594" s="11"/>
      <c r="L594" s="11" t="s">
        <v>699</v>
      </c>
      <c r="M594" s="11" t="s">
        <v>353</v>
      </c>
      <c r="N594" s="11">
        <v>1200605</v>
      </c>
      <c r="O594" s="11"/>
      <c r="P594" s="11" t="s">
        <v>165</v>
      </c>
      <c r="Q594" s="11"/>
      <c r="R594" s="11"/>
      <c r="S594" s="11" t="s">
        <v>1374</v>
      </c>
      <c r="T594" s="11"/>
      <c r="U594" s="11"/>
      <c r="V594" s="11"/>
      <c r="W594" s="11"/>
      <c r="X594" s="36">
        <f t="shared" si="18"/>
        <v>0</v>
      </c>
      <c r="Y594" s="36">
        <f t="shared" si="19"/>
        <v>0</v>
      </c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2"/>
      <c r="AN594" s="12"/>
      <c r="AO594" s="11"/>
      <c r="AP594" s="11"/>
      <c r="AQ594" s="12"/>
      <c r="AR594" s="12"/>
      <c r="AS594" s="12"/>
      <c r="AT594" s="11"/>
      <c r="AU594" s="11"/>
      <c r="AV594" s="11"/>
      <c r="AW594" s="11"/>
      <c r="AX594" s="11"/>
      <c r="AY594" s="11"/>
      <c r="AZ594" s="11"/>
      <c r="BA594" s="11"/>
      <c r="BB594" s="12"/>
      <c r="BC594" s="11"/>
      <c r="BD594" s="16"/>
      <c r="BE594" s="16"/>
    </row>
    <row r="595" spans="1:57" x14ac:dyDescent="0.3">
      <c r="A595" s="11" t="s">
        <v>993</v>
      </c>
      <c r="B595" s="11" t="s">
        <v>1056</v>
      </c>
      <c r="C595" s="11" t="s">
        <v>1372</v>
      </c>
      <c r="D595" s="11" t="s">
        <v>1436</v>
      </c>
      <c r="E595" s="11" t="s">
        <v>423</v>
      </c>
      <c r="F595" s="11" t="s">
        <v>423</v>
      </c>
      <c r="G595" s="13">
        <v>42283.663194444445</v>
      </c>
      <c r="H595" s="11">
        <v>42419.649363425924</v>
      </c>
      <c r="I595" s="11" t="s">
        <v>423</v>
      </c>
      <c r="J595" s="11" t="s">
        <v>387</v>
      </c>
      <c r="K595" s="11"/>
      <c r="L595" s="11" t="s">
        <v>704</v>
      </c>
      <c r="M595" s="11" t="s">
        <v>348</v>
      </c>
      <c r="N595" s="11">
        <v>1200605</v>
      </c>
      <c r="O595" s="11"/>
      <c r="P595" s="11" t="s">
        <v>165</v>
      </c>
      <c r="Q595" s="11" t="s">
        <v>369</v>
      </c>
      <c r="R595" s="11"/>
      <c r="S595" s="11" t="s">
        <v>1383</v>
      </c>
      <c r="T595" s="11">
        <v>100</v>
      </c>
      <c r="U595" s="11">
        <v>91</v>
      </c>
      <c r="V595" s="11"/>
      <c r="W595" s="11"/>
      <c r="X595" s="36">
        <f t="shared" si="18"/>
        <v>100</v>
      </c>
      <c r="Y595" s="36">
        <f t="shared" si="19"/>
        <v>91</v>
      </c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2"/>
      <c r="AL595" s="11"/>
      <c r="AM595" s="12"/>
      <c r="AN595" s="12"/>
      <c r="AO595" s="11"/>
      <c r="AP595" s="11"/>
      <c r="AQ595" s="11"/>
      <c r="AR595" s="12"/>
      <c r="AS595" s="12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6"/>
      <c r="BE595" s="16"/>
    </row>
    <row r="596" spans="1:57" x14ac:dyDescent="0.3">
      <c r="A596" s="11" t="s">
        <v>3320</v>
      </c>
      <c r="B596" s="11" t="s">
        <v>3321</v>
      </c>
      <c r="C596" s="11" t="s">
        <v>1372</v>
      </c>
      <c r="D596" s="11" t="s">
        <v>1479</v>
      </c>
      <c r="E596" s="11" t="s">
        <v>706</v>
      </c>
      <c r="F596" s="11" t="s">
        <v>706</v>
      </c>
      <c r="G596" s="13">
        <v>42283.689710648148</v>
      </c>
      <c r="H596" s="11"/>
      <c r="I596" s="11"/>
      <c r="J596" s="11" t="s">
        <v>350</v>
      </c>
      <c r="K596" s="11"/>
      <c r="L596" s="11"/>
      <c r="M596" s="11"/>
      <c r="N596" s="11"/>
      <c r="O596" s="11"/>
      <c r="P596" s="11"/>
      <c r="Q596" s="11"/>
      <c r="R596" s="11"/>
      <c r="S596" s="11" t="s">
        <v>1374</v>
      </c>
      <c r="T596" s="11"/>
      <c r="U596" s="11"/>
      <c r="V596" s="11"/>
      <c r="W596" s="11"/>
      <c r="X596" s="36">
        <f t="shared" si="18"/>
        <v>0</v>
      </c>
      <c r="Y596" s="36">
        <f t="shared" si="19"/>
        <v>0</v>
      </c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2"/>
      <c r="AL596" s="12"/>
      <c r="AM596" s="12"/>
      <c r="AN596" s="11"/>
      <c r="AO596" s="11"/>
      <c r="AP596" s="11"/>
      <c r="AQ596" s="12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2"/>
      <c r="BC596" s="11"/>
      <c r="BD596" s="16"/>
      <c r="BE596" s="16"/>
    </row>
    <row r="597" spans="1:57" x14ac:dyDescent="0.3">
      <c r="A597" s="11" t="s">
        <v>994</v>
      </c>
      <c r="B597" s="11" t="s">
        <v>1057</v>
      </c>
      <c r="C597" s="11" t="s">
        <v>1372</v>
      </c>
      <c r="D597" s="11" t="s">
        <v>1467</v>
      </c>
      <c r="E597" s="11" t="s">
        <v>608</v>
      </c>
      <c r="F597" s="11" t="s">
        <v>608</v>
      </c>
      <c r="G597" s="13">
        <v>42284.57539351852</v>
      </c>
      <c r="H597" s="11"/>
      <c r="I597" s="11"/>
      <c r="J597" s="11" t="s">
        <v>350</v>
      </c>
      <c r="K597" s="11"/>
      <c r="L597" s="11" t="s">
        <v>704</v>
      </c>
      <c r="M597" s="11" t="s">
        <v>348</v>
      </c>
      <c r="N597" s="11">
        <v>1069960001</v>
      </c>
      <c r="O597" s="11" t="s">
        <v>1475</v>
      </c>
      <c r="P597" s="11" t="s">
        <v>61</v>
      </c>
      <c r="Q597" s="11" t="s">
        <v>369</v>
      </c>
      <c r="R597" s="11" t="s">
        <v>978</v>
      </c>
      <c r="S597" s="11" t="s">
        <v>1383</v>
      </c>
      <c r="T597" s="11">
        <v>57</v>
      </c>
      <c r="U597" s="11">
        <v>41</v>
      </c>
      <c r="V597" s="11"/>
      <c r="W597" s="11"/>
      <c r="X597" s="36">
        <f t="shared" si="18"/>
        <v>57</v>
      </c>
      <c r="Y597" s="36">
        <f t="shared" si="19"/>
        <v>41</v>
      </c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6"/>
      <c r="BE597" s="16"/>
    </row>
    <row r="598" spans="1:57" x14ac:dyDescent="0.3">
      <c r="A598" s="11" t="s">
        <v>995</v>
      </c>
      <c r="B598" s="11" t="s">
        <v>1058</v>
      </c>
      <c r="C598" s="11" t="s">
        <v>1372</v>
      </c>
      <c r="D598" s="11" t="s">
        <v>1464</v>
      </c>
      <c r="E598" s="11" t="s">
        <v>543</v>
      </c>
      <c r="F598" s="11" t="s">
        <v>543</v>
      </c>
      <c r="G598" s="13">
        <v>42284.653356481482</v>
      </c>
      <c r="H598" s="11"/>
      <c r="I598" s="11"/>
      <c r="J598" s="11" t="s">
        <v>354</v>
      </c>
      <c r="K598" s="11"/>
      <c r="L598" s="11" t="s">
        <v>699</v>
      </c>
      <c r="M598" s="11" t="s">
        <v>353</v>
      </c>
      <c r="N598" s="11">
        <v>1200501</v>
      </c>
      <c r="O598" s="11"/>
      <c r="P598" s="11" t="s">
        <v>139</v>
      </c>
      <c r="Q598" s="11" t="s">
        <v>369</v>
      </c>
      <c r="R598" s="11" t="s">
        <v>979</v>
      </c>
      <c r="S598" s="11" t="s">
        <v>1383</v>
      </c>
      <c r="T598" s="11">
        <v>70</v>
      </c>
      <c r="U598" s="11"/>
      <c r="V598" s="11"/>
      <c r="W598" s="11"/>
      <c r="X598" s="36">
        <f t="shared" si="18"/>
        <v>70</v>
      </c>
      <c r="Y598" s="36">
        <f t="shared" si="19"/>
        <v>0</v>
      </c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2"/>
      <c r="AL598" s="12"/>
      <c r="AM598" s="12"/>
      <c r="AN598" s="12"/>
      <c r="AO598" s="12"/>
      <c r="AP598" s="12"/>
      <c r="AQ598" s="12"/>
      <c r="AR598" s="11"/>
      <c r="AS598" s="12"/>
      <c r="AT598" s="11"/>
      <c r="AU598" s="11"/>
      <c r="AV598" s="11"/>
      <c r="AW598" s="11"/>
      <c r="AX598" s="11"/>
      <c r="AY598" s="11"/>
      <c r="AZ598" s="11"/>
      <c r="BA598" s="11"/>
      <c r="BB598" s="12"/>
      <c r="BC598" s="11"/>
      <c r="BD598" s="16"/>
      <c r="BE598" s="16"/>
    </row>
    <row r="599" spans="1:57" x14ac:dyDescent="0.3">
      <c r="A599" s="11" t="s">
        <v>3322</v>
      </c>
      <c r="B599" s="11" t="s">
        <v>3323</v>
      </c>
      <c r="C599" s="11" t="s">
        <v>1372</v>
      </c>
      <c r="D599" s="11" t="s">
        <v>1477</v>
      </c>
      <c r="E599" s="11" t="s">
        <v>382</v>
      </c>
      <c r="F599" s="11" t="s">
        <v>382</v>
      </c>
      <c r="G599" s="13">
        <v>42284.921643518515</v>
      </c>
      <c r="H599" s="11"/>
      <c r="I599" s="11"/>
      <c r="J599" s="11" t="s">
        <v>350</v>
      </c>
      <c r="K599" s="11"/>
      <c r="L599" s="11" t="s">
        <v>699</v>
      </c>
      <c r="M599" s="11" t="s">
        <v>353</v>
      </c>
      <c r="N599" s="11">
        <v>1006900</v>
      </c>
      <c r="O599" s="11"/>
      <c r="P599" s="11" t="s">
        <v>111</v>
      </c>
      <c r="Q599" s="11"/>
      <c r="R599" s="11"/>
      <c r="S599" s="11" t="s">
        <v>1374</v>
      </c>
      <c r="T599" s="11"/>
      <c r="U599" s="11"/>
      <c r="V599" s="11"/>
      <c r="W599" s="11"/>
      <c r="X599" s="36">
        <f t="shared" si="18"/>
        <v>0</v>
      </c>
      <c r="Y599" s="36">
        <f t="shared" si="19"/>
        <v>0</v>
      </c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2"/>
      <c r="AL599" s="11"/>
      <c r="AM599" s="12"/>
      <c r="AN599" s="11"/>
      <c r="AO599" s="12"/>
      <c r="AP599" s="11"/>
      <c r="AQ599" s="12"/>
      <c r="AR599" s="11"/>
      <c r="AS599" s="12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6"/>
      <c r="BE599" s="16"/>
    </row>
    <row r="600" spans="1:57" x14ac:dyDescent="0.3">
      <c r="A600" s="11" t="s">
        <v>3324</v>
      </c>
      <c r="B600" s="11" t="s">
        <v>3325</v>
      </c>
      <c r="C600" s="11" t="s">
        <v>1372</v>
      </c>
      <c r="D600" s="11" t="s">
        <v>1440</v>
      </c>
      <c r="E600" s="11" t="s">
        <v>77</v>
      </c>
      <c r="F600" s="11" t="s">
        <v>1049</v>
      </c>
      <c r="G600" s="13">
        <v>42286.759375000001</v>
      </c>
      <c r="H600" s="11"/>
      <c r="I600" s="11"/>
      <c r="J600" s="11" t="s">
        <v>350</v>
      </c>
      <c r="K600" s="11"/>
      <c r="L600" s="11"/>
      <c r="M600" s="11"/>
      <c r="N600" s="11">
        <v>1200713</v>
      </c>
      <c r="O600" s="11"/>
      <c r="P600" s="11" t="s">
        <v>231</v>
      </c>
      <c r="Q600" s="11"/>
      <c r="R600" s="11" t="s">
        <v>981</v>
      </c>
      <c r="S600" s="11" t="s">
        <v>1374</v>
      </c>
      <c r="T600" s="11"/>
      <c r="U600" s="11"/>
      <c r="V600" s="11"/>
      <c r="W600" s="11"/>
      <c r="X600" s="36">
        <f t="shared" si="18"/>
        <v>0</v>
      </c>
      <c r="Y600" s="36">
        <f t="shared" si="19"/>
        <v>0</v>
      </c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6"/>
      <c r="BE600" s="16"/>
    </row>
    <row r="601" spans="1:57" x14ac:dyDescent="0.3">
      <c r="A601" s="11" t="s">
        <v>3326</v>
      </c>
      <c r="B601" s="11" t="s">
        <v>3327</v>
      </c>
      <c r="C601" s="11" t="s">
        <v>1372</v>
      </c>
      <c r="D601" s="11" t="s">
        <v>1505</v>
      </c>
      <c r="E601" s="11" t="s">
        <v>1627</v>
      </c>
      <c r="F601" s="11" t="s">
        <v>345</v>
      </c>
      <c r="G601" s="13">
        <v>42289.443738425929</v>
      </c>
      <c r="H601" s="11"/>
      <c r="I601" s="11"/>
      <c r="J601" s="11" t="s">
        <v>387</v>
      </c>
      <c r="K601" s="11"/>
      <c r="L601" s="11" t="s">
        <v>699</v>
      </c>
      <c r="M601" s="11" t="s">
        <v>353</v>
      </c>
      <c r="N601" s="11">
        <v>1200605</v>
      </c>
      <c r="O601" s="11"/>
      <c r="P601" s="11" t="s">
        <v>165</v>
      </c>
      <c r="Q601" s="11"/>
      <c r="R601" s="11"/>
      <c r="S601" s="11" t="s">
        <v>1374</v>
      </c>
      <c r="T601" s="11"/>
      <c r="U601" s="11"/>
      <c r="V601" s="11"/>
      <c r="W601" s="11"/>
      <c r="X601" s="36">
        <f t="shared" si="18"/>
        <v>0</v>
      </c>
      <c r="Y601" s="36">
        <f t="shared" si="19"/>
        <v>0</v>
      </c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6"/>
      <c r="BE601" s="16"/>
    </row>
    <row r="602" spans="1:57" x14ac:dyDescent="0.3">
      <c r="A602" s="11" t="s">
        <v>3328</v>
      </c>
      <c r="B602" s="11" t="s">
        <v>3329</v>
      </c>
      <c r="C602" s="11" t="s">
        <v>1372</v>
      </c>
      <c r="D602" s="11" t="s">
        <v>3330</v>
      </c>
      <c r="E602" s="11" t="s">
        <v>3331</v>
      </c>
      <c r="F602" s="11" t="s">
        <v>3331</v>
      </c>
      <c r="G602" s="13">
        <v>42290.390879629631</v>
      </c>
      <c r="H602" s="11"/>
      <c r="I602" s="11"/>
      <c r="J602" s="11" t="s">
        <v>387</v>
      </c>
      <c r="K602" s="11"/>
      <c r="L602" s="11" t="s">
        <v>699</v>
      </c>
      <c r="M602" s="11" t="s">
        <v>353</v>
      </c>
      <c r="N602" s="11">
        <v>1200605</v>
      </c>
      <c r="O602" s="11"/>
      <c r="P602" s="11" t="s">
        <v>165</v>
      </c>
      <c r="Q602" s="11"/>
      <c r="R602" s="11"/>
      <c r="S602" s="11" t="s">
        <v>1374</v>
      </c>
      <c r="T602" s="11"/>
      <c r="U602" s="11"/>
      <c r="V602" s="11"/>
      <c r="W602" s="11"/>
      <c r="X602" s="36">
        <f t="shared" si="18"/>
        <v>0</v>
      </c>
      <c r="Y602" s="36">
        <f t="shared" si="19"/>
        <v>0</v>
      </c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6"/>
      <c r="BE602" s="16"/>
    </row>
    <row r="603" spans="1:57" x14ac:dyDescent="0.3">
      <c r="A603" s="11" t="s">
        <v>996</v>
      </c>
      <c r="B603" s="11" t="s">
        <v>1059</v>
      </c>
      <c r="C603" s="11" t="s">
        <v>1372</v>
      </c>
      <c r="D603" s="11" t="s">
        <v>1479</v>
      </c>
      <c r="E603" s="11" t="s">
        <v>706</v>
      </c>
      <c r="F603" s="11" t="s">
        <v>706</v>
      </c>
      <c r="G603" s="13">
        <v>42291.465486111112</v>
      </c>
      <c r="H603" s="11"/>
      <c r="I603" s="11"/>
      <c r="J603" s="11" t="s">
        <v>350</v>
      </c>
      <c r="K603" s="11"/>
      <c r="L603" s="11" t="s">
        <v>699</v>
      </c>
      <c r="M603" s="11" t="s">
        <v>353</v>
      </c>
      <c r="N603" s="11">
        <v>1069960003</v>
      </c>
      <c r="O603" s="11"/>
      <c r="P603" s="11" t="s">
        <v>115</v>
      </c>
      <c r="Q603" s="11" t="s">
        <v>369</v>
      </c>
      <c r="R603" s="11" t="s">
        <v>980</v>
      </c>
      <c r="S603" s="11" t="s">
        <v>1414</v>
      </c>
      <c r="T603" s="11">
        <v>20</v>
      </c>
      <c r="U603" s="11">
        <v>8.5</v>
      </c>
      <c r="V603" s="11"/>
      <c r="W603" s="11"/>
      <c r="X603" s="36">
        <f t="shared" si="18"/>
        <v>20</v>
      </c>
      <c r="Y603" s="36">
        <f t="shared" si="19"/>
        <v>8.5</v>
      </c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2"/>
      <c r="AL603" s="12"/>
      <c r="AM603" s="12"/>
      <c r="AN603" s="12"/>
      <c r="AO603" s="12"/>
      <c r="AP603" s="12"/>
      <c r="AQ603" s="12"/>
      <c r="AR603" s="11"/>
      <c r="AS603" s="12"/>
      <c r="AT603" s="11"/>
      <c r="AU603" s="11"/>
      <c r="AV603" s="11"/>
      <c r="AW603" s="11"/>
      <c r="AX603" s="11"/>
      <c r="AY603" s="11"/>
      <c r="AZ603" s="11"/>
      <c r="BA603" s="11"/>
      <c r="BB603" s="12"/>
      <c r="BC603" s="11"/>
      <c r="BD603" s="16"/>
      <c r="BE603" s="16"/>
    </row>
    <row r="604" spans="1:57" x14ac:dyDescent="0.3">
      <c r="A604" s="11" t="s">
        <v>3332</v>
      </c>
      <c r="B604" s="11" t="s">
        <v>4859</v>
      </c>
      <c r="C604" s="11" t="s">
        <v>1372</v>
      </c>
      <c r="D604" s="11" t="s">
        <v>1485</v>
      </c>
      <c r="E604" s="11" t="s">
        <v>741</v>
      </c>
      <c r="F604" s="11" t="s">
        <v>741</v>
      </c>
      <c r="G604" s="13">
        <v>42291.438680555555</v>
      </c>
      <c r="H604" s="11"/>
      <c r="I604" s="11"/>
      <c r="J604" s="11" t="s">
        <v>354</v>
      </c>
      <c r="K604" s="11"/>
      <c r="L604" s="11" t="s">
        <v>699</v>
      </c>
      <c r="M604" s="11" t="s">
        <v>353</v>
      </c>
      <c r="N604" s="11">
        <v>1069960001</v>
      </c>
      <c r="O604" s="11"/>
      <c r="P604" s="11" t="s">
        <v>231</v>
      </c>
      <c r="Q604" s="11"/>
      <c r="R604" s="11" t="s">
        <v>981</v>
      </c>
      <c r="S604" s="11" t="s">
        <v>1374</v>
      </c>
      <c r="T604" s="11"/>
      <c r="U604" s="11"/>
      <c r="V604" s="11"/>
      <c r="W604" s="11"/>
      <c r="X604" s="36">
        <f t="shared" si="18"/>
        <v>0</v>
      </c>
      <c r="Y604" s="36">
        <f t="shared" si="19"/>
        <v>0</v>
      </c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2"/>
      <c r="AL604" s="12"/>
      <c r="AM604" s="12"/>
      <c r="AN604" s="12"/>
      <c r="AO604" s="12"/>
      <c r="AP604" s="12"/>
      <c r="AQ604" s="12"/>
      <c r="AR604" s="12"/>
      <c r="AS604" s="12"/>
      <c r="AT604" s="11"/>
      <c r="AU604" s="11"/>
      <c r="AV604" s="11"/>
      <c r="AW604" s="11"/>
      <c r="AX604" s="11"/>
      <c r="AY604" s="11"/>
      <c r="AZ604" s="11"/>
      <c r="BA604" s="11"/>
      <c r="BB604" s="12"/>
      <c r="BC604" s="11"/>
      <c r="BD604" s="16"/>
      <c r="BE604" s="16"/>
    </row>
    <row r="605" spans="1:57" x14ac:dyDescent="0.3">
      <c r="A605" s="11" t="s">
        <v>997</v>
      </c>
      <c r="B605" s="11" t="s">
        <v>1060</v>
      </c>
      <c r="C605" s="11" t="s">
        <v>1372</v>
      </c>
      <c r="D605" s="11" t="s">
        <v>1437</v>
      </c>
      <c r="E605" s="11" t="s">
        <v>358</v>
      </c>
      <c r="F605" s="11" t="s">
        <v>641</v>
      </c>
      <c r="G605" s="13">
        <v>42291.606134259258</v>
      </c>
      <c r="H605" s="11"/>
      <c r="I605" s="11"/>
      <c r="J605" s="11" t="s">
        <v>359</v>
      </c>
      <c r="K605" s="11"/>
      <c r="L605" s="11" t="s">
        <v>699</v>
      </c>
      <c r="M605" s="11" t="s">
        <v>353</v>
      </c>
      <c r="N605" s="11">
        <v>1200707</v>
      </c>
      <c r="O605" s="11"/>
      <c r="P605" s="11" t="s">
        <v>61</v>
      </c>
      <c r="Q605" s="11" t="s">
        <v>369</v>
      </c>
      <c r="R605" s="11" t="s">
        <v>978</v>
      </c>
      <c r="S605" s="11" t="s">
        <v>1383</v>
      </c>
      <c r="T605" s="11"/>
      <c r="U605" s="11"/>
      <c r="V605" s="11"/>
      <c r="W605" s="11"/>
      <c r="X605" s="36">
        <f t="shared" si="18"/>
        <v>0</v>
      </c>
      <c r="Y605" s="36">
        <f t="shared" si="19"/>
        <v>0</v>
      </c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6"/>
      <c r="BE605" s="16"/>
    </row>
    <row r="606" spans="1:57" x14ac:dyDescent="0.3">
      <c r="A606" s="11" t="s">
        <v>998</v>
      </c>
      <c r="B606" s="11" t="s">
        <v>1061</v>
      </c>
      <c r="C606" s="11" t="s">
        <v>1372</v>
      </c>
      <c r="D606" s="11" t="s">
        <v>1436</v>
      </c>
      <c r="E606" s="11" t="s">
        <v>423</v>
      </c>
      <c r="F606" s="11" t="s">
        <v>423</v>
      </c>
      <c r="G606" s="13">
        <v>42292.646249999998</v>
      </c>
      <c r="H606" s="11"/>
      <c r="I606" s="11"/>
      <c r="J606" s="11" t="s">
        <v>350</v>
      </c>
      <c r="K606" s="11"/>
      <c r="L606" s="11" t="s">
        <v>699</v>
      </c>
      <c r="M606" s="11" t="s">
        <v>353</v>
      </c>
      <c r="N606" s="11">
        <v>1200605</v>
      </c>
      <c r="O606" s="11"/>
      <c r="P606" s="11" t="s">
        <v>165</v>
      </c>
      <c r="Q606" s="11" t="s">
        <v>369</v>
      </c>
      <c r="R606" s="11"/>
      <c r="S606" s="11" t="s">
        <v>1374</v>
      </c>
      <c r="T606" s="11"/>
      <c r="U606" s="11"/>
      <c r="V606" s="11"/>
      <c r="W606" s="11"/>
      <c r="X606" s="36">
        <f t="shared" si="18"/>
        <v>0</v>
      </c>
      <c r="Y606" s="36">
        <f t="shared" si="19"/>
        <v>0</v>
      </c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6"/>
      <c r="BE606" s="16"/>
    </row>
    <row r="607" spans="1:57" x14ac:dyDescent="0.3">
      <c r="A607" s="11" t="s">
        <v>3333</v>
      </c>
      <c r="B607" s="11" t="s">
        <v>3334</v>
      </c>
      <c r="C607" s="11" t="s">
        <v>1372</v>
      </c>
      <c r="D607" s="11" t="s">
        <v>1832</v>
      </c>
      <c r="E607" s="11" t="s">
        <v>363</v>
      </c>
      <c r="F607" s="11" t="s">
        <v>603</v>
      </c>
      <c r="G607" s="13">
        <v>42292.675115740742</v>
      </c>
      <c r="H607" s="11"/>
      <c r="I607" s="11"/>
      <c r="J607" s="11" t="s">
        <v>350</v>
      </c>
      <c r="K607" s="11"/>
      <c r="L607" s="11" t="s">
        <v>704</v>
      </c>
      <c r="M607" s="11" t="s">
        <v>353</v>
      </c>
      <c r="N607" s="11">
        <v>1004500</v>
      </c>
      <c r="O607" s="11"/>
      <c r="P607" s="11" t="s">
        <v>112</v>
      </c>
      <c r="Q607" s="11"/>
      <c r="R607" s="11"/>
      <c r="S607" s="11" t="s">
        <v>1374</v>
      </c>
      <c r="T607" s="11"/>
      <c r="U607" s="11"/>
      <c r="V607" s="11"/>
      <c r="W607" s="11"/>
      <c r="X607" s="36">
        <f t="shared" si="18"/>
        <v>0</v>
      </c>
      <c r="Y607" s="36">
        <f t="shared" si="19"/>
        <v>0</v>
      </c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2"/>
      <c r="AL607" s="12"/>
      <c r="AM607" s="12"/>
      <c r="AN607" s="12"/>
      <c r="AO607" s="12"/>
      <c r="AP607" s="12"/>
      <c r="AQ607" s="12"/>
      <c r="AR607" s="12"/>
      <c r="AS607" s="12"/>
      <c r="AT607" s="11"/>
      <c r="AU607" s="11"/>
      <c r="AV607" s="11"/>
      <c r="AW607" s="11"/>
      <c r="AX607" s="11"/>
      <c r="AY607" s="11"/>
      <c r="AZ607" s="11"/>
      <c r="BA607" s="11"/>
      <c r="BB607" s="12"/>
      <c r="BC607" s="11"/>
      <c r="BD607" s="16"/>
      <c r="BE607" s="16"/>
    </row>
    <row r="608" spans="1:57" x14ac:dyDescent="0.3">
      <c r="A608" s="11" t="s">
        <v>3335</v>
      </c>
      <c r="B608" s="11" t="s">
        <v>3336</v>
      </c>
      <c r="C608" s="11" t="s">
        <v>1372</v>
      </c>
      <c r="D608" s="11" t="s">
        <v>1435</v>
      </c>
      <c r="E608" s="11" t="s">
        <v>124</v>
      </c>
      <c r="F608" s="11" t="s">
        <v>124</v>
      </c>
      <c r="G608" s="13">
        <v>42296.562592592592</v>
      </c>
      <c r="H608" s="11">
        <v>42831.672222222223</v>
      </c>
      <c r="I608" s="11" t="s">
        <v>1558</v>
      </c>
      <c r="J608" s="11" t="s">
        <v>354</v>
      </c>
      <c r="K608" s="11"/>
      <c r="L608" s="11" t="s">
        <v>1047</v>
      </c>
      <c r="M608" s="11" t="s">
        <v>348</v>
      </c>
      <c r="N608" s="11">
        <v>1019960005</v>
      </c>
      <c r="O608" s="11"/>
      <c r="P608" s="11" t="s">
        <v>124</v>
      </c>
      <c r="Q608" s="11"/>
      <c r="R608" s="11" t="s">
        <v>978</v>
      </c>
      <c r="S608" s="11" t="s">
        <v>1383</v>
      </c>
      <c r="T608" s="11"/>
      <c r="U608" s="11">
        <v>183</v>
      </c>
      <c r="V608" s="11"/>
      <c r="W608" s="11"/>
      <c r="X608" s="36">
        <f t="shared" si="18"/>
        <v>0</v>
      </c>
      <c r="Y608" s="36">
        <f t="shared" si="19"/>
        <v>183</v>
      </c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2"/>
      <c r="AL608" s="11"/>
      <c r="AM608" s="11"/>
      <c r="AN608" s="11"/>
      <c r="AO608" s="11"/>
      <c r="AP608" s="11"/>
      <c r="AQ608" s="12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6"/>
      <c r="BE608" s="16"/>
    </row>
    <row r="609" spans="1:57" x14ac:dyDescent="0.3">
      <c r="A609" s="11" t="s">
        <v>3337</v>
      </c>
      <c r="B609" s="11" t="s">
        <v>3338</v>
      </c>
      <c r="C609" s="11" t="s">
        <v>1372</v>
      </c>
      <c r="D609" s="11" t="s">
        <v>1461</v>
      </c>
      <c r="E609" s="11" t="s">
        <v>391</v>
      </c>
      <c r="F609" s="11" t="s">
        <v>391</v>
      </c>
      <c r="G609" s="13">
        <v>42296.575995370367</v>
      </c>
      <c r="H609" s="13"/>
      <c r="I609" s="11"/>
      <c r="J609" s="11" t="s">
        <v>350</v>
      </c>
      <c r="K609" s="11"/>
      <c r="L609" s="11" t="s">
        <v>699</v>
      </c>
      <c r="M609" s="11" t="s">
        <v>353</v>
      </c>
      <c r="N609" s="11">
        <v>1008890</v>
      </c>
      <c r="O609" s="11" t="s">
        <v>1473</v>
      </c>
      <c r="P609" s="11" t="s">
        <v>77</v>
      </c>
      <c r="Q609" s="11" t="s">
        <v>2316</v>
      </c>
      <c r="R609" s="11" t="s">
        <v>978</v>
      </c>
      <c r="S609" s="11" t="s">
        <v>1374</v>
      </c>
      <c r="T609" s="11"/>
      <c r="U609" s="11"/>
      <c r="V609" s="11"/>
      <c r="W609" s="11"/>
      <c r="X609" s="36">
        <f t="shared" si="18"/>
        <v>0</v>
      </c>
      <c r="Y609" s="36">
        <f t="shared" si="19"/>
        <v>0</v>
      </c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6"/>
      <c r="BE609" s="16"/>
    </row>
    <row r="610" spans="1:57" x14ac:dyDescent="0.3">
      <c r="A610" s="11" t="s">
        <v>3339</v>
      </c>
      <c r="B610" s="11" t="s">
        <v>3340</v>
      </c>
      <c r="C610" s="11" t="s">
        <v>1372</v>
      </c>
      <c r="D610" s="11" t="s">
        <v>3341</v>
      </c>
      <c r="E610" s="11" t="s">
        <v>656</v>
      </c>
      <c r="F610" s="11" t="s">
        <v>1049</v>
      </c>
      <c r="G610" s="13">
        <v>42297.565254629626</v>
      </c>
      <c r="H610" s="11"/>
      <c r="I610" s="11"/>
      <c r="J610" s="11" t="s">
        <v>350</v>
      </c>
      <c r="K610" s="11"/>
      <c r="L610" s="11"/>
      <c r="M610" s="11"/>
      <c r="N610" s="11">
        <v>1200713</v>
      </c>
      <c r="O610" s="11"/>
      <c r="P610" s="11" t="s">
        <v>231</v>
      </c>
      <c r="Q610" s="11"/>
      <c r="R610" s="11" t="s">
        <v>981</v>
      </c>
      <c r="S610" s="11" t="s">
        <v>1374</v>
      </c>
      <c r="T610" s="11"/>
      <c r="U610" s="11"/>
      <c r="V610" s="11"/>
      <c r="W610" s="11"/>
      <c r="X610" s="36">
        <f t="shared" si="18"/>
        <v>0</v>
      </c>
      <c r="Y610" s="36">
        <f t="shared" si="19"/>
        <v>0</v>
      </c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2"/>
      <c r="AL610" s="11"/>
      <c r="AM610" s="11"/>
      <c r="AN610" s="11"/>
      <c r="AO610" s="11"/>
      <c r="AP610" s="11"/>
      <c r="AQ610" s="12"/>
      <c r="AR610" s="11"/>
      <c r="AS610" s="12"/>
      <c r="AT610" s="11"/>
      <c r="AU610" s="11"/>
      <c r="AV610" s="11"/>
      <c r="AW610" s="11"/>
      <c r="AX610" s="11"/>
      <c r="AY610" s="11"/>
      <c r="AZ610" s="11"/>
      <c r="BA610" s="11"/>
      <c r="BB610" s="12"/>
      <c r="BC610" s="11"/>
      <c r="BD610" s="16"/>
      <c r="BE610" s="16"/>
    </row>
    <row r="611" spans="1:57" x14ac:dyDescent="0.3">
      <c r="A611" s="11" t="s">
        <v>3342</v>
      </c>
      <c r="B611" s="11" t="s">
        <v>3343</v>
      </c>
      <c r="C611" s="11" t="s">
        <v>1372</v>
      </c>
      <c r="D611" s="11" t="s">
        <v>1403</v>
      </c>
      <c r="E611" s="11" t="s">
        <v>373</v>
      </c>
      <c r="F611" s="11" t="s">
        <v>373</v>
      </c>
      <c r="G611" s="13">
        <v>42298.48741898148</v>
      </c>
      <c r="H611" s="13"/>
      <c r="I611" s="11"/>
      <c r="J611" s="11" t="s">
        <v>350</v>
      </c>
      <c r="K611" s="11"/>
      <c r="L611" s="11" t="s">
        <v>699</v>
      </c>
      <c r="M611" s="11" t="s">
        <v>353</v>
      </c>
      <c r="N611" s="11">
        <v>1200605</v>
      </c>
      <c r="O611" s="11"/>
      <c r="P611" s="11" t="s">
        <v>231</v>
      </c>
      <c r="Q611" s="11"/>
      <c r="R611" s="11" t="s">
        <v>981</v>
      </c>
      <c r="S611" s="11" t="s">
        <v>1374</v>
      </c>
      <c r="T611" s="11"/>
      <c r="U611" s="11"/>
      <c r="V611" s="11"/>
      <c r="W611" s="11"/>
      <c r="X611" s="36">
        <f t="shared" si="18"/>
        <v>0</v>
      </c>
      <c r="Y611" s="36">
        <f t="shared" si="19"/>
        <v>0</v>
      </c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6"/>
      <c r="BE611" s="16"/>
    </row>
    <row r="612" spans="1:57" x14ac:dyDescent="0.3">
      <c r="A612" s="11" t="s">
        <v>3344</v>
      </c>
      <c r="B612" s="11" t="s">
        <v>3345</v>
      </c>
      <c r="C612" s="11" t="s">
        <v>1372</v>
      </c>
      <c r="D612" s="11" t="s">
        <v>1510</v>
      </c>
      <c r="E612" s="11" t="s">
        <v>528</v>
      </c>
      <c r="F612" s="11" t="s">
        <v>1063</v>
      </c>
      <c r="G612" s="13">
        <v>42298.558645833335</v>
      </c>
      <c r="H612" s="11"/>
      <c r="I612" s="11"/>
      <c r="J612" s="11" t="s">
        <v>350</v>
      </c>
      <c r="K612" s="11"/>
      <c r="L612" s="11" t="s">
        <v>704</v>
      </c>
      <c r="M612" s="11" t="s">
        <v>348</v>
      </c>
      <c r="N612" s="11">
        <v>1200502</v>
      </c>
      <c r="O612" s="11" t="s">
        <v>1475</v>
      </c>
      <c r="P612" s="11" t="s">
        <v>231</v>
      </c>
      <c r="Q612" s="11"/>
      <c r="R612" s="11"/>
      <c r="S612" s="11" t="s">
        <v>1374</v>
      </c>
      <c r="T612" s="11"/>
      <c r="U612" s="11"/>
      <c r="V612" s="11"/>
      <c r="W612" s="11"/>
      <c r="X612" s="36">
        <f t="shared" si="18"/>
        <v>0</v>
      </c>
      <c r="Y612" s="36">
        <f t="shared" si="19"/>
        <v>0</v>
      </c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2"/>
      <c r="AL612" s="11"/>
      <c r="AM612" s="12"/>
      <c r="AN612" s="12"/>
      <c r="AO612" s="11"/>
      <c r="AP612" s="11"/>
      <c r="AQ612" s="12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2"/>
      <c r="BC612" s="11"/>
      <c r="BD612" s="16"/>
      <c r="BE612" s="16"/>
    </row>
    <row r="613" spans="1:57" x14ac:dyDescent="0.3">
      <c r="A613" s="11" t="s">
        <v>999</v>
      </c>
      <c r="B613" s="11" t="s">
        <v>4860</v>
      </c>
      <c r="C613" s="11" t="s">
        <v>1372</v>
      </c>
      <c r="D613" s="11" t="s">
        <v>1510</v>
      </c>
      <c r="E613" s="11" t="s">
        <v>528</v>
      </c>
      <c r="F613" s="11" t="s">
        <v>1063</v>
      </c>
      <c r="G613" s="13">
        <v>42298.567152777781</v>
      </c>
      <c r="H613" s="11"/>
      <c r="I613" s="11"/>
      <c r="J613" s="11" t="s">
        <v>350</v>
      </c>
      <c r="K613" s="11"/>
      <c r="L613" s="11" t="s">
        <v>704</v>
      </c>
      <c r="M613" s="11" t="s">
        <v>348</v>
      </c>
      <c r="N613" s="11">
        <v>1019950020</v>
      </c>
      <c r="O613" s="11" t="s">
        <v>1475</v>
      </c>
      <c r="P613" s="11" t="s">
        <v>388</v>
      </c>
      <c r="Q613" s="11" t="s">
        <v>369</v>
      </c>
      <c r="R613" s="11"/>
      <c r="S613" s="11" t="s">
        <v>1374</v>
      </c>
      <c r="T613" s="11">
        <v>7950</v>
      </c>
      <c r="U613" s="11">
        <v>3505</v>
      </c>
      <c r="V613" s="11"/>
      <c r="W613" s="11"/>
      <c r="X613" s="36">
        <f t="shared" si="18"/>
        <v>7950</v>
      </c>
      <c r="Y613" s="36">
        <f t="shared" si="19"/>
        <v>3505</v>
      </c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6"/>
      <c r="BE613" s="16"/>
    </row>
    <row r="614" spans="1:57" x14ac:dyDescent="0.3">
      <c r="A614" s="11" t="s">
        <v>1000</v>
      </c>
      <c r="B614" s="11" t="s">
        <v>1525</v>
      </c>
      <c r="C614" s="11" t="s">
        <v>1372</v>
      </c>
      <c r="D614" s="11" t="s">
        <v>1510</v>
      </c>
      <c r="E614" s="11" t="s">
        <v>528</v>
      </c>
      <c r="F614" s="11" t="s">
        <v>1062</v>
      </c>
      <c r="G614" s="13">
        <v>42298.570717592593</v>
      </c>
      <c r="H614" s="11"/>
      <c r="I614" s="11"/>
      <c r="J614" s="11" t="s">
        <v>350</v>
      </c>
      <c r="K614" s="11"/>
      <c r="L614" s="11" t="s">
        <v>704</v>
      </c>
      <c r="M614" s="11" t="s">
        <v>348</v>
      </c>
      <c r="N614" s="11">
        <v>1069960003</v>
      </c>
      <c r="O614" s="11" t="s">
        <v>1475</v>
      </c>
      <c r="P614" s="11" t="s">
        <v>388</v>
      </c>
      <c r="Q614" s="11" t="s">
        <v>369</v>
      </c>
      <c r="R614" s="11"/>
      <c r="S614" s="11" t="s">
        <v>1374</v>
      </c>
      <c r="T614" s="11">
        <v>5040</v>
      </c>
      <c r="U614" s="11">
        <v>2728</v>
      </c>
      <c r="V614" s="11"/>
      <c r="W614" s="11"/>
      <c r="X614" s="36">
        <f t="shared" si="18"/>
        <v>5040</v>
      </c>
      <c r="Y614" s="36">
        <f t="shared" si="19"/>
        <v>2728</v>
      </c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6"/>
      <c r="BE614" s="16"/>
    </row>
    <row r="615" spans="1:57" x14ac:dyDescent="0.3">
      <c r="A615" s="11" t="s">
        <v>3346</v>
      </c>
      <c r="B615" s="11" t="s">
        <v>3347</v>
      </c>
      <c r="C615" s="11" t="s">
        <v>1372</v>
      </c>
      <c r="D615" s="11" t="s">
        <v>1510</v>
      </c>
      <c r="E615" s="11" t="s">
        <v>528</v>
      </c>
      <c r="F615" s="11" t="s">
        <v>1062</v>
      </c>
      <c r="G615" s="13">
        <v>42298.573263888888</v>
      </c>
      <c r="H615" s="11"/>
      <c r="I615" s="11"/>
      <c r="J615" s="11" t="s">
        <v>350</v>
      </c>
      <c r="K615" s="11"/>
      <c r="L615" s="11" t="s">
        <v>704</v>
      </c>
      <c r="M615" s="11" t="s">
        <v>348</v>
      </c>
      <c r="N615" s="11">
        <v>1069960003</v>
      </c>
      <c r="O615" s="11"/>
      <c r="P615" s="11" t="s">
        <v>77</v>
      </c>
      <c r="Q615" s="11"/>
      <c r="R615" s="11"/>
      <c r="S615" s="11" t="s">
        <v>1374</v>
      </c>
      <c r="T615" s="11"/>
      <c r="U615" s="11"/>
      <c r="V615" s="11"/>
      <c r="W615" s="11"/>
      <c r="X615" s="36">
        <f t="shared" si="18"/>
        <v>0</v>
      </c>
      <c r="Y615" s="36">
        <f t="shared" si="19"/>
        <v>0</v>
      </c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6"/>
      <c r="BE615" s="16"/>
    </row>
    <row r="616" spans="1:57" x14ac:dyDescent="0.3">
      <c r="A616" s="11" t="s">
        <v>3348</v>
      </c>
      <c r="B616" s="11" t="s">
        <v>3349</v>
      </c>
      <c r="C616" s="11">
        <v>6404</v>
      </c>
      <c r="D616" s="11" t="s">
        <v>1470</v>
      </c>
      <c r="E616" s="11" t="s">
        <v>520</v>
      </c>
      <c r="F616" s="11" t="s">
        <v>520</v>
      </c>
      <c r="G616" s="13">
        <v>42298.613333333335</v>
      </c>
      <c r="H616" s="11"/>
      <c r="I616" s="11"/>
      <c r="J616" s="11" t="s">
        <v>350</v>
      </c>
      <c r="K616" s="11"/>
      <c r="L616" s="11" t="s">
        <v>1047</v>
      </c>
      <c r="M616" s="11" t="s">
        <v>348</v>
      </c>
      <c r="N616" s="11">
        <v>1019960005</v>
      </c>
      <c r="O616" s="11" t="s">
        <v>1475</v>
      </c>
      <c r="P616" s="11" t="s">
        <v>241</v>
      </c>
      <c r="Q616" s="11" t="s">
        <v>2180</v>
      </c>
      <c r="R616" s="11" t="s">
        <v>983</v>
      </c>
      <c r="S616" s="11" t="s">
        <v>1383</v>
      </c>
      <c r="T616" s="11">
        <v>0</v>
      </c>
      <c r="U616" s="11"/>
      <c r="V616" s="11"/>
      <c r="W616" s="11"/>
      <c r="X616" s="36">
        <f t="shared" si="18"/>
        <v>0</v>
      </c>
      <c r="Y616" s="36">
        <f t="shared" si="19"/>
        <v>0</v>
      </c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6"/>
      <c r="BE616" s="16"/>
    </row>
    <row r="617" spans="1:57" x14ac:dyDescent="0.3">
      <c r="A617" s="11" t="s">
        <v>1001</v>
      </c>
      <c r="B617" s="11" t="s">
        <v>1064</v>
      </c>
      <c r="C617" s="11">
        <v>6404</v>
      </c>
      <c r="D617" s="11" t="s">
        <v>1470</v>
      </c>
      <c r="E617" s="11" t="s">
        <v>520</v>
      </c>
      <c r="F617" s="11" t="s">
        <v>520</v>
      </c>
      <c r="G617" s="13">
        <v>42298.616261574076</v>
      </c>
      <c r="H617" s="11"/>
      <c r="I617" s="11"/>
      <c r="J617" s="11" t="s">
        <v>350</v>
      </c>
      <c r="K617" s="11"/>
      <c r="L617" s="11" t="s">
        <v>1047</v>
      </c>
      <c r="M617" s="11" t="s">
        <v>348</v>
      </c>
      <c r="N617" s="11">
        <v>1019960005</v>
      </c>
      <c r="O617" s="11" t="s">
        <v>1475</v>
      </c>
      <c r="P617" s="11" t="s">
        <v>241</v>
      </c>
      <c r="Q617" s="11" t="s">
        <v>369</v>
      </c>
      <c r="R617" s="11" t="s">
        <v>983</v>
      </c>
      <c r="S617" s="11" t="s">
        <v>1383</v>
      </c>
      <c r="T617" s="11">
        <v>6</v>
      </c>
      <c r="U617" s="11"/>
      <c r="V617" s="11"/>
      <c r="W617" s="11"/>
      <c r="X617" s="36">
        <f t="shared" si="18"/>
        <v>6</v>
      </c>
      <c r="Y617" s="36">
        <f t="shared" si="19"/>
        <v>0</v>
      </c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6"/>
      <c r="BE617" s="16"/>
    </row>
    <row r="618" spans="1:57" x14ac:dyDescent="0.3">
      <c r="A618" s="11" t="s">
        <v>1002</v>
      </c>
      <c r="B618" s="11" t="s">
        <v>4605</v>
      </c>
      <c r="C618" s="11" t="s">
        <v>1372</v>
      </c>
      <c r="D618" s="11" t="s">
        <v>1510</v>
      </c>
      <c r="E618" s="11" t="s">
        <v>108</v>
      </c>
      <c r="F618" s="11" t="s">
        <v>4185</v>
      </c>
      <c r="G618" s="13">
        <v>42299.522916666669</v>
      </c>
      <c r="H618" s="11"/>
      <c r="I618" s="11"/>
      <c r="J618" s="11" t="s">
        <v>350</v>
      </c>
      <c r="K618" s="11"/>
      <c r="L618" s="11" t="s">
        <v>704</v>
      </c>
      <c r="M618" s="11" t="s">
        <v>348</v>
      </c>
      <c r="N618" s="11">
        <v>1019950020</v>
      </c>
      <c r="O618" s="11" t="s">
        <v>1475</v>
      </c>
      <c r="P618" s="11" t="s">
        <v>108</v>
      </c>
      <c r="Q618" s="11" t="s">
        <v>369</v>
      </c>
      <c r="R618" s="11"/>
      <c r="S618" s="11"/>
      <c r="T618" s="11">
        <v>5665</v>
      </c>
      <c r="U618" s="11">
        <v>836.5</v>
      </c>
      <c r="V618" s="11"/>
      <c r="W618" s="11"/>
      <c r="X618" s="36">
        <f t="shared" si="18"/>
        <v>5665</v>
      </c>
      <c r="Y618" s="36">
        <f t="shared" si="19"/>
        <v>836.5</v>
      </c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6"/>
      <c r="BE618" s="16"/>
    </row>
    <row r="619" spans="1:57" x14ac:dyDescent="0.3">
      <c r="A619" s="11" t="s">
        <v>1003</v>
      </c>
      <c r="B619" s="11" t="s">
        <v>1065</v>
      </c>
      <c r="C619" s="11" t="s">
        <v>1372</v>
      </c>
      <c r="D619" s="11" t="s">
        <v>1449</v>
      </c>
      <c r="E619" s="11" t="s">
        <v>649</v>
      </c>
      <c r="F619" s="11" t="s">
        <v>649</v>
      </c>
      <c r="G619" s="13">
        <v>42299.666400462964</v>
      </c>
      <c r="H619" s="13"/>
      <c r="I619" s="11"/>
      <c r="J619" s="11" t="s">
        <v>350</v>
      </c>
      <c r="K619" s="11"/>
      <c r="L619" s="11" t="s">
        <v>699</v>
      </c>
      <c r="M619" s="11" t="s">
        <v>353</v>
      </c>
      <c r="N619" s="11">
        <v>1200713</v>
      </c>
      <c r="O619" s="11"/>
      <c r="P619" s="11" t="s">
        <v>77</v>
      </c>
      <c r="Q619" s="11" t="s">
        <v>369</v>
      </c>
      <c r="R619" s="11" t="s">
        <v>983</v>
      </c>
      <c r="S619" s="11" t="s">
        <v>1383</v>
      </c>
      <c r="T619" s="11"/>
      <c r="U619" s="11"/>
      <c r="V619" s="11"/>
      <c r="W619" s="11"/>
      <c r="X619" s="36">
        <f t="shared" si="18"/>
        <v>0</v>
      </c>
      <c r="Y619" s="36">
        <f t="shared" si="19"/>
        <v>0</v>
      </c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2"/>
      <c r="AL619" s="11"/>
      <c r="AM619" s="12"/>
      <c r="AN619" s="12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2"/>
      <c r="BC619" s="11"/>
      <c r="BD619" s="16"/>
      <c r="BE619" s="16"/>
    </row>
    <row r="620" spans="1:57" x14ac:dyDescent="0.3">
      <c r="A620" s="11" t="s">
        <v>3350</v>
      </c>
      <c r="B620" s="11" t="s">
        <v>3351</v>
      </c>
      <c r="C620" s="11" t="s">
        <v>1372</v>
      </c>
      <c r="D620" s="11" t="s">
        <v>1392</v>
      </c>
      <c r="E620" s="11" t="s">
        <v>3352</v>
      </c>
      <c r="F620" s="11" t="s">
        <v>403</v>
      </c>
      <c r="G620" s="13">
        <v>42303.477280092593</v>
      </c>
      <c r="H620" s="11"/>
      <c r="I620" s="11"/>
      <c r="J620" s="11" t="s">
        <v>350</v>
      </c>
      <c r="K620" s="11"/>
      <c r="L620" s="11"/>
      <c r="M620" s="11"/>
      <c r="N620" s="11"/>
      <c r="O620" s="11"/>
      <c r="P620" s="11" t="s">
        <v>111</v>
      </c>
      <c r="Q620" s="11"/>
      <c r="R620" s="11"/>
      <c r="S620" s="11" t="s">
        <v>1374</v>
      </c>
      <c r="T620" s="11"/>
      <c r="U620" s="11"/>
      <c r="V620" s="11"/>
      <c r="W620" s="11"/>
      <c r="X620" s="36">
        <f t="shared" si="18"/>
        <v>0</v>
      </c>
      <c r="Y620" s="36">
        <f t="shared" si="19"/>
        <v>0</v>
      </c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2"/>
      <c r="AL620" s="12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2"/>
      <c r="BC620" s="11"/>
      <c r="BD620" s="16"/>
      <c r="BE620" s="16"/>
    </row>
    <row r="621" spans="1:57" x14ac:dyDescent="0.3">
      <c r="A621" s="11" t="s">
        <v>3353</v>
      </c>
      <c r="B621" s="11" t="s">
        <v>3354</v>
      </c>
      <c r="C621" s="11" t="s">
        <v>1372</v>
      </c>
      <c r="D621" s="11" t="s">
        <v>1505</v>
      </c>
      <c r="E621" s="11" t="s">
        <v>345</v>
      </c>
      <c r="F621" s="11" t="s">
        <v>345</v>
      </c>
      <c r="G621" s="13">
        <v>42303.648634259262</v>
      </c>
      <c r="H621" s="11"/>
      <c r="I621" s="11"/>
      <c r="J621" s="11" t="s">
        <v>387</v>
      </c>
      <c r="K621" s="11"/>
      <c r="L621" s="11" t="s">
        <v>705</v>
      </c>
      <c r="M621" s="11" t="s">
        <v>348</v>
      </c>
      <c r="N621" s="11">
        <v>1200605</v>
      </c>
      <c r="O621" s="11"/>
      <c r="P621" s="11" t="s">
        <v>165</v>
      </c>
      <c r="Q621" s="11"/>
      <c r="R621" s="11"/>
      <c r="S621" s="11" t="s">
        <v>1374</v>
      </c>
      <c r="T621" s="11"/>
      <c r="U621" s="11"/>
      <c r="V621" s="11"/>
      <c r="W621" s="11"/>
      <c r="X621" s="36">
        <f t="shared" si="18"/>
        <v>0</v>
      </c>
      <c r="Y621" s="36">
        <f t="shared" si="19"/>
        <v>0</v>
      </c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6"/>
      <c r="BE621" s="16"/>
    </row>
    <row r="622" spans="1:57" x14ac:dyDescent="0.3">
      <c r="A622" s="11" t="s">
        <v>3355</v>
      </c>
      <c r="B622" s="11" t="s">
        <v>4307</v>
      </c>
      <c r="C622" s="11" t="s">
        <v>1372</v>
      </c>
      <c r="D622" s="11" t="s">
        <v>983</v>
      </c>
      <c r="E622" s="11" t="s">
        <v>92</v>
      </c>
      <c r="F622" s="11" t="s">
        <v>92</v>
      </c>
      <c r="G622" s="13">
        <v>42304.425983796296</v>
      </c>
      <c r="H622" s="11"/>
      <c r="I622" s="11"/>
      <c r="J622" s="11" t="s">
        <v>350</v>
      </c>
      <c r="K622" s="11"/>
      <c r="L622" s="11" t="s">
        <v>699</v>
      </c>
      <c r="M622" s="11" t="s">
        <v>353</v>
      </c>
      <c r="N622" s="11">
        <v>1006901</v>
      </c>
      <c r="O622" s="11" t="s">
        <v>1473</v>
      </c>
      <c r="P622" s="11" t="s">
        <v>520</v>
      </c>
      <c r="Q622" s="11" t="s">
        <v>369</v>
      </c>
      <c r="R622" s="11"/>
      <c r="S622" s="11" t="s">
        <v>1374</v>
      </c>
      <c r="T622" s="11"/>
      <c r="U622" s="11"/>
      <c r="V622" s="11"/>
      <c r="W622" s="11"/>
      <c r="X622" s="36">
        <f t="shared" si="18"/>
        <v>0</v>
      </c>
      <c r="Y622" s="36">
        <f t="shared" si="19"/>
        <v>0</v>
      </c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6"/>
      <c r="BE622" s="16"/>
    </row>
    <row r="623" spans="1:57" x14ac:dyDescent="0.3">
      <c r="A623" s="11" t="s">
        <v>3356</v>
      </c>
      <c r="B623" s="11" t="s">
        <v>4308</v>
      </c>
      <c r="C623" s="11" t="s">
        <v>1372</v>
      </c>
      <c r="D623" s="11" t="s">
        <v>983</v>
      </c>
      <c r="E623" s="11" t="s">
        <v>92</v>
      </c>
      <c r="F623" s="11" t="s">
        <v>92</v>
      </c>
      <c r="G623" s="13">
        <v>42304.429826388892</v>
      </c>
      <c r="H623" s="11"/>
      <c r="I623" s="11"/>
      <c r="J623" s="11" t="s">
        <v>350</v>
      </c>
      <c r="K623" s="11"/>
      <c r="L623" s="11" t="s">
        <v>699</v>
      </c>
      <c r="M623" s="11" t="s">
        <v>353</v>
      </c>
      <c r="N623" s="11">
        <v>1069960001</v>
      </c>
      <c r="O623" s="11" t="s">
        <v>1473</v>
      </c>
      <c r="P623" s="11" t="s">
        <v>241</v>
      </c>
      <c r="Q623" s="11" t="s">
        <v>369</v>
      </c>
      <c r="R623" s="11"/>
      <c r="S623" s="11" t="s">
        <v>1374</v>
      </c>
      <c r="T623" s="11"/>
      <c r="U623" s="11"/>
      <c r="V623" s="11"/>
      <c r="W623" s="11"/>
      <c r="X623" s="36">
        <f t="shared" si="18"/>
        <v>0</v>
      </c>
      <c r="Y623" s="36">
        <f t="shared" si="19"/>
        <v>0</v>
      </c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6"/>
      <c r="BE623" s="16"/>
    </row>
    <row r="624" spans="1:57" x14ac:dyDescent="0.3">
      <c r="A624" s="11" t="s">
        <v>3357</v>
      </c>
      <c r="B624" s="11" t="s">
        <v>3358</v>
      </c>
      <c r="C624" s="11" t="s">
        <v>1372</v>
      </c>
      <c r="D624" s="11" t="s">
        <v>2269</v>
      </c>
      <c r="E624" s="11" t="s">
        <v>3359</v>
      </c>
      <c r="F624" s="11" t="s">
        <v>461</v>
      </c>
      <c r="G624" s="13">
        <v>42304.583194444444</v>
      </c>
      <c r="H624" s="11"/>
      <c r="I624" s="11"/>
      <c r="J624" s="11" t="s">
        <v>378</v>
      </c>
      <c r="K624" s="11"/>
      <c r="L624" s="11" t="s">
        <v>699</v>
      </c>
      <c r="M624" s="11" t="s">
        <v>353</v>
      </c>
      <c r="N624" s="11">
        <v>1200605</v>
      </c>
      <c r="O624" s="11"/>
      <c r="P624" s="11" t="s">
        <v>165</v>
      </c>
      <c r="Q624" s="11"/>
      <c r="R624" s="11"/>
      <c r="S624" s="11" t="s">
        <v>1374</v>
      </c>
      <c r="T624" s="11"/>
      <c r="U624" s="11"/>
      <c r="V624" s="11"/>
      <c r="W624" s="11"/>
      <c r="X624" s="36">
        <f t="shared" si="18"/>
        <v>0</v>
      </c>
      <c r="Y624" s="36">
        <f t="shared" si="19"/>
        <v>0</v>
      </c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2"/>
      <c r="AL624" s="12"/>
      <c r="AM624" s="12"/>
      <c r="AN624" s="12"/>
      <c r="AO624" s="11"/>
      <c r="AP624" s="11"/>
      <c r="AQ624" s="12"/>
      <c r="AR624" s="11"/>
      <c r="AS624" s="12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6"/>
      <c r="BE624" s="16"/>
    </row>
    <row r="625" spans="1:57" x14ac:dyDescent="0.3">
      <c r="A625" s="11" t="s">
        <v>3360</v>
      </c>
      <c r="B625" s="11" t="s">
        <v>3361</v>
      </c>
      <c r="C625" s="11" t="s">
        <v>1372</v>
      </c>
      <c r="D625" s="11" t="s">
        <v>1509</v>
      </c>
      <c r="E625" s="11" t="s">
        <v>739</v>
      </c>
      <c r="F625" s="11" t="s">
        <v>739</v>
      </c>
      <c r="G625" s="13">
        <v>42304.692129629628</v>
      </c>
      <c r="H625" s="11"/>
      <c r="I625" s="11"/>
      <c r="J625" s="11" t="s">
        <v>387</v>
      </c>
      <c r="K625" s="11"/>
      <c r="L625" s="11" t="s">
        <v>704</v>
      </c>
      <c r="M625" s="11" t="s">
        <v>353</v>
      </c>
      <c r="N625" s="11">
        <v>1200605</v>
      </c>
      <c r="O625" s="11"/>
      <c r="P625" s="11" t="s">
        <v>165</v>
      </c>
      <c r="Q625" s="11"/>
      <c r="R625" s="11"/>
      <c r="S625" s="11" t="s">
        <v>1374</v>
      </c>
      <c r="T625" s="11"/>
      <c r="U625" s="11"/>
      <c r="V625" s="11"/>
      <c r="W625" s="11"/>
      <c r="X625" s="36">
        <f t="shared" si="18"/>
        <v>0</v>
      </c>
      <c r="Y625" s="36">
        <f t="shared" si="19"/>
        <v>0</v>
      </c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6"/>
      <c r="BE625" s="16"/>
    </row>
    <row r="626" spans="1:57" x14ac:dyDescent="0.3">
      <c r="A626" s="11" t="s">
        <v>3362</v>
      </c>
      <c r="B626" s="11" t="s">
        <v>3363</v>
      </c>
      <c r="C626" s="11" t="s">
        <v>1372</v>
      </c>
      <c r="D626" s="11" t="s">
        <v>1377</v>
      </c>
      <c r="E626" s="11" t="s">
        <v>394</v>
      </c>
      <c r="F626" s="11" t="s">
        <v>394</v>
      </c>
      <c r="G626" s="13">
        <v>42305.627164351848</v>
      </c>
      <c r="H626" s="11"/>
      <c r="I626" s="11"/>
      <c r="J626" s="11" t="s">
        <v>354</v>
      </c>
      <c r="K626" s="11"/>
      <c r="L626" s="11" t="s">
        <v>699</v>
      </c>
      <c r="M626" s="11" t="s">
        <v>353</v>
      </c>
      <c r="N626" s="11"/>
      <c r="O626" s="11"/>
      <c r="P626" s="11" t="s">
        <v>250</v>
      </c>
      <c r="Q626" s="11"/>
      <c r="R626" s="11"/>
      <c r="S626" s="11" t="s">
        <v>1374</v>
      </c>
      <c r="T626" s="11"/>
      <c r="U626" s="11"/>
      <c r="V626" s="11"/>
      <c r="W626" s="11"/>
      <c r="X626" s="36">
        <f t="shared" si="18"/>
        <v>0</v>
      </c>
      <c r="Y626" s="36">
        <f t="shared" si="19"/>
        <v>0</v>
      </c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6"/>
      <c r="BE626" s="16"/>
    </row>
    <row r="627" spans="1:57" ht="28.8" x14ac:dyDescent="0.3">
      <c r="A627" s="11" t="s">
        <v>3364</v>
      </c>
      <c r="B627" s="49" t="s">
        <v>3365</v>
      </c>
      <c r="C627" s="11" t="s">
        <v>1372</v>
      </c>
      <c r="D627" s="11" t="s">
        <v>1391</v>
      </c>
      <c r="E627" s="11" t="s">
        <v>2450</v>
      </c>
      <c r="F627" s="11" t="s">
        <v>379</v>
      </c>
      <c r="G627" s="13">
        <v>42307.536296296297</v>
      </c>
      <c r="H627" s="11"/>
      <c r="I627" s="11"/>
      <c r="J627" s="11" t="s">
        <v>387</v>
      </c>
      <c r="K627" s="11"/>
      <c r="L627" s="11" t="s">
        <v>699</v>
      </c>
      <c r="M627" s="11" t="s">
        <v>353</v>
      </c>
      <c r="N627" s="11">
        <v>1200605</v>
      </c>
      <c r="O627" s="11"/>
      <c r="P627" s="11" t="s">
        <v>165</v>
      </c>
      <c r="Q627" s="11"/>
      <c r="R627" s="11"/>
      <c r="S627" s="11" t="s">
        <v>1374</v>
      </c>
      <c r="T627" s="11"/>
      <c r="U627" s="11"/>
      <c r="V627" s="11"/>
      <c r="W627" s="11"/>
      <c r="X627" s="36">
        <f t="shared" si="18"/>
        <v>0</v>
      </c>
      <c r="Y627" s="36">
        <f t="shared" si="19"/>
        <v>0</v>
      </c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6"/>
      <c r="BE627" s="16"/>
    </row>
    <row r="628" spans="1:57" x14ac:dyDescent="0.3">
      <c r="A628" s="11" t="s">
        <v>3366</v>
      </c>
      <c r="B628" s="11" t="s">
        <v>3367</v>
      </c>
      <c r="C628" s="11" t="s">
        <v>1372</v>
      </c>
      <c r="D628" s="11" t="s">
        <v>1509</v>
      </c>
      <c r="E628" s="11" t="s">
        <v>739</v>
      </c>
      <c r="F628" s="11" t="s">
        <v>739</v>
      </c>
      <c r="G628" s="13">
        <v>42307.573078703703</v>
      </c>
      <c r="H628" s="11"/>
      <c r="I628" s="11"/>
      <c r="J628" s="11" t="s">
        <v>3142</v>
      </c>
      <c r="K628" s="11"/>
      <c r="L628" s="11" t="s">
        <v>699</v>
      </c>
      <c r="M628" s="11" t="s">
        <v>353</v>
      </c>
      <c r="N628" s="11">
        <v>1200605</v>
      </c>
      <c r="O628" s="11"/>
      <c r="P628" s="11" t="s">
        <v>165</v>
      </c>
      <c r="Q628" s="11"/>
      <c r="R628" s="11"/>
      <c r="S628" s="11" t="s">
        <v>1374</v>
      </c>
      <c r="T628" s="11"/>
      <c r="U628" s="11"/>
      <c r="V628" s="11"/>
      <c r="W628" s="11"/>
      <c r="X628" s="36">
        <f t="shared" si="18"/>
        <v>0</v>
      </c>
      <c r="Y628" s="36">
        <f t="shared" si="19"/>
        <v>0</v>
      </c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2"/>
      <c r="AN628" s="12"/>
      <c r="AO628" s="12"/>
      <c r="AP628" s="12"/>
      <c r="AQ628" s="12"/>
      <c r="AR628" s="12"/>
      <c r="AS628" s="12"/>
      <c r="AT628" s="11"/>
      <c r="AU628" s="11"/>
      <c r="AV628" s="11"/>
      <c r="AW628" s="11"/>
      <c r="AX628" s="11"/>
      <c r="AY628" s="11"/>
      <c r="AZ628" s="11"/>
      <c r="BA628" s="11"/>
      <c r="BB628" s="12"/>
      <c r="BC628" s="11"/>
      <c r="BD628" s="16"/>
      <c r="BE628" s="16"/>
    </row>
    <row r="629" spans="1:57" x14ac:dyDescent="0.3">
      <c r="A629" s="11" t="s">
        <v>1005</v>
      </c>
      <c r="B629" s="11" t="s">
        <v>1067</v>
      </c>
      <c r="C629" s="11" t="s">
        <v>1372</v>
      </c>
      <c r="D629" s="11" t="s">
        <v>1478</v>
      </c>
      <c r="E629" s="11" t="s">
        <v>669</v>
      </c>
      <c r="F629" s="11" t="s">
        <v>669</v>
      </c>
      <c r="G629" s="13">
        <v>42310.663321759261</v>
      </c>
      <c r="H629" s="11"/>
      <c r="I629" s="11"/>
      <c r="J629" s="11" t="s">
        <v>350</v>
      </c>
      <c r="K629" s="11"/>
      <c r="L629" s="11" t="s">
        <v>704</v>
      </c>
      <c r="M629" s="11" t="s">
        <v>353</v>
      </c>
      <c r="N629" s="11">
        <v>1069960001</v>
      </c>
      <c r="O629" s="11" t="s">
        <v>1475</v>
      </c>
      <c r="P629" s="11" t="s">
        <v>165</v>
      </c>
      <c r="Q629" s="11" t="s">
        <v>369</v>
      </c>
      <c r="R629" s="11" t="s">
        <v>979</v>
      </c>
      <c r="S629" s="11" t="s">
        <v>1383</v>
      </c>
      <c r="T629" s="11">
        <v>535</v>
      </c>
      <c r="U629" s="11">
        <v>368</v>
      </c>
      <c r="V629" s="11"/>
      <c r="W629" s="11"/>
      <c r="X629" s="36">
        <f t="shared" si="18"/>
        <v>535</v>
      </c>
      <c r="Y629" s="36">
        <f t="shared" si="19"/>
        <v>368</v>
      </c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2"/>
      <c r="AN629" s="12"/>
      <c r="AO629" s="11"/>
      <c r="AP629" s="11"/>
      <c r="AQ629" s="12"/>
      <c r="AR629" s="12"/>
      <c r="AS629" s="12"/>
      <c r="AT629" s="11"/>
      <c r="AU629" s="11"/>
      <c r="AV629" s="11"/>
      <c r="AW629" s="11"/>
      <c r="AX629" s="11"/>
      <c r="AY629" s="11"/>
      <c r="AZ629" s="11"/>
      <c r="BA629" s="11"/>
      <c r="BB629" s="12"/>
      <c r="BC629" s="11"/>
      <c r="BD629" s="16"/>
      <c r="BE629" s="16"/>
    </row>
    <row r="630" spans="1:57" x14ac:dyDescent="0.3">
      <c r="A630" s="11" t="s">
        <v>3368</v>
      </c>
      <c r="B630" s="11" t="s">
        <v>3369</v>
      </c>
      <c r="C630" s="11" t="s">
        <v>1372</v>
      </c>
      <c r="D630" s="11" t="s">
        <v>3330</v>
      </c>
      <c r="E630" s="11" t="s">
        <v>3331</v>
      </c>
      <c r="F630" s="11" t="s">
        <v>2450</v>
      </c>
      <c r="G630" s="13">
        <v>42311.535173611112</v>
      </c>
      <c r="H630" s="11"/>
      <c r="I630" s="11"/>
      <c r="J630" s="11" t="s">
        <v>387</v>
      </c>
      <c r="K630" s="11"/>
      <c r="L630" s="11" t="s">
        <v>699</v>
      </c>
      <c r="M630" s="11" t="s">
        <v>353</v>
      </c>
      <c r="N630" s="11">
        <v>1200605</v>
      </c>
      <c r="O630" s="11"/>
      <c r="P630" s="11" t="s">
        <v>165</v>
      </c>
      <c r="Q630" s="11"/>
      <c r="R630" s="11"/>
      <c r="S630" s="11" t="s">
        <v>1374</v>
      </c>
      <c r="T630" s="11"/>
      <c r="U630" s="11"/>
      <c r="V630" s="11"/>
      <c r="W630" s="11"/>
      <c r="X630" s="36">
        <f t="shared" si="18"/>
        <v>0</v>
      </c>
      <c r="Y630" s="36">
        <f t="shared" si="19"/>
        <v>0</v>
      </c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6"/>
      <c r="BE630" s="16"/>
    </row>
    <row r="631" spans="1:57" x14ac:dyDescent="0.3">
      <c r="A631" s="11" t="s">
        <v>3370</v>
      </c>
      <c r="B631" s="11" t="s">
        <v>3371</v>
      </c>
      <c r="C631" s="11" t="s">
        <v>1372</v>
      </c>
      <c r="D631" s="11" t="s">
        <v>3134</v>
      </c>
      <c r="E631" s="11" t="s">
        <v>3135</v>
      </c>
      <c r="F631" s="11" t="s">
        <v>3135</v>
      </c>
      <c r="G631" s="13">
        <v>42311.541585648149</v>
      </c>
      <c r="H631" s="11"/>
      <c r="I631" s="11"/>
      <c r="J631" s="11" t="s">
        <v>387</v>
      </c>
      <c r="K631" s="11"/>
      <c r="L631" s="11" t="s">
        <v>699</v>
      </c>
      <c r="M631" s="11" t="s">
        <v>353</v>
      </c>
      <c r="N631" s="11">
        <v>1069960001</v>
      </c>
      <c r="O631" s="11"/>
      <c r="P631" s="11" t="s">
        <v>165</v>
      </c>
      <c r="Q631" s="11" t="s">
        <v>2180</v>
      </c>
      <c r="R631" s="11"/>
      <c r="S631" s="11" t="s">
        <v>1383</v>
      </c>
      <c r="T631" s="11">
        <v>4</v>
      </c>
      <c r="U631" s="11"/>
      <c r="V631" s="11"/>
      <c r="W631" s="11"/>
      <c r="X631" s="36">
        <f t="shared" si="18"/>
        <v>4</v>
      </c>
      <c r="Y631" s="36">
        <f t="shared" si="19"/>
        <v>0</v>
      </c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6"/>
      <c r="BE631" s="16"/>
    </row>
    <row r="632" spans="1:57" x14ac:dyDescent="0.3">
      <c r="A632" s="11" t="s">
        <v>3372</v>
      </c>
      <c r="B632" s="11" t="s">
        <v>3373</v>
      </c>
      <c r="C632" s="11" t="s">
        <v>1372</v>
      </c>
      <c r="D632" s="11" t="s">
        <v>3330</v>
      </c>
      <c r="E632" s="11" t="s">
        <v>3331</v>
      </c>
      <c r="F632" s="11" t="s">
        <v>3331</v>
      </c>
      <c r="G632" s="13">
        <v>42313.599699074075</v>
      </c>
      <c r="H632" s="11"/>
      <c r="I632" s="11"/>
      <c r="J632" s="11" t="s">
        <v>387</v>
      </c>
      <c r="K632" s="11"/>
      <c r="L632" s="11" t="s">
        <v>699</v>
      </c>
      <c r="M632" s="11" t="s">
        <v>353</v>
      </c>
      <c r="N632" s="11">
        <v>1200605</v>
      </c>
      <c r="O632" s="11"/>
      <c r="P632" s="11" t="s">
        <v>165</v>
      </c>
      <c r="Q632" s="11"/>
      <c r="R632" s="11"/>
      <c r="S632" s="11" t="s">
        <v>1374</v>
      </c>
      <c r="T632" s="11"/>
      <c r="U632" s="11"/>
      <c r="V632" s="11"/>
      <c r="W632" s="11"/>
      <c r="X632" s="36">
        <f t="shared" si="18"/>
        <v>0</v>
      </c>
      <c r="Y632" s="36">
        <f t="shared" si="19"/>
        <v>0</v>
      </c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6"/>
      <c r="BE632" s="16"/>
    </row>
    <row r="633" spans="1:57" x14ac:dyDescent="0.3">
      <c r="A633" s="11" t="s">
        <v>1006</v>
      </c>
      <c r="B633" s="11" t="s">
        <v>1068</v>
      </c>
      <c r="C633" s="11" t="s">
        <v>1372</v>
      </c>
      <c r="D633" s="11" t="s">
        <v>1505</v>
      </c>
      <c r="E633" s="11" t="s">
        <v>276</v>
      </c>
      <c r="F633" s="11" t="s">
        <v>276</v>
      </c>
      <c r="G633" s="13">
        <v>42313.605474537035</v>
      </c>
      <c r="H633" s="11"/>
      <c r="I633" s="11"/>
      <c r="J633" s="11" t="s">
        <v>387</v>
      </c>
      <c r="K633" s="11"/>
      <c r="L633" s="11" t="s">
        <v>699</v>
      </c>
      <c r="M633" s="11" t="s">
        <v>353</v>
      </c>
      <c r="N633" s="11">
        <v>1200605</v>
      </c>
      <c r="O633" s="11"/>
      <c r="P633" s="11" t="s">
        <v>165</v>
      </c>
      <c r="Q633" s="11" t="s">
        <v>369</v>
      </c>
      <c r="R633" s="11"/>
      <c r="S633" s="11" t="s">
        <v>1383</v>
      </c>
      <c r="T633" s="11">
        <v>625</v>
      </c>
      <c r="U633" s="11">
        <v>633.5</v>
      </c>
      <c r="V633" s="11"/>
      <c r="W633" s="11"/>
      <c r="X633" s="36">
        <f t="shared" si="18"/>
        <v>625</v>
      </c>
      <c r="Y633" s="36">
        <f t="shared" si="19"/>
        <v>633.5</v>
      </c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6"/>
      <c r="BE633" s="16"/>
    </row>
    <row r="634" spans="1:57" x14ac:dyDescent="0.3">
      <c r="A634" s="11" t="s">
        <v>3374</v>
      </c>
      <c r="B634" s="11" t="s">
        <v>3375</v>
      </c>
      <c r="C634" s="11" t="s">
        <v>1372</v>
      </c>
      <c r="D634" s="11" t="s">
        <v>1419</v>
      </c>
      <c r="E634" s="11" t="s">
        <v>372</v>
      </c>
      <c r="F634" s="11" t="s">
        <v>372</v>
      </c>
      <c r="G634" s="13">
        <v>42314.157210648147</v>
      </c>
      <c r="H634" s="11"/>
      <c r="I634" s="11"/>
      <c r="J634" s="11" t="s">
        <v>354</v>
      </c>
      <c r="K634" s="11"/>
      <c r="L634" s="11" t="s">
        <v>699</v>
      </c>
      <c r="M634" s="11" t="s">
        <v>353</v>
      </c>
      <c r="N634" s="11">
        <v>1006900</v>
      </c>
      <c r="O634" s="11"/>
      <c r="P634" s="11" t="s">
        <v>115</v>
      </c>
      <c r="Q634" s="11"/>
      <c r="R634" s="11" t="s">
        <v>980</v>
      </c>
      <c r="S634" s="11" t="s">
        <v>1374</v>
      </c>
      <c r="T634" s="11"/>
      <c r="U634" s="11"/>
      <c r="V634" s="11"/>
      <c r="W634" s="11"/>
      <c r="X634" s="36">
        <f t="shared" si="18"/>
        <v>0</v>
      </c>
      <c r="Y634" s="36">
        <f t="shared" si="19"/>
        <v>0</v>
      </c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6"/>
      <c r="BE634" s="16"/>
    </row>
    <row r="635" spans="1:57" x14ac:dyDescent="0.3">
      <c r="A635" s="11" t="s">
        <v>1007</v>
      </c>
      <c r="B635" s="11" t="s">
        <v>1069</v>
      </c>
      <c r="C635" s="11" t="s">
        <v>1372</v>
      </c>
      <c r="D635" s="11" t="s">
        <v>1454</v>
      </c>
      <c r="E635" s="11" t="s">
        <v>646</v>
      </c>
      <c r="F635" s="11" t="s">
        <v>646</v>
      </c>
      <c r="G635" s="13">
        <v>42314.504953703705</v>
      </c>
      <c r="H635" s="13"/>
      <c r="I635" s="11"/>
      <c r="J635" s="11" t="s">
        <v>354</v>
      </c>
      <c r="K635" s="11"/>
      <c r="L635" s="11" t="s">
        <v>699</v>
      </c>
      <c r="M635" s="11" t="s">
        <v>353</v>
      </c>
      <c r="N635" s="11">
        <v>1200713</v>
      </c>
      <c r="O635" s="11" t="s">
        <v>1512</v>
      </c>
      <c r="P635" s="11" t="s">
        <v>388</v>
      </c>
      <c r="Q635" s="11" t="s">
        <v>369</v>
      </c>
      <c r="R635" s="11" t="s">
        <v>981</v>
      </c>
      <c r="S635" s="11" t="s">
        <v>1374</v>
      </c>
      <c r="T635" s="11"/>
      <c r="U635" s="11"/>
      <c r="V635" s="11"/>
      <c r="W635" s="11"/>
      <c r="X635" s="36">
        <f t="shared" si="18"/>
        <v>0</v>
      </c>
      <c r="Y635" s="36">
        <f t="shared" si="19"/>
        <v>0</v>
      </c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6"/>
      <c r="BE635" s="16"/>
    </row>
    <row r="636" spans="1:57" x14ac:dyDescent="0.3">
      <c r="A636" s="11" t="s">
        <v>1008</v>
      </c>
      <c r="B636" s="11" t="s">
        <v>1070</v>
      </c>
      <c r="C636" s="11" t="s">
        <v>1372</v>
      </c>
      <c r="D636" s="11" t="s">
        <v>1442</v>
      </c>
      <c r="E636" s="11" t="s">
        <v>165</v>
      </c>
      <c r="F636" s="11" t="s">
        <v>165</v>
      </c>
      <c r="G636" s="13">
        <v>42314.528009259258</v>
      </c>
      <c r="H636" s="11"/>
      <c r="I636" s="11"/>
      <c r="J636" s="11" t="s">
        <v>387</v>
      </c>
      <c r="K636" s="11"/>
      <c r="L636" s="11" t="s">
        <v>704</v>
      </c>
      <c r="M636" s="11" t="s">
        <v>353</v>
      </c>
      <c r="N636" s="11">
        <v>1200502</v>
      </c>
      <c r="O636" s="11" t="s">
        <v>1473</v>
      </c>
      <c r="P636" s="11" t="s">
        <v>165</v>
      </c>
      <c r="Q636" s="11" t="s">
        <v>369</v>
      </c>
      <c r="R636" s="11"/>
      <c r="S636" s="11" t="s">
        <v>1374</v>
      </c>
      <c r="T636" s="11">
        <v>138</v>
      </c>
      <c r="U636" s="11">
        <v>160</v>
      </c>
      <c r="V636" s="11">
        <v>47</v>
      </c>
      <c r="W636" s="11"/>
      <c r="X636" s="36">
        <f t="shared" si="18"/>
        <v>185</v>
      </c>
      <c r="Y636" s="36">
        <f t="shared" si="19"/>
        <v>160</v>
      </c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6"/>
      <c r="BE636" s="16"/>
    </row>
    <row r="637" spans="1:57" x14ac:dyDescent="0.3">
      <c r="A637" s="11" t="s">
        <v>1009</v>
      </c>
      <c r="B637" s="11" t="s">
        <v>1071</v>
      </c>
      <c r="C637" s="11" t="s">
        <v>1372</v>
      </c>
      <c r="D637" s="11" t="s">
        <v>1496</v>
      </c>
      <c r="E637" s="11" t="s">
        <v>368</v>
      </c>
      <c r="F637" s="11" t="s">
        <v>368</v>
      </c>
      <c r="G637" s="13">
        <v>42317.428749999999</v>
      </c>
      <c r="H637" s="11"/>
      <c r="I637" s="11"/>
      <c r="J637" s="11" t="s">
        <v>350</v>
      </c>
      <c r="K637" s="11"/>
      <c r="L637" s="11" t="s">
        <v>699</v>
      </c>
      <c r="M637" s="11" t="s">
        <v>353</v>
      </c>
      <c r="N637" s="11">
        <v>1200502</v>
      </c>
      <c r="O637" s="11" t="s">
        <v>1473</v>
      </c>
      <c r="P637" s="11" t="s">
        <v>241</v>
      </c>
      <c r="Q637" s="11" t="s">
        <v>369</v>
      </c>
      <c r="R637" s="11" t="s">
        <v>983</v>
      </c>
      <c r="S637" s="11" t="s">
        <v>1374</v>
      </c>
      <c r="T637" s="11"/>
      <c r="U637" s="11"/>
      <c r="V637" s="11"/>
      <c r="W637" s="11"/>
      <c r="X637" s="36">
        <f t="shared" si="18"/>
        <v>0</v>
      </c>
      <c r="Y637" s="36">
        <f t="shared" si="19"/>
        <v>0</v>
      </c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6"/>
      <c r="BE637" s="16"/>
    </row>
    <row r="638" spans="1:57" x14ac:dyDescent="0.3">
      <c r="A638" s="11" t="s">
        <v>1010</v>
      </c>
      <c r="B638" s="11" t="s">
        <v>1072</v>
      </c>
      <c r="C638" s="11" t="s">
        <v>1372</v>
      </c>
      <c r="D638" s="11" t="s">
        <v>1496</v>
      </c>
      <c r="E638" s="11" t="s">
        <v>368</v>
      </c>
      <c r="F638" s="11" t="s">
        <v>368</v>
      </c>
      <c r="G638" s="13">
        <v>42317.470185185186</v>
      </c>
      <c r="H638" s="11"/>
      <c r="I638" s="11"/>
      <c r="J638" s="11" t="s">
        <v>350</v>
      </c>
      <c r="K638" s="11"/>
      <c r="L638" s="11" t="s">
        <v>699</v>
      </c>
      <c r="M638" s="11" t="s">
        <v>353</v>
      </c>
      <c r="N638" s="11">
        <v>1200502</v>
      </c>
      <c r="O638" s="11" t="s">
        <v>1473</v>
      </c>
      <c r="P638" s="11" t="s">
        <v>241</v>
      </c>
      <c r="Q638" s="11" t="s">
        <v>369</v>
      </c>
      <c r="R638" s="11" t="s">
        <v>983</v>
      </c>
      <c r="S638" s="11" t="s">
        <v>1374</v>
      </c>
      <c r="T638" s="11">
        <v>10</v>
      </c>
      <c r="U638" s="11">
        <v>1</v>
      </c>
      <c r="V638" s="11"/>
      <c r="W638" s="11"/>
      <c r="X638" s="36">
        <f t="shared" si="18"/>
        <v>10</v>
      </c>
      <c r="Y638" s="36">
        <f t="shared" si="19"/>
        <v>1</v>
      </c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2"/>
      <c r="AL638" s="12"/>
      <c r="AM638" s="12"/>
      <c r="AN638" s="11"/>
      <c r="AO638" s="11"/>
      <c r="AP638" s="11"/>
      <c r="AQ638" s="12"/>
      <c r="AR638" s="11"/>
      <c r="AS638" s="12"/>
      <c r="AT638" s="11"/>
      <c r="AU638" s="11"/>
      <c r="AV638" s="11"/>
      <c r="AW638" s="11"/>
      <c r="AX638" s="11"/>
      <c r="AY638" s="11"/>
      <c r="AZ638" s="11"/>
      <c r="BA638" s="11"/>
      <c r="BB638" s="12"/>
      <c r="BC638" s="11"/>
      <c r="BD638" s="16"/>
      <c r="BE638" s="16"/>
    </row>
    <row r="639" spans="1:57" x14ac:dyDescent="0.3">
      <c r="A639" s="11" t="s">
        <v>1011</v>
      </c>
      <c r="B639" s="11" t="s">
        <v>1073</v>
      </c>
      <c r="C639" s="11" t="s">
        <v>1372</v>
      </c>
      <c r="D639" s="11" t="s">
        <v>1457</v>
      </c>
      <c r="E639" s="11" t="s">
        <v>586</v>
      </c>
      <c r="F639" s="11" t="s">
        <v>586</v>
      </c>
      <c r="G639" s="13">
        <v>42317.518923611111</v>
      </c>
      <c r="H639" s="11"/>
      <c r="I639" s="11"/>
      <c r="J639" s="11" t="s">
        <v>350</v>
      </c>
      <c r="K639" s="11"/>
      <c r="L639" s="11" t="s">
        <v>699</v>
      </c>
      <c r="M639" s="11" t="s">
        <v>353</v>
      </c>
      <c r="N639" s="11">
        <v>1200502</v>
      </c>
      <c r="O639" s="11" t="s">
        <v>1512</v>
      </c>
      <c r="P639" s="11" t="s">
        <v>115</v>
      </c>
      <c r="Q639" s="11" t="s">
        <v>369</v>
      </c>
      <c r="R639" s="11" t="s">
        <v>980</v>
      </c>
      <c r="S639" s="11" t="s">
        <v>1374</v>
      </c>
      <c r="T639" s="11"/>
      <c r="U639" s="11"/>
      <c r="V639" s="11"/>
      <c r="W639" s="11"/>
      <c r="X639" s="36">
        <f t="shared" si="18"/>
        <v>0</v>
      </c>
      <c r="Y639" s="36">
        <f t="shared" si="19"/>
        <v>0</v>
      </c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2"/>
      <c r="AL639" s="11"/>
      <c r="AM639" s="12"/>
      <c r="AN639" s="11"/>
      <c r="AO639" s="11"/>
      <c r="AP639" s="11"/>
      <c r="AQ639" s="12"/>
      <c r="AR639" s="11"/>
      <c r="AS639" s="12"/>
      <c r="AT639" s="11"/>
      <c r="AU639" s="11"/>
      <c r="AV639" s="11"/>
      <c r="AW639" s="11"/>
      <c r="AX639" s="11"/>
      <c r="AY639" s="11"/>
      <c r="AZ639" s="11"/>
      <c r="BA639" s="11"/>
      <c r="BB639" s="12"/>
      <c r="BC639" s="11"/>
      <c r="BD639" s="16"/>
      <c r="BE639" s="16"/>
    </row>
    <row r="640" spans="1:57" x14ac:dyDescent="0.3">
      <c r="A640" s="11" t="s">
        <v>1012</v>
      </c>
      <c r="B640" s="11" t="s">
        <v>1074</v>
      </c>
      <c r="C640" s="11" t="s">
        <v>1372</v>
      </c>
      <c r="D640" s="11" t="s">
        <v>1513</v>
      </c>
      <c r="E640" s="11" t="s">
        <v>165</v>
      </c>
      <c r="F640" s="11" t="s">
        <v>1066</v>
      </c>
      <c r="G640" s="13">
        <v>42317.481377314813</v>
      </c>
      <c r="H640" s="11"/>
      <c r="I640" s="11"/>
      <c r="J640" s="11" t="s">
        <v>387</v>
      </c>
      <c r="K640" s="11"/>
      <c r="L640" s="11" t="s">
        <v>705</v>
      </c>
      <c r="M640" s="11" t="s">
        <v>348</v>
      </c>
      <c r="N640" s="11">
        <v>1019960007</v>
      </c>
      <c r="O640" s="11"/>
      <c r="P640" s="11" t="s">
        <v>165</v>
      </c>
      <c r="Q640" s="11" t="s">
        <v>369</v>
      </c>
      <c r="R640" s="11"/>
      <c r="S640" s="11" t="s">
        <v>1383</v>
      </c>
      <c r="T640" s="11">
        <v>3320</v>
      </c>
      <c r="U640" s="11">
        <v>2106</v>
      </c>
      <c r="V640" s="11">
        <v>480</v>
      </c>
      <c r="W640" s="11"/>
      <c r="X640" s="36">
        <f t="shared" si="18"/>
        <v>3800</v>
      </c>
      <c r="Y640" s="36">
        <f t="shared" si="19"/>
        <v>2106</v>
      </c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6"/>
      <c r="BE640" s="16"/>
    </row>
    <row r="641" spans="1:57" x14ac:dyDescent="0.3">
      <c r="A641" s="11" t="s">
        <v>3376</v>
      </c>
      <c r="B641" s="11" t="s">
        <v>3377</v>
      </c>
      <c r="C641" s="11" t="s">
        <v>1372</v>
      </c>
      <c r="D641" s="11" t="s">
        <v>1398</v>
      </c>
      <c r="E641" s="11" t="s">
        <v>466</v>
      </c>
      <c r="F641" s="11" t="s">
        <v>466</v>
      </c>
      <c r="G641" s="13">
        <v>42317.613576388889</v>
      </c>
      <c r="H641" s="11"/>
      <c r="I641" s="11"/>
      <c r="J641" s="11" t="s">
        <v>350</v>
      </c>
      <c r="K641" s="11"/>
      <c r="L641" s="11" t="s">
        <v>1047</v>
      </c>
      <c r="M641" s="11" t="s">
        <v>348</v>
      </c>
      <c r="N641" s="11">
        <v>1200748</v>
      </c>
      <c r="O641" s="11" t="s">
        <v>1473</v>
      </c>
      <c r="P641" s="11" t="s">
        <v>112</v>
      </c>
      <c r="Q641" s="11"/>
      <c r="R641" s="11" t="s">
        <v>981</v>
      </c>
      <c r="S641" s="11" t="s">
        <v>1374</v>
      </c>
      <c r="T641" s="11"/>
      <c r="U641" s="11"/>
      <c r="V641" s="11"/>
      <c r="W641" s="11"/>
      <c r="X641" s="36">
        <f t="shared" si="18"/>
        <v>0</v>
      </c>
      <c r="Y641" s="36">
        <f t="shared" si="19"/>
        <v>0</v>
      </c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2"/>
      <c r="AL641" s="11"/>
      <c r="AM641" s="12"/>
      <c r="AN641" s="12"/>
      <c r="AO641" s="11"/>
      <c r="AP641" s="11"/>
      <c r="AQ641" s="12"/>
      <c r="AR641" s="12"/>
      <c r="AS641" s="12"/>
      <c r="AT641" s="11"/>
      <c r="AU641" s="11"/>
      <c r="AV641" s="11"/>
      <c r="AW641" s="11"/>
      <c r="AX641" s="11"/>
      <c r="AY641" s="11"/>
      <c r="AZ641" s="11"/>
      <c r="BA641" s="11"/>
      <c r="BB641" s="12"/>
      <c r="BC641" s="11"/>
      <c r="BD641" s="16"/>
      <c r="BE641" s="16"/>
    </row>
    <row r="642" spans="1:57" x14ac:dyDescent="0.3">
      <c r="A642" s="11" t="s">
        <v>1013</v>
      </c>
      <c r="B642" s="11" t="s">
        <v>1075</v>
      </c>
      <c r="C642" s="11" t="s">
        <v>1372</v>
      </c>
      <c r="D642" s="11" t="s">
        <v>1496</v>
      </c>
      <c r="E642" s="11" t="s">
        <v>368</v>
      </c>
      <c r="F642" s="11" t="s">
        <v>368</v>
      </c>
      <c r="G642" s="13">
        <v>42317.615266203706</v>
      </c>
      <c r="H642" s="11"/>
      <c r="I642" s="11"/>
      <c r="J642" s="11" t="s">
        <v>350</v>
      </c>
      <c r="K642" s="11"/>
      <c r="L642" s="11" t="s">
        <v>699</v>
      </c>
      <c r="M642" s="11" t="s">
        <v>353</v>
      </c>
      <c r="N642" s="11">
        <v>1069960003</v>
      </c>
      <c r="O642" s="11" t="s">
        <v>1473</v>
      </c>
      <c r="P642" s="11" t="s">
        <v>241</v>
      </c>
      <c r="Q642" s="11" t="s">
        <v>369</v>
      </c>
      <c r="R642" s="11" t="s">
        <v>983</v>
      </c>
      <c r="S642" s="11" t="s">
        <v>1374</v>
      </c>
      <c r="T642" s="11"/>
      <c r="U642" s="11"/>
      <c r="V642" s="11"/>
      <c r="W642" s="11"/>
      <c r="X642" s="36">
        <f t="shared" si="18"/>
        <v>0</v>
      </c>
      <c r="Y642" s="36">
        <f t="shared" si="19"/>
        <v>0</v>
      </c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2"/>
      <c r="AL642" s="12"/>
      <c r="AM642" s="12"/>
      <c r="AN642" s="11"/>
      <c r="AO642" s="11"/>
      <c r="AP642" s="11"/>
      <c r="AQ642" s="12"/>
      <c r="AR642" s="11"/>
      <c r="AS642" s="12"/>
      <c r="AT642" s="11"/>
      <c r="AU642" s="11"/>
      <c r="AV642" s="11"/>
      <c r="AW642" s="11"/>
      <c r="AX642" s="11"/>
      <c r="AY642" s="11"/>
      <c r="AZ642" s="11"/>
      <c r="BA642" s="11"/>
      <c r="BB642" s="12"/>
      <c r="BC642" s="11"/>
      <c r="BD642" s="16"/>
      <c r="BE642" s="16"/>
    </row>
    <row r="643" spans="1:57" x14ac:dyDescent="0.3">
      <c r="A643" s="11" t="s">
        <v>1014</v>
      </c>
      <c r="B643" s="11" t="s">
        <v>1076</v>
      </c>
      <c r="C643" s="11" t="s">
        <v>1372</v>
      </c>
      <c r="D643" s="11" t="s">
        <v>1486</v>
      </c>
      <c r="E643" s="11" t="s">
        <v>165</v>
      </c>
      <c r="F643" s="11" t="s">
        <v>743</v>
      </c>
      <c r="G643" s="13">
        <v>42317.653634259259</v>
      </c>
      <c r="H643" s="11"/>
      <c r="I643" s="11"/>
      <c r="J643" s="11" t="s">
        <v>387</v>
      </c>
      <c r="K643" s="11"/>
      <c r="L643" s="11" t="s">
        <v>699</v>
      </c>
      <c r="M643" s="11" t="s">
        <v>353</v>
      </c>
      <c r="N643" s="11">
        <v>1200605</v>
      </c>
      <c r="O643" s="11" t="s">
        <v>1473</v>
      </c>
      <c r="P643" s="11" t="s">
        <v>165</v>
      </c>
      <c r="Q643" s="11" t="s">
        <v>369</v>
      </c>
      <c r="R643" s="11"/>
      <c r="S643" s="11" t="s">
        <v>1383</v>
      </c>
      <c r="T643" s="11">
        <v>30</v>
      </c>
      <c r="U643" s="11">
        <v>30</v>
      </c>
      <c r="V643" s="11"/>
      <c r="W643" s="11"/>
      <c r="X643" s="36">
        <f t="shared" ref="X643:X706" si="20">T643+V643</f>
        <v>30</v>
      </c>
      <c r="Y643" s="36">
        <f t="shared" ref="Y643:Y706" si="21">U643+W643</f>
        <v>30</v>
      </c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2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2"/>
      <c r="BC643" s="11"/>
      <c r="BD643" s="16"/>
      <c r="BE643" s="16"/>
    </row>
    <row r="644" spans="1:57" x14ac:dyDescent="0.3">
      <c r="A644" s="11" t="s">
        <v>3378</v>
      </c>
      <c r="B644" s="11" t="s">
        <v>3379</v>
      </c>
      <c r="C644" s="11" t="s">
        <v>1372</v>
      </c>
      <c r="D644" s="11" t="s">
        <v>2223</v>
      </c>
      <c r="E644" s="11" t="s">
        <v>424</v>
      </c>
      <c r="F644" s="11" t="s">
        <v>424</v>
      </c>
      <c r="G644" s="13">
        <v>42318.343657407408</v>
      </c>
      <c r="H644" s="11"/>
      <c r="I644" s="11"/>
      <c r="J644" s="11" t="s">
        <v>387</v>
      </c>
      <c r="K644" s="11"/>
      <c r="L644" s="11" t="s">
        <v>699</v>
      </c>
      <c r="M644" s="11" t="s">
        <v>353</v>
      </c>
      <c r="N644" s="11">
        <v>1200605</v>
      </c>
      <c r="O644" s="11"/>
      <c r="P644" s="11" t="s">
        <v>165</v>
      </c>
      <c r="Q644" s="11"/>
      <c r="R644" s="11"/>
      <c r="S644" s="11" t="s">
        <v>1374</v>
      </c>
      <c r="T644" s="11"/>
      <c r="U644" s="11"/>
      <c r="V644" s="11"/>
      <c r="W644" s="11"/>
      <c r="X644" s="36">
        <f t="shared" si="20"/>
        <v>0</v>
      </c>
      <c r="Y644" s="36">
        <f t="shared" si="21"/>
        <v>0</v>
      </c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2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2"/>
      <c r="BC644" s="11"/>
      <c r="BD644" s="16"/>
      <c r="BE644" s="16"/>
    </row>
    <row r="645" spans="1:57" x14ac:dyDescent="0.3">
      <c r="A645" s="11" t="s">
        <v>1015</v>
      </c>
      <c r="B645" s="11" t="s">
        <v>1077</v>
      </c>
      <c r="C645" s="11" t="s">
        <v>1372</v>
      </c>
      <c r="D645" s="11" t="s">
        <v>1452</v>
      </c>
      <c r="E645" s="11" t="s">
        <v>250</v>
      </c>
      <c r="F645" s="11" t="s">
        <v>250</v>
      </c>
      <c r="G645" s="13">
        <v>42318.436041666668</v>
      </c>
      <c r="H645" s="13"/>
      <c r="I645" s="11"/>
      <c r="J645" s="11" t="s">
        <v>350</v>
      </c>
      <c r="K645" s="11"/>
      <c r="L645" s="11" t="s">
        <v>699</v>
      </c>
      <c r="M645" s="11" t="s">
        <v>353</v>
      </c>
      <c r="N645" s="11">
        <v>1200502</v>
      </c>
      <c r="O645" s="11" t="s">
        <v>1475</v>
      </c>
      <c r="P645" s="11" t="s">
        <v>250</v>
      </c>
      <c r="Q645" s="11" t="s">
        <v>369</v>
      </c>
      <c r="R645" s="11" t="s">
        <v>981</v>
      </c>
      <c r="S645" s="11" t="s">
        <v>1374</v>
      </c>
      <c r="T645" s="11">
        <v>168</v>
      </c>
      <c r="U645" s="11">
        <v>235</v>
      </c>
      <c r="V645" s="11"/>
      <c r="W645" s="11"/>
      <c r="X645" s="36">
        <f t="shared" si="20"/>
        <v>168</v>
      </c>
      <c r="Y645" s="36">
        <f t="shared" si="21"/>
        <v>235</v>
      </c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6"/>
      <c r="BE645" s="16"/>
    </row>
    <row r="646" spans="1:57" x14ac:dyDescent="0.3">
      <c r="A646" s="11" t="s">
        <v>3380</v>
      </c>
      <c r="B646" s="11" t="s">
        <v>3381</v>
      </c>
      <c r="C646" s="11" t="s">
        <v>1372</v>
      </c>
      <c r="D646" s="11" t="s">
        <v>1464</v>
      </c>
      <c r="E646" s="11" t="s">
        <v>543</v>
      </c>
      <c r="F646" s="11" t="s">
        <v>543</v>
      </c>
      <c r="G646" s="13">
        <v>42318.542314814818</v>
      </c>
      <c r="H646" s="11"/>
      <c r="I646" s="11"/>
      <c r="J646" s="11" t="s">
        <v>354</v>
      </c>
      <c r="K646" s="11"/>
      <c r="L646" s="11" t="s">
        <v>704</v>
      </c>
      <c r="M646" s="11" t="s">
        <v>348</v>
      </c>
      <c r="N646" s="11">
        <v>1019960005</v>
      </c>
      <c r="O646" s="11"/>
      <c r="P646" s="11" t="s">
        <v>139</v>
      </c>
      <c r="Q646" s="11"/>
      <c r="R646" s="11" t="s">
        <v>979</v>
      </c>
      <c r="S646" s="11" t="s">
        <v>1383</v>
      </c>
      <c r="T646" s="11"/>
      <c r="U646" s="11"/>
      <c r="V646" s="11"/>
      <c r="W646" s="11"/>
      <c r="X646" s="36">
        <f t="shared" si="20"/>
        <v>0</v>
      </c>
      <c r="Y646" s="36">
        <f t="shared" si="21"/>
        <v>0</v>
      </c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6"/>
      <c r="BE646" s="16"/>
    </row>
    <row r="647" spans="1:57" x14ac:dyDescent="0.3">
      <c r="A647" s="11" t="s">
        <v>1016</v>
      </c>
      <c r="B647" s="11" t="s">
        <v>1078</v>
      </c>
      <c r="C647" s="11" t="s">
        <v>1372</v>
      </c>
      <c r="D647" s="11" t="s">
        <v>1425</v>
      </c>
      <c r="E647" s="11" t="s">
        <v>135</v>
      </c>
      <c r="F647" s="11" t="s">
        <v>135</v>
      </c>
      <c r="G647" s="13">
        <v>42318.688101851854</v>
      </c>
      <c r="H647" s="13">
        <v>42830.446944444448</v>
      </c>
      <c r="I647" s="11" t="s">
        <v>574</v>
      </c>
      <c r="J647" s="11" t="s">
        <v>350</v>
      </c>
      <c r="K647" s="11"/>
      <c r="L647" s="11" t="s">
        <v>704</v>
      </c>
      <c r="M647" s="11" t="s">
        <v>348</v>
      </c>
      <c r="N647" s="11">
        <v>1069960004</v>
      </c>
      <c r="O647" s="11" t="s">
        <v>1475</v>
      </c>
      <c r="P647" s="11" t="s">
        <v>135</v>
      </c>
      <c r="Q647" s="11" t="s">
        <v>369</v>
      </c>
      <c r="R647" s="11" t="s">
        <v>979</v>
      </c>
      <c r="S647" s="11" t="s">
        <v>1383</v>
      </c>
      <c r="T647" s="11">
        <v>350</v>
      </c>
      <c r="U647" s="11"/>
      <c r="V647" s="11"/>
      <c r="W647" s="11"/>
      <c r="X647" s="36">
        <f t="shared" si="20"/>
        <v>350</v>
      </c>
      <c r="Y647" s="36">
        <f t="shared" si="21"/>
        <v>0</v>
      </c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2"/>
      <c r="AL647" s="12"/>
      <c r="AM647" s="12"/>
      <c r="AN647" s="12"/>
      <c r="AO647" s="11"/>
      <c r="AP647" s="11"/>
      <c r="AQ647" s="12"/>
      <c r="AR647" s="11"/>
      <c r="AS647" s="12"/>
      <c r="AT647" s="11"/>
      <c r="AU647" s="11"/>
      <c r="AV647" s="11"/>
      <c r="AW647" s="11"/>
      <c r="AX647" s="11"/>
      <c r="AY647" s="11"/>
      <c r="AZ647" s="11"/>
      <c r="BA647" s="11"/>
      <c r="BB647" s="12"/>
      <c r="BC647" s="11"/>
      <c r="BD647" s="16"/>
      <c r="BE647" s="16"/>
    </row>
    <row r="648" spans="1:57" x14ac:dyDescent="0.3">
      <c r="A648" s="11" t="s">
        <v>1004</v>
      </c>
      <c r="B648" s="11" t="s">
        <v>3765</v>
      </c>
      <c r="C648" s="11" t="s">
        <v>1372</v>
      </c>
      <c r="D648" s="11" t="s">
        <v>1461</v>
      </c>
      <c r="E648" s="11" t="s">
        <v>391</v>
      </c>
      <c r="F648" s="11" t="s">
        <v>391</v>
      </c>
      <c r="G648" s="13">
        <v>42305.470578703702</v>
      </c>
      <c r="H648" s="11"/>
      <c r="I648" s="11"/>
      <c r="J648" s="11" t="s">
        <v>350</v>
      </c>
      <c r="K648" s="11"/>
      <c r="L648" s="11" t="s">
        <v>699</v>
      </c>
      <c r="M648" s="11" t="s">
        <v>353</v>
      </c>
      <c r="N648" s="11">
        <v>1008890</v>
      </c>
      <c r="O648" s="11" t="s">
        <v>1473</v>
      </c>
      <c r="P648" s="11" t="s">
        <v>77</v>
      </c>
      <c r="Q648" s="11" t="s">
        <v>369</v>
      </c>
      <c r="R648" s="11" t="s">
        <v>978</v>
      </c>
      <c r="S648" s="11" t="s">
        <v>1383</v>
      </c>
      <c r="T648" s="11">
        <v>40</v>
      </c>
      <c r="U648" s="11">
        <v>25</v>
      </c>
      <c r="V648" s="11"/>
      <c r="W648" s="11"/>
      <c r="X648" s="36">
        <f t="shared" si="20"/>
        <v>40</v>
      </c>
      <c r="Y648" s="36">
        <f t="shared" si="21"/>
        <v>25</v>
      </c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6"/>
      <c r="BE648" s="16"/>
    </row>
    <row r="649" spans="1:57" x14ac:dyDescent="0.3">
      <c r="A649" s="11" t="s">
        <v>1017</v>
      </c>
      <c r="B649" s="11" t="s">
        <v>1708</v>
      </c>
      <c r="C649" s="11" t="s">
        <v>1372</v>
      </c>
      <c r="D649" s="11" t="s">
        <v>1435</v>
      </c>
      <c r="E649" s="11" t="s">
        <v>124</v>
      </c>
      <c r="F649" s="11" t="s">
        <v>124</v>
      </c>
      <c r="G649" s="13">
        <v>42320.321655092594</v>
      </c>
      <c r="H649" s="11"/>
      <c r="I649" s="11"/>
      <c r="J649" s="11" t="s">
        <v>354</v>
      </c>
      <c r="K649" s="11"/>
      <c r="L649" s="11" t="s">
        <v>699</v>
      </c>
      <c r="M649" s="11" t="s">
        <v>353</v>
      </c>
      <c r="N649" s="11">
        <v>1019960004</v>
      </c>
      <c r="O649" s="11" t="s">
        <v>1475</v>
      </c>
      <c r="P649" s="11" t="s">
        <v>520</v>
      </c>
      <c r="Q649" s="11" t="s">
        <v>369</v>
      </c>
      <c r="R649" s="11" t="s">
        <v>983</v>
      </c>
      <c r="S649" s="11" t="s">
        <v>1374</v>
      </c>
      <c r="T649" s="11">
        <v>311</v>
      </c>
      <c r="U649" s="11">
        <v>461</v>
      </c>
      <c r="V649" s="11"/>
      <c r="W649" s="11"/>
      <c r="X649" s="36">
        <f t="shared" si="20"/>
        <v>311</v>
      </c>
      <c r="Y649" s="36">
        <f t="shared" si="21"/>
        <v>461</v>
      </c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2"/>
      <c r="AL649" s="12"/>
      <c r="AM649" s="12"/>
      <c r="AN649" s="12"/>
      <c r="AO649" s="11"/>
      <c r="AP649" s="11"/>
      <c r="AQ649" s="12"/>
      <c r="AR649" s="11"/>
      <c r="AS649" s="12"/>
      <c r="AT649" s="11"/>
      <c r="AU649" s="11"/>
      <c r="AV649" s="11"/>
      <c r="AW649" s="11"/>
      <c r="AX649" s="11"/>
      <c r="AY649" s="11"/>
      <c r="AZ649" s="11"/>
      <c r="BA649" s="11"/>
      <c r="BB649" s="12"/>
      <c r="BC649" s="11"/>
      <c r="BD649" s="16"/>
      <c r="BE649" s="16"/>
    </row>
    <row r="650" spans="1:57" x14ac:dyDescent="0.3">
      <c r="A650" s="11" t="s">
        <v>3382</v>
      </c>
      <c r="B650" s="11" t="s">
        <v>3383</v>
      </c>
      <c r="C650" s="11" t="s">
        <v>1372</v>
      </c>
      <c r="D650" s="11" t="s">
        <v>3134</v>
      </c>
      <c r="E650" s="11" t="s">
        <v>3135</v>
      </c>
      <c r="F650" s="11" t="s">
        <v>3135</v>
      </c>
      <c r="G650" s="13">
        <v>42320.45517361111</v>
      </c>
      <c r="H650" s="11"/>
      <c r="I650" s="11"/>
      <c r="J650" s="11" t="s">
        <v>387</v>
      </c>
      <c r="K650" s="11"/>
      <c r="L650" s="11" t="s">
        <v>699</v>
      </c>
      <c r="M650" s="11" t="s">
        <v>353</v>
      </c>
      <c r="N650" s="11">
        <v>1069960001</v>
      </c>
      <c r="O650" s="11"/>
      <c r="P650" s="11" t="s">
        <v>165</v>
      </c>
      <c r="Q650" s="11" t="s">
        <v>2180</v>
      </c>
      <c r="R650" s="11"/>
      <c r="S650" s="11" t="s">
        <v>1374</v>
      </c>
      <c r="T650" s="11">
        <v>150</v>
      </c>
      <c r="U650" s="11"/>
      <c r="V650" s="11"/>
      <c r="W650" s="11"/>
      <c r="X650" s="36">
        <f t="shared" si="20"/>
        <v>150</v>
      </c>
      <c r="Y650" s="36">
        <f t="shared" si="21"/>
        <v>0</v>
      </c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2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2"/>
      <c r="BC650" s="11"/>
      <c r="BD650" s="16"/>
      <c r="BE650" s="16"/>
    </row>
    <row r="651" spans="1:57" x14ac:dyDescent="0.3">
      <c r="A651" s="11" t="s">
        <v>1018</v>
      </c>
      <c r="B651" s="11" t="s">
        <v>1079</v>
      </c>
      <c r="C651" s="11" t="s">
        <v>1372</v>
      </c>
      <c r="D651" s="11" t="s">
        <v>1510</v>
      </c>
      <c r="E651" s="11" t="s">
        <v>250</v>
      </c>
      <c r="F651" s="11" t="s">
        <v>249</v>
      </c>
      <c r="G651" s="13">
        <v>42320.521990740737</v>
      </c>
      <c r="H651" s="11"/>
      <c r="I651" s="11"/>
      <c r="J651" s="11" t="s">
        <v>350</v>
      </c>
      <c r="K651" s="11"/>
      <c r="L651" s="11" t="s">
        <v>704</v>
      </c>
      <c r="M651" s="11" t="s">
        <v>348</v>
      </c>
      <c r="N651" s="11">
        <v>1069960003</v>
      </c>
      <c r="O651" s="11"/>
      <c r="P651" s="11" t="s">
        <v>388</v>
      </c>
      <c r="Q651" s="11" t="s">
        <v>369</v>
      </c>
      <c r="R651" s="11" t="s">
        <v>981</v>
      </c>
      <c r="S651" s="11" t="s">
        <v>1374</v>
      </c>
      <c r="T651" s="11">
        <v>964.5</v>
      </c>
      <c r="U651" s="11"/>
      <c r="V651" s="11"/>
      <c r="W651" s="11"/>
      <c r="X651" s="36">
        <f t="shared" si="20"/>
        <v>964.5</v>
      </c>
      <c r="Y651" s="36">
        <f t="shared" si="21"/>
        <v>0</v>
      </c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2"/>
      <c r="AL651" s="12"/>
      <c r="AM651" s="12"/>
      <c r="AN651" s="12"/>
      <c r="AO651" s="11"/>
      <c r="AP651" s="11"/>
      <c r="AQ651" s="12"/>
      <c r="AR651" s="12"/>
      <c r="AS651" s="12"/>
      <c r="AT651" s="11"/>
      <c r="AU651" s="11"/>
      <c r="AV651" s="11"/>
      <c r="AW651" s="11"/>
      <c r="AX651" s="11"/>
      <c r="AY651" s="11"/>
      <c r="AZ651" s="11"/>
      <c r="BA651" s="11"/>
      <c r="BB651" s="12"/>
      <c r="BC651" s="11"/>
      <c r="BD651" s="16"/>
      <c r="BE651" s="16"/>
    </row>
    <row r="652" spans="1:57" x14ac:dyDescent="0.3">
      <c r="A652" s="11" t="s">
        <v>1019</v>
      </c>
      <c r="B652" s="11" t="s">
        <v>1080</v>
      </c>
      <c r="C652" s="11" t="s">
        <v>1372</v>
      </c>
      <c r="D652" s="11" t="s">
        <v>1488</v>
      </c>
      <c r="E652" s="11" t="s">
        <v>784</v>
      </c>
      <c r="F652" s="11" t="s">
        <v>784</v>
      </c>
      <c r="G652" s="13">
        <v>42320.600532407407</v>
      </c>
      <c r="H652" s="11"/>
      <c r="I652" s="11"/>
      <c r="J652" s="11" t="s">
        <v>354</v>
      </c>
      <c r="K652" s="11"/>
      <c r="L652" s="11" t="s">
        <v>704</v>
      </c>
      <c r="M652" s="11" t="s">
        <v>353</v>
      </c>
      <c r="N652" s="11">
        <v>1200605</v>
      </c>
      <c r="O652" s="11"/>
      <c r="P652" s="11" t="s">
        <v>165</v>
      </c>
      <c r="Q652" s="11" t="s">
        <v>369</v>
      </c>
      <c r="R652" s="11"/>
      <c r="S652" s="11" t="s">
        <v>1383</v>
      </c>
      <c r="T652" s="11">
        <v>75</v>
      </c>
      <c r="U652" s="11"/>
      <c r="V652" s="11"/>
      <c r="W652" s="11"/>
      <c r="X652" s="36">
        <f t="shared" si="20"/>
        <v>75</v>
      </c>
      <c r="Y652" s="36">
        <f t="shared" si="21"/>
        <v>0</v>
      </c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6"/>
      <c r="BE652" s="16"/>
    </row>
    <row r="653" spans="1:57" x14ac:dyDescent="0.3">
      <c r="A653" s="11" t="s">
        <v>1020</v>
      </c>
      <c r="B653" s="11" t="s">
        <v>1081</v>
      </c>
      <c r="C653" s="11" t="s">
        <v>1372</v>
      </c>
      <c r="D653" s="11" t="s">
        <v>1479</v>
      </c>
      <c r="E653" s="11" t="s">
        <v>706</v>
      </c>
      <c r="F653" s="11" t="s">
        <v>706</v>
      </c>
      <c r="G653" s="13">
        <v>42320.675729166665</v>
      </c>
      <c r="H653" s="11"/>
      <c r="I653" s="11"/>
      <c r="J653" s="11" t="s">
        <v>350</v>
      </c>
      <c r="K653" s="11"/>
      <c r="L653" s="11" t="s">
        <v>704</v>
      </c>
      <c r="M653" s="11" t="s">
        <v>348</v>
      </c>
      <c r="N653" s="11">
        <v>1200501</v>
      </c>
      <c r="O653" s="11"/>
      <c r="P653" s="11" t="s">
        <v>115</v>
      </c>
      <c r="Q653" s="11" t="s">
        <v>369</v>
      </c>
      <c r="R653" s="11" t="s">
        <v>980</v>
      </c>
      <c r="S653" s="11" t="s">
        <v>1383</v>
      </c>
      <c r="T653" s="11">
        <v>520</v>
      </c>
      <c r="U653" s="11">
        <v>901.5</v>
      </c>
      <c r="V653" s="11">
        <v>435.5</v>
      </c>
      <c r="W653" s="11"/>
      <c r="X653" s="36">
        <f t="shared" si="20"/>
        <v>955.5</v>
      </c>
      <c r="Y653" s="36">
        <f t="shared" si="21"/>
        <v>901.5</v>
      </c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2"/>
      <c r="AN653" s="12"/>
      <c r="AO653" s="12"/>
      <c r="AP653" s="12"/>
      <c r="AQ653" s="12"/>
      <c r="AR653" s="11"/>
      <c r="AS653" s="12"/>
      <c r="AT653" s="11"/>
      <c r="AU653" s="11"/>
      <c r="AV653" s="11"/>
      <c r="AW653" s="11"/>
      <c r="AX653" s="11"/>
      <c r="AY653" s="11"/>
      <c r="AZ653" s="11"/>
      <c r="BA653" s="11"/>
      <c r="BB653" s="12"/>
      <c r="BC653" s="11"/>
      <c r="BD653" s="16"/>
      <c r="BE653" s="16"/>
    </row>
    <row r="654" spans="1:57" x14ac:dyDescent="0.3">
      <c r="A654" s="11" t="s">
        <v>1022</v>
      </c>
      <c r="B654" s="11" t="s">
        <v>1083</v>
      </c>
      <c r="C654" s="11" t="s">
        <v>1372</v>
      </c>
      <c r="D654" s="11" t="s">
        <v>1509</v>
      </c>
      <c r="E654" s="11" t="s">
        <v>739</v>
      </c>
      <c r="F654" s="11" t="s">
        <v>739</v>
      </c>
      <c r="G654" s="13">
        <v>42321.641030092593</v>
      </c>
      <c r="H654" s="11"/>
      <c r="I654" s="11"/>
      <c r="J654" s="11" t="s">
        <v>354</v>
      </c>
      <c r="K654" s="11"/>
      <c r="L654" s="11" t="s">
        <v>699</v>
      </c>
      <c r="M654" s="11" t="s">
        <v>353</v>
      </c>
      <c r="N654" s="11">
        <v>1200605</v>
      </c>
      <c r="O654" s="11"/>
      <c r="P654" s="11" t="s">
        <v>124</v>
      </c>
      <c r="Q654" s="11" t="s">
        <v>369</v>
      </c>
      <c r="R654" s="11" t="s">
        <v>978</v>
      </c>
      <c r="S654" s="11" t="s">
        <v>356</v>
      </c>
      <c r="T654" s="11"/>
      <c r="U654" s="11"/>
      <c r="V654" s="11"/>
      <c r="W654" s="11"/>
      <c r="X654" s="36">
        <f t="shared" si="20"/>
        <v>0</v>
      </c>
      <c r="Y654" s="36">
        <f t="shared" si="21"/>
        <v>0</v>
      </c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6"/>
      <c r="BE654" s="16"/>
    </row>
    <row r="655" spans="1:57" x14ac:dyDescent="0.3">
      <c r="A655" s="11" t="s">
        <v>1023</v>
      </c>
      <c r="B655" s="11" t="s">
        <v>1084</v>
      </c>
      <c r="C655" s="11" t="s">
        <v>1372</v>
      </c>
      <c r="D655" s="11" t="s">
        <v>1457</v>
      </c>
      <c r="E655" s="11" t="s">
        <v>586</v>
      </c>
      <c r="F655" s="11" t="s">
        <v>586</v>
      </c>
      <c r="G655" s="13">
        <v>42324.418287037035</v>
      </c>
      <c r="H655" s="11"/>
      <c r="I655" s="11"/>
      <c r="J655" s="11" t="s">
        <v>350</v>
      </c>
      <c r="K655" s="11"/>
      <c r="L655" s="11" t="s">
        <v>699</v>
      </c>
      <c r="M655" s="11" t="s">
        <v>353</v>
      </c>
      <c r="N655" s="11">
        <v>1200719</v>
      </c>
      <c r="O655" s="11" t="s">
        <v>1475</v>
      </c>
      <c r="P655" s="11" t="s">
        <v>116</v>
      </c>
      <c r="Q655" s="11" t="s">
        <v>369</v>
      </c>
      <c r="R655" s="11" t="s">
        <v>980</v>
      </c>
      <c r="S655" s="11" t="s">
        <v>1383</v>
      </c>
      <c r="T655" s="11">
        <v>262</v>
      </c>
      <c r="U655" s="11">
        <v>262</v>
      </c>
      <c r="V655" s="11">
        <v>15</v>
      </c>
      <c r="W655" s="11">
        <v>14</v>
      </c>
      <c r="X655" s="36">
        <f t="shared" si="20"/>
        <v>277</v>
      </c>
      <c r="Y655" s="36">
        <f t="shared" si="21"/>
        <v>276</v>
      </c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2"/>
      <c r="AL655" s="12"/>
      <c r="AM655" s="12"/>
      <c r="AN655" s="12"/>
      <c r="AO655" s="11"/>
      <c r="AP655" s="11"/>
      <c r="AQ655" s="12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6"/>
      <c r="BE655" s="16"/>
    </row>
    <row r="656" spans="1:57" x14ac:dyDescent="0.3">
      <c r="A656" s="11" t="s">
        <v>1024</v>
      </c>
      <c r="B656" s="11" t="s">
        <v>1085</v>
      </c>
      <c r="C656" s="11" t="s">
        <v>1372</v>
      </c>
      <c r="D656" s="11" t="s">
        <v>1455</v>
      </c>
      <c r="E656" s="11" t="s">
        <v>241</v>
      </c>
      <c r="F656" s="11" t="s">
        <v>241</v>
      </c>
      <c r="G656" s="13">
        <v>42324.625208333331</v>
      </c>
      <c r="H656" s="11"/>
      <c r="I656" s="11"/>
      <c r="J656" s="11" t="s">
        <v>350</v>
      </c>
      <c r="K656" s="11"/>
      <c r="L656" s="11" t="s">
        <v>699</v>
      </c>
      <c r="M656" s="11" t="s">
        <v>353</v>
      </c>
      <c r="N656" s="11">
        <v>1006901</v>
      </c>
      <c r="O656" s="11" t="s">
        <v>1475</v>
      </c>
      <c r="P656" s="11" t="s">
        <v>241</v>
      </c>
      <c r="Q656" s="11" t="s">
        <v>369</v>
      </c>
      <c r="R656" s="11" t="s">
        <v>983</v>
      </c>
      <c r="S656" s="11" t="s">
        <v>1374</v>
      </c>
      <c r="T656" s="11">
        <v>119</v>
      </c>
      <c r="U656" s="11">
        <v>144</v>
      </c>
      <c r="V656" s="11">
        <v>25</v>
      </c>
      <c r="W656" s="11"/>
      <c r="X656" s="36">
        <f t="shared" si="20"/>
        <v>144</v>
      </c>
      <c r="Y656" s="36">
        <f t="shared" si="21"/>
        <v>144</v>
      </c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6"/>
      <c r="BE656" s="16"/>
    </row>
    <row r="657" spans="1:57" x14ac:dyDescent="0.3">
      <c r="A657" s="11" t="s">
        <v>3384</v>
      </c>
      <c r="B657" s="11" t="s">
        <v>3385</v>
      </c>
      <c r="C657" s="11" t="s">
        <v>1372</v>
      </c>
      <c r="D657" s="11" t="s">
        <v>1505</v>
      </c>
      <c r="E657" s="11" t="s">
        <v>460</v>
      </c>
      <c r="F657" s="11" t="s">
        <v>743</v>
      </c>
      <c r="G657" s="13">
        <v>42325.691504629627</v>
      </c>
      <c r="H657" s="11"/>
      <c r="I657" s="11"/>
      <c r="J657" s="11" t="s">
        <v>387</v>
      </c>
      <c r="K657" s="11"/>
      <c r="L657" s="11" t="s">
        <v>699</v>
      </c>
      <c r="M657" s="11" t="s">
        <v>353</v>
      </c>
      <c r="N657" s="11">
        <v>1200605</v>
      </c>
      <c r="O657" s="11"/>
      <c r="P657" s="11" t="s">
        <v>165</v>
      </c>
      <c r="Q657" s="11"/>
      <c r="R657" s="11"/>
      <c r="S657" s="11" t="s">
        <v>1374</v>
      </c>
      <c r="T657" s="11"/>
      <c r="U657" s="11"/>
      <c r="V657" s="11"/>
      <c r="W657" s="11"/>
      <c r="X657" s="36">
        <f t="shared" si="20"/>
        <v>0</v>
      </c>
      <c r="Y657" s="36">
        <f t="shared" si="21"/>
        <v>0</v>
      </c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2"/>
      <c r="AL657" s="12"/>
      <c r="AM657" s="12"/>
      <c r="AN657" s="12"/>
      <c r="AO657" s="11"/>
      <c r="AP657" s="11"/>
      <c r="AQ657" s="12"/>
      <c r="AR657" s="11"/>
      <c r="AS657" s="12"/>
      <c r="AT657" s="11"/>
      <c r="AU657" s="11"/>
      <c r="AV657" s="11"/>
      <c r="AW657" s="11"/>
      <c r="AX657" s="11"/>
      <c r="AY657" s="11"/>
      <c r="AZ657" s="11"/>
      <c r="BA657" s="11"/>
      <c r="BB657" s="12"/>
      <c r="BC657" s="11"/>
      <c r="BD657" s="16"/>
      <c r="BE657" s="16"/>
    </row>
    <row r="658" spans="1:57" x14ac:dyDescent="0.3">
      <c r="A658" s="11" t="s">
        <v>3386</v>
      </c>
      <c r="B658" s="11" t="s">
        <v>3387</v>
      </c>
      <c r="C658" s="11" t="s">
        <v>1372</v>
      </c>
      <c r="D658" s="11" t="s">
        <v>3134</v>
      </c>
      <c r="E658" s="11" t="s">
        <v>3135</v>
      </c>
      <c r="F658" s="11" t="s">
        <v>3135</v>
      </c>
      <c r="G658" s="13">
        <v>42326.484027777777</v>
      </c>
      <c r="H658" s="11"/>
      <c r="I658" s="11"/>
      <c r="J658" s="11" t="s">
        <v>387</v>
      </c>
      <c r="K658" s="11"/>
      <c r="L658" s="11" t="s">
        <v>699</v>
      </c>
      <c r="M658" s="11" t="s">
        <v>353</v>
      </c>
      <c r="N658" s="11">
        <v>1069960001</v>
      </c>
      <c r="O658" s="11"/>
      <c r="P658" s="11" t="s">
        <v>165</v>
      </c>
      <c r="Q658" s="11" t="s">
        <v>2180</v>
      </c>
      <c r="R658" s="11"/>
      <c r="S658" s="11" t="s">
        <v>1374</v>
      </c>
      <c r="T658" s="11">
        <v>400</v>
      </c>
      <c r="U658" s="11"/>
      <c r="V658" s="11"/>
      <c r="W658" s="11"/>
      <c r="X658" s="36">
        <f t="shared" si="20"/>
        <v>400</v>
      </c>
      <c r="Y658" s="36">
        <f t="shared" si="21"/>
        <v>0</v>
      </c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2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2"/>
      <c r="BC658" s="11"/>
      <c r="BD658" s="16"/>
      <c r="BE658" s="16"/>
    </row>
    <row r="659" spans="1:57" x14ac:dyDescent="0.3">
      <c r="A659" s="11" t="s">
        <v>3388</v>
      </c>
      <c r="B659" s="11" t="s">
        <v>3389</v>
      </c>
      <c r="C659" s="11" t="s">
        <v>1372</v>
      </c>
      <c r="D659" s="11" t="s">
        <v>3134</v>
      </c>
      <c r="E659" s="11" t="s">
        <v>3135</v>
      </c>
      <c r="F659" s="11" t="s">
        <v>3135</v>
      </c>
      <c r="G659" s="13">
        <v>42326.507349537038</v>
      </c>
      <c r="H659" s="11"/>
      <c r="I659" s="11"/>
      <c r="J659" s="11" t="s">
        <v>387</v>
      </c>
      <c r="K659" s="11"/>
      <c r="L659" s="11" t="s">
        <v>699</v>
      </c>
      <c r="M659" s="11" t="s">
        <v>353</v>
      </c>
      <c r="N659" s="11">
        <v>1069960001</v>
      </c>
      <c r="O659" s="11"/>
      <c r="P659" s="11" t="s">
        <v>165</v>
      </c>
      <c r="Q659" s="11" t="s">
        <v>2180</v>
      </c>
      <c r="R659" s="11"/>
      <c r="S659" s="11" t="s">
        <v>1374</v>
      </c>
      <c r="T659" s="11">
        <v>150</v>
      </c>
      <c r="U659" s="11"/>
      <c r="V659" s="11"/>
      <c r="W659" s="11"/>
      <c r="X659" s="36">
        <f t="shared" si="20"/>
        <v>150</v>
      </c>
      <c r="Y659" s="36">
        <f t="shared" si="21"/>
        <v>0</v>
      </c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2"/>
      <c r="AN659" s="12"/>
      <c r="AO659" s="11"/>
      <c r="AP659" s="11"/>
      <c r="AQ659" s="12"/>
      <c r="AR659" s="12"/>
      <c r="AS659" s="12"/>
      <c r="AT659" s="11"/>
      <c r="AU659" s="11"/>
      <c r="AV659" s="11"/>
      <c r="AW659" s="11"/>
      <c r="AX659" s="11"/>
      <c r="AY659" s="11"/>
      <c r="AZ659" s="11"/>
      <c r="BA659" s="11"/>
      <c r="BB659" s="12"/>
      <c r="BC659" s="11"/>
      <c r="BD659" s="16"/>
      <c r="BE659" s="16"/>
    </row>
    <row r="660" spans="1:57" x14ac:dyDescent="0.3">
      <c r="A660" s="11" t="s">
        <v>1025</v>
      </c>
      <c r="B660" s="11" t="s">
        <v>1086</v>
      </c>
      <c r="C660" s="11" t="s">
        <v>1372</v>
      </c>
      <c r="D660" s="11" t="s">
        <v>1400</v>
      </c>
      <c r="E660" s="11" t="s">
        <v>471</v>
      </c>
      <c r="F660" s="11" t="s">
        <v>471</v>
      </c>
      <c r="G660" s="13">
        <v>42327.674641203703</v>
      </c>
      <c r="H660" s="11"/>
      <c r="I660" s="11"/>
      <c r="J660" s="11" t="s">
        <v>350</v>
      </c>
      <c r="K660" s="11"/>
      <c r="L660" s="11" t="s">
        <v>699</v>
      </c>
      <c r="M660" s="11" t="s">
        <v>348</v>
      </c>
      <c r="N660" s="11">
        <v>1200501</v>
      </c>
      <c r="O660" s="11"/>
      <c r="P660" s="11" t="s">
        <v>77</v>
      </c>
      <c r="Q660" s="11" t="s">
        <v>369</v>
      </c>
      <c r="R660" s="11" t="s">
        <v>978</v>
      </c>
      <c r="S660" s="11" t="s">
        <v>1374</v>
      </c>
      <c r="T660" s="11">
        <v>98</v>
      </c>
      <c r="U660" s="11">
        <v>39.5</v>
      </c>
      <c r="V660" s="11"/>
      <c r="W660" s="11"/>
      <c r="X660" s="36">
        <f t="shared" si="20"/>
        <v>98</v>
      </c>
      <c r="Y660" s="36">
        <f t="shared" si="21"/>
        <v>39.5</v>
      </c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6"/>
      <c r="BE660" s="16"/>
    </row>
    <row r="661" spans="1:57" x14ac:dyDescent="0.3">
      <c r="A661" s="11" t="s">
        <v>1026</v>
      </c>
      <c r="B661" s="11" t="s">
        <v>1087</v>
      </c>
      <c r="C661" s="11" t="s">
        <v>1372</v>
      </c>
      <c r="D661" s="11" t="s">
        <v>1400</v>
      </c>
      <c r="E661" s="11" t="s">
        <v>471</v>
      </c>
      <c r="F661" s="11" t="s">
        <v>471</v>
      </c>
      <c r="G661" s="13">
        <v>42327.689895833333</v>
      </c>
      <c r="H661" s="13"/>
      <c r="I661" s="11"/>
      <c r="J661" s="11" t="s">
        <v>350</v>
      </c>
      <c r="K661" s="11"/>
      <c r="L661" s="11" t="s">
        <v>699</v>
      </c>
      <c r="M661" s="11" t="s">
        <v>348</v>
      </c>
      <c r="N661" s="11">
        <v>1200501</v>
      </c>
      <c r="O661" s="11" t="s">
        <v>1473</v>
      </c>
      <c r="P661" s="11" t="s">
        <v>77</v>
      </c>
      <c r="Q661" s="11" t="s">
        <v>369</v>
      </c>
      <c r="R661" s="11" t="s">
        <v>978</v>
      </c>
      <c r="S661" s="11" t="s">
        <v>1374</v>
      </c>
      <c r="T661" s="11">
        <v>86</v>
      </c>
      <c r="U661" s="11">
        <v>29</v>
      </c>
      <c r="V661" s="11"/>
      <c r="W661" s="11"/>
      <c r="X661" s="36">
        <f t="shared" si="20"/>
        <v>86</v>
      </c>
      <c r="Y661" s="36">
        <f t="shared" si="21"/>
        <v>29</v>
      </c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6"/>
      <c r="BE661" s="16"/>
    </row>
    <row r="662" spans="1:57" x14ac:dyDescent="0.3">
      <c r="A662" s="11" t="s">
        <v>1027</v>
      </c>
      <c r="B662" s="11" t="s">
        <v>1088</v>
      </c>
      <c r="C662" s="11" t="s">
        <v>1372</v>
      </c>
      <c r="D662" s="11" t="s">
        <v>1400</v>
      </c>
      <c r="E662" s="11" t="s">
        <v>471</v>
      </c>
      <c r="F662" s="11" t="s">
        <v>471</v>
      </c>
      <c r="G662" s="13">
        <v>42327.693749999999</v>
      </c>
      <c r="H662" s="11"/>
      <c r="I662" s="11"/>
      <c r="J662" s="11" t="s">
        <v>350</v>
      </c>
      <c r="K662" s="11"/>
      <c r="L662" s="11" t="s">
        <v>699</v>
      </c>
      <c r="M662" s="11" t="s">
        <v>348</v>
      </c>
      <c r="N662" s="11">
        <v>1200501</v>
      </c>
      <c r="O662" s="11" t="s">
        <v>1473</v>
      </c>
      <c r="P662" s="11" t="s">
        <v>77</v>
      </c>
      <c r="Q662" s="11" t="s">
        <v>369</v>
      </c>
      <c r="R662" s="11" t="s">
        <v>978</v>
      </c>
      <c r="S662" s="11" t="s">
        <v>1374</v>
      </c>
      <c r="T662" s="11">
        <v>86</v>
      </c>
      <c r="U662" s="11">
        <v>40</v>
      </c>
      <c r="V662" s="11"/>
      <c r="W662" s="11"/>
      <c r="X662" s="36">
        <f t="shared" si="20"/>
        <v>86</v>
      </c>
      <c r="Y662" s="36">
        <f t="shared" si="21"/>
        <v>40</v>
      </c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6"/>
      <c r="BE662" s="16"/>
    </row>
    <row r="663" spans="1:57" x14ac:dyDescent="0.3">
      <c r="A663" s="11" t="s">
        <v>1028</v>
      </c>
      <c r="B663" s="11" t="s">
        <v>1514</v>
      </c>
      <c r="C663" s="11" t="s">
        <v>1372</v>
      </c>
      <c r="D663" s="11" t="s">
        <v>1480</v>
      </c>
      <c r="E663" s="11" t="s">
        <v>675</v>
      </c>
      <c r="F663" s="11" t="s">
        <v>675</v>
      </c>
      <c r="G663" s="13">
        <v>42328.316134259258</v>
      </c>
      <c r="H663" s="11"/>
      <c r="I663" s="11"/>
      <c r="J663" s="11" t="s">
        <v>350</v>
      </c>
      <c r="K663" s="11"/>
      <c r="L663" s="11" t="s">
        <v>699</v>
      </c>
      <c r="M663" s="11" t="s">
        <v>353</v>
      </c>
      <c r="N663" s="11">
        <v>1069960003</v>
      </c>
      <c r="O663" s="11"/>
      <c r="P663" s="11" t="s">
        <v>139</v>
      </c>
      <c r="Q663" s="11" t="s">
        <v>369</v>
      </c>
      <c r="R663" s="11" t="s">
        <v>979</v>
      </c>
      <c r="S663" s="11" t="s">
        <v>1383</v>
      </c>
      <c r="T663" s="11"/>
      <c r="U663" s="11"/>
      <c r="V663" s="11"/>
      <c r="W663" s="11"/>
      <c r="X663" s="36">
        <f t="shared" si="20"/>
        <v>0</v>
      </c>
      <c r="Y663" s="36">
        <f t="shared" si="21"/>
        <v>0</v>
      </c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6"/>
      <c r="BE663" s="16"/>
    </row>
    <row r="664" spans="1:57" ht="28.8" x14ac:dyDescent="0.3">
      <c r="A664" s="11" t="s">
        <v>1029</v>
      </c>
      <c r="B664" s="49" t="s">
        <v>1089</v>
      </c>
      <c r="C664" s="11" t="s">
        <v>1372</v>
      </c>
      <c r="D664" s="11" t="s">
        <v>1400</v>
      </c>
      <c r="E664" s="11" t="s">
        <v>471</v>
      </c>
      <c r="F664" s="11" t="s">
        <v>471</v>
      </c>
      <c r="G664" s="13">
        <v>42328.443981481483</v>
      </c>
      <c r="H664" s="13"/>
      <c r="I664" s="11"/>
      <c r="J664" s="11" t="s">
        <v>350</v>
      </c>
      <c r="K664" s="11"/>
      <c r="L664" s="11" t="s">
        <v>699</v>
      </c>
      <c r="M664" s="11" t="s">
        <v>348</v>
      </c>
      <c r="N664" s="11">
        <v>1200501</v>
      </c>
      <c r="O664" s="11" t="s">
        <v>1473</v>
      </c>
      <c r="P664" s="11" t="s">
        <v>77</v>
      </c>
      <c r="Q664" s="11" t="s">
        <v>369</v>
      </c>
      <c r="R664" s="11" t="s">
        <v>978</v>
      </c>
      <c r="S664" s="11" t="s">
        <v>1374</v>
      </c>
      <c r="T664" s="11">
        <v>96</v>
      </c>
      <c r="U664" s="11">
        <v>66</v>
      </c>
      <c r="V664" s="11"/>
      <c r="W664" s="11"/>
      <c r="X664" s="36">
        <f t="shared" si="20"/>
        <v>96</v>
      </c>
      <c r="Y664" s="36">
        <f t="shared" si="21"/>
        <v>66</v>
      </c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2"/>
      <c r="AN664" s="12"/>
      <c r="AO664" s="11"/>
      <c r="AP664" s="11"/>
      <c r="AQ664" s="12"/>
      <c r="AR664" s="11"/>
      <c r="AS664" s="12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6"/>
      <c r="BE664" s="16"/>
    </row>
    <row r="665" spans="1:57" x14ac:dyDescent="0.3">
      <c r="A665" s="11" t="s">
        <v>1030</v>
      </c>
      <c r="B665" s="11" t="s">
        <v>1090</v>
      </c>
      <c r="C665" s="11" t="s">
        <v>1372</v>
      </c>
      <c r="D665" s="11" t="s">
        <v>1425</v>
      </c>
      <c r="E665" s="11" t="s">
        <v>135</v>
      </c>
      <c r="F665" s="11" t="s">
        <v>135</v>
      </c>
      <c r="G665" s="13">
        <v>42328.502569444441</v>
      </c>
      <c r="H665" s="11"/>
      <c r="I665" s="11"/>
      <c r="J665" s="11" t="s">
        <v>350</v>
      </c>
      <c r="K665" s="11"/>
      <c r="L665" s="11" t="s">
        <v>699</v>
      </c>
      <c r="M665" s="11" t="s">
        <v>353</v>
      </c>
      <c r="N665" s="11">
        <v>1200502</v>
      </c>
      <c r="O665" s="11" t="s">
        <v>1475</v>
      </c>
      <c r="P665" s="11" t="s">
        <v>135</v>
      </c>
      <c r="Q665" s="11" t="s">
        <v>369</v>
      </c>
      <c r="R665" s="11" t="s">
        <v>979</v>
      </c>
      <c r="S665" s="11" t="s">
        <v>356</v>
      </c>
      <c r="T665" s="11">
        <v>85</v>
      </c>
      <c r="U665" s="11">
        <v>85</v>
      </c>
      <c r="V665" s="11"/>
      <c r="W665" s="11"/>
      <c r="X665" s="36">
        <f t="shared" si="20"/>
        <v>85</v>
      </c>
      <c r="Y665" s="36">
        <f t="shared" si="21"/>
        <v>85</v>
      </c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6"/>
      <c r="BE665" s="16"/>
    </row>
    <row r="666" spans="1:57" x14ac:dyDescent="0.3">
      <c r="A666" s="11" t="s">
        <v>1031</v>
      </c>
      <c r="B666" s="11" t="s">
        <v>4861</v>
      </c>
      <c r="C666" s="11" t="s">
        <v>1372</v>
      </c>
      <c r="D666" s="11" t="s">
        <v>1479</v>
      </c>
      <c r="E666" s="11" t="s">
        <v>706</v>
      </c>
      <c r="F666" s="11" t="s">
        <v>706</v>
      </c>
      <c r="G666" s="13">
        <v>42328.592939814815</v>
      </c>
      <c r="H666" s="11"/>
      <c r="I666" s="11"/>
      <c r="J666" s="11" t="s">
        <v>350</v>
      </c>
      <c r="K666" s="11"/>
      <c r="L666" s="11" t="s">
        <v>704</v>
      </c>
      <c r="M666" s="11" t="s">
        <v>348</v>
      </c>
      <c r="N666" s="11">
        <v>1019960004</v>
      </c>
      <c r="O666" s="11" t="s">
        <v>1475</v>
      </c>
      <c r="P666" s="11" t="s">
        <v>115</v>
      </c>
      <c r="Q666" s="11" t="s">
        <v>369</v>
      </c>
      <c r="R666" s="11" t="s">
        <v>980</v>
      </c>
      <c r="S666" s="11" t="s">
        <v>1374</v>
      </c>
      <c r="T666" s="11"/>
      <c r="U666" s="11"/>
      <c r="V666" s="11"/>
      <c r="W666" s="11"/>
      <c r="X666" s="36">
        <f t="shared" si="20"/>
        <v>0</v>
      </c>
      <c r="Y666" s="36">
        <f t="shared" si="21"/>
        <v>0</v>
      </c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6"/>
      <c r="BE666" s="16"/>
    </row>
    <row r="667" spans="1:57" x14ac:dyDescent="0.3">
      <c r="A667" s="11" t="s">
        <v>1032</v>
      </c>
      <c r="B667" s="11" t="s">
        <v>1091</v>
      </c>
      <c r="C667" s="11" t="s">
        <v>1372</v>
      </c>
      <c r="D667" s="11" t="s">
        <v>1400</v>
      </c>
      <c r="E667" s="11" t="s">
        <v>471</v>
      </c>
      <c r="F667" s="11" t="s">
        <v>471</v>
      </c>
      <c r="G667" s="13">
        <v>42328.56827546296</v>
      </c>
      <c r="H667" s="11"/>
      <c r="I667" s="11"/>
      <c r="J667" s="11" t="s">
        <v>350</v>
      </c>
      <c r="K667" s="11"/>
      <c r="L667" s="11" t="s">
        <v>699</v>
      </c>
      <c r="M667" s="11" t="s">
        <v>348</v>
      </c>
      <c r="N667" s="11">
        <v>1200501</v>
      </c>
      <c r="O667" s="11" t="s">
        <v>1473</v>
      </c>
      <c r="P667" s="11" t="s">
        <v>77</v>
      </c>
      <c r="Q667" s="11" t="s">
        <v>369</v>
      </c>
      <c r="R667" s="11" t="s">
        <v>978</v>
      </c>
      <c r="S667" s="11" t="s">
        <v>1374</v>
      </c>
      <c r="T667" s="11">
        <v>91</v>
      </c>
      <c r="U667" s="11">
        <v>62</v>
      </c>
      <c r="V667" s="11"/>
      <c r="W667" s="11"/>
      <c r="X667" s="36">
        <f t="shared" si="20"/>
        <v>91</v>
      </c>
      <c r="Y667" s="36">
        <f t="shared" si="21"/>
        <v>62</v>
      </c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2"/>
      <c r="AN667" s="12"/>
      <c r="AO667" s="11"/>
      <c r="AP667" s="11"/>
      <c r="AQ667" s="12"/>
      <c r="AR667" s="12"/>
      <c r="AS667" s="12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6"/>
      <c r="BE667" s="16"/>
    </row>
    <row r="668" spans="1:57" x14ac:dyDescent="0.3">
      <c r="A668" s="11" t="s">
        <v>1033</v>
      </c>
      <c r="B668" s="11" t="s">
        <v>1092</v>
      </c>
      <c r="C668" s="11" t="s">
        <v>1372</v>
      </c>
      <c r="D668" s="11" t="s">
        <v>1400</v>
      </c>
      <c r="E668" s="11" t="s">
        <v>471</v>
      </c>
      <c r="F668" s="11" t="s">
        <v>471</v>
      </c>
      <c r="G668" s="13">
        <v>42328.62096064815</v>
      </c>
      <c r="H668" s="11"/>
      <c r="I668" s="11"/>
      <c r="J668" s="11" t="s">
        <v>350</v>
      </c>
      <c r="K668" s="11"/>
      <c r="L668" s="11" t="s">
        <v>699</v>
      </c>
      <c r="M668" s="11" t="s">
        <v>353</v>
      </c>
      <c r="N668" s="11">
        <v>1006900</v>
      </c>
      <c r="O668" s="11" t="s">
        <v>1473</v>
      </c>
      <c r="P668" s="11" t="s">
        <v>77</v>
      </c>
      <c r="Q668" s="11" t="s">
        <v>369</v>
      </c>
      <c r="R668" s="11" t="s">
        <v>978</v>
      </c>
      <c r="S668" s="11" t="s">
        <v>1374</v>
      </c>
      <c r="T668" s="11"/>
      <c r="U668" s="11"/>
      <c r="V668" s="11"/>
      <c r="W668" s="11"/>
      <c r="X668" s="36">
        <f t="shared" si="20"/>
        <v>0</v>
      </c>
      <c r="Y668" s="36">
        <f t="shared" si="21"/>
        <v>0</v>
      </c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2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6"/>
      <c r="BE668" s="16"/>
    </row>
    <row r="669" spans="1:57" x14ac:dyDescent="0.3">
      <c r="A669" s="11" t="s">
        <v>791</v>
      </c>
      <c r="B669" s="11" t="s">
        <v>1048</v>
      </c>
      <c r="C669" s="11">
        <v>6627</v>
      </c>
      <c r="D669" s="11" t="s">
        <v>1426</v>
      </c>
      <c r="E669" s="11" t="s">
        <v>429</v>
      </c>
      <c r="F669" s="11" t="s">
        <v>449</v>
      </c>
      <c r="G669" s="13">
        <v>42128.609826388885</v>
      </c>
      <c r="H669" s="11"/>
      <c r="I669" s="11"/>
      <c r="J669" s="11" t="s">
        <v>350</v>
      </c>
      <c r="K669" s="11"/>
      <c r="L669" s="11" t="s">
        <v>700</v>
      </c>
      <c r="M669" s="11" t="s">
        <v>353</v>
      </c>
      <c r="N669" s="11">
        <v>1200702</v>
      </c>
      <c r="O669" s="11"/>
      <c r="P669" s="11" t="s">
        <v>115</v>
      </c>
      <c r="Q669" s="11" t="s">
        <v>369</v>
      </c>
      <c r="R669" s="11" t="s">
        <v>980</v>
      </c>
      <c r="S669" s="11" t="s">
        <v>1383</v>
      </c>
      <c r="T669" s="11">
        <v>81</v>
      </c>
      <c r="U669" s="11">
        <v>58.5</v>
      </c>
      <c r="V669" s="11"/>
      <c r="W669" s="11"/>
      <c r="X669" s="36">
        <f t="shared" si="20"/>
        <v>81</v>
      </c>
      <c r="Y669" s="36">
        <f t="shared" si="21"/>
        <v>58.5</v>
      </c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2"/>
      <c r="BC669" s="11"/>
      <c r="BD669" s="16"/>
      <c r="BE669" s="16"/>
    </row>
    <row r="670" spans="1:57" x14ac:dyDescent="0.3">
      <c r="A670" s="11" t="s">
        <v>1034</v>
      </c>
      <c r="B670" s="11" t="s">
        <v>1093</v>
      </c>
      <c r="C670" s="11" t="s">
        <v>1372</v>
      </c>
      <c r="D670" s="11" t="s">
        <v>1442</v>
      </c>
      <c r="E670" s="11" t="s">
        <v>165</v>
      </c>
      <c r="F670" s="11" t="s">
        <v>165</v>
      </c>
      <c r="G670" s="13">
        <v>42331.441979166666</v>
      </c>
      <c r="H670" s="11"/>
      <c r="I670" s="11"/>
      <c r="J670" s="11" t="s">
        <v>354</v>
      </c>
      <c r="K670" s="11"/>
      <c r="L670" s="11" t="s">
        <v>699</v>
      </c>
      <c r="M670" s="11" t="s">
        <v>353</v>
      </c>
      <c r="N670" s="11">
        <v>1069960003</v>
      </c>
      <c r="O670" s="11"/>
      <c r="P670" s="11" t="s">
        <v>165</v>
      </c>
      <c r="Q670" s="11" t="s">
        <v>369</v>
      </c>
      <c r="R670" s="11"/>
      <c r="S670" s="11" t="s">
        <v>1374</v>
      </c>
      <c r="T670" s="11">
        <v>325</v>
      </c>
      <c r="U670" s="11"/>
      <c r="V670" s="11"/>
      <c r="W670" s="11"/>
      <c r="X670" s="36">
        <f t="shared" si="20"/>
        <v>325</v>
      </c>
      <c r="Y670" s="36">
        <f t="shared" si="21"/>
        <v>0</v>
      </c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2"/>
      <c r="BC670" s="11"/>
      <c r="BD670" s="16"/>
      <c r="BE670" s="16"/>
    </row>
    <row r="671" spans="1:57" x14ac:dyDescent="0.3">
      <c r="A671" s="11" t="s">
        <v>1035</v>
      </c>
      <c r="B671" s="11" t="s">
        <v>1094</v>
      </c>
      <c r="C671" s="11" t="s">
        <v>1372</v>
      </c>
      <c r="D671" s="11" t="s">
        <v>1388</v>
      </c>
      <c r="E671" s="11" t="s">
        <v>115</v>
      </c>
      <c r="F671" s="11" t="s">
        <v>430</v>
      </c>
      <c r="G671" s="13">
        <v>42331.605057870373</v>
      </c>
      <c r="H671" s="11"/>
      <c r="I671" s="11"/>
      <c r="J671" s="11" t="s">
        <v>350</v>
      </c>
      <c r="K671" s="11"/>
      <c r="L671" s="11" t="s">
        <v>699</v>
      </c>
      <c r="M671" s="11" t="s">
        <v>353</v>
      </c>
      <c r="N671" s="11">
        <v>1200502</v>
      </c>
      <c r="O671" s="11"/>
      <c r="P671" s="11" t="s">
        <v>115</v>
      </c>
      <c r="Q671" s="11" t="s">
        <v>369</v>
      </c>
      <c r="R671" s="11" t="s">
        <v>980</v>
      </c>
      <c r="S671" s="11" t="s">
        <v>1374</v>
      </c>
      <c r="T671" s="11"/>
      <c r="U671" s="11"/>
      <c r="V671" s="11"/>
      <c r="W671" s="11"/>
      <c r="X671" s="36">
        <f t="shared" si="20"/>
        <v>0</v>
      </c>
      <c r="Y671" s="36">
        <f t="shared" si="21"/>
        <v>0</v>
      </c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6"/>
      <c r="BE671" s="16"/>
    </row>
    <row r="672" spans="1:57" x14ac:dyDescent="0.3">
      <c r="A672" s="11" t="s">
        <v>3390</v>
      </c>
      <c r="B672" s="11" t="s">
        <v>3391</v>
      </c>
      <c r="C672" s="11" t="s">
        <v>1372</v>
      </c>
      <c r="D672" s="11" t="s">
        <v>1505</v>
      </c>
      <c r="E672" s="11" t="s">
        <v>165</v>
      </c>
      <c r="F672" s="11" t="s">
        <v>165</v>
      </c>
      <c r="G672" s="13">
        <v>42333.429270833331</v>
      </c>
      <c r="H672" s="11"/>
      <c r="I672" s="11"/>
      <c r="J672" s="11" t="s">
        <v>350</v>
      </c>
      <c r="K672" s="11"/>
      <c r="L672" s="11" t="s">
        <v>699</v>
      </c>
      <c r="M672" s="11" t="s">
        <v>353</v>
      </c>
      <c r="N672" s="11">
        <v>1200605</v>
      </c>
      <c r="O672" s="11"/>
      <c r="P672" s="11" t="s">
        <v>165</v>
      </c>
      <c r="Q672" s="11"/>
      <c r="R672" s="11"/>
      <c r="S672" s="11" t="s">
        <v>1374</v>
      </c>
      <c r="T672" s="11"/>
      <c r="U672" s="11"/>
      <c r="V672" s="11"/>
      <c r="W672" s="11"/>
      <c r="X672" s="36">
        <f t="shared" si="20"/>
        <v>0</v>
      </c>
      <c r="Y672" s="36">
        <f t="shared" si="21"/>
        <v>0</v>
      </c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2"/>
      <c r="AL672" s="12"/>
      <c r="AM672" s="12"/>
      <c r="AN672" s="12"/>
      <c r="AO672" s="11"/>
      <c r="AP672" s="11"/>
      <c r="AQ672" s="12"/>
      <c r="AR672" s="11"/>
      <c r="AS672" s="12"/>
      <c r="AT672" s="11"/>
      <c r="AU672" s="11"/>
      <c r="AV672" s="11"/>
      <c r="AW672" s="11"/>
      <c r="AX672" s="11"/>
      <c r="AY672" s="11"/>
      <c r="AZ672" s="11"/>
      <c r="BA672" s="11"/>
      <c r="BB672" s="12"/>
      <c r="BC672" s="11"/>
      <c r="BD672" s="16"/>
      <c r="BE672" s="16"/>
    </row>
    <row r="673" spans="1:57" x14ac:dyDescent="0.3">
      <c r="A673" s="11" t="s">
        <v>3392</v>
      </c>
      <c r="B673" s="11" t="s">
        <v>3393</v>
      </c>
      <c r="C673" s="11" t="s">
        <v>1372</v>
      </c>
      <c r="D673" s="11" t="s">
        <v>1505</v>
      </c>
      <c r="E673" s="11" t="s">
        <v>165</v>
      </c>
      <c r="F673" s="11" t="s">
        <v>165</v>
      </c>
      <c r="G673" s="13">
        <v>42333.428668981483</v>
      </c>
      <c r="H673" s="11"/>
      <c r="I673" s="11"/>
      <c r="J673" s="11" t="s">
        <v>350</v>
      </c>
      <c r="K673" s="11"/>
      <c r="L673" s="11" t="s">
        <v>699</v>
      </c>
      <c r="M673" s="11" t="s">
        <v>353</v>
      </c>
      <c r="N673" s="11">
        <v>1200605</v>
      </c>
      <c r="O673" s="11"/>
      <c r="P673" s="11" t="s">
        <v>165</v>
      </c>
      <c r="Q673" s="11"/>
      <c r="R673" s="11"/>
      <c r="S673" s="11" t="s">
        <v>1374</v>
      </c>
      <c r="T673" s="11"/>
      <c r="U673" s="11"/>
      <c r="V673" s="11"/>
      <c r="W673" s="11"/>
      <c r="X673" s="36">
        <f t="shared" si="20"/>
        <v>0</v>
      </c>
      <c r="Y673" s="36">
        <f t="shared" si="21"/>
        <v>0</v>
      </c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2"/>
      <c r="AL673" s="12"/>
      <c r="AM673" s="11"/>
      <c r="AN673" s="11"/>
      <c r="AO673" s="11"/>
      <c r="AP673" s="11"/>
      <c r="AQ673" s="11"/>
      <c r="AR673" s="11"/>
      <c r="AS673" s="12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6"/>
      <c r="BE673" s="16"/>
    </row>
    <row r="674" spans="1:57" x14ac:dyDescent="0.3">
      <c r="A674" s="11" t="s">
        <v>3394</v>
      </c>
      <c r="B674" s="11" t="s">
        <v>3395</v>
      </c>
      <c r="C674" s="11" t="s">
        <v>1372</v>
      </c>
      <c r="D674" s="11" t="s">
        <v>1505</v>
      </c>
      <c r="E674" s="11" t="s">
        <v>165</v>
      </c>
      <c r="F674" s="11" t="s">
        <v>165</v>
      </c>
      <c r="G674" s="13">
        <v>42333.427812499998</v>
      </c>
      <c r="H674" s="11"/>
      <c r="I674" s="11"/>
      <c r="J674" s="11" t="s">
        <v>350</v>
      </c>
      <c r="K674" s="11"/>
      <c r="L674" s="11" t="s">
        <v>699</v>
      </c>
      <c r="M674" s="11" t="s">
        <v>353</v>
      </c>
      <c r="N674" s="11">
        <v>1200605</v>
      </c>
      <c r="O674" s="11"/>
      <c r="P674" s="11" t="s">
        <v>165</v>
      </c>
      <c r="Q674" s="11"/>
      <c r="R674" s="11"/>
      <c r="S674" s="11" t="s">
        <v>1374</v>
      </c>
      <c r="T674" s="11"/>
      <c r="U674" s="11"/>
      <c r="V674" s="11"/>
      <c r="W674" s="11"/>
      <c r="X674" s="36">
        <f t="shared" si="20"/>
        <v>0</v>
      </c>
      <c r="Y674" s="36">
        <f t="shared" si="21"/>
        <v>0</v>
      </c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6"/>
      <c r="BE674" s="16"/>
    </row>
    <row r="675" spans="1:57" x14ac:dyDescent="0.3">
      <c r="A675" s="11" t="s">
        <v>3396</v>
      </c>
      <c r="B675" s="11" t="s">
        <v>3397</v>
      </c>
      <c r="C675" s="11" t="s">
        <v>1372</v>
      </c>
      <c r="D675" s="11" t="s">
        <v>3134</v>
      </c>
      <c r="E675" s="11" t="s">
        <v>3135</v>
      </c>
      <c r="F675" s="11" t="s">
        <v>3135</v>
      </c>
      <c r="G675" s="13">
        <v>42333.642546296294</v>
      </c>
      <c r="H675" s="13"/>
      <c r="I675" s="11"/>
      <c r="J675" s="11" t="s">
        <v>387</v>
      </c>
      <c r="K675" s="11"/>
      <c r="L675" s="11" t="s">
        <v>699</v>
      </c>
      <c r="M675" s="11" t="s">
        <v>353</v>
      </c>
      <c r="N675" s="11">
        <v>1019960004</v>
      </c>
      <c r="O675" s="11" t="s">
        <v>1473</v>
      </c>
      <c r="P675" s="11" t="s">
        <v>165</v>
      </c>
      <c r="Q675" s="11" t="s">
        <v>2180</v>
      </c>
      <c r="R675" s="11"/>
      <c r="S675" s="11" t="s">
        <v>1374</v>
      </c>
      <c r="T675" s="11">
        <v>50</v>
      </c>
      <c r="U675" s="11"/>
      <c r="V675" s="11"/>
      <c r="W675" s="11"/>
      <c r="X675" s="36">
        <f t="shared" si="20"/>
        <v>50</v>
      </c>
      <c r="Y675" s="36">
        <f t="shared" si="21"/>
        <v>0</v>
      </c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2"/>
      <c r="AL675" s="11"/>
      <c r="AM675" s="12"/>
      <c r="AN675" s="11"/>
      <c r="AO675" s="11"/>
      <c r="AP675" s="11"/>
      <c r="AQ675" s="12"/>
      <c r="AR675" s="11"/>
      <c r="AS675" s="12"/>
      <c r="AT675" s="11"/>
      <c r="AU675" s="11"/>
      <c r="AV675" s="11"/>
      <c r="AW675" s="11"/>
      <c r="AX675" s="11"/>
      <c r="AY675" s="11"/>
      <c r="AZ675" s="11"/>
      <c r="BA675" s="11"/>
      <c r="BB675" s="12"/>
      <c r="BC675" s="11"/>
      <c r="BD675" s="16"/>
      <c r="BE675" s="16"/>
    </row>
    <row r="676" spans="1:57" x14ac:dyDescent="0.3">
      <c r="A676" s="11" t="s">
        <v>3398</v>
      </c>
      <c r="B676" s="11" t="s">
        <v>3399</v>
      </c>
      <c r="C676" s="11" t="s">
        <v>1372</v>
      </c>
      <c r="D676" s="11" t="s">
        <v>3330</v>
      </c>
      <c r="E676" s="11" t="s">
        <v>3331</v>
      </c>
      <c r="F676" s="11" t="s">
        <v>3331</v>
      </c>
      <c r="G676" s="13">
        <v>42338.397511574076</v>
      </c>
      <c r="H676" s="11"/>
      <c r="I676" s="11"/>
      <c r="J676" s="11" t="s">
        <v>387</v>
      </c>
      <c r="K676" s="11"/>
      <c r="L676" s="11" t="s">
        <v>699</v>
      </c>
      <c r="M676" s="11" t="s">
        <v>353</v>
      </c>
      <c r="N676" s="11">
        <v>1200605</v>
      </c>
      <c r="O676" s="11" t="s">
        <v>1473</v>
      </c>
      <c r="P676" s="11" t="s">
        <v>165</v>
      </c>
      <c r="Q676" s="11"/>
      <c r="R676" s="11"/>
      <c r="S676" s="11" t="s">
        <v>1374</v>
      </c>
      <c r="T676" s="11"/>
      <c r="U676" s="11"/>
      <c r="V676" s="11"/>
      <c r="W676" s="11"/>
      <c r="X676" s="36">
        <f t="shared" si="20"/>
        <v>0</v>
      </c>
      <c r="Y676" s="36">
        <f t="shared" si="21"/>
        <v>0</v>
      </c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2"/>
      <c r="BC676" s="11"/>
      <c r="BD676" s="16"/>
      <c r="BE676" s="16"/>
    </row>
    <row r="677" spans="1:57" x14ac:dyDescent="0.3">
      <c r="A677" s="11" t="s">
        <v>3400</v>
      </c>
      <c r="B677" s="11" t="s">
        <v>3401</v>
      </c>
      <c r="C677" s="11" t="s">
        <v>1372</v>
      </c>
      <c r="D677" s="11" t="s">
        <v>1505</v>
      </c>
      <c r="E677" s="11" t="s">
        <v>3402</v>
      </c>
      <c r="F677" s="11" t="s">
        <v>3402</v>
      </c>
      <c r="G677" s="13">
        <v>42339.499293981484</v>
      </c>
      <c r="H677" s="13"/>
      <c r="I677" s="11"/>
      <c r="J677" s="11" t="s">
        <v>387</v>
      </c>
      <c r="K677" s="11"/>
      <c r="L677" s="11" t="s">
        <v>699</v>
      </c>
      <c r="M677" s="11" t="s">
        <v>353</v>
      </c>
      <c r="N677" s="11">
        <v>1200605</v>
      </c>
      <c r="O677" s="11"/>
      <c r="P677" s="11" t="s">
        <v>165</v>
      </c>
      <c r="Q677" s="11" t="s">
        <v>2180</v>
      </c>
      <c r="R677" s="11"/>
      <c r="S677" s="11" t="s">
        <v>1383</v>
      </c>
      <c r="T677" s="11">
        <v>6</v>
      </c>
      <c r="U677" s="11"/>
      <c r="V677" s="11"/>
      <c r="W677" s="11"/>
      <c r="X677" s="36">
        <f t="shared" si="20"/>
        <v>6</v>
      </c>
      <c r="Y677" s="36">
        <f t="shared" si="21"/>
        <v>0</v>
      </c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2"/>
      <c r="BC677" s="11"/>
      <c r="BD677" s="16"/>
      <c r="BE677" s="16"/>
    </row>
    <row r="678" spans="1:57" x14ac:dyDescent="0.3">
      <c r="A678" s="11" t="s">
        <v>3403</v>
      </c>
      <c r="B678" s="11" t="s">
        <v>3404</v>
      </c>
      <c r="C678" s="11" t="s">
        <v>3309</v>
      </c>
      <c r="D678" s="11" t="s">
        <v>1505</v>
      </c>
      <c r="E678" s="11" t="s">
        <v>3183</v>
      </c>
      <c r="F678" s="11" t="s">
        <v>3183</v>
      </c>
      <c r="G678" s="13">
        <v>42339.606898148151</v>
      </c>
      <c r="H678" s="11"/>
      <c r="I678" s="11"/>
      <c r="J678" s="11" t="s">
        <v>387</v>
      </c>
      <c r="K678" s="11"/>
      <c r="L678" s="11" t="s">
        <v>704</v>
      </c>
      <c r="M678" s="11" t="s">
        <v>348</v>
      </c>
      <c r="N678" s="11">
        <v>1069960001</v>
      </c>
      <c r="O678" s="11"/>
      <c r="P678" s="11" t="s">
        <v>165</v>
      </c>
      <c r="Q678" s="11" t="s">
        <v>2180</v>
      </c>
      <c r="R678" s="11"/>
      <c r="S678" s="11" t="s">
        <v>1383</v>
      </c>
      <c r="T678" s="11">
        <v>300</v>
      </c>
      <c r="U678" s="11"/>
      <c r="V678" s="11"/>
      <c r="W678" s="11"/>
      <c r="X678" s="36">
        <f t="shared" si="20"/>
        <v>300</v>
      </c>
      <c r="Y678" s="36">
        <f t="shared" si="21"/>
        <v>0</v>
      </c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6"/>
      <c r="BE678" s="16"/>
    </row>
    <row r="679" spans="1:57" x14ac:dyDescent="0.3">
      <c r="A679" s="11" t="s">
        <v>1036</v>
      </c>
      <c r="B679" s="11" t="s">
        <v>1515</v>
      </c>
      <c r="C679" s="11" t="s">
        <v>1372</v>
      </c>
      <c r="D679" s="11" t="s">
        <v>1505</v>
      </c>
      <c r="E679" s="11" t="s">
        <v>813</v>
      </c>
      <c r="F679" s="11" t="s">
        <v>358</v>
      </c>
      <c r="G679" s="13">
        <v>42339.648414351854</v>
      </c>
      <c r="H679" s="13"/>
      <c r="I679" s="11"/>
      <c r="J679" s="11" t="s">
        <v>359</v>
      </c>
      <c r="K679" s="11"/>
      <c r="L679" s="11" t="s">
        <v>699</v>
      </c>
      <c r="M679" s="11" t="s">
        <v>353</v>
      </c>
      <c r="N679" s="11">
        <v>1069960001</v>
      </c>
      <c r="O679" s="11" t="s">
        <v>1473</v>
      </c>
      <c r="P679" s="11" t="s">
        <v>77</v>
      </c>
      <c r="Q679" s="11" t="s">
        <v>369</v>
      </c>
      <c r="R679" s="11" t="s">
        <v>983</v>
      </c>
      <c r="S679" s="11" t="s">
        <v>1383</v>
      </c>
      <c r="T679" s="11">
        <v>15</v>
      </c>
      <c r="U679" s="11">
        <v>2</v>
      </c>
      <c r="V679" s="11"/>
      <c r="W679" s="11"/>
      <c r="X679" s="36">
        <f t="shared" si="20"/>
        <v>15</v>
      </c>
      <c r="Y679" s="36">
        <f t="shared" si="21"/>
        <v>2</v>
      </c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6"/>
      <c r="BE679" s="16"/>
    </row>
    <row r="680" spans="1:57" x14ac:dyDescent="0.3">
      <c r="A680" s="11" t="s">
        <v>1037</v>
      </c>
      <c r="B680" s="11" t="s">
        <v>1095</v>
      </c>
      <c r="C680" s="11" t="s">
        <v>1372</v>
      </c>
      <c r="D680" s="11" t="s">
        <v>1505</v>
      </c>
      <c r="E680" s="11" t="s">
        <v>1096</v>
      </c>
      <c r="F680" s="11" t="s">
        <v>1096</v>
      </c>
      <c r="G680" s="13">
        <v>42340.425185185188</v>
      </c>
      <c r="H680" s="11"/>
      <c r="I680" s="11"/>
      <c r="J680" s="11" t="s">
        <v>387</v>
      </c>
      <c r="K680" s="11"/>
      <c r="L680" s="11" t="s">
        <v>699</v>
      </c>
      <c r="M680" s="11" t="s">
        <v>353</v>
      </c>
      <c r="N680" s="11">
        <v>1200605</v>
      </c>
      <c r="O680" s="11"/>
      <c r="P680" s="11" t="s">
        <v>165</v>
      </c>
      <c r="Q680" s="11" t="s">
        <v>369</v>
      </c>
      <c r="R680" s="11"/>
      <c r="S680" s="11" t="s">
        <v>1383</v>
      </c>
      <c r="T680" s="11"/>
      <c r="U680" s="11"/>
      <c r="V680" s="11"/>
      <c r="W680" s="11"/>
      <c r="X680" s="36">
        <f t="shared" si="20"/>
        <v>0</v>
      </c>
      <c r="Y680" s="36">
        <f t="shared" si="21"/>
        <v>0</v>
      </c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2"/>
      <c r="BC680" s="11"/>
      <c r="BD680" s="16"/>
      <c r="BE680" s="16"/>
    </row>
    <row r="681" spans="1:57" x14ac:dyDescent="0.3">
      <c r="A681" s="11" t="s">
        <v>3405</v>
      </c>
      <c r="B681" s="11" t="s">
        <v>3406</v>
      </c>
      <c r="C681" s="11" t="s">
        <v>1372</v>
      </c>
      <c r="D681" s="11" t="s">
        <v>1425</v>
      </c>
      <c r="E681" s="11" t="s">
        <v>135</v>
      </c>
      <c r="F681" s="11" t="s">
        <v>135</v>
      </c>
      <c r="G681" s="13">
        <v>42340.629629629628</v>
      </c>
      <c r="H681" s="11"/>
      <c r="I681" s="11"/>
      <c r="J681" s="11" t="s">
        <v>350</v>
      </c>
      <c r="K681" s="11"/>
      <c r="L681" s="11" t="s">
        <v>699</v>
      </c>
      <c r="M681" s="11" t="s">
        <v>353</v>
      </c>
      <c r="N681" s="11">
        <v>1200749</v>
      </c>
      <c r="O681" s="11"/>
      <c r="P681" s="11" t="s">
        <v>135</v>
      </c>
      <c r="Q681" s="11"/>
      <c r="R681" s="11" t="s">
        <v>979</v>
      </c>
      <c r="S681" s="11" t="s">
        <v>356</v>
      </c>
      <c r="T681" s="11"/>
      <c r="U681" s="11"/>
      <c r="V681" s="11"/>
      <c r="W681" s="11"/>
      <c r="X681" s="36">
        <f t="shared" si="20"/>
        <v>0</v>
      </c>
      <c r="Y681" s="36">
        <f t="shared" si="21"/>
        <v>0</v>
      </c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6"/>
      <c r="BE681" s="16"/>
    </row>
    <row r="682" spans="1:57" x14ac:dyDescent="0.3">
      <c r="A682" s="11" t="s">
        <v>1038</v>
      </c>
      <c r="B682" s="11" t="s">
        <v>1097</v>
      </c>
      <c r="C682" s="11" t="s">
        <v>1372</v>
      </c>
      <c r="D682" s="11" t="s">
        <v>1452</v>
      </c>
      <c r="E682" s="11" t="s">
        <v>250</v>
      </c>
      <c r="F682" s="11" t="s">
        <v>250</v>
      </c>
      <c r="G682" s="13">
        <v>42341.438657407409</v>
      </c>
      <c r="H682" s="11"/>
      <c r="I682" s="11"/>
      <c r="J682" s="11" t="s">
        <v>350</v>
      </c>
      <c r="K682" s="11"/>
      <c r="L682" s="11" t="s">
        <v>699</v>
      </c>
      <c r="M682" s="11" t="s">
        <v>353</v>
      </c>
      <c r="N682" s="11"/>
      <c r="O682" s="11"/>
      <c r="P682" s="11" t="s">
        <v>250</v>
      </c>
      <c r="Q682" s="11" t="s">
        <v>369</v>
      </c>
      <c r="R682" s="11" t="s">
        <v>981</v>
      </c>
      <c r="S682" s="11" t="s">
        <v>1374</v>
      </c>
      <c r="T682" s="11"/>
      <c r="U682" s="11"/>
      <c r="V682" s="11"/>
      <c r="W682" s="11"/>
      <c r="X682" s="36">
        <f t="shared" si="20"/>
        <v>0</v>
      </c>
      <c r="Y682" s="36">
        <f t="shared" si="21"/>
        <v>0</v>
      </c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2"/>
      <c r="AN682" s="12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2"/>
      <c r="BC682" s="11"/>
      <c r="BD682" s="16"/>
      <c r="BE682" s="16"/>
    </row>
    <row r="683" spans="1:57" x14ac:dyDescent="0.3">
      <c r="A683" s="11" t="s">
        <v>3408</v>
      </c>
      <c r="B683" s="11" t="s">
        <v>3409</v>
      </c>
      <c r="C683" s="11" t="s">
        <v>1372</v>
      </c>
      <c r="D683" s="11" t="s">
        <v>3262</v>
      </c>
      <c r="E683" s="11" t="s">
        <v>3263</v>
      </c>
      <c r="F683" s="11" t="s">
        <v>3263</v>
      </c>
      <c r="G683" s="13">
        <v>42341.430243055554</v>
      </c>
      <c r="H683" s="11"/>
      <c r="I683" s="11"/>
      <c r="J683" s="11" t="s">
        <v>350</v>
      </c>
      <c r="K683" s="11"/>
      <c r="L683" s="11"/>
      <c r="M683" s="11"/>
      <c r="N683" s="11"/>
      <c r="O683" s="11"/>
      <c r="P683" s="11" t="s">
        <v>116</v>
      </c>
      <c r="Q683" s="11"/>
      <c r="R683" s="11"/>
      <c r="S683" s="11" t="s">
        <v>1374</v>
      </c>
      <c r="T683" s="11"/>
      <c r="U683" s="11"/>
      <c r="V683" s="11"/>
      <c r="W683" s="11"/>
      <c r="X683" s="36">
        <f t="shared" si="20"/>
        <v>0</v>
      </c>
      <c r="Y683" s="36">
        <f t="shared" si="21"/>
        <v>0</v>
      </c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2"/>
      <c r="AL683" s="11"/>
      <c r="AM683" s="11"/>
      <c r="AN683" s="11"/>
      <c r="AO683" s="11"/>
      <c r="AP683" s="11"/>
      <c r="AQ683" s="11"/>
      <c r="AR683" s="11"/>
      <c r="AS683" s="12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6"/>
      <c r="BE683" s="16"/>
    </row>
    <row r="684" spans="1:57" x14ac:dyDescent="0.3">
      <c r="A684" s="11" t="s">
        <v>3410</v>
      </c>
      <c r="B684" s="11" t="s">
        <v>3411</v>
      </c>
      <c r="C684" s="11" t="s">
        <v>1372</v>
      </c>
      <c r="D684" s="11" t="s">
        <v>3330</v>
      </c>
      <c r="E684" s="11" t="s">
        <v>3331</v>
      </c>
      <c r="F684" s="11" t="s">
        <v>3331</v>
      </c>
      <c r="G684" s="13">
        <v>42342.264143518521</v>
      </c>
      <c r="H684" s="11"/>
      <c r="I684" s="11"/>
      <c r="J684" s="11" t="s">
        <v>387</v>
      </c>
      <c r="K684" s="11"/>
      <c r="L684" s="11" t="s">
        <v>699</v>
      </c>
      <c r="M684" s="11" t="s">
        <v>353</v>
      </c>
      <c r="N684" s="11">
        <v>1200605</v>
      </c>
      <c r="O684" s="11"/>
      <c r="P684" s="11" t="s">
        <v>165</v>
      </c>
      <c r="Q684" s="11"/>
      <c r="R684" s="11"/>
      <c r="S684" s="11" t="s">
        <v>1374</v>
      </c>
      <c r="T684" s="11"/>
      <c r="U684" s="11"/>
      <c r="V684" s="11"/>
      <c r="W684" s="11"/>
      <c r="X684" s="36">
        <f t="shared" si="20"/>
        <v>0</v>
      </c>
      <c r="Y684" s="36">
        <f t="shared" si="21"/>
        <v>0</v>
      </c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2"/>
      <c r="AL684" s="12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6"/>
      <c r="BE684" s="16"/>
    </row>
    <row r="685" spans="1:57" x14ac:dyDescent="0.3">
      <c r="A685" s="11" t="s">
        <v>3412</v>
      </c>
      <c r="B685" s="11" t="s">
        <v>3413</v>
      </c>
      <c r="C685" s="11" t="s">
        <v>1372</v>
      </c>
      <c r="D685" s="11" t="s">
        <v>1482</v>
      </c>
      <c r="E685" s="11" t="s">
        <v>231</v>
      </c>
      <c r="F685" s="11" t="s">
        <v>3414</v>
      </c>
      <c r="G685" s="13">
        <v>42345.663634259261</v>
      </c>
      <c r="H685" s="13"/>
      <c r="I685" s="11"/>
      <c r="J685" s="11" t="s">
        <v>350</v>
      </c>
      <c r="K685" s="11"/>
      <c r="L685" s="11" t="s">
        <v>699</v>
      </c>
      <c r="M685" s="11" t="s">
        <v>353</v>
      </c>
      <c r="N685" s="11"/>
      <c r="O685" s="11"/>
      <c r="P685" s="11" t="s">
        <v>231</v>
      </c>
      <c r="Q685" s="11"/>
      <c r="R685" s="11"/>
      <c r="S685" s="11" t="s">
        <v>1374</v>
      </c>
      <c r="T685" s="11"/>
      <c r="U685" s="11"/>
      <c r="V685" s="11"/>
      <c r="W685" s="11"/>
      <c r="X685" s="36">
        <f t="shared" si="20"/>
        <v>0</v>
      </c>
      <c r="Y685" s="36">
        <f t="shared" si="21"/>
        <v>0</v>
      </c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6"/>
      <c r="BE685" s="16"/>
    </row>
    <row r="686" spans="1:57" x14ac:dyDescent="0.3">
      <c r="A686" s="11" t="s">
        <v>1039</v>
      </c>
      <c r="B686" s="11" t="s">
        <v>1098</v>
      </c>
      <c r="C686" s="11" t="s">
        <v>1372</v>
      </c>
      <c r="D686" s="11" t="s">
        <v>1446</v>
      </c>
      <c r="E686" s="11" t="s">
        <v>550</v>
      </c>
      <c r="F686" s="11" t="s">
        <v>550</v>
      </c>
      <c r="G686" s="13">
        <v>42346.429016203707</v>
      </c>
      <c r="H686" s="11"/>
      <c r="I686" s="11"/>
      <c r="J686" s="11" t="s">
        <v>350</v>
      </c>
      <c r="K686" s="11"/>
      <c r="L686" s="11" t="s">
        <v>1047</v>
      </c>
      <c r="M686" s="11" t="s">
        <v>348</v>
      </c>
      <c r="N686" s="11">
        <v>1019960005</v>
      </c>
      <c r="O686" s="11"/>
      <c r="P686" s="11" t="s">
        <v>241</v>
      </c>
      <c r="Q686" s="11" t="s">
        <v>369</v>
      </c>
      <c r="R686" s="11" t="s">
        <v>983</v>
      </c>
      <c r="S686" s="11" t="s">
        <v>1383</v>
      </c>
      <c r="T686" s="11">
        <v>57</v>
      </c>
      <c r="U686" s="11">
        <v>57</v>
      </c>
      <c r="V686" s="11">
        <v>63</v>
      </c>
      <c r="W686" s="11">
        <v>63</v>
      </c>
      <c r="X686" s="36">
        <f t="shared" si="20"/>
        <v>120</v>
      </c>
      <c r="Y686" s="36">
        <f t="shared" si="21"/>
        <v>120</v>
      </c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6"/>
      <c r="BE686" s="16"/>
    </row>
    <row r="687" spans="1:57" x14ac:dyDescent="0.3">
      <c r="A687" s="11" t="s">
        <v>3415</v>
      </c>
      <c r="B687" s="11" t="s">
        <v>3416</v>
      </c>
      <c r="C687" s="11" t="s">
        <v>1372</v>
      </c>
      <c r="D687" s="11" t="s">
        <v>1736</v>
      </c>
      <c r="E687" s="11" t="s">
        <v>613</v>
      </c>
      <c r="F687" s="11" t="s">
        <v>613</v>
      </c>
      <c r="G687" s="13">
        <v>42346.545717592591</v>
      </c>
      <c r="H687" s="13"/>
      <c r="I687" s="11"/>
      <c r="J687" s="11" t="s">
        <v>387</v>
      </c>
      <c r="K687" s="11"/>
      <c r="L687" s="11" t="s">
        <v>699</v>
      </c>
      <c r="M687" s="11" t="s">
        <v>353</v>
      </c>
      <c r="N687" s="11">
        <v>1200605</v>
      </c>
      <c r="O687" s="11" t="s">
        <v>1473</v>
      </c>
      <c r="P687" s="11" t="s">
        <v>165</v>
      </c>
      <c r="Q687" s="11"/>
      <c r="R687" s="11"/>
      <c r="S687" s="11" t="s">
        <v>1374</v>
      </c>
      <c r="T687" s="11">
        <v>270</v>
      </c>
      <c r="U687" s="11"/>
      <c r="V687" s="11"/>
      <c r="W687" s="11"/>
      <c r="X687" s="36">
        <f t="shared" si="20"/>
        <v>270</v>
      </c>
      <c r="Y687" s="36">
        <f t="shared" si="21"/>
        <v>0</v>
      </c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2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6"/>
      <c r="BE687" s="16"/>
    </row>
    <row r="688" spans="1:57" x14ac:dyDescent="0.3">
      <c r="A688" s="11" t="s">
        <v>1040</v>
      </c>
      <c r="B688" s="11" t="s">
        <v>1099</v>
      </c>
      <c r="C688" s="11" t="s">
        <v>1372</v>
      </c>
      <c r="D688" s="11" t="s">
        <v>1507</v>
      </c>
      <c r="E688" s="11" t="s">
        <v>488</v>
      </c>
      <c r="F688" s="11" t="s">
        <v>488</v>
      </c>
      <c r="G688" s="13">
        <v>42346.670995370368</v>
      </c>
      <c r="H688" s="11"/>
      <c r="I688" s="11"/>
      <c r="J688" s="11" t="s">
        <v>387</v>
      </c>
      <c r="K688" s="11"/>
      <c r="L688" s="11" t="s">
        <v>699</v>
      </c>
      <c r="M688" s="11" t="s">
        <v>353</v>
      </c>
      <c r="N688" s="11">
        <v>1200605</v>
      </c>
      <c r="O688" s="11" t="s">
        <v>1473</v>
      </c>
      <c r="P688" s="11" t="s">
        <v>165</v>
      </c>
      <c r="Q688" s="11" t="s">
        <v>369</v>
      </c>
      <c r="R688" s="11" t="s">
        <v>979</v>
      </c>
      <c r="S688" s="11" t="s">
        <v>1383</v>
      </c>
      <c r="T688" s="11">
        <v>130</v>
      </c>
      <c r="U688" s="11">
        <v>157</v>
      </c>
      <c r="V688" s="11"/>
      <c r="W688" s="11"/>
      <c r="X688" s="36">
        <f t="shared" si="20"/>
        <v>130</v>
      </c>
      <c r="Y688" s="36">
        <f t="shared" si="21"/>
        <v>157</v>
      </c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6"/>
      <c r="BE688" s="16"/>
    </row>
    <row r="689" spans="1:57" x14ac:dyDescent="0.3">
      <c r="A689" s="11" t="s">
        <v>1041</v>
      </c>
      <c r="B689" s="11" t="s">
        <v>1100</v>
      </c>
      <c r="C689" s="11" t="s">
        <v>1372</v>
      </c>
      <c r="D689" s="11" t="s">
        <v>1505</v>
      </c>
      <c r="E689" s="11" t="s">
        <v>358</v>
      </c>
      <c r="F689" s="11" t="s">
        <v>358</v>
      </c>
      <c r="G689" s="13">
        <v>42347.551400462966</v>
      </c>
      <c r="H689" s="11"/>
      <c r="I689" s="11"/>
      <c r="J689" s="11" t="s">
        <v>359</v>
      </c>
      <c r="K689" s="11"/>
      <c r="L689" s="11" t="s">
        <v>699</v>
      </c>
      <c r="M689" s="11" t="s">
        <v>353</v>
      </c>
      <c r="N689" s="11">
        <v>1008890</v>
      </c>
      <c r="O689" s="11" t="s">
        <v>1475</v>
      </c>
      <c r="P689" s="11" t="s">
        <v>61</v>
      </c>
      <c r="Q689" s="11" t="s">
        <v>369</v>
      </c>
      <c r="R689" s="11" t="s">
        <v>978</v>
      </c>
      <c r="S689" s="11" t="s">
        <v>1383</v>
      </c>
      <c r="T689" s="11">
        <v>85</v>
      </c>
      <c r="U689" s="11">
        <v>102</v>
      </c>
      <c r="V689" s="11">
        <v>10</v>
      </c>
      <c r="W689" s="11">
        <v>10</v>
      </c>
      <c r="X689" s="36">
        <f t="shared" si="20"/>
        <v>95</v>
      </c>
      <c r="Y689" s="36">
        <f t="shared" si="21"/>
        <v>112</v>
      </c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6"/>
      <c r="BE689" s="16"/>
    </row>
    <row r="690" spans="1:57" x14ac:dyDescent="0.3">
      <c r="A690" s="11" t="s">
        <v>3417</v>
      </c>
      <c r="B690" s="11" t="s">
        <v>3418</v>
      </c>
      <c r="C690" s="11" t="s">
        <v>1372</v>
      </c>
      <c r="D690" s="11" t="s">
        <v>1736</v>
      </c>
      <c r="E690" s="11" t="s">
        <v>613</v>
      </c>
      <c r="F690" s="11" t="s">
        <v>613</v>
      </c>
      <c r="G690" s="13">
        <v>42347.600011574075</v>
      </c>
      <c r="H690" s="11"/>
      <c r="I690" s="11"/>
      <c r="J690" s="11" t="s">
        <v>387</v>
      </c>
      <c r="K690" s="11"/>
      <c r="L690" s="11" t="s">
        <v>699</v>
      </c>
      <c r="M690" s="11" t="s">
        <v>353</v>
      </c>
      <c r="N690" s="11">
        <v>1200605</v>
      </c>
      <c r="O690" s="11"/>
      <c r="P690" s="11" t="s">
        <v>165</v>
      </c>
      <c r="Q690" s="11"/>
      <c r="R690" s="11"/>
      <c r="S690" s="11" t="s">
        <v>1383</v>
      </c>
      <c r="T690" s="11"/>
      <c r="U690" s="11"/>
      <c r="V690" s="11"/>
      <c r="W690" s="11"/>
      <c r="X690" s="36">
        <f t="shared" si="20"/>
        <v>0</v>
      </c>
      <c r="Y690" s="36">
        <f t="shared" si="21"/>
        <v>0</v>
      </c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6"/>
      <c r="BE690" s="16"/>
    </row>
    <row r="691" spans="1:57" x14ac:dyDescent="0.3">
      <c r="A691" s="11" t="s">
        <v>3419</v>
      </c>
      <c r="B691" s="11" t="s">
        <v>4309</v>
      </c>
      <c r="C691" s="11" t="s">
        <v>1372</v>
      </c>
      <c r="D691" s="11" t="s">
        <v>3238</v>
      </c>
      <c r="E691" s="11" t="s">
        <v>2944</v>
      </c>
      <c r="F691" s="11" t="s">
        <v>2944</v>
      </c>
      <c r="G691" s="13">
        <v>42352.420949074076</v>
      </c>
      <c r="H691" s="11">
        <v>42822.375625000001</v>
      </c>
      <c r="I691" s="11" t="s">
        <v>2944</v>
      </c>
      <c r="J691" s="11" t="s">
        <v>354</v>
      </c>
      <c r="K691" s="11"/>
      <c r="L691" s="11" t="s">
        <v>699</v>
      </c>
      <c r="M691" s="11" t="s">
        <v>353</v>
      </c>
      <c r="N691" s="11">
        <v>1200060</v>
      </c>
      <c r="O691" s="11" t="s">
        <v>1473</v>
      </c>
      <c r="P691" s="11" t="s">
        <v>139</v>
      </c>
      <c r="Q691" s="11" t="s">
        <v>2180</v>
      </c>
      <c r="R691" s="11" t="s">
        <v>979</v>
      </c>
      <c r="S691" s="11" t="s">
        <v>1374</v>
      </c>
      <c r="T691" s="11"/>
      <c r="U691" s="11"/>
      <c r="V691" s="11"/>
      <c r="W691" s="11"/>
      <c r="X691" s="36">
        <f t="shared" si="20"/>
        <v>0</v>
      </c>
      <c r="Y691" s="36">
        <f t="shared" si="21"/>
        <v>0</v>
      </c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2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6"/>
      <c r="BE691" s="16"/>
    </row>
    <row r="692" spans="1:57" x14ac:dyDescent="0.3">
      <c r="A692" s="11" t="s">
        <v>1042</v>
      </c>
      <c r="B692" s="11" t="s">
        <v>1101</v>
      </c>
      <c r="C692" s="11" t="s">
        <v>1372</v>
      </c>
      <c r="D692" s="11" t="s">
        <v>1516</v>
      </c>
      <c r="E692" s="11" t="s">
        <v>829</v>
      </c>
      <c r="F692" s="11" t="s">
        <v>829</v>
      </c>
      <c r="G692" s="13">
        <v>42353.472129629627</v>
      </c>
      <c r="H692" s="13"/>
      <c r="I692" s="11"/>
      <c r="J692" s="11" t="s">
        <v>357</v>
      </c>
      <c r="K692" s="11"/>
      <c r="L692" s="11" t="s">
        <v>699</v>
      </c>
      <c r="M692" s="11" t="s">
        <v>353</v>
      </c>
      <c r="N692" s="11">
        <v>1200010</v>
      </c>
      <c r="O692" s="11" t="s">
        <v>1475</v>
      </c>
      <c r="P692" s="11" t="s">
        <v>124</v>
      </c>
      <c r="Q692" s="11" t="s">
        <v>369</v>
      </c>
      <c r="R692" s="11" t="s">
        <v>980</v>
      </c>
      <c r="S692" s="11" t="s">
        <v>356</v>
      </c>
      <c r="T692" s="11">
        <v>70</v>
      </c>
      <c r="U692" s="11">
        <v>6</v>
      </c>
      <c r="V692" s="11"/>
      <c r="W692" s="11"/>
      <c r="X692" s="36">
        <f t="shared" si="20"/>
        <v>70</v>
      </c>
      <c r="Y692" s="36">
        <f t="shared" si="21"/>
        <v>6</v>
      </c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6"/>
      <c r="BE692" s="16"/>
    </row>
    <row r="693" spans="1:57" x14ac:dyDescent="0.3">
      <c r="A693" s="11" t="s">
        <v>3421</v>
      </c>
      <c r="B693" s="11" t="s">
        <v>3422</v>
      </c>
      <c r="C693" s="11" t="s">
        <v>1372</v>
      </c>
      <c r="D693" s="11" t="s">
        <v>3330</v>
      </c>
      <c r="E693" s="11" t="s">
        <v>3331</v>
      </c>
      <c r="F693" s="11" t="s">
        <v>3331</v>
      </c>
      <c r="G693" s="13">
        <v>42355.342499999999</v>
      </c>
      <c r="H693" s="11"/>
      <c r="I693" s="11"/>
      <c r="J693" s="11" t="s">
        <v>387</v>
      </c>
      <c r="K693" s="11"/>
      <c r="L693" s="11" t="s">
        <v>699</v>
      </c>
      <c r="M693" s="11" t="s">
        <v>353</v>
      </c>
      <c r="N693" s="11">
        <v>1200605</v>
      </c>
      <c r="O693" s="11"/>
      <c r="P693" s="11" t="s">
        <v>165</v>
      </c>
      <c r="Q693" s="11"/>
      <c r="R693" s="11"/>
      <c r="S693" s="11" t="s">
        <v>1374</v>
      </c>
      <c r="T693" s="11"/>
      <c r="U693" s="11"/>
      <c r="V693" s="11"/>
      <c r="W693" s="11"/>
      <c r="X693" s="36">
        <f t="shared" si="20"/>
        <v>0</v>
      </c>
      <c r="Y693" s="36">
        <f t="shared" si="21"/>
        <v>0</v>
      </c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2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6"/>
      <c r="BE693" s="16"/>
    </row>
    <row r="694" spans="1:57" x14ac:dyDescent="0.3">
      <c r="A694" s="11" t="s">
        <v>1043</v>
      </c>
      <c r="B694" s="11" t="s">
        <v>1102</v>
      </c>
      <c r="C694" s="11" t="s">
        <v>1372</v>
      </c>
      <c r="D694" s="11" t="s">
        <v>1461</v>
      </c>
      <c r="E694" s="11" t="s">
        <v>77</v>
      </c>
      <c r="F694" s="11" t="s">
        <v>391</v>
      </c>
      <c r="G694" s="13">
        <v>42355.411261574074</v>
      </c>
      <c r="H694" s="11"/>
      <c r="I694" s="11"/>
      <c r="J694" s="11" t="s">
        <v>350</v>
      </c>
      <c r="K694" s="11"/>
      <c r="L694" s="11" t="s">
        <v>699</v>
      </c>
      <c r="M694" s="11" t="s">
        <v>353</v>
      </c>
      <c r="N694" s="11">
        <v>1069960001</v>
      </c>
      <c r="O694" s="11" t="s">
        <v>1473</v>
      </c>
      <c r="P694" s="11" t="s">
        <v>77</v>
      </c>
      <c r="Q694" s="11" t="s">
        <v>369</v>
      </c>
      <c r="R694" s="11" t="s">
        <v>978</v>
      </c>
      <c r="S694" s="11" t="s">
        <v>1374</v>
      </c>
      <c r="T694" s="11"/>
      <c r="U694" s="11"/>
      <c r="V694" s="11"/>
      <c r="W694" s="11"/>
      <c r="X694" s="36">
        <f t="shared" si="20"/>
        <v>0</v>
      </c>
      <c r="Y694" s="36">
        <f t="shared" si="21"/>
        <v>0</v>
      </c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6"/>
      <c r="BE694" s="16"/>
    </row>
    <row r="695" spans="1:57" x14ac:dyDescent="0.3">
      <c r="A695" s="11" t="s">
        <v>3423</v>
      </c>
      <c r="B695" s="11" t="s">
        <v>3424</v>
      </c>
      <c r="C695" s="11" t="s">
        <v>1372</v>
      </c>
      <c r="D695" s="11" t="s">
        <v>2798</v>
      </c>
      <c r="E695" s="11" t="s">
        <v>396</v>
      </c>
      <c r="F695" s="11" t="s">
        <v>396</v>
      </c>
      <c r="G695" s="13">
        <v>42355.552766203706</v>
      </c>
      <c r="H695" s="11"/>
      <c r="I695" s="11"/>
      <c r="J695" s="11" t="s">
        <v>350</v>
      </c>
      <c r="K695" s="11"/>
      <c r="L695" s="11" t="s">
        <v>699</v>
      </c>
      <c r="M695" s="11" t="s">
        <v>353</v>
      </c>
      <c r="N695" s="11">
        <v>1200700</v>
      </c>
      <c r="O695" s="11" t="s">
        <v>1475</v>
      </c>
      <c r="P695" s="11" t="s">
        <v>231</v>
      </c>
      <c r="Q695" s="11"/>
      <c r="R695" s="11"/>
      <c r="S695" s="11" t="s">
        <v>1374</v>
      </c>
      <c r="T695" s="11"/>
      <c r="U695" s="11"/>
      <c r="V695" s="11"/>
      <c r="W695" s="11"/>
      <c r="X695" s="36">
        <f t="shared" si="20"/>
        <v>0</v>
      </c>
      <c r="Y695" s="36">
        <f t="shared" si="21"/>
        <v>0</v>
      </c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6"/>
      <c r="BE695" s="16"/>
    </row>
    <row r="696" spans="1:57" x14ac:dyDescent="0.3">
      <c r="A696" s="11" t="s">
        <v>3425</v>
      </c>
      <c r="B696" s="11" t="s">
        <v>3426</v>
      </c>
      <c r="C696" s="11" t="s">
        <v>1372</v>
      </c>
      <c r="D696" s="11" t="s">
        <v>1382</v>
      </c>
      <c r="E696" s="11" t="s">
        <v>412</v>
      </c>
      <c r="F696" s="11" t="s">
        <v>412</v>
      </c>
      <c r="G696" s="13">
        <v>42355.581608796296</v>
      </c>
      <c r="H696" s="11"/>
      <c r="I696" s="11"/>
      <c r="J696" s="11" t="s">
        <v>387</v>
      </c>
      <c r="K696" s="11"/>
      <c r="L696" s="11"/>
      <c r="M696" s="11"/>
      <c r="N696" s="11"/>
      <c r="O696" s="11"/>
      <c r="P696" s="11"/>
      <c r="Q696" s="11"/>
      <c r="R696" s="11"/>
      <c r="S696" s="11" t="s">
        <v>1374</v>
      </c>
      <c r="T696" s="11"/>
      <c r="U696" s="11"/>
      <c r="V696" s="11"/>
      <c r="W696" s="11"/>
      <c r="X696" s="36">
        <f t="shared" si="20"/>
        <v>0</v>
      </c>
      <c r="Y696" s="36">
        <f t="shared" si="21"/>
        <v>0</v>
      </c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6"/>
      <c r="BE696" s="16"/>
    </row>
    <row r="697" spans="1:57" x14ac:dyDescent="0.3">
      <c r="A697" s="11" t="s">
        <v>3427</v>
      </c>
      <c r="B697" s="11" t="s">
        <v>3428</v>
      </c>
      <c r="C697" s="11" t="s">
        <v>1372</v>
      </c>
      <c r="D697" s="11" t="s">
        <v>1472</v>
      </c>
      <c r="E697" s="11" t="s">
        <v>568</v>
      </c>
      <c r="F697" s="11" t="s">
        <v>568</v>
      </c>
      <c r="G697" s="13">
        <v>42356.550081018519</v>
      </c>
      <c r="H697" s="11"/>
      <c r="I697" s="11"/>
      <c r="J697" s="11" t="s">
        <v>357</v>
      </c>
      <c r="K697" s="11"/>
      <c r="L697" s="11" t="s">
        <v>699</v>
      </c>
      <c r="M697" s="11" t="s">
        <v>353</v>
      </c>
      <c r="N697" s="11">
        <v>1200010</v>
      </c>
      <c r="O697" s="11"/>
      <c r="P697" s="11" t="s">
        <v>124</v>
      </c>
      <c r="Q697" s="11" t="s">
        <v>2180</v>
      </c>
      <c r="R697" s="11" t="s">
        <v>978</v>
      </c>
      <c r="S697" s="11" t="s">
        <v>1383</v>
      </c>
      <c r="T697" s="11">
        <v>240</v>
      </c>
      <c r="U697" s="11">
        <v>240</v>
      </c>
      <c r="V697" s="11"/>
      <c r="W697" s="11"/>
      <c r="X697" s="36">
        <f t="shared" si="20"/>
        <v>240</v>
      </c>
      <c r="Y697" s="36">
        <f t="shared" si="21"/>
        <v>240</v>
      </c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6"/>
      <c r="BE697" s="16"/>
    </row>
    <row r="698" spans="1:57" x14ac:dyDescent="0.3">
      <c r="A698" s="11" t="s">
        <v>698</v>
      </c>
      <c r="B698" s="11" t="s">
        <v>1709</v>
      </c>
      <c r="C698" s="11" t="s">
        <v>1372</v>
      </c>
      <c r="D698" s="11" t="s">
        <v>1446</v>
      </c>
      <c r="E698" s="11" t="s">
        <v>550</v>
      </c>
      <c r="F698" s="11" t="s">
        <v>550</v>
      </c>
      <c r="G698" s="13">
        <v>41817.488356481481</v>
      </c>
      <c r="H698" s="11"/>
      <c r="I698" s="11"/>
      <c r="J698" s="11" t="s">
        <v>350</v>
      </c>
      <c r="K698" s="11" t="s">
        <v>352</v>
      </c>
      <c r="L698" s="11"/>
      <c r="M698" s="11"/>
      <c r="N698" s="11">
        <v>1200740</v>
      </c>
      <c r="O698" s="11"/>
      <c r="P698" s="11" t="s">
        <v>520</v>
      </c>
      <c r="Q698" s="11" t="s">
        <v>369</v>
      </c>
      <c r="R698" s="11" t="s">
        <v>983</v>
      </c>
      <c r="S698" s="11" t="s">
        <v>356</v>
      </c>
      <c r="T698" s="11"/>
      <c r="U698" s="11"/>
      <c r="V698" s="11"/>
      <c r="W698" s="11"/>
      <c r="X698" s="36">
        <f t="shared" si="20"/>
        <v>0</v>
      </c>
      <c r="Y698" s="36">
        <f t="shared" si="21"/>
        <v>0</v>
      </c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2"/>
      <c r="AL698" s="11"/>
      <c r="AM698" s="12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2"/>
      <c r="BC698" s="11"/>
      <c r="BD698" s="16"/>
      <c r="BE698" s="16"/>
    </row>
    <row r="699" spans="1:57" x14ac:dyDescent="0.3">
      <c r="A699" s="11" t="s">
        <v>508</v>
      </c>
      <c r="B699" s="11" t="s">
        <v>529</v>
      </c>
      <c r="C699" s="11" t="s">
        <v>1372</v>
      </c>
      <c r="D699" s="11" t="s">
        <v>1387</v>
      </c>
      <c r="E699" s="11" t="s">
        <v>427</v>
      </c>
      <c r="F699" s="11" t="s">
        <v>427</v>
      </c>
      <c r="G699" s="13">
        <v>40935.445520833331</v>
      </c>
      <c r="H699" s="11"/>
      <c r="I699" s="11"/>
      <c r="J699" s="11" t="s">
        <v>387</v>
      </c>
      <c r="K699" s="11" t="s">
        <v>361</v>
      </c>
      <c r="L699" s="11"/>
      <c r="M699" s="11"/>
      <c r="N699" s="11">
        <v>1200605</v>
      </c>
      <c r="O699" s="11"/>
      <c r="P699" s="11" t="s">
        <v>530</v>
      </c>
      <c r="Q699" s="11" t="s">
        <v>369</v>
      </c>
      <c r="R699" s="11"/>
      <c r="S699" s="11"/>
      <c r="T699" s="11"/>
      <c r="U699" s="11"/>
      <c r="V699" s="11"/>
      <c r="W699" s="11"/>
      <c r="X699" s="36">
        <f t="shared" si="20"/>
        <v>0</v>
      </c>
      <c r="Y699" s="36">
        <f t="shared" si="21"/>
        <v>0</v>
      </c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2"/>
      <c r="AL699" s="12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2"/>
      <c r="BC699" s="11"/>
      <c r="BD699" s="16"/>
      <c r="BE699" s="16"/>
    </row>
    <row r="700" spans="1:57" x14ac:dyDescent="0.3">
      <c r="A700" s="11" t="s">
        <v>2490</v>
      </c>
      <c r="B700" s="11" t="s">
        <v>2491</v>
      </c>
      <c r="C700" s="11">
        <v>582</v>
      </c>
      <c r="D700" s="11" t="s">
        <v>1422</v>
      </c>
      <c r="E700" s="11" t="s">
        <v>2492</v>
      </c>
      <c r="F700" s="11" t="s">
        <v>365</v>
      </c>
      <c r="G700" s="13">
        <v>41162.450243055559</v>
      </c>
      <c r="H700" s="11"/>
      <c r="I700" s="11"/>
      <c r="J700" s="11" t="s">
        <v>350</v>
      </c>
      <c r="K700" s="11" t="s">
        <v>352</v>
      </c>
      <c r="L700" s="11"/>
      <c r="M700" s="11"/>
      <c r="N700" s="11">
        <v>1200705</v>
      </c>
      <c r="O700" s="11"/>
      <c r="P700" s="11" t="s">
        <v>364</v>
      </c>
      <c r="Q700" s="11"/>
      <c r="R700" s="11"/>
      <c r="S700" s="11" t="s">
        <v>1374</v>
      </c>
      <c r="T700" s="11"/>
      <c r="U700" s="11"/>
      <c r="V700" s="11"/>
      <c r="W700" s="11"/>
      <c r="X700" s="36">
        <f t="shared" si="20"/>
        <v>0</v>
      </c>
      <c r="Y700" s="36">
        <f t="shared" si="21"/>
        <v>0</v>
      </c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2"/>
      <c r="BC700" s="11"/>
      <c r="BD700" s="16"/>
      <c r="BE700" s="16"/>
    </row>
    <row r="701" spans="1:57" x14ac:dyDescent="0.3">
      <c r="A701" s="11" t="s">
        <v>2831</v>
      </c>
      <c r="B701" s="11" t="s">
        <v>2832</v>
      </c>
      <c r="C701" s="11" t="s">
        <v>1372</v>
      </c>
      <c r="D701" s="11" t="s">
        <v>3269</v>
      </c>
      <c r="E701" s="11" t="s">
        <v>2540</v>
      </c>
      <c r="F701" s="11" t="s">
        <v>2540</v>
      </c>
      <c r="G701" s="13">
        <v>41705.360219907408</v>
      </c>
      <c r="H701" s="11"/>
      <c r="I701" s="11"/>
      <c r="J701" s="11" t="s">
        <v>354</v>
      </c>
      <c r="K701" s="11"/>
      <c r="L701" s="11"/>
      <c r="M701" s="11"/>
      <c r="N701" s="11"/>
      <c r="O701" s="11"/>
      <c r="P701" s="11" t="s">
        <v>250</v>
      </c>
      <c r="Q701" s="11"/>
      <c r="R701" s="11"/>
      <c r="S701" s="11" t="s">
        <v>1374</v>
      </c>
      <c r="T701" s="11"/>
      <c r="U701" s="11"/>
      <c r="V701" s="11"/>
      <c r="W701" s="11"/>
      <c r="X701" s="36">
        <f t="shared" si="20"/>
        <v>0</v>
      </c>
      <c r="Y701" s="36">
        <f t="shared" si="21"/>
        <v>0</v>
      </c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6"/>
      <c r="BE701" s="16"/>
    </row>
    <row r="702" spans="1:57" x14ac:dyDescent="0.3">
      <c r="A702" s="11" t="s">
        <v>2607</v>
      </c>
      <c r="B702" s="11" t="s">
        <v>2608</v>
      </c>
      <c r="C702" s="11">
        <v>1</v>
      </c>
      <c r="D702" s="11" t="s">
        <v>2539</v>
      </c>
      <c r="E702" s="11" t="s">
        <v>2540</v>
      </c>
      <c r="F702" s="11" t="s">
        <v>2540</v>
      </c>
      <c r="G702" s="13">
        <v>41331.396365740744</v>
      </c>
      <c r="H702" s="11"/>
      <c r="I702" s="11"/>
      <c r="J702" s="11" t="s">
        <v>354</v>
      </c>
      <c r="K702" s="11"/>
      <c r="L702" s="11"/>
      <c r="M702" s="11"/>
      <c r="N702" s="11"/>
      <c r="O702" s="11"/>
      <c r="P702" s="11" t="s">
        <v>250</v>
      </c>
      <c r="Q702" s="11"/>
      <c r="R702" s="11"/>
      <c r="S702" s="11" t="s">
        <v>1374</v>
      </c>
      <c r="T702" s="11"/>
      <c r="U702" s="11"/>
      <c r="V702" s="11"/>
      <c r="W702" s="11"/>
      <c r="X702" s="36">
        <f t="shared" si="20"/>
        <v>0</v>
      </c>
      <c r="Y702" s="36">
        <f t="shared" si="21"/>
        <v>0</v>
      </c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2"/>
      <c r="AL702" s="12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6"/>
      <c r="BE702" s="16"/>
    </row>
    <row r="703" spans="1:57" x14ac:dyDescent="0.3">
      <c r="A703" s="11" t="s">
        <v>3006</v>
      </c>
      <c r="B703" s="11" t="s">
        <v>3007</v>
      </c>
      <c r="C703" s="11" t="s">
        <v>1372</v>
      </c>
      <c r="D703" s="11" t="s">
        <v>3008</v>
      </c>
      <c r="E703" s="11" t="s">
        <v>375</v>
      </c>
      <c r="F703" s="11" t="s">
        <v>375</v>
      </c>
      <c r="G703" s="13">
        <v>41992.526261574072</v>
      </c>
      <c r="H703" s="11"/>
      <c r="I703" s="11"/>
      <c r="J703" s="11" t="s">
        <v>350</v>
      </c>
      <c r="K703" s="11"/>
      <c r="L703" s="11" t="s">
        <v>704</v>
      </c>
      <c r="M703" s="11" t="s">
        <v>353</v>
      </c>
      <c r="N703" s="11">
        <v>1008900</v>
      </c>
      <c r="O703" s="11"/>
      <c r="P703" s="11" t="s">
        <v>231</v>
      </c>
      <c r="Q703" s="11"/>
      <c r="R703" s="11"/>
      <c r="S703" s="11" t="s">
        <v>1374</v>
      </c>
      <c r="T703" s="11"/>
      <c r="U703" s="11"/>
      <c r="V703" s="11"/>
      <c r="W703" s="11"/>
      <c r="X703" s="36">
        <f t="shared" si="20"/>
        <v>0</v>
      </c>
      <c r="Y703" s="36">
        <f t="shared" si="21"/>
        <v>0</v>
      </c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6"/>
      <c r="BE703" s="16"/>
    </row>
    <row r="704" spans="1:57" ht="28.8" x14ac:dyDescent="0.3">
      <c r="A704" s="11" t="s">
        <v>2537</v>
      </c>
      <c r="B704" s="49" t="s">
        <v>2538</v>
      </c>
      <c r="C704" s="11">
        <v>1</v>
      </c>
      <c r="D704" s="11" t="s">
        <v>2539</v>
      </c>
      <c r="E704" s="11" t="s">
        <v>2540</v>
      </c>
      <c r="F704" s="11" t="s">
        <v>2540</v>
      </c>
      <c r="G704" s="13">
        <v>41219.320844907408</v>
      </c>
      <c r="H704" s="13"/>
      <c r="I704" s="11"/>
      <c r="J704" s="11" t="s">
        <v>354</v>
      </c>
      <c r="K704" s="11"/>
      <c r="L704" s="11"/>
      <c r="M704" s="11"/>
      <c r="N704" s="11"/>
      <c r="O704" s="11"/>
      <c r="P704" s="11" t="s">
        <v>250</v>
      </c>
      <c r="Q704" s="11"/>
      <c r="R704" s="11"/>
      <c r="S704" s="11"/>
      <c r="T704" s="11"/>
      <c r="U704" s="11"/>
      <c r="V704" s="11"/>
      <c r="W704" s="11"/>
      <c r="X704" s="36">
        <f t="shared" si="20"/>
        <v>0</v>
      </c>
      <c r="Y704" s="36">
        <f t="shared" si="21"/>
        <v>0</v>
      </c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6"/>
      <c r="BE704" s="16"/>
    </row>
    <row r="705" spans="1:57" x14ac:dyDescent="0.3">
      <c r="A705" s="11" t="s">
        <v>2603</v>
      </c>
      <c r="B705" s="11" t="s">
        <v>2604</v>
      </c>
      <c r="C705" s="11">
        <v>1</v>
      </c>
      <c r="D705" s="11" t="s">
        <v>2605</v>
      </c>
      <c r="E705" s="11" t="s">
        <v>2606</v>
      </c>
      <c r="F705" s="11" t="s">
        <v>2606</v>
      </c>
      <c r="G705" s="13">
        <v>41330.701967592591</v>
      </c>
      <c r="H705" s="11"/>
      <c r="I705" s="11"/>
      <c r="J705" s="11" t="s">
        <v>354</v>
      </c>
      <c r="K705" s="11" t="s">
        <v>361</v>
      </c>
      <c r="L705" s="11"/>
      <c r="M705" s="11"/>
      <c r="N705" s="11">
        <v>1200725</v>
      </c>
      <c r="O705" s="11"/>
      <c r="P705" s="11" t="s">
        <v>231</v>
      </c>
      <c r="Q705" s="11"/>
      <c r="R705" s="11"/>
      <c r="S705" s="11" t="s">
        <v>1374</v>
      </c>
      <c r="T705" s="11"/>
      <c r="U705" s="11"/>
      <c r="V705" s="11"/>
      <c r="W705" s="11"/>
      <c r="X705" s="36">
        <f t="shared" si="20"/>
        <v>0</v>
      </c>
      <c r="Y705" s="36">
        <f t="shared" si="21"/>
        <v>0</v>
      </c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2"/>
      <c r="BC705" s="11"/>
      <c r="BD705" s="16"/>
      <c r="BE705" s="16"/>
    </row>
    <row r="706" spans="1:57" x14ac:dyDescent="0.3">
      <c r="A706" s="11" t="s">
        <v>3429</v>
      </c>
      <c r="B706" s="11" t="s">
        <v>3430</v>
      </c>
      <c r="C706" s="11" t="s">
        <v>1372</v>
      </c>
      <c r="D706" s="11" t="s">
        <v>1390</v>
      </c>
      <c r="E706" s="11" t="s">
        <v>396</v>
      </c>
      <c r="F706" s="11" t="s">
        <v>396</v>
      </c>
      <c r="G706" s="13">
        <v>42355.566469907404</v>
      </c>
      <c r="H706" s="13"/>
      <c r="I706" s="11"/>
      <c r="J706" s="11" t="s">
        <v>350</v>
      </c>
      <c r="K706" s="11"/>
      <c r="L706" s="11" t="s">
        <v>699</v>
      </c>
      <c r="M706" s="11" t="s">
        <v>353</v>
      </c>
      <c r="N706" s="11">
        <v>1200700</v>
      </c>
      <c r="O706" s="11" t="s">
        <v>1473</v>
      </c>
      <c r="P706" s="11" t="s">
        <v>231</v>
      </c>
      <c r="Q706" s="11"/>
      <c r="R706" s="11"/>
      <c r="S706" s="11" t="s">
        <v>1374</v>
      </c>
      <c r="T706" s="11"/>
      <c r="U706" s="11"/>
      <c r="V706" s="11"/>
      <c r="W706" s="11"/>
      <c r="X706" s="36">
        <f t="shared" si="20"/>
        <v>0</v>
      </c>
      <c r="Y706" s="36">
        <f t="shared" si="21"/>
        <v>0</v>
      </c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6"/>
      <c r="BE706" s="16"/>
    </row>
    <row r="707" spans="1:57" x14ac:dyDescent="0.3">
      <c r="A707" s="11" t="s">
        <v>3431</v>
      </c>
      <c r="B707" s="11" t="s">
        <v>3432</v>
      </c>
      <c r="C707" s="11" t="s">
        <v>1372</v>
      </c>
      <c r="D707" s="11" t="s">
        <v>1403</v>
      </c>
      <c r="E707" s="11" t="s">
        <v>373</v>
      </c>
      <c r="F707" s="11" t="s">
        <v>373</v>
      </c>
      <c r="G707" s="13">
        <v>42360.585902777777</v>
      </c>
      <c r="H707" s="11"/>
      <c r="I707" s="11"/>
      <c r="J707" s="11" t="s">
        <v>350</v>
      </c>
      <c r="K707" s="11"/>
      <c r="L707" s="11" t="s">
        <v>699</v>
      </c>
      <c r="M707" s="11" t="s">
        <v>353</v>
      </c>
      <c r="N707" s="11">
        <v>1200605</v>
      </c>
      <c r="O707" s="11"/>
      <c r="P707" s="11" t="s">
        <v>165</v>
      </c>
      <c r="Q707" s="11"/>
      <c r="R707" s="11"/>
      <c r="S707" s="11" t="s">
        <v>1374</v>
      </c>
      <c r="T707" s="11"/>
      <c r="U707" s="11"/>
      <c r="V707" s="11"/>
      <c r="W707" s="11"/>
      <c r="X707" s="36">
        <f t="shared" ref="X707:X747" si="22">T707+V707</f>
        <v>0</v>
      </c>
      <c r="Y707" s="36">
        <f t="shared" ref="Y707:Y747" si="23">U707+W707</f>
        <v>0</v>
      </c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2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2"/>
      <c r="BC707" s="11"/>
      <c r="BD707" s="16"/>
      <c r="BE707" s="16"/>
    </row>
    <row r="708" spans="1:57" x14ac:dyDescent="0.3">
      <c r="A708" s="11" t="s">
        <v>3433</v>
      </c>
      <c r="B708" s="11" t="s">
        <v>3434</v>
      </c>
      <c r="C708" s="11" t="s">
        <v>1372</v>
      </c>
      <c r="D708" s="11" t="s">
        <v>1403</v>
      </c>
      <c r="E708" s="11" t="s">
        <v>373</v>
      </c>
      <c r="F708" s="11" t="s">
        <v>373</v>
      </c>
      <c r="G708" s="13">
        <v>42360.593333333331</v>
      </c>
      <c r="H708" s="11"/>
      <c r="I708" s="11"/>
      <c r="J708" s="11" t="s">
        <v>350</v>
      </c>
      <c r="K708" s="11"/>
      <c r="L708" s="11" t="s">
        <v>699</v>
      </c>
      <c r="M708" s="11" t="s">
        <v>353</v>
      </c>
      <c r="N708" s="11">
        <v>1200605</v>
      </c>
      <c r="O708" s="11" t="s">
        <v>1473</v>
      </c>
      <c r="P708" s="11" t="s">
        <v>115</v>
      </c>
      <c r="Q708" s="11"/>
      <c r="R708" s="11" t="s">
        <v>980</v>
      </c>
      <c r="S708" s="11" t="s">
        <v>1374</v>
      </c>
      <c r="T708" s="11"/>
      <c r="U708" s="11"/>
      <c r="V708" s="11"/>
      <c r="W708" s="11"/>
      <c r="X708" s="36">
        <f t="shared" si="22"/>
        <v>0</v>
      </c>
      <c r="Y708" s="36">
        <f t="shared" si="23"/>
        <v>0</v>
      </c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6"/>
      <c r="BE708" s="16"/>
    </row>
    <row r="709" spans="1:57" x14ac:dyDescent="0.3">
      <c r="A709" s="11" t="s">
        <v>3435</v>
      </c>
      <c r="B709" s="11" t="s">
        <v>3436</v>
      </c>
      <c r="C709" s="11" t="s">
        <v>1372</v>
      </c>
      <c r="D709" s="11" t="s">
        <v>1471</v>
      </c>
      <c r="E709" s="11" t="s">
        <v>115</v>
      </c>
      <c r="F709" s="11" t="s">
        <v>633</v>
      </c>
      <c r="G709" s="13">
        <v>42374.551134259258</v>
      </c>
      <c r="H709" s="11"/>
      <c r="I709" s="11"/>
      <c r="J709" s="11" t="s">
        <v>350</v>
      </c>
      <c r="K709" s="11"/>
      <c r="L709" s="11" t="s">
        <v>699</v>
      </c>
      <c r="M709" s="11" t="s">
        <v>353</v>
      </c>
      <c r="N709" s="11">
        <v>1006900</v>
      </c>
      <c r="O709" s="11"/>
      <c r="P709" s="11" t="s">
        <v>115</v>
      </c>
      <c r="Q709" s="11"/>
      <c r="R709" s="11"/>
      <c r="S709" s="11" t="s">
        <v>1374</v>
      </c>
      <c r="T709" s="11"/>
      <c r="U709" s="11"/>
      <c r="V709" s="11"/>
      <c r="W709" s="11"/>
      <c r="X709" s="36">
        <f t="shared" si="22"/>
        <v>0</v>
      </c>
      <c r="Y709" s="36">
        <f t="shared" si="23"/>
        <v>0</v>
      </c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6"/>
      <c r="BE709" s="16"/>
    </row>
    <row r="710" spans="1:57" x14ac:dyDescent="0.3">
      <c r="A710" s="11" t="s">
        <v>3437</v>
      </c>
      <c r="B710" s="11" t="s">
        <v>3438</v>
      </c>
      <c r="C710" s="11" t="s">
        <v>1372</v>
      </c>
      <c r="D710" s="11" t="s">
        <v>1477</v>
      </c>
      <c r="E710" s="11" t="s">
        <v>382</v>
      </c>
      <c r="F710" s="11" t="s">
        <v>382</v>
      </c>
      <c r="G710" s="13">
        <v>42375.4533912037</v>
      </c>
      <c r="H710" s="11"/>
      <c r="I710" s="11"/>
      <c r="J710" s="11" t="s">
        <v>350</v>
      </c>
      <c r="K710" s="11"/>
      <c r="L710" s="11" t="s">
        <v>699</v>
      </c>
      <c r="M710" s="11" t="s">
        <v>353</v>
      </c>
      <c r="N710" s="11">
        <v>1069960001</v>
      </c>
      <c r="O710" s="11"/>
      <c r="P710" s="11" t="s">
        <v>124</v>
      </c>
      <c r="Q710" s="11"/>
      <c r="R710" s="11" t="s">
        <v>980</v>
      </c>
      <c r="S710" s="11" t="s">
        <v>1374</v>
      </c>
      <c r="T710" s="11"/>
      <c r="U710" s="11"/>
      <c r="V710" s="11"/>
      <c r="W710" s="11"/>
      <c r="X710" s="36">
        <f t="shared" si="22"/>
        <v>0</v>
      </c>
      <c r="Y710" s="36">
        <f t="shared" si="23"/>
        <v>0</v>
      </c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6"/>
      <c r="BE710" s="16"/>
    </row>
    <row r="711" spans="1:57" x14ac:dyDescent="0.3">
      <c r="A711" s="11" t="s">
        <v>3439</v>
      </c>
      <c r="B711" s="11" t="s">
        <v>3440</v>
      </c>
      <c r="C711" s="11" t="s">
        <v>1372</v>
      </c>
      <c r="D711" s="11" t="s">
        <v>1477</v>
      </c>
      <c r="E711" s="11" t="s">
        <v>382</v>
      </c>
      <c r="F711" s="11" t="s">
        <v>382</v>
      </c>
      <c r="G711" s="13">
        <v>42375.459756944445</v>
      </c>
      <c r="H711" s="11"/>
      <c r="I711" s="11"/>
      <c r="J711" s="11" t="s">
        <v>350</v>
      </c>
      <c r="K711" s="11"/>
      <c r="L711" s="11" t="s">
        <v>699</v>
      </c>
      <c r="M711" s="11" t="s">
        <v>353</v>
      </c>
      <c r="N711" s="11">
        <v>1200010</v>
      </c>
      <c r="O711" s="11" t="s">
        <v>1473</v>
      </c>
      <c r="P711" s="11" t="s">
        <v>124</v>
      </c>
      <c r="Q711" s="11"/>
      <c r="R711" s="11" t="s">
        <v>980</v>
      </c>
      <c r="S711" s="11" t="s">
        <v>1374</v>
      </c>
      <c r="T711" s="11"/>
      <c r="U711" s="11"/>
      <c r="V711" s="11"/>
      <c r="W711" s="11"/>
      <c r="X711" s="36">
        <f t="shared" si="22"/>
        <v>0</v>
      </c>
      <c r="Y711" s="36">
        <f t="shared" si="23"/>
        <v>0</v>
      </c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2"/>
      <c r="AL711" s="12"/>
      <c r="AM711" s="11"/>
      <c r="AN711" s="11"/>
      <c r="AO711" s="11"/>
      <c r="AP711" s="11"/>
      <c r="AQ711" s="11"/>
      <c r="AR711" s="11"/>
      <c r="AS711" s="12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6"/>
      <c r="BE711" s="16"/>
    </row>
    <row r="712" spans="1:57" x14ac:dyDescent="0.3">
      <c r="A712" s="11" t="s">
        <v>3441</v>
      </c>
      <c r="B712" s="11" t="s">
        <v>3442</v>
      </c>
      <c r="C712" s="11" t="s">
        <v>1372</v>
      </c>
      <c r="D712" s="11" t="s">
        <v>1477</v>
      </c>
      <c r="E712" s="11" t="s">
        <v>382</v>
      </c>
      <c r="F712" s="11" t="s">
        <v>382</v>
      </c>
      <c r="G712" s="13">
        <v>42375.466041666667</v>
      </c>
      <c r="H712" s="11"/>
      <c r="I712" s="11"/>
      <c r="J712" s="11" t="s">
        <v>350</v>
      </c>
      <c r="K712" s="11"/>
      <c r="L712" s="11" t="s">
        <v>699</v>
      </c>
      <c r="M712" s="11" t="s">
        <v>353</v>
      </c>
      <c r="N712" s="11">
        <v>1069960001</v>
      </c>
      <c r="O712" s="11"/>
      <c r="P712" s="11" t="s">
        <v>124</v>
      </c>
      <c r="Q712" s="11"/>
      <c r="R712" s="11" t="s">
        <v>980</v>
      </c>
      <c r="S712" s="11" t="s">
        <v>1374</v>
      </c>
      <c r="T712" s="11"/>
      <c r="U712" s="11"/>
      <c r="V712" s="11"/>
      <c r="W712" s="11"/>
      <c r="X712" s="36">
        <f t="shared" si="22"/>
        <v>0</v>
      </c>
      <c r="Y712" s="36">
        <f t="shared" si="23"/>
        <v>0</v>
      </c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2"/>
      <c r="AL712" s="12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6"/>
      <c r="BE712" s="16"/>
    </row>
    <row r="713" spans="1:57" x14ac:dyDescent="0.3">
      <c r="A713" s="11" t="s">
        <v>3443</v>
      </c>
      <c r="B713" s="11" t="s">
        <v>3444</v>
      </c>
      <c r="C713" s="11" t="s">
        <v>1372</v>
      </c>
      <c r="D713" s="11" t="s">
        <v>1477</v>
      </c>
      <c r="E713" s="11" t="s">
        <v>382</v>
      </c>
      <c r="F713" s="11" t="s">
        <v>382</v>
      </c>
      <c r="G713" s="13">
        <v>42375.473530092589</v>
      </c>
      <c r="H713" s="11"/>
      <c r="I713" s="11"/>
      <c r="J713" s="11" t="s">
        <v>350</v>
      </c>
      <c r="K713" s="11"/>
      <c r="L713" s="11" t="s">
        <v>699</v>
      </c>
      <c r="M713" s="11" t="s">
        <v>353</v>
      </c>
      <c r="N713" s="11">
        <v>1200010</v>
      </c>
      <c r="O713" s="11" t="s">
        <v>1473</v>
      </c>
      <c r="P713" s="11" t="s">
        <v>124</v>
      </c>
      <c r="Q713" s="11"/>
      <c r="R713" s="11" t="s">
        <v>980</v>
      </c>
      <c r="S713" s="11" t="s">
        <v>1374</v>
      </c>
      <c r="T713" s="11"/>
      <c r="U713" s="11"/>
      <c r="V713" s="11"/>
      <c r="W713" s="11"/>
      <c r="X713" s="36">
        <f t="shared" si="22"/>
        <v>0</v>
      </c>
      <c r="Y713" s="36">
        <f t="shared" si="23"/>
        <v>0</v>
      </c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2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6"/>
      <c r="BE713" s="16"/>
    </row>
    <row r="714" spans="1:57" x14ac:dyDescent="0.3">
      <c r="A714" s="11" t="s">
        <v>3445</v>
      </c>
      <c r="B714" s="11" t="s">
        <v>3446</v>
      </c>
      <c r="C714" s="11" t="s">
        <v>1372</v>
      </c>
      <c r="D714" s="11" t="s">
        <v>1477</v>
      </c>
      <c r="E714" s="11" t="s">
        <v>382</v>
      </c>
      <c r="F714" s="11" t="s">
        <v>382</v>
      </c>
      <c r="G714" s="13">
        <v>42375.477152777778</v>
      </c>
      <c r="H714" s="11"/>
      <c r="I714" s="11"/>
      <c r="J714" s="11" t="s">
        <v>350</v>
      </c>
      <c r="K714" s="11"/>
      <c r="L714" s="11" t="s">
        <v>699</v>
      </c>
      <c r="M714" s="11" t="s">
        <v>353</v>
      </c>
      <c r="N714" s="11">
        <v>1069960001</v>
      </c>
      <c r="O714" s="11"/>
      <c r="P714" s="11" t="s">
        <v>124</v>
      </c>
      <c r="Q714" s="11"/>
      <c r="R714" s="11" t="s">
        <v>980</v>
      </c>
      <c r="S714" s="11" t="s">
        <v>1374</v>
      </c>
      <c r="T714" s="11"/>
      <c r="U714" s="11"/>
      <c r="V714" s="11"/>
      <c r="W714" s="11"/>
      <c r="X714" s="36">
        <f t="shared" si="22"/>
        <v>0</v>
      </c>
      <c r="Y714" s="36">
        <f t="shared" si="23"/>
        <v>0</v>
      </c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6"/>
      <c r="BE714" s="16"/>
    </row>
    <row r="715" spans="1:57" x14ac:dyDescent="0.3">
      <c r="A715" s="11" t="s">
        <v>3447</v>
      </c>
      <c r="B715" s="11" t="s">
        <v>3448</v>
      </c>
      <c r="C715" s="11" t="s">
        <v>1372</v>
      </c>
      <c r="D715" s="11" t="s">
        <v>1477</v>
      </c>
      <c r="E715" s="11" t="s">
        <v>382</v>
      </c>
      <c r="F715" s="11" t="s">
        <v>382</v>
      </c>
      <c r="G715" s="13">
        <v>42375.481666666667</v>
      </c>
      <c r="H715" s="11"/>
      <c r="I715" s="11"/>
      <c r="J715" s="11" t="s">
        <v>350</v>
      </c>
      <c r="K715" s="11"/>
      <c r="L715" s="11" t="s">
        <v>699</v>
      </c>
      <c r="M715" s="11" t="s">
        <v>353</v>
      </c>
      <c r="N715" s="11">
        <v>1200010</v>
      </c>
      <c r="O715" s="11"/>
      <c r="P715" s="11" t="s">
        <v>124</v>
      </c>
      <c r="Q715" s="11"/>
      <c r="R715" s="11" t="s">
        <v>980</v>
      </c>
      <c r="S715" s="11" t="s">
        <v>1374</v>
      </c>
      <c r="T715" s="11"/>
      <c r="U715" s="11"/>
      <c r="V715" s="11"/>
      <c r="W715" s="11"/>
      <c r="X715" s="36">
        <f t="shared" si="22"/>
        <v>0</v>
      </c>
      <c r="Y715" s="36">
        <f t="shared" si="23"/>
        <v>0</v>
      </c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6"/>
      <c r="BE715" s="16"/>
    </row>
    <row r="716" spans="1:57" x14ac:dyDescent="0.3">
      <c r="A716" s="11" t="s">
        <v>3449</v>
      </c>
      <c r="B716" s="11" t="s">
        <v>3450</v>
      </c>
      <c r="C716" s="11" t="s">
        <v>1372</v>
      </c>
      <c r="D716" s="11" t="s">
        <v>2880</v>
      </c>
      <c r="E716" s="11" t="s">
        <v>3451</v>
      </c>
      <c r="F716" s="11" t="s">
        <v>2881</v>
      </c>
      <c r="G716" s="13">
        <v>42375.570532407408</v>
      </c>
      <c r="H716" s="11"/>
      <c r="I716" s="11"/>
      <c r="J716" s="11" t="s">
        <v>354</v>
      </c>
      <c r="K716" s="11"/>
      <c r="L716" s="11" t="s">
        <v>699</v>
      </c>
      <c r="M716" s="11" t="s">
        <v>353</v>
      </c>
      <c r="N716" s="11">
        <v>1200706</v>
      </c>
      <c r="O716" s="11"/>
      <c r="P716" s="11" t="s">
        <v>111</v>
      </c>
      <c r="Q716" s="11"/>
      <c r="R716" s="11"/>
      <c r="S716" s="11" t="s">
        <v>1374</v>
      </c>
      <c r="T716" s="11"/>
      <c r="U716" s="11"/>
      <c r="V716" s="11"/>
      <c r="W716" s="11"/>
      <c r="X716" s="36">
        <f t="shared" si="22"/>
        <v>0</v>
      </c>
      <c r="Y716" s="36">
        <f t="shared" si="23"/>
        <v>0</v>
      </c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6"/>
      <c r="BE716" s="16"/>
    </row>
    <row r="717" spans="1:57" x14ac:dyDescent="0.3">
      <c r="A717" s="11" t="s">
        <v>3452</v>
      </c>
      <c r="B717" s="11" t="s">
        <v>3453</v>
      </c>
      <c r="C717" s="11" t="s">
        <v>1372</v>
      </c>
      <c r="D717" s="11" t="s">
        <v>983</v>
      </c>
      <c r="E717" s="11" t="s">
        <v>92</v>
      </c>
      <c r="F717" s="11" t="s">
        <v>92</v>
      </c>
      <c r="G717" s="13">
        <v>42375.723136574074</v>
      </c>
      <c r="H717" s="11"/>
      <c r="I717" s="11"/>
      <c r="J717" s="11" t="s">
        <v>354</v>
      </c>
      <c r="K717" s="11"/>
      <c r="L717" s="11" t="s">
        <v>699</v>
      </c>
      <c r="M717" s="11" t="s">
        <v>353</v>
      </c>
      <c r="N717" s="11">
        <v>1019960005</v>
      </c>
      <c r="O717" s="11"/>
      <c r="P717" s="11" t="s">
        <v>111</v>
      </c>
      <c r="Q717" s="11"/>
      <c r="R717" s="11"/>
      <c r="S717" s="11" t="s">
        <v>1374</v>
      </c>
      <c r="T717" s="11"/>
      <c r="U717" s="11"/>
      <c r="V717" s="11"/>
      <c r="W717" s="11"/>
      <c r="X717" s="36">
        <f t="shared" si="22"/>
        <v>0</v>
      </c>
      <c r="Y717" s="36">
        <f t="shared" si="23"/>
        <v>0</v>
      </c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2"/>
      <c r="AL717" s="12"/>
      <c r="AM717" s="12"/>
      <c r="AN717" s="12"/>
      <c r="AO717" s="11"/>
      <c r="AP717" s="11"/>
      <c r="AQ717" s="12"/>
      <c r="AR717" s="12"/>
      <c r="AS717" s="12"/>
      <c r="AT717" s="11"/>
      <c r="AU717" s="11"/>
      <c r="AV717" s="11"/>
      <c r="AW717" s="11"/>
      <c r="AX717" s="11"/>
      <c r="AY717" s="11"/>
      <c r="AZ717" s="11"/>
      <c r="BA717" s="11"/>
      <c r="BB717" s="12"/>
      <c r="BC717" s="11"/>
      <c r="BD717" s="16"/>
      <c r="BE717" s="16"/>
    </row>
    <row r="718" spans="1:57" x14ac:dyDescent="0.3">
      <c r="A718" s="11" t="s">
        <v>3454</v>
      </c>
      <c r="B718" s="11" t="s">
        <v>3455</v>
      </c>
      <c r="C718" s="11" t="s">
        <v>1372</v>
      </c>
      <c r="D718" s="11" t="s">
        <v>1489</v>
      </c>
      <c r="E718" s="11" t="s">
        <v>738</v>
      </c>
      <c r="F718" s="11" t="s">
        <v>738</v>
      </c>
      <c r="G718" s="13">
        <v>42376.391967592594</v>
      </c>
      <c r="H718" s="11"/>
      <c r="I718" s="11"/>
      <c r="J718" s="11" t="s">
        <v>350</v>
      </c>
      <c r="K718" s="11"/>
      <c r="L718" s="11" t="s">
        <v>699</v>
      </c>
      <c r="M718" s="11" t="s">
        <v>353</v>
      </c>
      <c r="N718" s="11">
        <v>1200709</v>
      </c>
      <c r="O718" s="11"/>
      <c r="P718" s="11" t="s">
        <v>116</v>
      </c>
      <c r="Q718" s="11"/>
      <c r="R718" s="11" t="s">
        <v>980</v>
      </c>
      <c r="S718" s="11" t="s">
        <v>1374</v>
      </c>
      <c r="T718" s="11"/>
      <c r="U718" s="11"/>
      <c r="V718" s="11"/>
      <c r="W718" s="11"/>
      <c r="X718" s="36">
        <f t="shared" si="22"/>
        <v>0</v>
      </c>
      <c r="Y718" s="36">
        <f t="shared" si="23"/>
        <v>0</v>
      </c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2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2"/>
      <c r="BC718" s="11"/>
      <c r="BD718" s="16"/>
      <c r="BE718" s="16"/>
    </row>
    <row r="719" spans="1:57" x14ac:dyDescent="0.3">
      <c r="A719" s="11" t="s">
        <v>3456</v>
      </c>
      <c r="B719" s="11" t="s">
        <v>3457</v>
      </c>
      <c r="C719" s="11" t="s">
        <v>1372</v>
      </c>
      <c r="D719" s="11" t="s">
        <v>4237</v>
      </c>
      <c r="E719" s="11" t="s">
        <v>709</v>
      </c>
      <c r="F719" s="11" t="s">
        <v>709</v>
      </c>
      <c r="G719" s="13">
        <v>42377.283379629633</v>
      </c>
      <c r="H719" s="11"/>
      <c r="I719" s="11"/>
      <c r="J719" s="11" t="s">
        <v>387</v>
      </c>
      <c r="K719" s="11"/>
      <c r="L719" s="11" t="s">
        <v>699</v>
      </c>
      <c r="M719" s="11" t="s">
        <v>353</v>
      </c>
      <c r="N719" s="11">
        <v>1200605</v>
      </c>
      <c r="O719" s="11"/>
      <c r="P719" s="11" t="s">
        <v>165</v>
      </c>
      <c r="Q719" s="11"/>
      <c r="R719" s="11"/>
      <c r="S719" s="11" t="s">
        <v>356</v>
      </c>
      <c r="T719" s="11"/>
      <c r="U719" s="11"/>
      <c r="V719" s="11"/>
      <c r="W719" s="11"/>
      <c r="X719" s="36">
        <f t="shared" si="22"/>
        <v>0</v>
      </c>
      <c r="Y719" s="36">
        <f t="shared" si="23"/>
        <v>0</v>
      </c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2"/>
      <c r="AL719" s="11"/>
      <c r="AM719" s="11"/>
      <c r="AN719" s="11"/>
      <c r="AO719" s="11"/>
      <c r="AP719" s="11"/>
      <c r="AQ719" s="11"/>
      <c r="AR719" s="11"/>
      <c r="AS719" s="12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6"/>
      <c r="BE719" s="16"/>
    </row>
    <row r="720" spans="1:57" x14ac:dyDescent="0.3">
      <c r="A720" s="11" t="s">
        <v>1526</v>
      </c>
      <c r="B720" s="11" t="s">
        <v>4310</v>
      </c>
      <c r="C720" s="11" t="s">
        <v>1372</v>
      </c>
      <c r="D720" s="11" t="s">
        <v>1410</v>
      </c>
      <c r="E720" s="11" t="s">
        <v>527</v>
      </c>
      <c r="F720" s="11" t="s">
        <v>527</v>
      </c>
      <c r="G720" s="13">
        <v>42377.389189814814</v>
      </c>
      <c r="H720" s="11"/>
      <c r="I720" s="11"/>
      <c r="J720" s="11" t="s">
        <v>354</v>
      </c>
      <c r="K720" s="11"/>
      <c r="L720" s="11" t="s">
        <v>704</v>
      </c>
      <c r="M720" s="11" t="s">
        <v>353</v>
      </c>
      <c r="N720" s="11">
        <v>1019960004</v>
      </c>
      <c r="O720" s="11"/>
      <c r="P720" s="11" t="s">
        <v>388</v>
      </c>
      <c r="Q720" s="11" t="s">
        <v>369</v>
      </c>
      <c r="R720" s="11"/>
      <c r="S720" s="11" t="s">
        <v>1374</v>
      </c>
      <c r="T720" s="11"/>
      <c r="U720" s="11"/>
      <c r="V720" s="11"/>
      <c r="W720" s="11"/>
      <c r="X720" s="36">
        <f t="shared" si="22"/>
        <v>0</v>
      </c>
      <c r="Y720" s="36">
        <f t="shared" si="23"/>
        <v>0</v>
      </c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6"/>
      <c r="BE720" s="16"/>
    </row>
    <row r="721" spans="1:57" x14ac:dyDescent="0.3">
      <c r="A721" s="11" t="s">
        <v>1527</v>
      </c>
      <c r="B721" s="11" t="s">
        <v>1564</v>
      </c>
      <c r="C721" s="11" t="s">
        <v>1372</v>
      </c>
      <c r="D721" s="11" t="s">
        <v>1467</v>
      </c>
      <c r="E721" s="11" t="s">
        <v>655</v>
      </c>
      <c r="F721" s="11" t="s">
        <v>608</v>
      </c>
      <c r="G721" s="13">
        <v>42377.598703703705</v>
      </c>
      <c r="H721" s="11"/>
      <c r="I721" s="11"/>
      <c r="J721" s="11" t="s">
        <v>350</v>
      </c>
      <c r="K721" s="11"/>
      <c r="L721" s="11" t="s">
        <v>705</v>
      </c>
      <c r="M721" s="11" t="s">
        <v>348</v>
      </c>
      <c r="N721" s="11">
        <v>1019960005</v>
      </c>
      <c r="O721" s="11" t="s">
        <v>1475</v>
      </c>
      <c r="P721" s="11" t="s">
        <v>61</v>
      </c>
      <c r="Q721" s="11" t="s">
        <v>369</v>
      </c>
      <c r="R721" s="11" t="s">
        <v>978</v>
      </c>
      <c r="S721" s="11" t="s">
        <v>1383</v>
      </c>
      <c r="T721" s="11">
        <v>65</v>
      </c>
      <c r="U721" s="11">
        <v>65</v>
      </c>
      <c r="V721" s="11">
        <v>14</v>
      </c>
      <c r="W721" s="11">
        <v>14</v>
      </c>
      <c r="X721" s="36">
        <f t="shared" si="22"/>
        <v>79</v>
      </c>
      <c r="Y721" s="36">
        <f t="shared" si="23"/>
        <v>79</v>
      </c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6"/>
      <c r="BE721" s="16"/>
    </row>
    <row r="722" spans="1:57" x14ac:dyDescent="0.3">
      <c r="A722" s="11" t="s">
        <v>1528</v>
      </c>
      <c r="B722" s="11" t="s">
        <v>1565</v>
      </c>
      <c r="C722" s="11" t="s">
        <v>1372</v>
      </c>
      <c r="D722" s="11" t="s">
        <v>1467</v>
      </c>
      <c r="E722" s="11" t="s">
        <v>655</v>
      </c>
      <c r="F722" s="11" t="s">
        <v>608</v>
      </c>
      <c r="G722" s="13">
        <v>42377.648877314816</v>
      </c>
      <c r="H722" s="11"/>
      <c r="I722" s="11"/>
      <c r="J722" s="11" t="s">
        <v>350</v>
      </c>
      <c r="K722" s="11"/>
      <c r="L722" s="11" t="s">
        <v>705</v>
      </c>
      <c r="M722" s="11" t="s">
        <v>348</v>
      </c>
      <c r="N722" s="11">
        <v>1019960005</v>
      </c>
      <c r="O722" s="11"/>
      <c r="P722" s="11" t="s">
        <v>61</v>
      </c>
      <c r="Q722" s="11" t="s">
        <v>369</v>
      </c>
      <c r="R722" s="11" t="s">
        <v>978</v>
      </c>
      <c r="S722" s="11" t="s">
        <v>1383</v>
      </c>
      <c r="T722" s="11">
        <v>93</v>
      </c>
      <c r="U722" s="11">
        <v>93</v>
      </c>
      <c r="V722" s="11">
        <v>68</v>
      </c>
      <c r="W722" s="11">
        <v>63</v>
      </c>
      <c r="X722" s="36">
        <f t="shared" si="22"/>
        <v>161</v>
      </c>
      <c r="Y722" s="36">
        <f t="shared" si="23"/>
        <v>156</v>
      </c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2"/>
      <c r="AL722" s="12"/>
      <c r="AM722" s="12"/>
      <c r="AN722" s="11"/>
      <c r="AO722" s="11"/>
      <c r="AP722" s="11"/>
      <c r="AQ722" s="12"/>
      <c r="AR722" s="11"/>
      <c r="AS722" s="12"/>
      <c r="AT722" s="11"/>
      <c r="AU722" s="11"/>
      <c r="AV722" s="11"/>
      <c r="AW722" s="11"/>
      <c r="AX722" s="11"/>
      <c r="AY722" s="11"/>
      <c r="AZ722" s="11"/>
      <c r="BA722" s="11"/>
      <c r="BB722" s="12"/>
      <c r="BC722" s="11"/>
      <c r="BD722" s="16"/>
      <c r="BE722" s="16"/>
    </row>
    <row r="723" spans="1:57" x14ac:dyDescent="0.3">
      <c r="A723" s="11" t="s">
        <v>1529</v>
      </c>
      <c r="B723" s="11" t="s">
        <v>1530</v>
      </c>
      <c r="C723" s="11" t="s">
        <v>1372</v>
      </c>
      <c r="D723" s="11" t="s">
        <v>1505</v>
      </c>
      <c r="E723" s="11" t="s">
        <v>1445</v>
      </c>
      <c r="F723" s="11" t="s">
        <v>1445</v>
      </c>
      <c r="G723" s="13">
        <v>42377.690787037034</v>
      </c>
      <c r="H723" s="11"/>
      <c r="I723" s="11"/>
      <c r="J723" s="11" t="s">
        <v>387</v>
      </c>
      <c r="K723" s="11"/>
      <c r="L723" s="11" t="s">
        <v>700</v>
      </c>
      <c r="M723" s="11" t="s">
        <v>353</v>
      </c>
      <c r="N723" s="11">
        <v>1200605</v>
      </c>
      <c r="O723" s="11"/>
      <c r="P723" s="11" t="s">
        <v>165</v>
      </c>
      <c r="Q723" s="11" t="s">
        <v>369</v>
      </c>
      <c r="R723" s="11"/>
      <c r="S723" s="11" t="s">
        <v>1374</v>
      </c>
      <c r="T723" s="11"/>
      <c r="U723" s="11"/>
      <c r="V723" s="11"/>
      <c r="W723" s="11"/>
      <c r="X723" s="36">
        <f t="shared" si="22"/>
        <v>0</v>
      </c>
      <c r="Y723" s="36">
        <f t="shared" si="23"/>
        <v>0</v>
      </c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2"/>
      <c r="AN723" s="11"/>
      <c r="AO723" s="11"/>
      <c r="AP723" s="11"/>
      <c r="AQ723" s="12"/>
      <c r="AR723" s="12"/>
      <c r="AS723" s="12"/>
      <c r="AT723" s="11"/>
      <c r="AU723" s="11"/>
      <c r="AV723" s="11"/>
      <c r="AW723" s="11"/>
      <c r="AX723" s="11"/>
      <c r="AY723" s="11"/>
      <c r="AZ723" s="11"/>
      <c r="BA723" s="11"/>
      <c r="BB723" s="12"/>
      <c r="BC723" s="11"/>
      <c r="BD723" s="16"/>
      <c r="BE723" s="16"/>
    </row>
    <row r="724" spans="1:57" x14ac:dyDescent="0.3">
      <c r="A724" s="11" t="s">
        <v>3458</v>
      </c>
      <c r="B724" s="11" t="s">
        <v>3459</v>
      </c>
      <c r="C724" s="11" t="s">
        <v>1372</v>
      </c>
      <c r="D724" s="11" t="s">
        <v>1832</v>
      </c>
      <c r="E724" s="11" t="s">
        <v>363</v>
      </c>
      <c r="F724" s="11" t="s">
        <v>363</v>
      </c>
      <c r="G724" s="13">
        <v>42380.670208333337</v>
      </c>
      <c r="H724" s="11"/>
      <c r="I724" s="11"/>
      <c r="J724" s="11" t="s">
        <v>350</v>
      </c>
      <c r="K724" s="11"/>
      <c r="L724" s="11" t="s">
        <v>699</v>
      </c>
      <c r="M724" s="11" t="s">
        <v>353</v>
      </c>
      <c r="N724" s="11">
        <v>1200706</v>
      </c>
      <c r="O724" s="11"/>
      <c r="P724" s="11" t="s">
        <v>111</v>
      </c>
      <c r="Q724" s="11"/>
      <c r="R724" s="11"/>
      <c r="S724" s="11" t="s">
        <v>1374</v>
      </c>
      <c r="T724" s="11"/>
      <c r="U724" s="11"/>
      <c r="V724" s="11"/>
      <c r="W724" s="11"/>
      <c r="X724" s="36">
        <f t="shared" si="22"/>
        <v>0</v>
      </c>
      <c r="Y724" s="36">
        <f t="shared" si="23"/>
        <v>0</v>
      </c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2"/>
      <c r="AN724" s="12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2"/>
      <c r="BC724" s="11"/>
      <c r="BD724" s="16"/>
      <c r="BE724" s="16"/>
    </row>
    <row r="725" spans="1:57" x14ac:dyDescent="0.3">
      <c r="A725" s="11" t="s">
        <v>1531</v>
      </c>
      <c r="B725" s="11" t="s">
        <v>1532</v>
      </c>
      <c r="C725" s="11" t="s">
        <v>1372</v>
      </c>
      <c r="D725" s="11" t="s">
        <v>1465</v>
      </c>
      <c r="E725" s="11" t="s">
        <v>610</v>
      </c>
      <c r="F725" s="11" t="s">
        <v>610</v>
      </c>
      <c r="G725" s="13">
        <v>42381.720567129632</v>
      </c>
      <c r="H725" s="13"/>
      <c r="I725" s="11"/>
      <c r="J725" s="11" t="s">
        <v>387</v>
      </c>
      <c r="K725" s="11"/>
      <c r="L725" s="11" t="s">
        <v>699</v>
      </c>
      <c r="M725" s="11" t="s">
        <v>353</v>
      </c>
      <c r="N725" s="11">
        <v>1069960001</v>
      </c>
      <c r="O725" s="11" t="s">
        <v>1473</v>
      </c>
      <c r="P725" s="11" t="s">
        <v>165</v>
      </c>
      <c r="Q725" s="11" t="s">
        <v>369</v>
      </c>
      <c r="R725" s="11"/>
      <c r="S725" s="11" t="s">
        <v>1374</v>
      </c>
      <c r="T725" s="11">
        <v>20</v>
      </c>
      <c r="U725" s="11">
        <v>87</v>
      </c>
      <c r="V725" s="11">
        <v>67</v>
      </c>
      <c r="W725" s="11"/>
      <c r="X725" s="36">
        <f t="shared" si="22"/>
        <v>87</v>
      </c>
      <c r="Y725" s="36">
        <f t="shared" si="23"/>
        <v>87</v>
      </c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6"/>
      <c r="BE725" s="16"/>
    </row>
    <row r="726" spans="1:57" x14ac:dyDescent="0.3">
      <c r="A726" s="11" t="s">
        <v>1533</v>
      </c>
      <c r="B726" s="11" t="s">
        <v>1534</v>
      </c>
      <c r="C726" s="11" t="s">
        <v>1372</v>
      </c>
      <c r="D726" s="11" t="s">
        <v>1403</v>
      </c>
      <c r="E726" s="11" t="s">
        <v>373</v>
      </c>
      <c r="F726" s="11" t="s">
        <v>373</v>
      </c>
      <c r="G726" s="13">
        <v>42382.610567129632</v>
      </c>
      <c r="H726" s="11"/>
      <c r="I726" s="11"/>
      <c r="J726" s="11" t="s">
        <v>350</v>
      </c>
      <c r="K726" s="11"/>
      <c r="L726" s="11" t="s">
        <v>699</v>
      </c>
      <c r="M726" s="11" t="s">
        <v>353</v>
      </c>
      <c r="N726" s="11">
        <v>1200605</v>
      </c>
      <c r="O726" s="11" t="s">
        <v>1473</v>
      </c>
      <c r="P726" s="11" t="s">
        <v>165</v>
      </c>
      <c r="Q726" s="11" t="s">
        <v>369</v>
      </c>
      <c r="R726" s="11" t="s">
        <v>980</v>
      </c>
      <c r="S726" s="11" t="s">
        <v>1374</v>
      </c>
      <c r="T726" s="11"/>
      <c r="U726" s="11"/>
      <c r="V726" s="11"/>
      <c r="W726" s="11"/>
      <c r="X726" s="36">
        <f t="shared" si="22"/>
        <v>0</v>
      </c>
      <c r="Y726" s="36">
        <f t="shared" si="23"/>
        <v>0</v>
      </c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2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6"/>
      <c r="BE726" s="16"/>
    </row>
    <row r="727" spans="1:57" x14ac:dyDescent="0.3">
      <c r="A727" s="11" t="s">
        <v>3460</v>
      </c>
      <c r="B727" s="11" t="s">
        <v>3461</v>
      </c>
      <c r="C727" s="11" t="s">
        <v>1372</v>
      </c>
      <c r="D727" s="11" t="s">
        <v>2880</v>
      </c>
      <c r="E727" s="11" t="s">
        <v>2881</v>
      </c>
      <c r="F727" s="11" t="s">
        <v>2881</v>
      </c>
      <c r="G727" s="13">
        <v>42382.635069444441</v>
      </c>
      <c r="H727" s="11"/>
      <c r="I727" s="11"/>
      <c r="J727" s="11" t="s">
        <v>350</v>
      </c>
      <c r="K727" s="11"/>
      <c r="L727" s="11" t="s">
        <v>699</v>
      </c>
      <c r="M727" s="11" t="s">
        <v>353</v>
      </c>
      <c r="N727" s="11">
        <v>1200706</v>
      </c>
      <c r="O727" s="11" t="s">
        <v>1473</v>
      </c>
      <c r="P727" s="11" t="s">
        <v>111</v>
      </c>
      <c r="Q727" s="11"/>
      <c r="R727" s="11"/>
      <c r="S727" s="11" t="s">
        <v>1374</v>
      </c>
      <c r="T727" s="11"/>
      <c r="U727" s="11"/>
      <c r="V727" s="11"/>
      <c r="W727" s="11"/>
      <c r="X727" s="36">
        <f t="shared" si="22"/>
        <v>0</v>
      </c>
      <c r="Y727" s="36">
        <f t="shared" si="23"/>
        <v>0</v>
      </c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2"/>
      <c r="AL727" s="12"/>
      <c r="AM727" s="11"/>
      <c r="AN727" s="11"/>
      <c r="AO727" s="11"/>
      <c r="AP727" s="11"/>
      <c r="AQ727" s="11"/>
      <c r="AR727" s="11"/>
      <c r="AS727" s="12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6"/>
      <c r="BE727" s="16"/>
    </row>
    <row r="728" spans="1:57" x14ac:dyDescent="0.3">
      <c r="A728" s="11" t="s">
        <v>1541</v>
      </c>
      <c r="B728" s="11" t="s">
        <v>1542</v>
      </c>
      <c r="C728" s="11" t="s">
        <v>1372</v>
      </c>
      <c r="D728" s="11" t="s">
        <v>1490</v>
      </c>
      <c r="E728" s="11" t="s">
        <v>639</v>
      </c>
      <c r="F728" s="11" t="s">
        <v>639</v>
      </c>
      <c r="G728" s="13">
        <v>42383.619085648148</v>
      </c>
      <c r="H728" s="11"/>
      <c r="I728" s="11"/>
      <c r="J728" s="11" t="s">
        <v>350</v>
      </c>
      <c r="K728" s="11"/>
      <c r="L728" s="11" t="s">
        <v>699</v>
      </c>
      <c r="M728" s="11" t="s">
        <v>353</v>
      </c>
      <c r="N728" s="11">
        <v>1200060</v>
      </c>
      <c r="O728" s="11" t="s">
        <v>1473</v>
      </c>
      <c r="P728" s="11" t="s">
        <v>61</v>
      </c>
      <c r="Q728" s="11" t="s">
        <v>369</v>
      </c>
      <c r="R728" s="11" t="s">
        <v>978</v>
      </c>
      <c r="S728" s="11" t="s">
        <v>1374</v>
      </c>
      <c r="T728" s="11">
        <v>20</v>
      </c>
      <c r="U728" s="11">
        <v>20</v>
      </c>
      <c r="V728" s="11"/>
      <c r="W728" s="11"/>
      <c r="X728" s="36">
        <f t="shared" si="22"/>
        <v>20</v>
      </c>
      <c r="Y728" s="36">
        <f t="shared" si="23"/>
        <v>20</v>
      </c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2"/>
      <c r="AL728" s="12"/>
      <c r="AM728" s="11"/>
      <c r="AN728" s="11"/>
      <c r="AO728" s="11"/>
      <c r="AP728" s="11"/>
      <c r="AQ728" s="11"/>
      <c r="AR728" s="11"/>
      <c r="AS728" s="12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6"/>
      <c r="BE728" s="16"/>
    </row>
    <row r="729" spans="1:57" x14ac:dyDescent="0.3">
      <c r="A729" s="11" t="s">
        <v>1543</v>
      </c>
      <c r="B729" s="11" t="s">
        <v>1566</v>
      </c>
      <c r="C729" s="11" t="s">
        <v>1372</v>
      </c>
      <c r="D729" s="11" t="s">
        <v>1507</v>
      </c>
      <c r="E729" s="11" t="s">
        <v>488</v>
      </c>
      <c r="F729" s="11" t="s">
        <v>488</v>
      </c>
      <c r="G729" s="13">
        <v>42384.488067129627</v>
      </c>
      <c r="H729" s="11"/>
      <c r="I729" s="11"/>
      <c r="J729" s="11" t="s">
        <v>387</v>
      </c>
      <c r="K729" s="11"/>
      <c r="L729" s="11" t="s">
        <v>699</v>
      </c>
      <c r="M729" s="11" t="s">
        <v>353</v>
      </c>
      <c r="N729" s="11">
        <v>1200605</v>
      </c>
      <c r="O729" s="11" t="s">
        <v>1473</v>
      </c>
      <c r="P729" s="11" t="s">
        <v>165</v>
      </c>
      <c r="Q729" s="11" t="s">
        <v>369</v>
      </c>
      <c r="R729" s="11" t="s">
        <v>979</v>
      </c>
      <c r="S729" s="11" t="s">
        <v>1383</v>
      </c>
      <c r="T729" s="11">
        <v>30</v>
      </c>
      <c r="U729" s="11">
        <v>2404</v>
      </c>
      <c r="V729" s="11"/>
      <c r="W729" s="11"/>
      <c r="X729" s="36">
        <f t="shared" si="22"/>
        <v>30</v>
      </c>
      <c r="Y729" s="36">
        <f t="shared" si="23"/>
        <v>2404</v>
      </c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2"/>
      <c r="AM729" s="12"/>
      <c r="AN729" s="11"/>
      <c r="AO729" s="11"/>
      <c r="AP729" s="11"/>
      <c r="AQ729" s="12"/>
      <c r="AR729" s="12"/>
      <c r="AS729" s="12"/>
      <c r="AT729" s="11"/>
      <c r="AU729" s="11"/>
      <c r="AV729" s="11"/>
      <c r="AW729" s="11"/>
      <c r="AX729" s="11"/>
      <c r="AY729" s="11"/>
      <c r="AZ729" s="11"/>
      <c r="BA729" s="11"/>
      <c r="BB729" s="12"/>
      <c r="BC729" s="11"/>
      <c r="BD729" s="16"/>
      <c r="BE729" s="16"/>
    </row>
    <row r="730" spans="1:57" x14ac:dyDescent="0.3">
      <c r="A730" s="11" t="s">
        <v>1545</v>
      </c>
      <c r="B730" s="11" t="s">
        <v>1546</v>
      </c>
      <c r="C730" s="11" t="s">
        <v>1372</v>
      </c>
      <c r="D730" s="11" t="s">
        <v>1455</v>
      </c>
      <c r="E730" s="11" t="s">
        <v>241</v>
      </c>
      <c r="F730" s="11" t="s">
        <v>241</v>
      </c>
      <c r="G730" s="13">
        <v>42388.447187500002</v>
      </c>
      <c r="H730" s="13"/>
      <c r="I730" s="11"/>
      <c r="J730" s="11" t="s">
        <v>350</v>
      </c>
      <c r="K730" s="11"/>
      <c r="L730" s="11" t="s">
        <v>699</v>
      </c>
      <c r="M730" s="11" t="s">
        <v>353</v>
      </c>
      <c r="N730" s="11">
        <v>1006901</v>
      </c>
      <c r="O730" s="11" t="s">
        <v>1473</v>
      </c>
      <c r="P730" s="11" t="s">
        <v>241</v>
      </c>
      <c r="Q730" s="11" t="s">
        <v>369</v>
      </c>
      <c r="R730" s="11"/>
      <c r="S730" s="11" t="s">
        <v>1383</v>
      </c>
      <c r="T730" s="11"/>
      <c r="U730" s="11"/>
      <c r="V730" s="11"/>
      <c r="W730" s="11"/>
      <c r="X730" s="36">
        <f t="shared" si="22"/>
        <v>0</v>
      </c>
      <c r="Y730" s="36">
        <f t="shared" si="23"/>
        <v>0</v>
      </c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2"/>
      <c r="AL730" s="12"/>
      <c r="AM730" s="12"/>
      <c r="AN730" s="12"/>
      <c r="AO730" s="11"/>
      <c r="AP730" s="11"/>
      <c r="AQ730" s="12"/>
      <c r="AR730" s="12"/>
      <c r="AS730" s="12"/>
      <c r="AT730" s="11"/>
      <c r="AU730" s="11"/>
      <c r="AV730" s="11"/>
      <c r="AW730" s="11"/>
      <c r="AX730" s="11"/>
      <c r="AY730" s="11"/>
      <c r="AZ730" s="11"/>
      <c r="BA730" s="11"/>
      <c r="BB730" s="12"/>
      <c r="BC730" s="11"/>
      <c r="BD730" s="16"/>
      <c r="BE730" s="16"/>
    </row>
    <row r="731" spans="1:57" x14ac:dyDescent="0.3">
      <c r="A731" s="11" t="s">
        <v>1567</v>
      </c>
      <c r="B731" s="11" t="s">
        <v>1568</v>
      </c>
      <c r="C731" s="11" t="s">
        <v>1372</v>
      </c>
      <c r="D731" s="11" t="s">
        <v>1502</v>
      </c>
      <c r="E731" s="11" t="s">
        <v>376</v>
      </c>
      <c r="F731" s="11" t="s">
        <v>376</v>
      </c>
      <c r="G731" s="13">
        <v>42394.408101851855</v>
      </c>
      <c r="H731" s="11"/>
      <c r="I731" s="11"/>
      <c r="J731" s="11" t="s">
        <v>354</v>
      </c>
      <c r="K731" s="11"/>
      <c r="L731" s="11" t="s">
        <v>699</v>
      </c>
      <c r="M731" s="11" t="s">
        <v>353</v>
      </c>
      <c r="N731" s="11">
        <v>1069960001</v>
      </c>
      <c r="O731" s="11"/>
      <c r="P731" s="11" t="s">
        <v>61</v>
      </c>
      <c r="Q731" s="11" t="s">
        <v>369</v>
      </c>
      <c r="R731" s="11" t="s">
        <v>978</v>
      </c>
      <c r="S731" s="11" t="s">
        <v>1374</v>
      </c>
      <c r="T731" s="11"/>
      <c r="U731" s="11"/>
      <c r="V731" s="11"/>
      <c r="W731" s="11"/>
      <c r="X731" s="36">
        <f t="shared" si="22"/>
        <v>0</v>
      </c>
      <c r="Y731" s="36">
        <f t="shared" si="23"/>
        <v>0</v>
      </c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6"/>
      <c r="BE731" s="16"/>
    </row>
    <row r="732" spans="1:57" x14ac:dyDescent="0.3">
      <c r="A732" s="11" t="s">
        <v>1569</v>
      </c>
      <c r="B732" s="11" t="s">
        <v>1570</v>
      </c>
      <c r="C732" s="11" t="s">
        <v>1372</v>
      </c>
      <c r="D732" s="11" t="s">
        <v>986</v>
      </c>
      <c r="E732" s="11" t="s">
        <v>445</v>
      </c>
      <c r="F732" s="11" t="s">
        <v>108</v>
      </c>
      <c r="G732" s="13">
        <v>42395.351782407408</v>
      </c>
      <c r="H732" s="11"/>
      <c r="I732" s="11"/>
      <c r="J732" s="11" t="s">
        <v>350</v>
      </c>
      <c r="K732" s="11"/>
      <c r="L732" s="11" t="s">
        <v>700</v>
      </c>
      <c r="M732" s="11" t="s">
        <v>353</v>
      </c>
      <c r="N732" s="11">
        <v>1069960006</v>
      </c>
      <c r="O732" s="11" t="s">
        <v>1475</v>
      </c>
      <c r="P732" s="11" t="s">
        <v>61</v>
      </c>
      <c r="Q732" s="11" t="s">
        <v>369</v>
      </c>
      <c r="R732" s="11" t="s">
        <v>978</v>
      </c>
      <c r="S732" s="11" t="s">
        <v>1374</v>
      </c>
      <c r="T732" s="11"/>
      <c r="U732" s="11"/>
      <c r="V732" s="11"/>
      <c r="W732" s="11"/>
      <c r="X732" s="36">
        <f t="shared" si="22"/>
        <v>0</v>
      </c>
      <c r="Y732" s="36">
        <f t="shared" si="23"/>
        <v>0</v>
      </c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6"/>
      <c r="BE732" s="16"/>
    </row>
    <row r="733" spans="1:57" x14ac:dyDescent="0.3">
      <c r="A733" s="11" t="s">
        <v>3463</v>
      </c>
      <c r="B733" s="11" t="s">
        <v>3464</v>
      </c>
      <c r="C733" s="11" t="s">
        <v>1372</v>
      </c>
      <c r="D733" s="11" t="s">
        <v>986</v>
      </c>
      <c r="E733" s="11" t="s">
        <v>445</v>
      </c>
      <c r="F733" s="11" t="s">
        <v>108</v>
      </c>
      <c r="G733" s="13">
        <v>42395.380682870367</v>
      </c>
      <c r="H733" s="11"/>
      <c r="I733" s="11"/>
      <c r="J733" s="11" t="s">
        <v>350</v>
      </c>
      <c r="K733" s="11"/>
      <c r="L733" s="11" t="s">
        <v>700</v>
      </c>
      <c r="M733" s="11" t="s">
        <v>353</v>
      </c>
      <c r="N733" s="11">
        <v>1069960006</v>
      </c>
      <c r="O733" s="11"/>
      <c r="P733" s="11" t="s">
        <v>61</v>
      </c>
      <c r="Q733" s="11"/>
      <c r="R733" s="11"/>
      <c r="S733" s="11" t="s">
        <v>1374</v>
      </c>
      <c r="T733" s="11"/>
      <c r="U733" s="11"/>
      <c r="V733" s="11"/>
      <c r="W733" s="11"/>
      <c r="X733" s="36">
        <f t="shared" si="22"/>
        <v>0</v>
      </c>
      <c r="Y733" s="36">
        <f t="shared" si="23"/>
        <v>0</v>
      </c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6"/>
      <c r="BE733" s="16"/>
    </row>
    <row r="734" spans="1:57" x14ac:dyDescent="0.3">
      <c r="A734" s="11" t="s">
        <v>3465</v>
      </c>
      <c r="B734" s="11" t="s">
        <v>3466</v>
      </c>
      <c r="C734" s="11" t="s">
        <v>1372</v>
      </c>
      <c r="D734" s="11" t="s">
        <v>986</v>
      </c>
      <c r="E734" s="11" t="s">
        <v>445</v>
      </c>
      <c r="F734" s="11" t="s">
        <v>108</v>
      </c>
      <c r="G734" s="13">
        <v>42395.382905092592</v>
      </c>
      <c r="H734" s="11"/>
      <c r="I734" s="11"/>
      <c r="J734" s="11" t="s">
        <v>350</v>
      </c>
      <c r="K734" s="11"/>
      <c r="L734" s="11" t="s">
        <v>700</v>
      </c>
      <c r="M734" s="11" t="s">
        <v>353</v>
      </c>
      <c r="N734" s="11">
        <v>1069960006</v>
      </c>
      <c r="O734" s="11"/>
      <c r="P734" s="11" t="s">
        <v>61</v>
      </c>
      <c r="Q734" s="11"/>
      <c r="R734" s="11"/>
      <c r="S734" s="11" t="s">
        <v>1374</v>
      </c>
      <c r="T734" s="11"/>
      <c r="U734" s="11"/>
      <c r="V734" s="11"/>
      <c r="W734" s="11"/>
      <c r="X734" s="36">
        <f t="shared" si="22"/>
        <v>0</v>
      </c>
      <c r="Y734" s="36">
        <f t="shared" si="23"/>
        <v>0</v>
      </c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6"/>
      <c r="BE734" s="16"/>
    </row>
    <row r="735" spans="1:57" x14ac:dyDescent="0.3">
      <c r="A735" s="11" t="s">
        <v>3467</v>
      </c>
      <c r="B735" s="11" t="s">
        <v>3468</v>
      </c>
      <c r="C735" s="11" t="s">
        <v>1372</v>
      </c>
      <c r="D735" s="11" t="s">
        <v>986</v>
      </c>
      <c r="E735" s="11" t="s">
        <v>445</v>
      </c>
      <c r="F735" s="11" t="s">
        <v>108</v>
      </c>
      <c r="G735" s="13">
        <v>42395.384837962964</v>
      </c>
      <c r="H735" s="11"/>
      <c r="I735" s="11"/>
      <c r="J735" s="11" t="s">
        <v>350</v>
      </c>
      <c r="K735" s="11"/>
      <c r="L735" s="11" t="s">
        <v>700</v>
      </c>
      <c r="M735" s="11" t="s">
        <v>353</v>
      </c>
      <c r="N735" s="11">
        <v>1069960006</v>
      </c>
      <c r="O735" s="11"/>
      <c r="P735" s="11" t="s">
        <v>61</v>
      </c>
      <c r="Q735" s="11"/>
      <c r="R735" s="11"/>
      <c r="S735" s="11" t="s">
        <v>1374</v>
      </c>
      <c r="T735" s="11"/>
      <c r="U735" s="11"/>
      <c r="V735" s="11"/>
      <c r="W735" s="11"/>
      <c r="X735" s="36">
        <f t="shared" si="22"/>
        <v>0</v>
      </c>
      <c r="Y735" s="36">
        <f t="shared" si="23"/>
        <v>0</v>
      </c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6"/>
      <c r="BE735" s="16"/>
    </row>
    <row r="736" spans="1:57" x14ac:dyDescent="0.3">
      <c r="A736" s="11" t="s">
        <v>3469</v>
      </c>
      <c r="B736" s="11" t="s">
        <v>3470</v>
      </c>
      <c r="C736" s="11" t="s">
        <v>1372</v>
      </c>
      <c r="D736" s="11" t="s">
        <v>2269</v>
      </c>
      <c r="E736" s="11" t="s">
        <v>461</v>
      </c>
      <c r="F736" s="11" t="s">
        <v>461</v>
      </c>
      <c r="G736" s="13">
        <v>42395.40896990741</v>
      </c>
      <c r="H736" s="11"/>
      <c r="I736" s="11"/>
      <c r="J736" s="11" t="s">
        <v>387</v>
      </c>
      <c r="K736" s="11"/>
      <c r="L736" s="11" t="s">
        <v>700</v>
      </c>
      <c r="M736" s="11" t="s">
        <v>353</v>
      </c>
      <c r="N736" s="11">
        <v>1069960001</v>
      </c>
      <c r="O736" s="11"/>
      <c r="P736" s="11" t="s">
        <v>165</v>
      </c>
      <c r="Q736" s="11"/>
      <c r="R736" s="11"/>
      <c r="S736" s="11" t="s">
        <v>1374</v>
      </c>
      <c r="T736" s="11"/>
      <c r="U736" s="11"/>
      <c r="V736" s="11"/>
      <c r="W736" s="11"/>
      <c r="X736" s="36">
        <f t="shared" si="22"/>
        <v>0</v>
      </c>
      <c r="Y736" s="36">
        <f t="shared" si="23"/>
        <v>0</v>
      </c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6"/>
      <c r="BE736" s="16"/>
    </row>
    <row r="737" spans="1:57" x14ac:dyDescent="0.3">
      <c r="A737" s="11" t="s">
        <v>3471</v>
      </c>
      <c r="B737" s="11" t="s">
        <v>3472</v>
      </c>
      <c r="C737" s="11" t="s">
        <v>1372</v>
      </c>
      <c r="D737" s="11" t="s">
        <v>1505</v>
      </c>
      <c r="E737" s="11" t="s">
        <v>3473</v>
      </c>
      <c r="F737" s="11" t="s">
        <v>3473</v>
      </c>
      <c r="G737" s="13">
        <v>42395.445</v>
      </c>
      <c r="H737" s="11"/>
      <c r="I737" s="11"/>
      <c r="J737" s="11" t="s">
        <v>387</v>
      </c>
      <c r="K737" s="11"/>
      <c r="L737" s="11" t="s">
        <v>699</v>
      </c>
      <c r="M737" s="11" t="s">
        <v>353</v>
      </c>
      <c r="N737" s="11">
        <v>1069960001</v>
      </c>
      <c r="O737" s="11"/>
      <c r="P737" s="11" t="s">
        <v>165</v>
      </c>
      <c r="Q737" s="11"/>
      <c r="R737" s="11"/>
      <c r="S737" s="11" t="s">
        <v>1374</v>
      </c>
      <c r="T737" s="11"/>
      <c r="U737" s="11"/>
      <c r="V737" s="11"/>
      <c r="W737" s="11"/>
      <c r="X737" s="36">
        <f t="shared" si="22"/>
        <v>0</v>
      </c>
      <c r="Y737" s="36">
        <f t="shared" si="23"/>
        <v>0</v>
      </c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6"/>
      <c r="BE737" s="16"/>
    </row>
    <row r="738" spans="1:57" x14ac:dyDescent="0.3">
      <c r="A738" s="11" t="s">
        <v>3474</v>
      </c>
      <c r="B738" s="11" t="s">
        <v>3766</v>
      </c>
      <c r="C738" s="11" t="s">
        <v>1372</v>
      </c>
      <c r="D738" s="11" t="s">
        <v>3330</v>
      </c>
      <c r="E738" s="11" t="s">
        <v>3331</v>
      </c>
      <c r="F738" s="11" t="s">
        <v>3331</v>
      </c>
      <c r="G738" s="13">
        <v>42396.470347222225</v>
      </c>
      <c r="H738" s="11"/>
      <c r="I738" s="11"/>
      <c r="J738" s="11" t="s">
        <v>387</v>
      </c>
      <c r="K738" s="11"/>
      <c r="L738" s="11" t="s">
        <v>704</v>
      </c>
      <c r="M738" s="11" t="s">
        <v>348</v>
      </c>
      <c r="N738" s="11">
        <v>1069960001</v>
      </c>
      <c r="O738" s="11"/>
      <c r="P738" s="11" t="s">
        <v>165</v>
      </c>
      <c r="Q738" s="11"/>
      <c r="R738" s="11"/>
      <c r="S738" s="11" t="s">
        <v>1374</v>
      </c>
      <c r="T738" s="11"/>
      <c r="U738" s="11"/>
      <c r="V738" s="11"/>
      <c r="W738" s="11"/>
      <c r="X738" s="36">
        <f t="shared" si="22"/>
        <v>0</v>
      </c>
      <c r="Y738" s="36">
        <f t="shared" si="23"/>
        <v>0</v>
      </c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6"/>
      <c r="BE738" s="16"/>
    </row>
    <row r="739" spans="1:57" x14ac:dyDescent="0.3">
      <c r="A739" s="11" t="s">
        <v>3475</v>
      </c>
      <c r="B739" s="11" t="s">
        <v>3476</v>
      </c>
      <c r="C739" s="11" t="s">
        <v>1372</v>
      </c>
      <c r="D739" s="11" t="s">
        <v>1505</v>
      </c>
      <c r="E739" s="11" t="s">
        <v>3473</v>
      </c>
      <c r="F739" s="11" t="s">
        <v>3473</v>
      </c>
      <c r="G739" s="13">
        <v>42396.415497685186</v>
      </c>
      <c r="H739" s="11"/>
      <c r="I739" s="11"/>
      <c r="J739" s="11" t="s">
        <v>393</v>
      </c>
      <c r="K739" s="11"/>
      <c r="L739" s="11" t="s">
        <v>699</v>
      </c>
      <c r="M739" s="11" t="s">
        <v>353</v>
      </c>
      <c r="N739" s="11">
        <v>1069960001</v>
      </c>
      <c r="O739" s="11"/>
      <c r="P739" s="11" t="s">
        <v>77</v>
      </c>
      <c r="Q739" s="11"/>
      <c r="R739" s="11" t="s">
        <v>983</v>
      </c>
      <c r="S739" s="11" t="s">
        <v>1383</v>
      </c>
      <c r="T739" s="11"/>
      <c r="U739" s="11"/>
      <c r="V739" s="11"/>
      <c r="W739" s="11"/>
      <c r="X739" s="36">
        <f t="shared" si="22"/>
        <v>0</v>
      </c>
      <c r="Y739" s="36">
        <f t="shared" si="23"/>
        <v>0</v>
      </c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6"/>
      <c r="BE739" s="16"/>
    </row>
    <row r="740" spans="1:57" x14ac:dyDescent="0.3">
      <c r="A740" s="11" t="s">
        <v>3477</v>
      </c>
      <c r="B740" s="11" t="s">
        <v>3478</v>
      </c>
      <c r="C740" s="11" t="s">
        <v>1372</v>
      </c>
      <c r="D740" s="11" t="s">
        <v>1505</v>
      </c>
      <c r="E740" s="11" t="s">
        <v>2450</v>
      </c>
      <c r="F740" s="11" t="s">
        <v>2450</v>
      </c>
      <c r="G740" s="13">
        <v>42397.630266203705</v>
      </c>
      <c r="H740" s="13"/>
      <c r="I740" s="11"/>
      <c r="J740" s="11" t="s">
        <v>387</v>
      </c>
      <c r="K740" s="11"/>
      <c r="L740" s="11" t="s">
        <v>699</v>
      </c>
      <c r="M740" s="11" t="s">
        <v>353</v>
      </c>
      <c r="N740" s="11">
        <v>1069960001</v>
      </c>
      <c r="O740" s="11" t="s">
        <v>1473</v>
      </c>
      <c r="P740" s="11" t="s">
        <v>165</v>
      </c>
      <c r="Q740" s="11"/>
      <c r="R740" s="11"/>
      <c r="S740" s="11" t="s">
        <v>1374</v>
      </c>
      <c r="T740" s="11"/>
      <c r="U740" s="11"/>
      <c r="V740" s="11"/>
      <c r="W740" s="11"/>
      <c r="X740" s="36">
        <f t="shared" si="22"/>
        <v>0</v>
      </c>
      <c r="Y740" s="36">
        <f t="shared" si="23"/>
        <v>0</v>
      </c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6"/>
      <c r="BE740" s="16"/>
    </row>
    <row r="741" spans="1:57" x14ac:dyDescent="0.3">
      <c r="A741" s="11" t="s">
        <v>3479</v>
      </c>
      <c r="B741" s="11" t="s">
        <v>3480</v>
      </c>
      <c r="C741" s="11" t="s">
        <v>1372</v>
      </c>
      <c r="D741" s="11" t="s">
        <v>1497</v>
      </c>
      <c r="E741" s="11" t="s">
        <v>650</v>
      </c>
      <c r="F741" s="11" t="s">
        <v>650</v>
      </c>
      <c r="G741" s="13">
        <v>42397.633391203701</v>
      </c>
      <c r="H741" s="11"/>
      <c r="I741" s="11"/>
      <c r="J741" s="11" t="s">
        <v>350</v>
      </c>
      <c r="K741" s="11"/>
      <c r="L741" s="11" t="s">
        <v>699</v>
      </c>
      <c r="M741" s="11" t="s">
        <v>353</v>
      </c>
      <c r="N741" s="11">
        <v>1069960001</v>
      </c>
      <c r="O741" s="11" t="s">
        <v>1475</v>
      </c>
      <c r="P741" s="11" t="s">
        <v>77</v>
      </c>
      <c r="Q741" s="11"/>
      <c r="R741" s="11" t="s">
        <v>978</v>
      </c>
      <c r="S741" s="11" t="s">
        <v>1374</v>
      </c>
      <c r="T741" s="11"/>
      <c r="U741" s="11"/>
      <c r="V741" s="11"/>
      <c r="W741" s="11"/>
      <c r="X741" s="36">
        <f t="shared" si="22"/>
        <v>0</v>
      </c>
      <c r="Y741" s="36">
        <f t="shared" si="23"/>
        <v>0</v>
      </c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2"/>
      <c r="AN741" s="12"/>
      <c r="AO741" s="11"/>
      <c r="AP741" s="11"/>
      <c r="AQ741" s="12"/>
      <c r="AR741" s="12"/>
      <c r="AS741" s="12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6"/>
      <c r="BE741" s="16"/>
    </row>
    <row r="742" spans="1:57" x14ac:dyDescent="0.3">
      <c r="A742" s="11" t="s">
        <v>3482</v>
      </c>
      <c r="B742" s="11" t="s">
        <v>3483</v>
      </c>
      <c r="C742" s="11" t="s">
        <v>1372</v>
      </c>
      <c r="D742" s="11" t="s">
        <v>1505</v>
      </c>
      <c r="E742" s="11" t="s">
        <v>3484</v>
      </c>
      <c r="F742" s="11" t="s">
        <v>3484</v>
      </c>
      <c r="G742" s="13">
        <v>42402.47724537037</v>
      </c>
      <c r="H742" s="11"/>
      <c r="I742" s="11"/>
      <c r="J742" s="11" t="s">
        <v>354</v>
      </c>
      <c r="K742" s="11"/>
      <c r="L742" s="11" t="s">
        <v>699</v>
      </c>
      <c r="M742" s="11" t="s">
        <v>353</v>
      </c>
      <c r="N742" s="11">
        <v>1069960003</v>
      </c>
      <c r="O742" s="11"/>
      <c r="P742" s="11" t="s">
        <v>111</v>
      </c>
      <c r="Q742" s="11"/>
      <c r="R742" s="11"/>
      <c r="S742" s="11" t="s">
        <v>1374</v>
      </c>
      <c r="T742" s="11"/>
      <c r="U742" s="11"/>
      <c r="V742" s="11"/>
      <c r="W742" s="11"/>
      <c r="X742" s="36">
        <f t="shared" si="22"/>
        <v>0</v>
      </c>
      <c r="Y742" s="36">
        <f t="shared" si="23"/>
        <v>0</v>
      </c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6"/>
      <c r="BE742" s="16"/>
    </row>
    <row r="743" spans="1:57" ht="28.8" x14ac:dyDescent="0.3">
      <c r="A743" s="11" t="s">
        <v>1710</v>
      </c>
      <c r="B743" s="49" t="s">
        <v>1711</v>
      </c>
      <c r="C743" s="11" t="s">
        <v>1372</v>
      </c>
      <c r="D743" s="11" t="s">
        <v>1425</v>
      </c>
      <c r="E743" s="11" t="s">
        <v>116</v>
      </c>
      <c r="F743" s="11" t="s">
        <v>531</v>
      </c>
      <c r="G743" s="13">
        <v>42402.545856481483</v>
      </c>
      <c r="H743" s="11"/>
      <c r="I743" s="11"/>
      <c r="J743" s="11" t="s">
        <v>350</v>
      </c>
      <c r="K743" s="11"/>
      <c r="L743" s="11" t="s">
        <v>704</v>
      </c>
      <c r="M743" s="11" t="s">
        <v>348</v>
      </c>
      <c r="N743" s="11">
        <v>1019960005</v>
      </c>
      <c r="O743" s="11"/>
      <c r="P743" s="11" t="s">
        <v>116</v>
      </c>
      <c r="Q743" s="11" t="s">
        <v>369</v>
      </c>
      <c r="R743" s="11" t="s">
        <v>980</v>
      </c>
      <c r="S743" s="11" t="s">
        <v>1383</v>
      </c>
      <c r="T743" s="11"/>
      <c r="U743" s="11"/>
      <c r="V743" s="11"/>
      <c r="W743" s="11"/>
      <c r="X743" s="36">
        <f t="shared" si="22"/>
        <v>0</v>
      </c>
      <c r="Y743" s="36">
        <f t="shared" si="23"/>
        <v>0</v>
      </c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6"/>
      <c r="BE743" s="16"/>
    </row>
    <row r="744" spans="1:57" x14ac:dyDescent="0.3">
      <c r="A744" s="11" t="s">
        <v>3486</v>
      </c>
      <c r="B744" s="11" t="s">
        <v>3487</v>
      </c>
      <c r="C744" s="11" t="s">
        <v>1372</v>
      </c>
      <c r="D744" s="11" t="s">
        <v>3488</v>
      </c>
      <c r="E744" s="11" t="s">
        <v>2923</v>
      </c>
      <c r="F744" s="11" t="s">
        <v>2923</v>
      </c>
      <c r="G744" s="13">
        <v>42403.449884259258</v>
      </c>
      <c r="H744" s="11"/>
      <c r="I744" s="11"/>
      <c r="J744" s="11" t="s">
        <v>387</v>
      </c>
      <c r="K744" s="11"/>
      <c r="L744" s="11" t="s">
        <v>699</v>
      </c>
      <c r="M744" s="11" t="s">
        <v>353</v>
      </c>
      <c r="N744" s="11">
        <v>1069960001</v>
      </c>
      <c r="O744" s="11"/>
      <c r="P744" s="11" t="s">
        <v>165</v>
      </c>
      <c r="Q744" s="11"/>
      <c r="R744" s="11"/>
      <c r="S744" s="11" t="s">
        <v>1374</v>
      </c>
      <c r="T744" s="11"/>
      <c r="U744" s="11"/>
      <c r="V744" s="11"/>
      <c r="W744" s="11"/>
      <c r="X744" s="36">
        <f t="shared" si="22"/>
        <v>0</v>
      </c>
      <c r="Y744" s="36">
        <f t="shared" si="23"/>
        <v>0</v>
      </c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2"/>
      <c r="AL744" s="12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6"/>
      <c r="BE744" s="16"/>
    </row>
    <row r="745" spans="1:57" x14ac:dyDescent="0.3">
      <c r="A745" s="11" t="s">
        <v>1571</v>
      </c>
      <c r="B745" s="11" t="s">
        <v>1834</v>
      </c>
      <c r="C745" s="11" t="s">
        <v>1372</v>
      </c>
      <c r="D745" s="11" t="s">
        <v>1431</v>
      </c>
      <c r="E745" s="11" t="s">
        <v>395</v>
      </c>
      <c r="F745" s="11" t="s">
        <v>395</v>
      </c>
      <c r="G745" s="13">
        <v>42403.453819444447</v>
      </c>
      <c r="H745" s="11"/>
      <c r="I745" s="11"/>
      <c r="J745" s="11" t="s">
        <v>350</v>
      </c>
      <c r="K745" s="11"/>
      <c r="L745" s="11" t="s">
        <v>699</v>
      </c>
      <c r="M745" s="11" t="s">
        <v>353</v>
      </c>
      <c r="N745" s="11">
        <v>1069960001</v>
      </c>
      <c r="O745" s="11" t="s">
        <v>1473</v>
      </c>
      <c r="P745" s="11" t="s">
        <v>77</v>
      </c>
      <c r="Q745" s="11" t="s">
        <v>369</v>
      </c>
      <c r="R745" s="11" t="s">
        <v>983</v>
      </c>
      <c r="S745" s="11" t="s">
        <v>1383</v>
      </c>
      <c r="T745" s="11">
        <v>108</v>
      </c>
      <c r="U745" s="11">
        <v>20</v>
      </c>
      <c r="V745" s="11"/>
      <c r="W745" s="11"/>
      <c r="X745" s="36">
        <f t="shared" si="22"/>
        <v>108</v>
      </c>
      <c r="Y745" s="36">
        <f t="shared" si="23"/>
        <v>20</v>
      </c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6"/>
      <c r="BE745" s="16"/>
    </row>
    <row r="746" spans="1:57" x14ac:dyDescent="0.3">
      <c r="A746" s="11" t="s">
        <v>3489</v>
      </c>
      <c r="B746" s="11" t="s">
        <v>3490</v>
      </c>
      <c r="C746" s="11" t="s">
        <v>1372</v>
      </c>
      <c r="D746" s="11" t="s">
        <v>1505</v>
      </c>
      <c r="E746" s="11" t="s">
        <v>3491</v>
      </c>
      <c r="F746" s="11" t="s">
        <v>3491</v>
      </c>
      <c r="G746" s="13">
        <v>42403.589953703704</v>
      </c>
      <c r="H746" s="11"/>
      <c r="I746" s="11"/>
      <c r="J746" s="11" t="s">
        <v>387</v>
      </c>
      <c r="K746" s="11"/>
      <c r="L746" s="11" t="s">
        <v>699</v>
      </c>
      <c r="M746" s="11" t="s">
        <v>353</v>
      </c>
      <c r="N746" s="11">
        <v>1069960001</v>
      </c>
      <c r="O746" s="11"/>
      <c r="P746" s="11" t="s">
        <v>165</v>
      </c>
      <c r="Q746" s="11"/>
      <c r="R746" s="11"/>
      <c r="S746" s="11" t="s">
        <v>1374</v>
      </c>
      <c r="T746" s="11"/>
      <c r="U746" s="11"/>
      <c r="V746" s="11"/>
      <c r="W746" s="11"/>
      <c r="X746" s="36">
        <f t="shared" si="22"/>
        <v>0</v>
      </c>
      <c r="Y746" s="36">
        <f t="shared" si="23"/>
        <v>0</v>
      </c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6"/>
      <c r="BE746" s="16"/>
    </row>
    <row r="747" spans="1:57" x14ac:dyDescent="0.3">
      <c r="A747" s="11" t="s">
        <v>1572</v>
      </c>
      <c r="B747" s="11" t="s">
        <v>1573</v>
      </c>
      <c r="C747" s="11" t="s">
        <v>1372</v>
      </c>
      <c r="D747" s="11" t="s">
        <v>1390</v>
      </c>
      <c r="E747" s="11" t="s">
        <v>396</v>
      </c>
      <c r="F747" s="11" t="s">
        <v>396</v>
      </c>
      <c r="G747" s="13">
        <v>42405.312673611108</v>
      </c>
      <c r="H747" s="11"/>
      <c r="I747" s="11"/>
      <c r="J747" s="11" t="s">
        <v>350</v>
      </c>
      <c r="K747" s="11"/>
      <c r="L747" s="11" t="s">
        <v>699</v>
      </c>
      <c r="M747" s="11" t="s">
        <v>353</v>
      </c>
      <c r="N747" s="11">
        <v>1069960003</v>
      </c>
      <c r="O747" s="11" t="s">
        <v>1473</v>
      </c>
      <c r="P747" s="11" t="s">
        <v>108</v>
      </c>
      <c r="Q747" s="11" t="s">
        <v>369</v>
      </c>
      <c r="R747" s="11"/>
      <c r="S747" s="11" t="s">
        <v>1374</v>
      </c>
      <c r="T747" s="11">
        <v>50</v>
      </c>
      <c r="U747" s="11"/>
      <c r="V747" s="11"/>
      <c r="W747" s="11"/>
      <c r="X747" s="36">
        <f t="shared" si="22"/>
        <v>50</v>
      </c>
      <c r="Y747" s="36">
        <f t="shared" si="23"/>
        <v>0</v>
      </c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2"/>
      <c r="BC747" s="11"/>
      <c r="BD747" s="16"/>
      <c r="BE747" s="16"/>
    </row>
    <row r="748" spans="1:57" x14ac:dyDescent="0.3">
      <c r="A748" s="11" t="s">
        <v>3492</v>
      </c>
      <c r="B748" s="11" t="s">
        <v>3493</v>
      </c>
      <c r="C748" s="11" t="s">
        <v>1372</v>
      </c>
      <c r="D748" s="11" t="s">
        <v>1509</v>
      </c>
      <c r="E748" s="11" t="s">
        <v>739</v>
      </c>
      <c r="F748" s="11" t="s">
        <v>739</v>
      </c>
      <c r="G748" s="13">
        <v>42405.388622685183</v>
      </c>
      <c r="H748" s="11"/>
      <c r="I748" s="11"/>
      <c r="J748" s="11" t="s">
        <v>387</v>
      </c>
      <c r="K748" s="11"/>
      <c r="L748" s="11" t="s">
        <v>699</v>
      </c>
      <c r="M748" s="11" t="s">
        <v>353</v>
      </c>
      <c r="N748" s="11">
        <v>1069960001</v>
      </c>
      <c r="O748" s="11"/>
      <c r="P748" s="11" t="s">
        <v>165</v>
      </c>
      <c r="Q748" s="11"/>
      <c r="R748" s="11"/>
      <c r="S748" s="11" t="s">
        <v>1374</v>
      </c>
      <c r="T748" s="11"/>
      <c r="U748" s="11"/>
      <c r="V748" s="11"/>
      <c r="W748" s="11"/>
      <c r="X748" s="36">
        <f t="shared" ref="X748:X811" si="24">T748+V748</f>
        <v>0</v>
      </c>
      <c r="Y748" s="36">
        <f t="shared" ref="Y748:Y811" si="25">U748+W748</f>
        <v>0</v>
      </c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2"/>
      <c r="AL748" s="12"/>
      <c r="AM748" s="11"/>
      <c r="AN748" s="11"/>
      <c r="AO748" s="11"/>
      <c r="AP748" s="11"/>
      <c r="AQ748" s="12"/>
      <c r="AR748" s="11"/>
      <c r="AS748" s="12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6"/>
      <c r="BE748" s="16"/>
    </row>
    <row r="749" spans="1:57" x14ac:dyDescent="0.3">
      <c r="A749" s="11" t="s">
        <v>1574</v>
      </c>
      <c r="B749" s="11" t="s">
        <v>1575</v>
      </c>
      <c r="C749" s="11" t="s">
        <v>1372</v>
      </c>
      <c r="D749" s="11" t="s">
        <v>1485</v>
      </c>
      <c r="E749" s="11" t="s">
        <v>741</v>
      </c>
      <c r="F749" s="11" t="s">
        <v>741</v>
      </c>
      <c r="G749" s="13">
        <v>42405.597708333335</v>
      </c>
      <c r="H749" s="11"/>
      <c r="I749" s="11"/>
      <c r="J749" s="11" t="s">
        <v>354</v>
      </c>
      <c r="K749" s="11"/>
      <c r="L749" s="11" t="s">
        <v>699</v>
      </c>
      <c r="M749" s="11" t="s">
        <v>353</v>
      </c>
      <c r="N749" s="11">
        <v>1200501</v>
      </c>
      <c r="O749" s="11"/>
      <c r="P749" s="11" t="s">
        <v>653</v>
      </c>
      <c r="Q749" s="11" t="s">
        <v>369</v>
      </c>
      <c r="R749" s="11" t="s">
        <v>978</v>
      </c>
      <c r="S749" s="11" t="s">
        <v>1374</v>
      </c>
      <c r="T749" s="11"/>
      <c r="U749" s="11"/>
      <c r="V749" s="11"/>
      <c r="W749" s="11"/>
      <c r="X749" s="36">
        <f t="shared" si="24"/>
        <v>0</v>
      </c>
      <c r="Y749" s="36">
        <f t="shared" si="25"/>
        <v>0</v>
      </c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2"/>
      <c r="BC749" s="11"/>
      <c r="BD749" s="16"/>
      <c r="BE749" s="16"/>
    </row>
    <row r="750" spans="1:57" x14ac:dyDescent="0.3">
      <c r="A750" s="11" t="s">
        <v>3494</v>
      </c>
      <c r="B750" s="11" t="s">
        <v>3495</v>
      </c>
      <c r="C750" s="11" t="s">
        <v>1372</v>
      </c>
      <c r="D750" s="11" t="s">
        <v>3319</v>
      </c>
      <c r="E750" s="11" t="s">
        <v>613</v>
      </c>
      <c r="F750" s="11" t="s">
        <v>2853</v>
      </c>
      <c r="G750" s="13">
        <v>42408.571863425925</v>
      </c>
      <c r="H750" s="11"/>
      <c r="I750" s="11"/>
      <c r="J750" s="11" t="s">
        <v>387</v>
      </c>
      <c r="K750" s="11"/>
      <c r="L750" s="11" t="s">
        <v>699</v>
      </c>
      <c r="M750" s="11" t="s">
        <v>353</v>
      </c>
      <c r="N750" s="11">
        <v>1069960001</v>
      </c>
      <c r="O750" s="11"/>
      <c r="P750" s="11" t="s">
        <v>165</v>
      </c>
      <c r="Q750" s="11"/>
      <c r="R750" s="11"/>
      <c r="S750" s="11" t="s">
        <v>1374</v>
      </c>
      <c r="T750" s="11"/>
      <c r="U750" s="11"/>
      <c r="V750" s="11"/>
      <c r="W750" s="11"/>
      <c r="X750" s="36">
        <f t="shared" si="24"/>
        <v>0</v>
      </c>
      <c r="Y750" s="36">
        <f t="shared" si="25"/>
        <v>0</v>
      </c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2"/>
      <c r="AL750" s="12"/>
      <c r="AM750" s="11"/>
      <c r="AN750" s="11"/>
      <c r="AO750" s="11"/>
      <c r="AP750" s="11"/>
      <c r="AQ750" s="12"/>
      <c r="AR750" s="11"/>
      <c r="AS750" s="12"/>
      <c r="AT750" s="11"/>
      <c r="AU750" s="11"/>
      <c r="AV750" s="11"/>
      <c r="AW750" s="11"/>
      <c r="AX750" s="11"/>
      <c r="AY750" s="11"/>
      <c r="AZ750" s="11"/>
      <c r="BA750" s="11"/>
      <c r="BB750" s="12"/>
      <c r="BC750" s="11"/>
      <c r="BD750" s="16"/>
      <c r="BE750" s="16"/>
    </row>
    <row r="751" spans="1:57" x14ac:dyDescent="0.3">
      <c r="A751" s="11" t="s">
        <v>3496</v>
      </c>
      <c r="B751" s="11" t="s">
        <v>3497</v>
      </c>
      <c r="C751" s="11" t="s">
        <v>1372</v>
      </c>
      <c r="D751" s="11" t="s">
        <v>3238</v>
      </c>
      <c r="E751" s="11" t="s">
        <v>2944</v>
      </c>
      <c r="F751" s="11" t="s">
        <v>2944</v>
      </c>
      <c r="G751" s="13">
        <v>42409.364004629628</v>
      </c>
      <c r="H751" s="11"/>
      <c r="I751" s="11"/>
      <c r="J751" s="11" t="s">
        <v>350</v>
      </c>
      <c r="K751" s="11"/>
      <c r="L751" s="11" t="s">
        <v>1047</v>
      </c>
      <c r="M751" s="11" t="s">
        <v>348</v>
      </c>
      <c r="N751" s="11">
        <v>1019960005</v>
      </c>
      <c r="O751" s="11" t="s">
        <v>1473</v>
      </c>
      <c r="P751" s="11" t="s">
        <v>139</v>
      </c>
      <c r="Q751" s="11" t="s">
        <v>2180</v>
      </c>
      <c r="R751" s="11" t="s">
        <v>979</v>
      </c>
      <c r="S751" s="11" t="s">
        <v>1383</v>
      </c>
      <c r="T751" s="11"/>
      <c r="U751" s="11"/>
      <c r="V751" s="11"/>
      <c r="W751" s="11"/>
      <c r="X751" s="36">
        <f t="shared" si="24"/>
        <v>0</v>
      </c>
      <c r="Y751" s="36">
        <f t="shared" si="25"/>
        <v>0</v>
      </c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2"/>
      <c r="AL751" s="12"/>
      <c r="AM751" s="12"/>
      <c r="AN751" s="12"/>
      <c r="AO751" s="11"/>
      <c r="AP751" s="11"/>
      <c r="AQ751" s="12"/>
      <c r="AR751" s="12"/>
      <c r="AS751" s="12"/>
      <c r="AT751" s="11"/>
      <c r="AU751" s="11"/>
      <c r="AV751" s="11"/>
      <c r="AW751" s="11"/>
      <c r="AX751" s="11"/>
      <c r="AY751" s="11"/>
      <c r="AZ751" s="11"/>
      <c r="BA751" s="11"/>
      <c r="BB751" s="12"/>
      <c r="BC751" s="11"/>
      <c r="BD751" s="16"/>
      <c r="BE751" s="16"/>
    </row>
    <row r="752" spans="1:57" x14ac:dyDescent="0.3">
      <c r="A752" s="11" t="s">
        <v>3498</v>
      </c>
      <c r="B752" s="11" t="s">
        <v>3499</v>
      </c>
      <c r="C752" s="11" t="s">
        <v>1372</v>
      </c>
      <c r="D752" s="11" t="s">
        <v>1505</v>
      </c>
      <c r="E752" s="11" t="s">
        <v>165</v>
      </c>
      <c r="F752" s="11" t="s">
        <v>165</v>
      </c>
      <c r="G752" s="13">
        <v>42409.430578703701</v>
      </c>
      <c r="H752" s="11"/>
      <c r="I752" s="11"/>
      <c r="J752" s="11" t="s">
        <v>387</v>
      </c>
      <c r="K752" s="11"/>
      <c r="L752" s="11" t="s">
        <v>699</v>
      </c>
      <c r="M752" s="11" t="s">
        <v>353</v>
      </c>
      <c r="N752" s="11">
        <v>1069960001</v>
      </c>
      <c r="O752" s="11"/>
      <c r="P752" s="11" t="s">
        <v>165</v>
      </c>
      <c r="Q752" s="11"/>
      <c r="R752" s="11"/>
      <c r="S752" s="11" t="s">
        <v>1374</v>
      </c>
      <c r="T752" s="11"/>
      <c r="U752" s="11"/>
      <c r="V752" s="11"/>
      <c r="W752" s="11"/>
      <c r="X752" s="36">
        <f t="shared" si="24"/>
        <v>0</v>
      </c>
      <c r="Y752" s="36">
        <f t="shared" si="25"/>
        <v>0</v>
      </c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6"/>
      <c r="BE752" s="16"/>
    </row>
    <row r="753" spans="1:57" x14ac:dyDescent="0.3">
      <c r="A753" s="11" t="s">
        <v>3500</v>
      </c>
      <c r="B753" s="11" t="s">
        <v>3501</v>
      </c>
      <c r="C753" s="11" t="s">
        <v>1372</v>
      </c>
      <c r="D753" s="11" t="s">
        <v>1434</v>
      </c>
      <c r="E753" s="11" t="s">
        <v>3502</v>
      </c>
      <c r="F753" s="11" t="s">
        <v>3502</v>
      </c>
      <c r="G753" s="13">
        <v>42409.68273148148</v>
      </c>
      <c r="H753" s="11"/>
      <c r="I753" s="11"/>
      <c r="J753" s="11" t="s">
        <v>350</v>
      </c>
      <c r="K753" s="11"/>
      <c r="L753" s="11" t="s">
        <v>699</v>
      </c>
      <c r="M753" s="11" t="s">
        <v>353</v>
      </c>
      <c r="N753" s="11"/>
      <c r="O753" s="11"/>
      <c r="P753" s="11" t="s">
        <v>602</v>
      </c>
      <c r="Q753" s="11"/>
      <c r="R753" s="11"/>
      <c r="S753" s="11" t="s">
        <v>1374</v>
      </c>
      <c r="T753" s="11"/>
      <c r="U753" s="11"/>
      <c r="V753" s="11"/>
      <c r="W753" s="11"/>
      <c r="X753" s="36">
        <f t="shared" si="24"/>
        <v>0</v>
      </c>
      <c r="Y753" s="36">
        <f t="shared" si="25"/>
        <v>0</v>
      </c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2"/>
      <c r="AL753" s="12"/>
      <c r="AM753" s="12"/>
      <c r="AN753" s="12"/>
      <c r="AO753" s="12"/>
      <c r="AP753" s="12"/>
      <c r="AQ753" s="12"/>
      <c r="AR753" s="12"/>
      <c r="AS753" s="12"/>
      <c r="AT753" s="11"/>
      <c r="AU753" s="11"/>
      <c r="AV753" s="11"/>
      <c r="AW753" s="11"/>
      <c r="AX753" s="11"/>
      <c r="AY753" s="11"/>
      <c r="AZ753" s="11"/>
      <c r="BA753" s="11"/>
      <c r="BB753" s="12"/>
      <c r="BC753" s="11"/>
      <c r="BD753" s="16"/>
      <c r="BE753" s="16"/>
    </row>
    <row r="754" spans="1:57" x14ac:dyDescent="0.3">
      <c r="A754" s="11" t="s">
        <v>3503</v>
      </c>
      <c r="B754" s="11" t="s">
        <v>3504</v>
      </c>
      <c r="C754" s="11" t="s">
        <v>1372</v>
      </c>
      <c r="D754" s="11" t="s">
        <v>3319</v>
      </c>
      <c r="E754" s="11" t="s">
        <v>3288</v>
      </c>
      <c r="F754" s="11" t="s">
        <v>2853</v>
      </c>
      <c r="G754" s="13">
        <v>42410.440104166664</v>
      </c>
      <c r="H754" s="11"/>
      <c r="I754" s="11"/>
      <c r="J754" s="11" t="s">
        <v>3142</v>
      </c>
      <c r="K754" s="11"/>
      <c r="L754" s="11" t="s">
        <v>699</v>
      </c>
      <c r="M754" s="11" t="s">
        <v>353</v>
      </c>
      <c r="N754" s="11">
        <v>1069960001</v>
      </c>
      <c r="O754" s="11"/>
      <c r="P754" s="11" t="s">
        <v>165</v>
      </c>
      <c r="Q754" s="11"/>
      <c r="R754" s="11"/>
      <c r="S754" s="11" t="s">
        <v>1374</v>
      </c>
      <c r="T754" s="11"/>
      <c r="U754" s="11"/>
      <c r="V754" s="11"/>
      <c r="W754" s="11"/>
      <c r="X754" s="36">
        <f t="shared" si="24"/>
        <v>0</v>
      </c>
      <c r="Y754" s="36">
        <f t="shared" si="25"/>
        <v>0</v>
      </c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6"/>
      <c r="BE754" s="16"/>
    </row>
    <row r="755" spans="1:57" x14ac:dyDescent="0.3">
      <c r="A755" s="11" t="s">
        <v>3505</v>
      </c>
      <c r="B755" s="11" t="s">
        <v>3506</v>
      </c>
      <c r="C755" s="11" t="s">
        <v>1372</v>
      </c>
      <c r="D755" s="11" t="s">
        <v>1399</v>
      </c>
      <c r="E755" s="11" t="s">
        <v>436</v>
      </c>
      <c r="F755" s="11" t="s">
        <v>436</v>
      </c>
      <c r="G755" s="13">
        <v>42411.548425925925</v>
      </c>
      <c r="H755" s="11"/>
      <c r="I755" s="11"/>
      <c r="J755" s="11" t="s">
        <v>387</v>
      </c>
      <c r="K755" s="11"/>
      <c r="L755" s="11" t="s">
        <v>699</v>
      </c>
      <c r="M755" s="11" t="s">
        <v>353</v>
      </c>
      <c r="N755" s="11">
        <v>1069960001</v>
      </c>
      <c r="O755" s="11"/>
      <c r="P755" s="11" t="s">
        <v>165</v>
      </c>
      <c r="Q755" s="11"/>
      <c r="R755" s="11"/>
      <c r="S755" s="11" t="s">
        <v>1374</v>
      </c>
      <c r="T755" s="11"/>
      <c r="U755" s="11"/>
      <c r="V755" s="11"/>
      <c r="W755" s="11"/>
      <c r="X755" s="36">
        <f t="shared" si="24"/>
        <v>0</v>
      </c>
      <c r="Y755" s="36">
        <f t="shared" si="25"/>
        <v>0</v>
      </c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2"/>
      <c r="AL755" s="11"/>
      <c r="AM755" s="12"/>
      <c r="AN755" s="12"/>
      <c r="AO755" s="11"/>
      <c r="AP755" s="11"/>
      <c r="AQ755" s="11"/>
      <c r="AR755" s="11"/>
      <c r="AS755" s="12"/>
      <c r="AT755" s="11"/>
      <c r="AU755" s="11"/>
      <c r="AV755" s="11"/>
      <c r="AW755" s="11"/>
      <c r="AX755" s="11"/>
      <c r="AY755" s="11"/>
      <c r="AZ755" s="11"/>
      <c r="BA755" s="11"/>
      <c r="BB755" s="12"/>
      <c r="BC755" s="11"/>
      <c r="BD755" s="16"/>
      <c r="BE755" s="16"/>
    </row>
    <row r="756" spans="1:57" x14ac:dyDescent="0.3">
      <c r="A756" s="11" t="s">
        <v>1576</v>
      </c>
      <c r="B756" s="11" t="s">
        <v>1577</v>
      </c>
      <c r="C756" s="11" t="s">
        <v>1372</v>
      </c>
      <c r="D756" s="11" t="s">
        <v>1578</v>
      </c>
      <c r="E756" s="11" t="s">
        <v>165</v>
      </c>
      <c r="F756" s="11" t="s">
        <v>1579</v>
      </c>
      <c r="G756" s="13">
        <v>42412.396481481483</v>
      </c>
      <c r="H756" s="11"/>
      <c r="I756" s="11"/>
      <c r="J756" s="11" t="s">
        <v>387</v>
      </c>
      <c r="K756" s="11"/>
      <c r="L756" s="11" t="s">
        <v>699</v>
      </c>
      <c r="M756" s="11" t="s">
        <v>353</v>
      </c>
      <c r="N756" s="11">
        <v>1019960007</v>
      </c>
      <c r="O756" s="11"/>
      <c r="P756" s="11" t="s">
        <v>165</v>
      </c>
      <c r="Q756" s="11" t="s">
        <v>369</v>
      </c>
      <c r="R756" s="11"/>
      <c r="S756" s="11" t="s">
        <v>1383</v>
      </c>
      <c r="T756" s="11">
        <v>12</v>
      </c>
      <c r="U756" s="11"/>
      <c r="V756" s="11"/>
      <c r="W756" s="11"/>
      <c r="X756" s="36">
        <f t="shared" si="24"/>
        <v>12</v>
      </c>
      <c r="Y756" s="36">
        <f t="shared" si="25"/>
        <v>0</v>
      </c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2"/>
      <c r="AL756" s="12"/>
      <c r="AM756" s="11"/>
      <c r="AN756" s="11"/>
      <c r="AO756" s="11"/>
      <c r="AP756" s="11"/>
      <c r="AQ756" s="11"/>
      <c r="AR756" s="11"/>
      <c r="AS756" s="12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6"/>
      <c r="BE756" s="16"/>
    </row>
    <row r="757" spans="1:57" x14ac:dyDescent="0.3">
      <c r="A757" s="11" t="s">
        <v>3507</v>
      </c>
      <c r="B757" s="11" t="s">
        <v>3508</v>
      </c>
      <c r="C757" s="11" t="s">
        <v>1372</v>
      </c>
      <c r="D757" s="11" t="s">
        <v>1505</v>
      </c>
      <c r="E757" s="11" t="s">
        <v>3509</v>
      </c>
      <c r="F757" s="11" t="s">
        <v>3509</v>
      </c>
      <c r="G757" s="13">
        <v>42412.521145833336</v>
      </c>
      <c r="H757" s="11"/>
      <c r="I757" s="11"/>
      <c r="J757" s="11" t="s">
        <v>387</v>
      </c>
      <c r="K757" s="11"/>
      <c r="L757" s="11" t="s">
        <v>699</v>
      </c>
      <c r="M757" s="11" t="s">
        <v>353</v>
      </c>
      <c r="N757" s="11">
        <v>1019960007</v>
      </c>
      <c r="O757" s="11" t="s">
        <v>1473</v>
      </c>
      <c r="P757" s="11" t="s">
        <v>165</v>
      </c>
      <c r="Q757" s="11" t="s">
        <v>2180</v>
      </c>
      <c r="R757" s="11"/>
      <c r="S757" s="11" t="s">
        <v>1374</v>
      </c>
      <c r="T757" s="11">
        <v>50</v>
      </c>
      <c r="U757" s="11"/>
      <c r="V757" s="11"/>
      <c r="W757" s="11"/>
      <c r="X757" s="36">
        <f t="shared" si="24"/>
        <v>50</v>
      </c>
      <c r="Y757" s="36">
        <f t="shared" si="25"/>
        <v>0</v>
      </c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6"/>
      <c r="BE757" s="16"/>
    </row>
    <row r="758" spans="1:57" x14ac:dyDescent="0.3">
      <c r="A758" s="11" t="s">
        <v>3510</v>
      </c>
      <c r="B758" s="11" t="s">
        <v>3511</v>
      </c>
      <c r="C758" s="11" t="s">
        <v>1372</v>
      </c>
      <c r="D758" s="11" t="s">
        <v>1505</v>
      </c>
      <c r="E758" s="11" t="s">
        <v>436</v>
      </c>
      <c r="F758" s="11" t="s">
        <v>436</v>
      </c>
      <c r="G758" s="13">
        <v>42412.536840277775</v>
      </c>
      <c r="H758" s="11"/>
      <c r="I758" s="11"/>
      <c r="J758" s="11" t="s">
        <v>387</v>
      </c>
      <c r="K758" s="11"/>
      <c r="L758" s="11" t="s">
        <v>699</v>
      </c>
      <c r="M758" s="11" t="s">
        <v>353</v>
      </c>
      <c r="N758" s="11">
        <v>1069960001</v>
      </c>
      <c r="O758" s="11"/>
      <c r="P758" s="11" t="s">
        <v>165</v>
      </c>
      <c r="Q758" s="11"/>
      <c r="R758" s="11"/>
      <c r="S758" s="11" t="s">
        <v>1374</v>
      </c>
      <c r="T758" s="11"/>
      <c r="U758" s="11"/>
      <c r="V758" s="11"/>
      <c r="W758" s="11"/>
      <c r="X758" s="36">
        <f t="shared" si="24"/>
        <v>0</v>
      </c>
      <c r="Y758" s="36">
        <f t="shared" si="25"/>
        <v>0</v>
      </c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2"/>
      <c r="AL758" s="12"/>
      <c r="AM758" s="12"/>
      <c r="AN758" s="11"/>
      <c r="AO758" s="11"/>
      <c r="AP758" s="11"/>
      <c r="AQ758" s="12"/>
      <c r="AR758" s="12"/>
      <c r="AS758" s="12"/>
      <c r="AT758" s="11"/>
      <c r="AU758" s="11"/>
      <c r="AV758" s="11"/>
      <c r="AW758" s="11"/>
      <c r="AX758" s="11"/>
      <c r="AY758" s="11"/>
      <c r="AZ758" s="11"/>
      <c r="BA758" s="11"/>
      <c r="BB758" s="12"/>
      <c r="BC758" s="11"/>
      <c r="BD758" s="16"/>
      <c r="BE758" s="16"/>
    </row>
    <row r="759" spans="1:57" x14ac:dyDescent="0.3">
      <c r="A759" s="11" t="s">
        <v>1580</v>
      </c>
      <c r="B759" s="11" t="s">
        <v>1581</v>
      </c>
      <c r="C759" s="11" t="s">
        <v>1372</v>
      </c>
      <c r="D759" s="11" t="s">
        <v>1435</v>
      </c>
      <c r="E759" s="11" t="s">
        <v>124</v>
      </c>
      <c r="F759" s="11" t="s">
        <v>124</v>
      </c>
      <c r="G759" s="13">
        <v>42412.562418981484</v>
      </c>
      <c r="H759" s="13"/>
      <c r="I759" s="11"/>
      <c r="J759" s="11" t="s">
        <v>350</v>
      </c>
      <c r="K759" s="11"/>
      <c r="L759" s="11" t="s">
        <v>1047</v>
      </c>
      <c r="M759" s="11" t="s">
        <v>348</v>
      </c>
      <c r="N759" s="11">
        <v>1019960005</v>
      </c>
      <c r="O759" s="11" t="s">
        <v>1475</v>
      </c>
      <c r="P759" s="11" t="s">
        <v>124</v>
      </c>
      <c r="Q759" s="11" t="s">
        <v>369</v>
      </c>
      <c r="R759" s="11" t="s">
        <v>978</v>
      </c>
      <c r="S759" s="11" t="s">
        <v>1383</v>
      </c>
      <c r="T759" s="11">
        <v>1052</v>
      </c>
      <c r="U759" s="11">
        <v>1154.5</v>
      </c>
      <c r="V759" s="11">
        <v>70</v>
      </c>
      <c r="W759" s="11"/>
      <c r="X759" s="36">
        <f t="shared" si="24"/>
        <v>1122</v>
      </c>
      <c r="Y759" s="36">
        <f t="shared" si="25"/>
        <v>1154.5</v>
      </c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6"/>
      <c r="BE759" s="16"/>
    </row>
    <row r="760" spans="1:57" x14ac:dyDescent="0.3">
      <c r="A760" s="11" t="s">
        <v>3512</v>
      </c>
      <c r="B760" s="11" t="s">
        <v>3513</v>
      </c>
      <c r="C760" s="11" t="s">
        <v>1372</v>
      </c>
      <c r="D760" s="11" t="s">
        <v>1440</v>
      </c>
      <c r="E760" s="11" t="s">
        <v>77</v>
      </c>
      <c r="F760" s="11" t="s">
        <v>77</v>
      </c>
      <c r="G760" s="13">
        <v>42413.340567129628</v>
      </c>
      <c r="H760" s="13"/>
      <c r="I760" s="11"/>
      <c r="J760" s="11" t="s">
        <v>350</v>
      </c>
      <c r="K760" s="11"/>
      <c r="L760" s="11" t="s">
        <v>704</v>
      </c>
      <c r="M760" s="11" t="s">
        <v>348</v>
      </c>
      <c r="N760" s="11">
        <v>1200707</v>
      </c>
      <c r="O760" s="11" t="s">
        <v>1475</v>
      </c>
      <c r="P760" s="11" t="s">
        <v>77</v>
      </c>
      <c r="Q760" s="11"/>
      <c r="R760" s="11" t="s">
        <v>978</v>
      </c>
      <c r="S760" s="11" t="s">
        <v>1374</v>
      </c>
      <c r="T760" s="11"/>
      <c r="U760" s="11"/>
      <c r="V760" s="11"/>
      <c r="W760" s="11"/>
      <c r="X760" s="36">
        <f t="shared" si="24"/>
        <v>0</v>
      </c>
      <c r="Y760" s="36">
        <f t="shared" si="25"/>
        <v>0</v>
      </c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6"/>
      <c r="BE760" s="16"/>
    </row>
    <row r="761" spans="1:57" x14ac:dyDescent="0.3">
      <c r="A761" s="11" t="s">
        <v>1582</v>
      </c>
      <c r="B761" s="11" t="s">
        <v>1583</v>
      </c>
      <c r="C761" s="11" t="s">
        <v>1372</v>
      </c>
      <c r="D761" s="11" t="s">
        <v>1496</v>
      </c>
      <c r="E761" s="11" t="s">
        <v>92</v>
      </c>
      <c r="F761" s="11" t="s">
        <v>368</v>
      </c>
      <c r="G761" s="13">
        <v>42416.361979166664</v>
      </c>
      <c r="H761" s="11"/>
      <c r="I761" s="11"/>
      <c r="J761" s="11" t="s">
        <v>350</v>
      </c>
      <c r="K761" s="11"/>
      <c r="L761" s="11" t="s">
        <v>699</v>
      </c>
      <c r="M761" s="11" t="s">
        <v>353</v>
      </c>
      <c r="N761" s="11">
        <v>1069960001</v>
      </c>
      <c r="O761" s="11" t="s">
        <v>1475</v>
      </c>
      <c r="P761" s="11" t="s">
        <v>241</v>
      </c>
      <c r="Q761" s="11" t="s">
        <v>369</v>
      </c>
      <c r="R761" s="11" t="s">
        <v>983</v>
      </c>
      <c r="S761" s="11" t="s">
        <v>1383</v>
      </c>
      <c r="T761" s="11">
        <v>97</v>
      </c>
      <c r="U761" s="11"/>
      <c r="V761" s="11"/>
      <c r="W761" s="11"/>
      <c r="X761" s="36">
        <f t="shared" si="24"/>
        <v>97</v>
      </c>
      <c r="Y761" s="36">
        <f t="shared" si="25"/>
        <v>0</v>
      </c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6"/>
      <c r="BE761" s="16"/>
    </row>
    <row r="762" spans="1:57" x14ac:dyDescent="0.3">
      <c r="A762" s="11" t="s">
        <v>3514</v>
      </c>
      <c r="B762" s="11" t="s">
        <v>3515</v>
      </c>
      <c r="C762" s="11" t="s">
        <v>1372</v>
      </c>
      <c r="D762" s="11" t="s">
        <v>2823</v>
      </c>
      <c r="E762" s="11" t="s">
        <v>2754</v>
      </c>
      <c r="F762" s="11" t="s">
        <v>2754</v>
      </c>
      <c r="G762" s="13">
        <v>42416.617303240739</v>
      </c>
      <c r="H762" s="13"/>
      <c r="I762" s="11"/>
      <c r="J762" s="11" t="s">
        <v>350</v>
      </c>
      <c r="K762" s="11"/>
      <c r="L762" s="11" t="s">
        <v>700</v>
      </c>
      <c r="M762" s="11" t="s">
        <v>353</v>
      </c>
      <c r="N762" s="11"/>
      <c r="O762" s="11" t="s">
        <v>1473</v>
      </c>
      <c r="P762" s="11" t="s">
        <v>207</v>
      </c>
      <c r="Q762" s="11"/>
      <c r="R762" s="11"/>
      <c r="S762" s="11" t="s">
        <v>1374</v>
      </c>
      <c r="T762" s="11"/>
      <c r="U762" s="11"/>
      <c r="V762" s="11"/>
      <c r="W762" s="11"/>
      <c r="X762" s="36">
        <f t="shared" si="24"/>
        <v>0</v>
      </c>
      <c r="Y762" s="36">
        <f t="shared" si="25"/>
        <v>0</v>
      </c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6"/>
      <c r="BE762" s="16"/>
    </row>
    <row r="763" spans="1:57" x14ac:dyDescent="0.3">
      <c r="A763" s="11" t="s">
        <v>3516</v>
      </c>
      <c r="B763" s="11" t="s">
        <v>3517</v>
      </c>
      <c r="C763" s="11" t="s">
        <v>1372</v>
      </c>
      <c r="D763" s="11" t="s">
        <v>3518</v>
      </c>
      <c r="E763" s="11" t="s">
        <v>3519</v>
      </c>
      <c r="F763" s="11" t="s">
        <v>3509</v>
      </c>
      <c r="G763" s="13">
        <v>42417.450682870367</v>
      </c>
      <c r="H763" s="13"/>
      <c r="I763" s="11"/>
      <c r="J763" s="11" t="s">
        <v>387</v>
      </c>
      <c r="K763" s="11"/>
      <c r="L763" s="11" t="s">
        <v>699</v>
      </c>
      <c r="M763" s="11" t="s">
        <v>353</v>
      </c>
      <c r="N763" s="11">
        <v>1069960001</v>
      </c>
      <c r="O763" s="11"/>
      <c r="P763" s="11" t="s">
        <v>165</v>
      </c>
      <c r="Q763" s="11"/>
      <c r="R763" s="11"/>
      <c r="S763" s="11" t="s">
        <v>1374</v>
      </c>
      <c r="T763" s="11"/>
      <c r="U763" s="11"/>
      <c r="V763" s="11"/>
      <c r="W763" s="11"/>
      <c r="X763" s="36">
        <f t="shared" si="24"/>
        <v>0</v>
      </c>
      <c r="Y763" s="36">
        <f t="shared" si="25"/>
        <v>0</v>
      </c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2"/>
      <c r="AL763" s="12"/>
      <c r="AM763" s="12"/>
      <c r="AN763" s="12"/>
      <c r="AO763" s="11"/>
      <c r="AP763" s="11"/>
      <c r="AQ763" s="12"/>
      <c r="AR763" s="11"/>
      <c r="AS763" s="12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6"/>
      <c r="BE763" s="16"/>
    </row>
    <row r="764" spans="1:57" x14ac:dyDescent="0.3">
      <c r="A764" s="11" t="s">
        <v>3520</v>
      </c>
      <c r="B764" s="11" t="s">
        <v>3521</v>
      </c>
      <c r="C764" s="11" t="s">
        <v>1372</v>
      </c>
      <c r="D764" s="11" t="s">
        <v>1509</v>
      </c>
      <c r="E764" s="11" t="s">
        <v>739</v>
      </c>
      <c r="F764" s="11" t="s">
        <v>739</v>
      </c>
      <c r="G764" s="13">
        <v>42418.402569444443</v>
      </c>
      <c r="H764" s="11"/>
      <c r="I764" s="11"/>
      <c r="J764" s="11" t="s">
        <v>387</v>
      </c>
      <c r="K764" s="11"/>
      <c r="L764" s="11" t="s">
        <v>699</v>
      </c>
      <c r="M764" s="11" t="s">
        <v>353</v>
      </c>
      <c r="N764" s="11">
        <v>1069960001</v>
      </c>
      <c r="O764" s="11"/>
      <c r="P764" s="11" t="s">
        <v>165</v>
      </c>
      <c r="Q764" s="11"/>
      <c r="R764" s="11"/>
      <c r="S764" s="11" t="s">
        <v>1374</v>
      </c>
      <c r="T764" s="11"/>
      <c r="U764" s="11"/>
      <c r="V764" s="11"/>
      <c r="W764" s="11"/>
      <c r="X764" s="36">
        <f t="shared" si="24"/>
        <v>0</v>
      </c>
      <c r="Y764" s="36">
        <f t="shared" si="25"/>
        <v>0</v>
      </c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2"/>
      <c r="AL764" s="12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6"/>
      <c r="BE764" s="16"/>
    </row>
    <row r="765" spans="1:57" x14ac:dyDescent="0.3">
      <c r="A765" s="11" t="s">
        <v>1584</v>
      </c>
      <c r="B765" s="11" t="s">
        <v>1585</v>
      </c>
      <c r="C765" s="11" t="s">
        <v>1372</v>
      </c>
      <c r="D765" s="11" t="s">
        <v>1452</v>
      </c>
      <c r="E765" s="11" t="s">
        <v>250</v>
      </c>
      <c r="F765" s="11" t="s">
        <v>165</v>
      </c>
      <c r="G765" s="13">
        <v>42418.591585648152</v>
      </c>
      <c r="H765" s="11"/>
      <c r="I765" s="11"/>
      <c r="J765" s="11" t="s">
        <v>350</v>
      </c>
      <c r="K765" s="11"/>
      <c r="L765" s="11" t="s">
        <v>699</v>
      </c>
      <c r="M765" s="11" t="s">
        <v>348</v>
      </c>
      <c r="N765" s="11">
        <v>1019960002</v>
      </c>
      <c r="O765" s="11"/>
      <c r="P765" s="11" t="s">
        <v>165</v>
      </c>
      <c r="Q765" s="11" t="s">
        <v>369</v>
      </c>
      <c r="R765" s="11" t="s">
        <v>981</v>
      </c>
      <c r="S765" s="11" t="s">
        <v>1374</v>
      </c>
      <c r="T765" s="11"/>
      <c r="U765" s="11"/>
      <c r="V765" s="11"/>
      <c r="W765" s="11"/>
      <c r="X765" s="36">
        <f t="shared" si="24"/>
        <v>0</v>
      </c>
      <c r="Y765" s="36">
        <f t="shared" si="25"/>
        <v>0</v>
      </c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2"/>
      <c r="AL765" s="12"/>
      <c r="AM765" s="12"/>
      <c r="AN765" s="12"/>
      <c r="AO765" s="11"/>
      <c r="AP765" s="11"/>
      <c r="AQ765" s="12"/>
      <c r="AR765" s="11"/>
      <c r="AS765" s="12"/>
      <c r="AT765" s="11"/>
      <c r="AU765" s="11"/>
      <c r="AV765" s="11"/>
      <c r="AW765" s="11"/>
      <c r="AX765" s="11"/>
      <c r="AY765" s="11"/>
      <c r="AZ765" s="11"/>
      <c r="BA765" s="11"/>
      <c r="BB765" s="12"/>
      <c r="BC765" s="11"/>
      <c r="BD765" s="16"/>
      <c r="BE765" s="16"/>
    </row>
    <row r="766" spans="1:57" ht="28.8" x14ac:dyDescent="0.3">
      <c r="A766" s="11" t="s">
        <v>1587</v>
      </c>
      <c r="B766" s="49" t="s">
        <v>1588</v>
      </c>
      <c r="C766" s="11" t="s">
        <v>1372</v>
      </c>
      <c r="D766" s="11" t="s">
        <v>1423</v>
      </c>
      <c r="E766" s="11" t="s">
        <v>829</v>
      </c>
      <c r="F766" s="11" t="s">
        <v>351</v>
      </c>
      <c r="G766" s="13">
        <v>42422.490405092591</v>
      </c>
      <c r="H766" s="11"/>
      <c r="I766" s="11"/>
      <c r="J766" s="11" t="s">
        <v>357</v>
      </c>
      <c r="K766" s="11"/>
      <c r="L766" s="11" t="s">
        <v>699</v>
      </c>
      <c r="M766" s="11" t="s">
        <v>348</v>
      </c>
      <c r="N766" s="11">
        <v>1069960001</v>
      </c>
      <c r="O766" s="11"/>
      <c r="P766" s="11" t="s">
        <v>124</v>
      </c>
      <c r="Q766" s="11" t="s">
        <v>369</v>
      </c>
      <c r="R766" s="11" t="s">
        <v>978</v>
      </c>
      <c r="S766" s="11" t="s">
        <v>1383</v>
      </c>
      <c r="T766" s="11"/>
      <c r="U766" s="11"/>
      <c r="V766" s="11"/>
      <c r="W766" s="11"/>
      <c r="X766" s="36">
        <f t="shared" si="24"/>
        <v>0</v>
      </c>
      <c r="Y766" s="36">
        <f t="shared" si="25"/>
        <v>0</v>
      </c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6"/>
      <c r="BE766" s="16"/>
    </row>
    <row r="767" spans="1:57" x14ac:dyDescent="0.3">
      <c r="A767" s="11" t="s">
        <v>3524</v>
      </c>
      <c r="B767" s="11" t="s">
        <v>3525</v>
      </c>
      <c r="C767" s="11" t="s">
        <v>1372</v>
      </c>
      <c r="D767" s="11" t="s">
        <v>1391</v>
      </c>
      <c r="E767" s="11" t="s">
        <v>730</v>
      </c>
      <c r="F767" s="11" t="s">
        <v>379</v>
      </c>
      <c r="G767" s="13">
        <v>42422.531597222223</v>
      </c>
      <c r="H767" s="11"/>
      <c r="I767" s="11"/>
      <c r="J767" s="11" t="s">
        <v>387</v>
      </c>
      <c r="K767" s="11"/>
      <c r="L767" s="11" t="s">
        <v>704</v>
      </c>
      <c r="M767" s="11" t="s">
        <v>353</v>
      </c>
      <c r="N767" s="11">
        <v>1069960001</v>
      </c>
      <c r="O767" s="11"/>
      <c r="P767" s="11" t="s">
        <v>165</v>
      </c>
      <c r="Q767" s="11"/>
      <c r="R767" s="11"/>
      <c r="S767" s="11" t="s">
        <v>1374</v>
      </c>
      <c r="T767" s="11"/>
      <c r="U767" s="11"/>
      <c r="V767" s="11"/>
      <c r="W767" s="11"/>
      <c r="X767" s="36">
        <f t="shared" si="24"/>
        <v>0</v>
      </c>
      <c r="Y767" s="36">
        <f t="shared" si="25"/>
        <v>0</v>
      </c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6"/>
      <c r="BE767" s="16"/>
    </row>
    <row r="768" spans="1:57" x14ac:dyDescent="0.3">
      <c r="A768" s="11" t="s">
        <v>1589</v>
      </c>
      <c r="B768" s="11" t="s">
        <v>1626</v>
      </c>
      <c r="C768" s="11" t="s">
        <v>1372</v>
      </c>
      <c r="D768" s="11" t="s">
        <v>1480</v>
      </c>
      <c r="E768" s="11" t="s">
        <v>675</v>
      </c>
      <c r="F768" s="11" t="s">
        <v>675</v>
      </c>
      <c r="G768" s="13">
        <v>42423.39503472222</v>
      </c>
      <c r="H768" s="13"/>
      <c r="I768" s="11"/>
      <c r="J768" s="11" t="s">
        <v>350</v>
      </c>
      <c r="K768" s="11"/>
      <c r="L768" s="11" t="s">
        <v>699</v>
      </c>
      <c r="M768" s="11" t="s">
        <v>353</v>
      </c>
      <c r="N768" s="11">
        <v>1069960003</v>
      </c>
      <c r="O768" s="11" t="s">
        <v>1475</v>
      </c>
      <c r="P768" s="11" t="s">
        <v>250</v>
      </c>
      <c r="Q768" s="11" t="s">
        <v>369</v>
      </c>
      <c r="R768" s="11" t="s">
        <v>979</v>
      </c>
      <c r="S768" s="11" t="s">
        <v>1374</v>
      </c>
      <c r="T768" s="11">
        <v>950</v>
      </c>
      <c r="U768" s="11"/>
      <c r="V768" s="11"/>
      <c r="W768" s="11"/>
      <c r="X768" s="36">
        <f t="shared" si="24"/>
        <v>950</v>
      </c>
      <c r="Y768" s="36">
        <f t="shared" si="25"/>
        <v>0</v>
      </c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6"/>
      <c r="BE768" s="16"/>
    </row>
    <row r="769" spans="1:57" x14ac:dyDescent="0.3">
      <c r="A769" s="11" t="s">
        <v>3526</v>
      </c>
      <c r="B769" s="11" t="s">
        <v>3527</v>
      </c>
      <c r="C769" s="11" t="s">
        <v>1372</v>
      </c>
      <c r="D769" s="11" t="s">
        <v>1435</v>
      </c>
      <c r="E769" s="11" t="s">
        <v>124</v>
      </c>
      <c r="F769" s="11" t="s">
        <v>124</v>
      </c>
      <c r="G769" s="13">
        <v>42423.56144675926</v>
      </c>
      <c r="H769" s="11"/>
      <c r="I769" s="11"/>
      <c r="J769" s="11" t="s">
        <v>350</v>
      </c>
      <c r="K769" s="11"/>
      <c r="L769" s="11" t="s">
        <v>699</v>
      </c>
      <c r="M769" s="11" t="s">
        <v>353</v>
      </c>
      <c r="N769" s="11">
        <v>1069960001</v>
      </c>
      <c r="O769" s="11"/>
      <c r="P769" s="11" t="s">
        <v>124</v>
      </c>
      <c r="Q769" s="11"/>
      <c r="R769" s="11" t="s">
        <v>978</v>
      </c>
      <c r="S769" s="11" t="s">
        <v>1374</v>
      </c>
      <c r="T769" s="11"/>
      <c r="U769" s="11"/>
      <c r="V769" s="11"/>
      <c r="W769" s="11"/>
      <c r="X769" s="36">
        <f t="shared" si="24"/>
        <v>0</v>
      </c>
      <c r="Y769" s="36">
        <f t="shared" si="25"/>
        <v>0</v>
      </c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6"/>
      <c r="BE769" s="16"/>
    </row>
    <row r="770" spans="1:57" x14ac:dyDescent="0.3">
      <c r="A770" s="11" t="s">
        <v>3528</v>
      </c>
      <c r="B770" s="11" t="s">
        <v>3529</v>
      </c>
      <c r="C770" s="11" t="s">
        <v>1372</v>
      </c>
      <c r="D770" s="11" t="s">
        <v>1505</v>
      </c>
      <c r="E770" s="11" t="s">
        <v>2375</v>
      </c>
      <c r="F770" s="11" t="s">
        <v>3359</v>
      </c>
      <c r="G770" s="13">
        <v>42423.561284722222</v>
      </c>
      <c r="H770" s="11"/>
      <c r="I770" s="11"/>
      <c r="J770" s="11" t="s">
        <v>387</v>
      </c>
      <c r="K770" s="11"/>
      <c r="L770" s="11" t="s">
        <v>699</v>
      </c>
      <c r="M770" s="11" t="s">
        <v>353</v>
      </c>
      <c r="N770" s="11">
        <v>1069960001</v>
      </c>
      <c r="O770" s="11"/>
      <c r="P770" s="11" t="s">
        <v>165</v>
      </c>
      <c r="Q770" s="11"/>
      <c r="R770" s="11"/>
      <c r="S770" s="11" t="s">
        <v>1374</v>
      </c>
      <c r="T770" s="11"/>
      <c r="U770" s="11"/>
      <c r="V770" s="11"/>
      <c r="W770" s="11"/>
      <c r="X770" s="36">
        <f t="shared" si="24"/>
        <v>0</v>
      </c>
      <c r="Y770" s="36">
        <f t="shared" si="25"/>
        <v>0</v>
      </c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6"/>
      <c r="BE770" s="16"/>
    </row>
    <row r="771" spans="1:57" x14ac:dyDescent="0.3">
      <c r="A771" s="11" t="s">
        <v>1590</v>
      </c>
      <c r="B771" s="11" t="s">
        <v>1591</v>
      </c>
      <c r="C771" s="11" t="s">
        <v>1372</v>
      </c>
      <c r="D771" s="11" t="s">
        <v>1437</v>
      </c>
      <c r="E771" s="11" t="s">
        <v>641</v>
      </c>
      <c r="F771" s="11" t="s">
        <v>1592</v>
      </c>
      <c r="G771" s="13">
        <v>42423.673611111109</v>
      </c>
      <c r="H771" s="11"/>
      <c r="I771" s="11"/>
      <c r="J771" s="11" t="s">
        <v>350</v>
      </c>
      <c r="K771" s="11"/>
      <c r="L771" s="11" t="s">
        <v>699</v>
      </c>
      <c r="M771" s="11" t="s">
        <v>353</v>
      </c>
      <c r="N771" s="11">
        <v>1069960001</v>
      </c>
      <c r="O771" s="11" t="s">
        <v>1473</v>
      </c>
      <c r="P771" s="11" t="s">
        <v>61</v>
      </c>
      <c r="Q771" s="11" t="s">
        <v>369</v>
      </c>
      <c r="R771" s="11" t="s">
        <v>978</v>
      </c>
      <c r="S771" s="11" t="s">
        <v>1383</v>
      </c>
      <c r="T771" s="11"/>
      <c r="U771" s="11"/>
      <c r="V771" s="11"/>
      <c r="W771" s="11"/>
      <c r="X771" s="36">
        <f t="shared" si="24"/>
        <v>0</v>
      </c>
      <c r="Y771" s="36">
        <f t="shared" si="25"/>
        <v>0</v>
      </c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6"/>
      <c r="BE771" s="16"/>
    </row>
    <row r="772" spans="1:57" x14ac:dyDescent="0.3">
      <c r="A772" s="11" t="s">
        <v>3530</v>
      </c>
      <c r="B772" s="11" t="s">
        <v>3531</v>
      </c>
      <c r="C772" s="11" t="s">
        <v>1372</v>
      </c>
      <c r="D772" s="11" t="s">
        <v>1419</v>
      </c>
      <c r="E772" s="11" t="s">
        <v>372</v>
      </c>
      <c r="F772" s="11" t="s">
        <v>372</v>
      </c>
      <c r="G772" s="13">
        <v>42424.668634259258</v>
      </c>
      <c r="H772" s="11"/>
      <c r="I772" s="11"/>
      <c r="J772" s="11" t="s">
        <v>387</v>
      </c>
      <c r="K772" s="11"/>
      <c r="L772" s="11" t="s">
        <v>699</v>
      </c>
      <c r="M772" s="11" t="s">
        <v>353</v>
      </c>
      <c r="N772" s="11">
        <v>1069960001</v>
      </c>
      <c r="O772" s="11"/>
      <c r="P772" s="11" t="s">
        <v>165</v>
      </c>
      <c r="Q772" s="11"/>
      <c r="R772" s="11"/>
      <c r="S772" s="11" t="s">
        <v>1374</v>
      </c>
      <c r="T772" s="11"/>
      <c r="U772" s="11"/>
      <c r="V772" s="11"/>
      <c r="W772" s="11"/>
      <c r="X772" s="36">
        <f t="shared" si="24"/>
        <v>0</v>
      </c>
      <c r="Y772" s="36">
        <f t="shared" si="25"/>
        <v>0</v>
      </c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6"/>
      <c r="BE772" s="16"/>
    </row>
    <row r="773" spans="1:57" x14ac:dyDescent="0.3">
      <c r="A773" s="11" t="s">
        <v>1593</v>
      </c>
      <c r="B773" s="11" t="s">
        <v>1594</v>
      </c>
      <c r="C773" s="11" t="s">
        <v>1372</v>
      </c>
      <c r="D773" s="11" t="s">
        <v>1461</v>
      </c>
      <c r="E773" s="11" t="s">
        <v>391</v>
      </c>
      <c r="F773" s="11" t="s">
        <v>582</v>
      </c>
      <c r="G773" s="13">
        <v>42425.591192129628</v>
      </c>
      <c r="H773" s="11"/>
      <c r="I773" s="11"/>
      <c r="J773" s="11" t="s">
        <v>350</v>
      </c>
      <c r="K773" s="11"/>
      <c r="L773" s="11" t="s">
        <v>699</v>
      </c>
      <c r="M773" s="11" t="s">
        <v>353</v>
      </c>
      <c r="N773" s="11">
        <v>1069960001</v>
      </c>
      <c r="O773" s="11" t="s">
        <v>1473</v>
      </c>
      <c r="P773" s="11" t="s">
        <v>77</v>
      </c>
      <c r="Q773" s="11" t="s">
        <v>369</v>
      </c>
      <c r="R773" s="11" t="s">
        <v>983</v>
      </c>
      <c r="S773" s="11" t="s">
        <v>1374</v>
      </c>
      <c r="T773" s="11">
        <v>102</v>
      </c>
      <c r="U773" s="11">
        <v>22</v>
      </c>
      <c r="V773" s="11"/>
      <c r="W773" s="11"/>
      <c r="X773" s="36">
        <f t="shared" si="24"/>
        <v>102</v>
      </c>
      <c r="Y773" s="36">
        <f t="shared" si="25"/>
        <v>22</v>
      </c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2"/>
      <c r="AL773" s="12"/>
      <c r="AM773" s="11"/>
      <c r="AN773" s="11"/>
      <c r="AO773" s="11"/>
      <c r="AP773" s="11"/>
      <c r="AQ773" s="12"/>
      <c r="AR773" s="12"/>
      <c r="AS773" s="12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6"/>
      <c r="BE773" s="16"/>
    </row>
    <row r="774" spans="1:57" x14ac:dyDescent="0.3">
      <c r="A774" s="11" t="s">
        <v>1595</v>
      </c>
      <c r="B774" s="11" t="s">
        <v>1596</v>
      </c>
      <c r="C774" s="11" t="s">
        <v>1372</v>
      </c>
      <c r="D774" s="11" t="s">
        <v>1461</v>
      </c>
      <c r="E774" s="11" t="s">
        <v>391</v>
      </c>
      <c r="F774" s="11" t="s">
        <v>582</v>
      </c>
      <c r="G774" s="13">
        <v>42425.599930555552</v>
      </c>
      <c r="H774" s="11"/>
      <c r="I774" s="11"/>
      <c r="J774" s="11" t="s">
        <v>350</v>
      </c>
      <c r="K774" s="11"/>
      <c r="L774" s="11" t="s">
        <v>699</v>
      </c>
      <c r="M774" s="11" t="s">
        <v>353</v>
      </c>
      <c r="N774" s="11">
        <v>1069960001</v>
      </c>
      <c r="O774" s="11" t="s">
        <v>1473</v>
      </c>
      <c r="P774" s="11" t="s">
        <v>77</v>
      </c>
      <c r="Q774" s="11" t="s">
        <v>369</v>
      </c>
      <c r="R774" s="11" t="s">
        <v>983</v>
      </c>
      <c r="S774" s="11" t="s">
        <v>1374</v>
      </c>
      <c r="T774" s="11"/>
      <c r="U774" s="11"/>
      <c r="V774" s="11"/>
      <c r="W774" s="11"/>
      <c r="X774" s="36">
        <f t="shared" si="24"/>
        <v>0</v>
      </c>
      <c r="Y774" s="36">
        <f t="shared" si="25"/>
        <v>0</v>
      </c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2"/>
      <c r="AL774" s="11"/>
      <c r="AM774" s="12"/>
      <c r="AN774" s="12"/>
      <c r="AO774" s="12"/>
      <c r="AP774" s="12"/>
      <c r="AQ774" s="12"/>
      <c r="AR774" s="12"/>
      <c r="AS774" s="12"/>
      <c r="AT774" s="11"/>
      <c r="AU774" s="11"/>
      <c r="AV774" s="11"/>
      <c r="AW774" s="11"/>
      <c r="AX774" s="11"/>
      <c r="AY774" s="11"/>
      <c r="AZ774" s="11"/>
      <c r="BA774" s="11"/>
      <c r="BB774" s="12"/>
      <c r="BC774" s="11"/>
      <c r="BD774" s="16"/>
      <c r="BE774" s="16"/>
    </row>
    <row r="775" spans="1:57" x14ac:dyDescent="0.3">
      <c r="A775" s="11" t="s">
        <v>3532</v>
      </c>
      <c r="B775" s="11" t="s">
        <v>3533</v>
      </c>
      <c r="C775" s="11" t="s">
        <v>1372</v>
      </c>
      <c r="D775" s="11" t="s">
        <v>1425</v>
      </c>
      <c r="E775" s="11" t="s">
        <v>135</v>
      </c>
      <c r="F775" s="11" t="s">
        <v>3042</v>
      </c>
      <c r="G775" s="13">
        <v>42425.662476851852</v>
      </c>
      <c r="H775" s="11">
        <v>42837.461145833331</v>
      </c>
      <c r="I775" s="11" t="s">
        <v>3042</v>
      </c>
      <c r="J775" s="11" t="s">
        <v>350</v>
      </c>
      <c r="K775" s="11"/>
      <c r="L775" s="11" t="s">
        <v>699</v>
      </c>
      <c r="M775" s="11" t="s">
        <v>353</v>
      </c>
      <c r="N775" s="11">
        <v>1019960005</v>
      </c>
      <c r="O775" s="11"/>
      <c r="P775" s="11" t="s">
        <v>135</v>
      </c>
      <c r="Q775" s="11" t="s">
        <v>2180</v>
      </c>
      <c r="R775" s="11" t="s">
        <v>979</v>
      </c>
      <c r="S775" s="11" t="s">
        <v>1383</v>
      </c>
      <c r="T775" s="11">
        <v>144</v>
      </c>
      <c r="U775" s="11"/>
      <c r="V775" s="11"/>
      <c r="W775" s="11"/>
      <c r="X775" s="36">
        <f t="shared" si="24"/>
        <v>144</v>
      </c>
      <c r="Y775" s="36">
        <f t="shared" si="25"/>
        <v>0</v>
      </c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2"/>
      <c r="AN775" s="11"/>
      <c r="AO775" s="11"/>
      <c r="AP775" s="11"/>
      <c r="AQ775" s="12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2"/>
      <c r="BC775" s="11"/>
      <c r="BD775" s="16"/>
      <c r="BE775" s="16"/>
    </row>
    <row r="776" spans="1:57" x14ac:dyDescent="0.3">
      <c r="A776" s="11" t="s">
        <v>1598</v>
      </c>
      <c r="B776" s="11" t="s">
        <v>1599</v>
      </c>
      <c r="C776" s="11" t="s">
        <v>1372</v>
      </c>
      <c r="D776" s="11" t="s">
        <v>1437</v>
      </c>
      <c r="E776" s="11" t="s">
        <v>641</v>
      </c>
      <c r="F776" s="11" t="s">
        <v>641</v>
      </c>
      <c r="G776" s="13">
        <v>42426.461006944446</v>
      </c>
      <c r="H776" s="11"/>
      <c r="I776" s="11"/>
      <c r="J776" s="11" t="s">
        <v>393</v>
      </c>
      <c r="K776" s="11"/>
      <c r="L776" s="11" t="s">
        <v>699</v>
      </c>
      <c r="M776" s="11" t="s">
        <v>353</v>
      </c>
      <c r="N776" s="11">
        <v>1200707</v>
      </c>
      <c r="O776" s="11" t="s">
        <v>1475</v>
      </c>
      <c r="P776" s="11" t="s">
        <v>61</v>
      </c>
      <c r="Q776" s="11" t="s">
        <v>369</v>
      </c>
      <c r="R776" s="11" t="s">
        <v>978</v>
      </c>
      <c r="S776" s="11" t="s">
        <v>1383</v>
      </c>
      <c r="T776" s="11"/>
      <c r="U776" s="11"/>
      <c r="V776" s="11"/>
      <c r="W776" s="11"/>
      <c r="X776" s="36">
        <f t="shared" si="24"/>
        <v>0</v>
      </c>
      <c r="Y776" s="36">
        <f t="shared" si="25"/>
        <v>0</v>
      </c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2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6"/>
      <c r="BE776" s="16"/>
    </row>
    <row r="777" spans="1:57" x14ac:dyDescent="0.3">
      <c r="A777" s="11" t="s">
        <v>1600</v>
      </c>
      <c r="B777" s="11" t="s">
        <v>1601</v>
      </c>
      <c r="C777" s="11" t="s">
        <v>1372</v>
      </c>
      <c r="D777" s="11" t="s">
        <v>1505</v>
      </c>
      <c r="E777" s="11" t="s">
        <v>424</v>
      </c>
      <c r="F777" s="11" t="s">
        <v>424</v>
      </c>
      <c r="G777" s="13">
        <v>42429.422962962963</v>
      </c>
      <c r="H777" s="11"/>
      <c r="I777" s="11"/>
      <c r="J777" s="11" t="s">
        <v>387</v>
      </c>
      <c r="K777" s="11"/>
      <c r="L777" s="11" t="s">
        <v>699</v>
      </c>
      <c r="M777" s="11" t="s">
        <v>353</v>
      </c>
      <c r="N777" s="11">
        <v>1069960001</v>
      </c>
      <c r="O777" s="11" t="s">
        <v>1475</v>
      </c>
      <c r="P777" s="11" t="s">
        <v>165</v>
      </c>
      <c r="Q777" s="11" t="s">
        <v>369</v>
      </c>
      <c r="R777" s="11"/>
      <c r="S777" s="11" t="s">
        <v>1383</v>
      </c>
      <c r="T777" s="11">
        <v>840</v>
      </c>
      <c r="U777" s="11">
        <v>961</v>
      </c>
      <c r="V777" s="11">
        <v>200</v>
      </c>
      <c r="W777" s="11"/>
      <c r="X777" s="36">
        <f t="shared" si="24"/>
        <v>1040</v>
      </c>
      <c r="Y777" s="36">
        <f t="shared" si="25"/>
        <v>961</v>
      </c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6"/>
      <c r="BE777" s="16"/>
    </row>
    <row r="778" spans="1:57" x14ac:dyDescent="0.3">
      <c r="A778" s="11" t="s">
        <v>3534</v>
      </c>
      <c r="B778" s="11" t="s">
        <v>3535</v>
      </c>
      <c r="C778" s="11" t="s">
        <v>1372</v>
      </c>
      <c r="D778" s="11" t="s">
        <v>3330</v>
      </c>
      <c r="E778" s="11" t="s">
        <v>3331</v>
      </c>
      <c r="F778" s="11" t="s">
        <v>3331</v>
      </c>
      <c r="G778" s="13">
        <v>42429.617511574077</v>
      </c>
      <c r="H778" s="11"/>
      <c r="I778" s="11"/>
      <c r="J778" s="11" t="s">
        <v>387</v>
      </c>
      <c r="K778" s="11"/>
      <c r="L778" s="11" t="s">
        <v>699</v>
      </c>
      <c r="M778" s="11" t="s">
        <v>353</v>
      </c>
      <c r="N778" s="11">
        <v>1069960001</v>
      </c>
      <c r="O778" s="11"/>
      <c r="P778" s="11" t="s">
        <v>165</v>
      </c>
      <c r="Q778" s="11"/>
      <c r="R778" s="11"/>
      <c r="S778" s="11" t="s">
        <v>1374</v>
      </c>
      <c r="T778" s="11"/>
      <c r="U778" s="11"/>
      <c r="V778" s="11"/>
      <c r="W778" s="11"/>
      <c r="X778" s="36">
        <f t="shared" si="24"/>
        <v>0</v>
      </c>
      <c r="Y778" s="36">
        <f t="shared" si="25"/>
        <v>0</v>
      </c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6"/>
      <c r="BE778" s="16"/>
    </row>
    <row r="779" spans="1:57" x14ac:dyDescent="0.3">
      <c r="A779" s="11" t="s">
        <v>3536</v>
      </c>
      <c r="B779" s="11" t="s">
        <v>3537</v>
      </c>
      <c r="C779" s="11" t="s">
        <v>1372</v>
      </c>
      <c r="D779" s="11" t="s">
        <v>3330</v>
      </c>
      <c r="E779" s="11" t="s">
        <v>3331</v>
      </c>
      <c r="F779" s="11" t="s">
        <v>3331</v>
      </c>
      <c r="G779" s="13">
        <v>42429.621631944443</v>
      </c>
      <c r="H779" s="11"/>
      <c r="I779" s="11"/>
      <c r="J779" s="11" t="s">
        <v>387</v>
      </c>
      <c r="K779" s="11"/>
      <c r="L779" s="11" t="s">
        <v>699</v>
      </c>
      <c r="M779" s="11" t="s">
        <v>353</v>
      </c>
      <c r="N779" s="11">
        <v>1069960001</v>
      </c>
      <c r="O779" s="11"/>
      <c r="P779" s="11" t="s">
        <v>165</v>
      </c>
      <c r="Q779" s="11"/>
      <c r="R779" s="11"/>
      <c r="S779" s="11" t="s">
        <v>1374</v>
      </c>
      <c r="T779" s="11"/>
      <c r="U779" s="11"/>
      <c r="V779" s="11"/>
      <c r="W779" s="11"/>
      <c r="X779" s="36">
        <f t="shared" si="24"/>
        <v>0</v>
      </c>
      <c r="Y779" s="36">
        <f t="shared" si="25"/>
        <v>0</v>
      </c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2"/>
      <c r="AN779" s="11"/>
      <c r="AO779" s="12"/>
      <c r="AP779" s="11"/>
      <c r="AQ779" s="12"/>
      <c r="AR779" s="12"/>
      <c r="AS779" s="12"/>
      <c r="AT779" s="11"/>
      <c r="AU779" s="11"/>
      <c r="AV779" s="11"/>
      <c r="AW779" s="11"/>
      <c r="AX779" s="11"/>
      <c r="AY779" s="11"/>
      <c r="AZ779" s="11"/>
      <c r="BA779" s="11"/>
      <c r="BB779" s="12"/>
      <c r="BC779" s="11"/>
      <c r="BD779" s="16"/>
      <c r="BE779" s="16"/>
    </row>
    <row r="780" spans="1:57" x14ac:dyDescent="0.3">
      <c r="A780" s="11" t="s">
        <v>1602</v>
      </c>
      <c r="B780" s="11" t="s">
        <v>1603</v>
      </c>
      <c r="C780" s="11" t="s">
        <v>1372</v>
      </c>
      <c r="D780" s="11" t="s">
        <v>1436</v>
      </c>
      <c r="E780" s="11" t="s">
        <v>423</v>
      </c>
      <c r="F780" s="11" t="s">
        <v>423</v>
      </c>
      <c r="G780" s="13">
        <v>42429.650902777779</v>
      </c>
      <c r="H780" s="11"/>
      <c r="I780" s="11"/>
      <c r="J780" s="11" t="s">
        <v>387</v>
      </c>
      <c r="K780" s="11"/>
      <c r="L780" s="11" t="s">
        <v>699</v>
      </c>
      <c r="M780" s="11" t="s">
        <v>353</v>
      </c>
      <c r="N780" s="11">
        <v>1069960001</v>
      </c>
      <c r="O780" s="11"/>
      <c r="P780" s="11" t="s">
        <v>165</v>
      </c>
      <c r="Q780" s="11" t="s">
        <v>369</v>
      </c>
      <c r="R780" s="11"/>
      <c r="S780" s="11" t="s">
        <v>1374</v>
      </c>
      <c r="T780" s="11"/>
      <c r="U780" s="11"/>
      <c r="V780" s="11"/>
      <c r="W780" s="11"/>
      <c r="X780" s="36">
        <f t="shared" si="24"/>
        <v>0</v>
      </c>
      <c r="Y780" s="36">
        <f t="shared" si="25"/>
        <v>0</v>
      </c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2"/>
      <c r="AT780" s="11"/>
      <c r="AU780" s="11"/>
      <c r="AV780" s="11"/>
      <c r="AW780" s="11"/>
      <c r="AX780" s="11"/>
      <c r="AY780" s="11"/>
      <c r="AZ780" s="11"/>
      <c r="BA780" s="11"/>
      <c r="BB780" s="12"/>
      <c r="BC780" s="11"/>
      <c r="BD780" s="16"/>
      <c r="BE780" s="16"/>
    </row>
    <row r="781" spans="1:57" x14ac:dyDescent="0.3">
      <c r="A781" s="11" t="s">
        <v>1604</v>
      </c>
      <c r="B781" s="11" t="s">
        <v>1712</v>
      </c>
      <c r="C781" s="11" t="s">
        <v>1372</v>
      </c>
      <c r="D781" s="11" t="s">
        <v>1517</v>
      </c>
      <c r="E781" s="11" t="s">
        <v>810</v>
      </c>
      <c r="F781" s="11" t="s">
        <v>1053</v>
      </c>
      <c r="G781" s="13">
        <v>42430.436967592592</v>
      </c>
      <c r="H781" s="11">
        <v>42829.324930555558</v>
      </c>
      <c r="I781" s="11" t="s">
        <v>380</v>
      </c>
      <c r="J781" s="11" t="s">
        <v>357</v>
      </c>
      <c r="K781" s="11"/>
      <c r="L781" s="11" t="s">
        <v>704</v>
      </c>
      <c r="M781" s="11" t="s">
        <v>348</v>
      </c>
      <c r="N781" s="11">
        <v>1069960001</v>
      </c>
      <c r="O781" s="11" t="s">
        <v>1475</v>
      </c>
      <c r="P781" s="11" t="s">
        <v>124</v>
      </c>
      <c r="Q781" s="11" t="s">
        <v>369</v>
      </c>
      <c r="R781" s="11" t="s">
        <v>978</v>
      </c>
      <c r="S781" s="11" t="s">
        <v>1383</v>
      </c>
      <c r="T781" s="11">
        <v>300</v>
      </c>
      <c r="U781" s="11">
        <v>301</v>
      </c>
      <c r="V781" s="11"/>
      <c r="W781" s="11"/>
      <c r="X781" s="36">
        <f t="shared" si="24"/>
        <v>300</v>
      </c>
      <c r="Y781" s="36">
        <f t="shared" si="25"/>
        <v>301</v>
      </c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6"/>
      <c r="BE781" s="16"/>
    </row>
    <row r="782" spans="1:57" x14ac:dyDescent="0.3">
      <c r="A782" s="11" t="s">
        <v>3538</v>
      </c>
      <c r="B782" s="11" t="s">
        <v>3539</v>
      </c>
      <c r="C782" s="11" t="s">
        <v>1372</v>
      </c>
      <c r="D782" s="11" t="s">
        <v>1505</v>
      </c>
      <c r="E782" s="11" t="s">
        <v>3485</v>
      </c>
      <c r="F782" s="11" t="s">
        <v>3485</v>
      </c>
      <c r="G782" s="13">
        <v>42430.439456018517</v>
      </c>
      <c r="H782" s="11"/>
      <c r="I782" s="11"/>
      <c r="J782" s="11" t="s">
        <v>387</v>
      </c>
      <c r="K782" s="11"/>
      <c r="L782" s="11" t="s">
        <v>699</v>
      </c>
      <c r="M782" s="11" t="s">
        <v>348</v>
      </c>
      <c r="N782" s="11">
        <v>1019960004</v>
      </c>
      <c r="O782" s="11"/>
      <c r="P782" s="11" t="s">
        <v>165</v>
      </c>
      <c r="Q782" s="11" t="s">
        <v>369</v>
      </c>
      <c r="R782" s="11"/>
      <c r="S782" s="11" t="s">
        <v>1374</v>
      </c>
      <c r="T782" s="11"/>
      <c r="U782" s="11">
        <v>341</v>
      </c>
      <c r="V782" s="11"/>
      <c r="W782" s="11"/>
      <c r="X782" s="36">
        <f t="shared" si="24"/>
        <v>0</v>
      </c>
      <c r="Y782" s="36">
        <f t="shared" si="25"/>
        <v>341</v>
      </c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6"/>
      <c r="BE782" s="16"/>
    </row>
    <row r="783" spans="1:57" x14ac:dyDescent="0.3">
      <c r="A783" s="11" t="s">
        <v>3540</v>
      </c>
      <c r="B783" s="11" t="s">
        <v>3541</v>
      </c>
      <c r="C783" s="11" t="s">
        <v>1372</v>
      </c>
      <c r="D783" s="11" t="s">
        <v>1505</v>
      </c>
      <c r="E783" s="11" t="s">
        <v>3485</v>
      </c>
      <c r="F783" s="11" t="s">
        <v>3485</v>
      </c>
      <c r="G783" s="13">
        <v>42430.438750000001</v>
      </c>
      <c r="H783" s="11"/>
      <c r="I783" s="11"/>
      <c r="J783" s="11" t="s">
        <v>350</v>
      </c>
      <c r="K783" s="11"/>
      <c r="L783" s="11" t="s">
        <v>699</v>
      </c>
      <c r="M783" s="11" t="s">
        <v>353</v>
      </c>
      <c r="N783" s="11">
        <v>1069960003</v>
      </c>
      <c r="O783" s="11"/>
      <c r="P783" s="11" t="s">
        <v>241</v>
      </c>
      <c r="Q783" s="11"/>
      <c r="R783" s="11"/>
      <c r="S783" s="11" t="s">
        <v>1374</v>
      </c>
      <c r="T783" s="11"/>
      <c r="U783" s="11"/>
      <c r="V783" s="11"/>
      <c r="W783" s="11"/>
      <c r="X783" s="36">
        <f t="shared" si="24"/>
        <v>0</v>
      </c>
      <c r="Y783" s="36">
        <f t="shared" si="25"/>
        <v>0</v>
      </c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6"/>
      <c r="BE783" s="16"/>
    </row>
    <row r="784" spans="1:57" x14ac:dyDescent="0.3">
      <c r="A784" s="11" t="s">
        <v>1605</v>
      </c>
      <c r="B784" s="11" t="s">
        <v>1606</v>
      </c>
      <c r="C784" s="11" t="s">
        <v>1372</v>
      </c>
      <c r="D784" s="11" t="s">
        <v>1607</v>
      </c>
      <c r="E784" s="11" t="s">
        <v>1608</v>
      </c>
      <c r="F784" s="11" t="s">
        <v>1608</v>
      </c>
      <c r="G784" s="13">
        <v>42430.500451388885</v>
      </c>
      <c r="H784" s="11"/>
      <c r="I784" s="11"/>
      <c r="J784" s="11" t="s">
        <v>354</v>
      </c>
      <c r="K784" s="11"/>
      <c r="L784" s="11" t="s">
        <v>700</v>
      </c>
      <c r="M784" s="11" t="s">
        <v>353</v>
      </c>
      <c r="N784" s="11">
        <v>1069960003</v>
      </c>
      <c r="O784" s="11" t="s">
        <v>1475</v>
      </c>
      <c r="P784" s="11" t="s">
        <v>250</v>
      </c>
      <c r="Q784" s="11" t="s">
        <v>369</v>
      </c>
      <c r="R784" s="11" t="s">
        <v>981</v>
      </c>
      <c r="S784" s="11" t="s">
        <v>1374</v>
      </c>
      <c r="T784" s="11">
        <v>660</v>
      </c>
      <c r="U784" s="11">
        <v>563.5</v>
      </c>
      <c r="V784" s="11"/>
      <c r="W784" s="11"/>
      <c r="X784" s="36">
        <f t="shared" si="24"/>
        <v>660</v>
      </c>
      <c r="Y784" s="36">
        <f t="shared" si="25"/>
        <v>563.5</v>
      </c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2"/>
      <c r="AN784" s="12"/>
      <c r="AO784" s="11"/>
      <c r="AP784" s="11"/>
      <c r="AQ784" s="12"/>
      <c r="AR784" s="12"/>
      <c r="AS784" s="11"/>
      <c r="AT784" s="11"/>
      <c r="AU784" s="11"/>
      <c r="AV784" s="11"/>
      <c r="AW784" s="11"/>
      <c r="AX784" s="11"/>
      <c r="AY784" s="11"/>
      <c r="AZ784" s="11"/>
      <c r="BA784" s="11"/>
      <c r="BB784" s="12"/>
      <c r="BC784" s="11"/>
      <c r="BD784" s="16"/>
      <c r="BE784" s="16"/>
    </row>
    <row r="785" spans="1:57" x14ac:dyDescent="0.3">
      <c r="A785" s="11" t="s">
        <v>3542</v>
      </c>
      <c r="B785" s="11" t="s">
        <v>3543</v>
      </c>
      <c r="C785" s="11" t="s">
        <v>1372</v>
      </c>
      <c r="D785" s="11" t="s">
        <v>1586</v>
      </c>
      <c r="E785" s="11" t="s">
        <v>1562</v>
      </c>
      <c r="F785" s="11" t="s">
        <v>1562</v>
      </c>
      <c r="G785" s="13">
        <v>42430.540752314817</v>
      </c>
      <c r="H785" s="11"/>
      <c r="I785" s="11"/>
      <c r="J785" s="11" t="s">
        <v>387</v>
      </c>
      <c r="K785" s="11"/>
      <c r="L785" s="11"/>
      <c r="M785" s="11"/>
      <c r="N785" s="11"/>
      <c r="O785" s="11"/>
      <c r="P785" s="11" t="s">
        <v>165</v>
      </c>
      <c r="Q785" s="11"/>
      <c r="R785" s="11"/>
      <c r="S785" s="11" t="s">
        <v>1374</v>
      </c>
      <c r="T785" s="11"/>
      <c r="U785" s="11"/>
      <c r="V785" s="11"/>
      <c r="W785" s="11"/>
      <c r="X785" s="36">
        <f t="shared" si="24"/>
        <v>0</v>
      </c>
      <c r="Y785" s="36">
        <f t="shared" si="25"/>
        <v>0</v>
      </c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6"/>
      <c r="BE785" s="16"/>
    </row>
    <row r="786" spans="1:57" x14ac:dyDescent="0.3">
      <c r="A786" s="11" t="s">
        <v>3544</v>
      </c>
      <c r="B786" s="11" t="s">
        <v>3545</v>
      </c>
      <c r="C786" s="11" t="s">
        <v>1372</v>
      </c>
      <c r="D786" s="11" t="s">
        <v>1505</v>
      </c>
      <c r="E786" s="11" t="s">
        <v>3509</v>
      </c>
      <c r="F786" s="11" t="s">
        <v>3509</v>
      </c>
      <c r="G786" s="13">
        <v>42430.616238425922</v>
      </c>
      <c r="H786" s="11"/>
      <c r="I786" s="11"/>
      <c r="J786" s="11" t="s">
        <v>387</v>
      </c>
      <c r="K786" s="11"/>
      <c r="L786" s="11" t="s">
        <v>699</v>
      </c>
      <c r="M786" s="11" t="s">
        <v>353</v>
      </c>
      <c r="N786" s="11">
        <v>1069960001</v>
      </c>
      <c r="O786" s="11"/>
      <c r="P786" s="11" t="s">
        <v>165</v>
      </c>
      <c r="Q786" s="11"/>
      <c r="R786" s="11"/>
      <c r="S786" s="11" t="s">
        <v>1374</v>
      </c>
      <c r="T786" s="11">
        <v>100</v>
      </c>
      <c r="U786" s="11"/>
      <c r="V786" s="11"/>
      <c r="W786" s="11"/>
      <c r="X786" s="36">
        <f t="shared" si="24"/>
        <v>100</v>
      </c>
      <c r="Y786" s="36">
        <f t="shared" si="25"/>
        <v>0</v>
      </c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6"/>
      <c r="BE786" s="16"/>
    </row>
    <row r="787" spans="1:57" x14ac:dyDescent="0.3">
      <c r="A787" s="11" t="s">
        <v>3546</v>
      </c>
      <c r="B787" s="11" t="s">
        <v>4862</v>
      </c>
      <c r="C787" s="11" t="s">
        <v>1372</v>
      </c>
      <c r="D787" s="11" t="s">
        <v>1425</v>
      </c>
      <c r="E787" s="11" t="s">
        <v>135</v>
      </c>
      <c r="F787" s="11" t="s">
        <v>574</v>
      </c>
      <c r="G787" s="13">
        <v>42430.64980324074</v>
      </c>
      <c r="H787" s="11">
        <v>42865.495486111111</v>
      </c>
      <c r="I787" s="11" t="s">
        <v>3042</v>
      </c>
      <c r="J787" s="11" t="s">
        <v>350</v>
      </c>
      <c r="K787" s="11"/>
      <c r="L787" s="11" t="s">
        <v>699</v>
      </c>
      <c r="M787" s="11" t="s">
        <v>353</v>
      </c>
      <c r="N787" s="11">
        <v>1069960001</v>
      </c>
      <c r="O787" s="11"/>
      <c r="P787" s="11" t="s">
        <v>135</v>
      </c>
      <c r="Q787" s="11" t="s">
        <v>2180</v>
      </c>
      <c r="R787" s="11" t="s">
        <v>979</v>
      </c>
      <c r="S787" s="11" t="s">
        <v>1383</v>
      </c>
      <c r="T787" s="11"/>
      <c r="U787" s="11"/>
      <c r="V787" s="11"/>
      <c r="W787" s="11"/>
      <c r="X787" s="36">
        <f t="shared" si="24"/>
        <v>0</v>
      </c>
      <c r="Y787" s="36">
        <f t="shared" si="25"/>
        <v>0</v>
      </c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2"/>
      <c r="AL787" s="11"/>
      <c r="AM787" s="12"/>
      <c r="AN787" s="11"/>
      <c r="AO787" s="11"/>
      <c r="AP787" s="11"/>
      <c r="AQ787" s="12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2"/>
      <c r="BC787" s="11"/>
      <c r="BD787" s="16"/>
      <c r="BE787" s="16"/>
    </row>
    <row r="788" spans="1:57" x14ac:dyDescent="0.3">
      <c r="A788" s="11" t="s">
        <v>1609</v>
      </c>
      <c r="B788" s="11" t="s">
        <v>1713</v>
      </c>
      <c r="C788" s="11" t="s">
        <v>1372</v>
      </c>
      <c r="D788" s="11" t="s">
        <v>1440</v>
      </c>
      <c r="E788" s="11" t="s">
        <v>410</v>
      </c>
      <c r="F788" s="11" t="s">
        <v>394</v>
      </c>
      <c r="G788" s="13">
        <v>42432.543252314812</v>
      </c>
      <c r="H788" s="11"/>
      <c r="I788" s="11"/>
      <c r="J788" s="11" t="s">
        <v>359</v>
      </c>
      <c r="K788" s="11"/>
      <c r="L788" s="11" t="s">
        <v>699</v>
      </c>
      <c r="M788" s="11" t="s">
        <v>353</v>
      </c>
      <c r="N788" s="11">
        <v>1069960001</v>
      </c>
      <c r="O788" s="11"/>
      <c r="P788" s="11" t="s">
        <v>77</v>
      </c>
      <c r="Q788" s="11" t="s">
        <v>369</v>
      </c>
      <c r="R788" s="11" t="s">
        <v>983</v>
      </c>
      <c r="S788" s="11" t="s">
        <v>356</v>
      </c>
      <c r="T788" s="11"/>
      <c r="U788" s="11"/>
      <c r="V788" s="11"/>
      <c r="W788" s="11"/>
      <c r="X788" s="36">
        <f t="shared" si="24"/>
        <v>0</v>
      </c>
      <c r="Y788" s="36">
        <f t="shared" si="25"/>
        <v>0</v>
      </c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2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2"/>
      <c r="BC788" s="11"/>
      <c r="BD788" s="16"/>
      <c r="BE788" s="16"/>
    </row>
    <row r="789" spans="1:57" x14ac:dyDescent="0.3">
      <c r="A789" s="11" t="s">
        <v>3547</v>
      </c>
      <c r="B789" s="11" t="s">
        <v>3548</v>
      </c>
      <c r="C789" s="11" t="s">
        <v>1372</v>
      </c>
      <c r="D789" s="11" t="s">
        <v>1492</v>
      </c>
      <c r="E789" s="11" t="s">
        <v>373</v>
      </c>
      <c r="F789" s="11" t="s">
        <v>373</v>
      </c>
      <c r="G789" s="13">
        <v>42432.515532407408</v>
      </c>
      <c r="H789" s="11"/>
      <c r="I789" s="11"/>
      <c r="J789" s="11" t="s">
        <v>387</v>
      </c>
      <c r="K789" s="11"/>
      <c r="L789" s="11" t="s">
        <v>704</v>
      </c>
      <c r="M789" s="11" t="s">
        <v>353</v>
      </c>
      <c r="N789" s="11">
        <v>1069960001</v>
      </c>
      <c r="O789" s="11" t="s">
        <v>1473</v>
      </c>
      <c r="P789" s="11" t="s">
        <v>165</v>
      </c>
      <c r="Q789" s="11" t="s">
        <v>2180</v>
      </c>
      <c r="R789" s="11"/>
      <c r="S789" s="11" t="s">
        <v>1374</v>
      </c>
      <c r="T789" s="11"/>
      <c r="U789" s="11"/>
      <c r="V789" s="11"/>
      <c r="W789" s="11"/>
      <c r="X789" s="36">
        <f t="shared" si="24"/>
        <v>0</v>
      </c>
      <c r="Y789" s="36">
        <f t="shared" si="25"/>
        <v>0</v>
      </c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2"/>
      <c r="AN789" s="11"/>
      <c r="AO789" s="11"/>
      <c r="AP789" s="11"/>
      <c r="AQ789" s="12"/>
      <c r="AR789" s="11"/>
      <c r="AS789" s="12"/>
      <c r="AT789" s="11"/>
      <c r="AU789" s="11"/>
      <c r="AV789" s="11"/>
      <c r="AW789" s="11"/>
      <c r="AX789" s="11"/>
      <c r="AY789" s="11"/>
      <c r="AZ789" s="11"/>
      <c r="BA789" s="11"/>
      <c r="BB789" s="12"/>
      <c r="BC789" s="11"/>
      <c r="BD789" s="16"/>
      <c r="BE789" s="16"/>
    </row>
    <row r="790" spans="1:57" x14ac:dyDescent="0.3">
      <c r="A790" s="11" t="s">
        <v>3549</v>
      </c>
      <c r="B790" s="11" t="s">
        <v>3550</v>
      </c>
      <c r="C790" s="11" t="s">
        <v>1372</v>
      </c>
      <c r="D790" s="11" t="s">
        <v>1607</v>
      </c>
      <c r="E790" s="11" t="s">
        <v>1608</v>
      </c>
      <c r="F790" s="11" t="s">
        <v>1608</v>
      </c>
      <c r="G790" s="13">
        <v>42433.568576388891</v>
      </c>
      <c r="H790" s="11"/>
      <c r="I790" s="11"/>
      <c r="J790" s="11" t="s">
        <v>354</v>
      </c>
      <c r="K790" s="11"/>
      <c r="L790" s="11" t="s">
        <v>699</v>
      </c>
      <c r="M790" s="11" t="s">
        <v>353</v>
      </c>
      <c r="N790" s="11">
        <v>1069960003</v>
      </c>
      <c r="O790" s="11"/>
      <c r="P790" s="11" t="s">
        <v>388</v>
      </c>
      <c r="Q790" s="11"/>
      <c r="R790" s="11"/>
      <c r="S790" s="11" t="s">
        <v>1374</v>
      </c>
      <c r="T790" s="11"/>
      <c r="U790" s="11"/>
      <c r="V790" s="11"/>
      <c r="W790" s="11"/>
      <c r="X790" s="36">
        <f t="shared" si="24"/>
        <v>0</v>
      </c>
      <c r="Y790" s="36">
        <f t="shared" si="25"/>
        <v>0</v>
      </c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2"/>
      <c r="AL790" s="12"/>
      <c r="AM790" s="11"/>
      <c r="AN790" s="11"/>
      <c r="AO790" s="11"/>
      <c r="AP790" s="11"/>
      <c r="AQ790" s="12"/>
      <c r="AR790" s="11"/>
      <c r="AS790" s="12"/>
      <c r="AT790" s="11"/>
      <c r="AU790" s="11"/>
      <c r="AV790" s="11"/>
      <c r="AW790" s="11"/>
      <c r="AX790" s="11"/>
      <c r="AY790" s="11"/>
      <c r="AZ790" s="11"/>
      <c r="BA790" s="11"/>
      <c r="BB790" s="12"/>
      <c r="BC790" s="11"/>
      <c r="BD790" s="16"/>
      <c r="BE790" s="16"/>
    </row>
    <row r="791" spans="1:57" x14ac:dyDescent="0.3">
      <c r="A791" s="11" t="s">
        <v>3551</v>
      </c>
      <c r="B791" s="11" t="s">
        <v>3552</v>
      </c>
      <c r="C791" s="11" t="s">
        <v>1372</v>
      </c>
      <c r="D791" s="11" t="s">
        <v>1607</v>
      </c>
      <c r="E791" s="11" t="s">
        <v>1608</v>
      </c>
      <c r="F791" s="11" t="s">
        <v>1608</v>
      </c>
      <c r="G791" s="13">
        <v>42433.580439814818</v>
      </c>
      <c r="H791" s="11"/>
      <c r="I791" s="11"/>
      <c r="J791" s="11" t="s">
        <v>354</v>
      </c>
      <c r="K791" s="11"/>
      <c r="L791" s="11" t="s">
        <v>699</v>
      </c>
      <c r="M791" s="11" t="s">
        <v>353</v>
      </c>
      <c r="N791" s="11">
        <v>1069960003</v>
      </c>
      <c r="O791" s="11"/>
      <c r="P791" s="11" t="s">
        <v>388</v>
      </c>
      <c r="Q791" s="11"/>
      <c r="R791" s="11"/>
      <c r="S791" s="11" t="s">
        <v>1374</v>
      </c>
      <c r="T791" s="11"/>
      <c r="U791" s="11"/>
      <c r="V791" s="11"/>
      <c r="W791" s="11"/>
      <c r="X791" s="36">
        <f t="shared" si="24"/>
        <v>0</v>
      </c>
      <c r="Y791" s="36">
        <f t="shared" si="25"/>
        <v>0</v>
      </c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6"/>
      <c r="BE791" s="16"/>
    </row>
    <row r="792" spans="1:57" x14ac:dyDescent="0.3">
      <c r="A792" s="11" t="s">
        <v>1610</v>
      </c>
      <c r="B792" s="11" t="s">
        <v>1835</v>
      </c>
      <c r="C792" s="11" t="s">
        <v>1372</v>
      </c>
      <c r="D792" s="11" t="s">
        <v>1437</v>
      </c>
      <c r="E792" s="11" t="s">
        <v>641</v>
      </c>
      <c r="F792" s="11" t="s">
        <v>641</v>
      </c>
      <c r="G792" s="13">
        <v>42433.583773148152</v>
      </c>
      <c r="H792" s="11"/>
      <c r="I792" s="11"/>
      <c r="J792" s="11" t="s">
        <v>393</v>
      </c>
      <c r="K792" s="11"/>
      <c r="L792" s="11" t="s">
        <v>704</v>
      </c>
      <c r="M792" s="11" t="s">
        <v>348</v>
      </c>
      <c r="N792" s="11">
        <v>1019960008</v>
      </c>
      <c r="O792" s="11" t="s">
        <v>1475</v>
      </c>
      <c r="P792" s="11" t="s">
        <v>61</v>
      </c>
      <c r="Q792" s="11" t="s">
        <v>369</v>
      </c>
      <c r="R792" s="11" t="s">
        <v>978</v>
      </c>
      <c r="S792" s="11" t="s">
        <v>1383</v>
      </c>
      <c r="T792" s="11">
        <v>430</v>
      </c>
      <c r="U792" s="11">
        <v>396</v>
      </c>
      <c r="V792" s="11">
        <v>122</v>
      </c>
      <c r="W792" s="11">
        <v>56</v>
      </c>
      <c r="X792" s="36">
        <f t="shared" si="24"/>
        <v>552</v>
      </c>
      <c r="Y792" s="36">
        <f t="shared" si="25"/>
        <v>452</v>
      </c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2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6"/>
      <c r="BE792" s="16"/>
    </row>
    <row r="793" spans="1:57" x14ac:dyDescent="0.3">
      <c r="A793" s="11" t="s">
        <v>1611</v>
      </c>
      <c r="B793" s="11" t="s">
        <v>1612</v>
      </c>
      <c r="C793" s="11" t="s">
        <v>1372</v>
      </c>
      <c r="D793" s="11" t="s">
        <v>1437</v>
      </c>
      <c r="E793" s="11" t="s">
        <v>641</v>
      </c>
      <c r="F793" s="11" t="s">
        <v>641</v>
      </c>
      <c r="G793" s="13">
        <v>42433.605046296296</v>
      </c>
      <c r="H793" s="11"/>
      <c r="I793" s="11"/>
      <c r="J793" s="11" t="s">
        <v>393</v>
      </c>
      <c r="K793" s="11"/>
      <c r="L793" s="11" t="s">
        <v>704</v>
      </c>
      <c r="M793" s="11" t="s">
        <v>348</v>
      </c>
      <c r="N793" s="11">
        <v>1019960008</v>
      </c>
      <c r="O793" s="11"/>
      <c r="P793" s="11" t="s">
        <v>61</v>
      </c>
      <c r="Q793" s="11" t="s">
        <v>369</v>
      </c>
      <c r="R793" s="11" t="s">
        <v>978</v>
      </c>
      <c r="S793" s="11" t="s">
        <v>1383</v>
      </c>
      <c r="T793" s="11"/>
      <c r="U793" s="11"/>
      <c r="V793" s="11"/>
      <c r="W793" s="11"/>
      <c r="X793" s="36">
        <f t="shared" si="24"/>
        <v>0</v>
      </c>
      <c r="Y793" s="36">
        <f t="shared" si="25"/>
        <v>0</v>
      </c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6"/>
      <c r="BE793" s="16"/>
    </row>
    <row r="794" spans="1:57" x14ac:dyDescent="0.3">
      <c r="A794" s="11" t="s">
        <v>3553</v>
      </c>
      <c r="B794" s="11" t="s">
        <v>3554</v>
      </c>
      <c r="C794" s="11" t="s">
        <v>1372</v>
      </c>
      <c r="D794" s="11" t="s">
        <v>1384</v>
      </c>
      <c r="E794" s="11" t="s">
        <v>165</v>
      </c>
      <c r="F794" s="11" t="s">
        <v>413</v>
      </c>
      <c r="G794" s="13">
        <v>42433.632361111115</v>
      </c>
      <c r="H794" s="11"/>
      <c r="I794" s="11"/>
      <c r="J794" s="11" t="s">
        <v>387</v>
      </c>
      <c r="K794" s="11"/>
      <c r="L794" s="11" t="s">
        <v>699</v>
      </c>
      <c r="M794" s="11" t="s">
        <v>353</v>
      </c>
      <c r="N794" s="11">
        <v>1069960001</v>
      </c>
      <c r="O794" s="11"/>
      <c r="P794" s="11" t="s">
        <v>165</v>
      </c>
      <c r="Q794" s="11"/>
      <c r="R794" s="11"/>
      <c r="S794" s="11" t="s">
        <v>1374</v>
      </c>
      <c r="T794" s="11"/>
      <c r="U794" s="11">
        <v>8</v>
      </c>
      <c r="V794" s="11"/>
      <c r="W794" s="11"/>
      <c r="X794" s="36">
        <f t="shared" si="24"/>
        <v>0</v>
      </c>
      <c r="Y794" s="36">
        <f t="shared" si="25"/>
        <v>8</v>
      </c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2"/>
      <c r="AL794" s="12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6"/>
      <c r="BE794" s="16"/>
    </row>
    <row r="795" spans="1:57" x14ac:dyDescent="0.3">
      <c r="A795" s="11" t="s">
        <v>1613</v>
      </c>
      <c r="B795" s="11" t="s">
        <v>1614</v>
      </c>
      <c r="C795" s="11" t="s">
        <v>1372</v>
      </c>
      <c r="D795" s="11" t="s">
        <v>1472</v>
      </c>
      <c r="E795" s="11" t="s">
        <v>655</v>
      </c>
      <c r="F795" s="11" t="s">
        <v>568</v>
      </c>
      <c r="G795" s="13">
        <v>42433.626111111109</v>
      </c>
      <c r="H795" s="13">
        <v>42843.635960648149</v>
      </c>
      <c r="I795" s="11" t="s">
        <v>568</v>
      </c>
      <c r="J795" s="11" t="s">
        <v>357</v>
      </c>
      <c r="K795" s="11"/>
      <c r="L795" s="11" t="s">
        <v>1047</v>
      </c>
      <c r="M795" s="11" t="s">
        <v>348</v>
      </c>
      <c r="N795" s="11">
        <v>1019960005</v>
      </c>
      <c r="O795" s="11"/>
      <c r="P795" s="11" t="s">
        <v>124</v>
      </c>
      <c r="Q795" s="11" t="s">
        <v>369</v>
      </c>
      <c r="R795" s="11" t="s">
        <v>978</v>
      </c>
      <c r="S795" s="11" t="s">
        <v>1383</v>
      </c>
      <c r="T795" s="11">
        <v>455</v>
      </c>
      <c r="U795" s="11">
        <v>461.5</v>
      </c>
      <c r="V795" s="11">
        <v>135</v>
      </c>
      <c r="W795" s="11">
        <v>135</v>
      </c>
      <c r="X795" s="36">
        <f t="shared" si="24"/>
        <v>590</v>
      </c>
      <c r="Y795" s="36">
        <f t="shared" si="25"/>
        <v>596.5</v>
      </c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2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2"/>
      <c r="BC795" s="11"/>
      <c r="BD795" s="16"/>
      <c r="BE795" s="16"/>
    </row>
    <row r="796" spans="1:57" x14ac:dyDescent="0.3">
      <c r="A796" s="11" t="s">
        <v>1615</v>
      </c>
      <c r="B796" s="11" t="s">
        <v>1616</v>
      </c>
      <c r="C796" s="11" t="s">
        <v>1372</v>
      </c>
      <c r="D796" s="11" t="s">
        <v>1511</v>
      </c>
      <c r="E796" s="11" t="s">
        <v>520</v>
      </c>
      <c r="F796" s="11" t="s">
        <v>520</v>
      </c>
      <c r="G796" s="13">
        <v>42436.423298611109</v>
      </c>
      <c r="H796" s="13"/>
      <c r="I796" s="11"/>
      <c r="J796" s="11" t="s">
        <v>350</v>
      </c>
      <c r="K796" s="11"/>
      <c r="L796" s="11" t="s">
        <v>699</v>
      </c>
      <c r="M796" s="11" t="s">
        <v>353</v>
      </c>
      <c r="N796" s="11">
        <v>1069960001</v>
      </c>
      <c r="O796" s="11" t="s">
        <v>1473</v>
      </c>
      <c r="P796" s="11" t="s">
        <v>241</v>
      </c>
      <c r="Q796" s="11" t="s">
        <v>369</v>
      </c>
      <c r="R796" s="11" t="s">
        <v>983</v>
      </c>
      <c r="S796" s="11" t="s">
        <v>1374</v>
      </c>
      <c r="T796" s="11">
        <v>30</v>
      </c>
      <c r="U796" s="11">
        <v>4</v>
      </c>
      <c r="V796" s="11"/>
      <c r="W796" s="11"/>
      <c r="X796" s="36">
        <f t="shared" si="24"/>
        <v>30</v>
      </c>
      <c r="Y796" s="36">
        <f t="shared" si="25"/>
        <v>4</v>
      </c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2"/>
      <c r="AN796" s="12"/>
      <c r="AO796" s="12"/>
      <c r="AP796" s="12"/>
      <c r="AQ796" s="12"/>
      <c r="AR796" s="12"/>
      <c r="AS796" s="12"/>
      <c r="AT796" s="11"/>
      <c r="AU796" s="11"/>
      <c r="AV796" s="11"/>
      <c r="AW796" s="11"/>
      <c r="AX796" s="11"/>
      <c r="AY796" s="11"/>
      <c r="AZ796" s="11"/>
      <c r="BA796" s="11"/>
      <c r="BB796" s="12"/>
      <c r="BC796" s="11"/>
      <c r="BD796" s="16"/>
      <c r="BE796" s="16"/>
    </row>
    <row r="797" spans="1:57" x14ac:dyDescent="0.3">
      <c r="A797" s="11" t="s">
        <v>3555</v>
      </c>
      <c r="B797" s="11" t="s">
        <v>3556</v>
      </c>
      <c r="C797" s="11" t="s">
        <v>1372</v>
      </c>
      <c r="D797" s="11" t="s">
        <v>1497</v>
      </c>
      <c r="E797" s="11" t="s">
        <v>527</v>
      </c>
      <c r="F797" s="11" t="s">
        <v>650</v>
      </c>
      <c r="G797" s="13">
        <v>42437.558703703704</v>
      </c>
      <c r="H797" s="11"/>
      <c r="I797" s="11"/>
      <c r="J797" s="11" t="s">
        <v>350</v>
      </c>
      <c r="K797" s="11"/>
      <c r="L797" s="11" t="s">
        <v>699</v>
      </c>
      <c r="M797" s="11" t="s">
        <v>353</v>
      </c>
      <c r="N797" s="11">
        <v>1069960004</v>
      </c>
      <c r="O797" s="11"/>
      <c r="P797" s="11" t="s">
        <v>61</v>
      </c>
      <c r="Q797" s="11"/>
      <c r="R797" s="11" t="s">
        <v>983</v>
      </c>
      <c r="S797" s="11" t="s">
        <v>1374</v>
      </c>
      <c r="T797" s="11"/>
      <c r="U797" s="11"/>
      <c r="V797" s="11"/>
      <c r="W797" s="11"/>
      <c r="X797" s="36">
        <f t="shared" si="24"/>
        <v>0</v>
      </c>
      <c r="Y797" s="36">
        <f t="shared" si="25"/>
        <v>0</v>
      </c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6"/>
      <c r="BE797" s="16"/>
    </row>
    <row r="798" spans="1:57" x14ac:dyDescent="0.3">
      <c r="A798" s="11" t="s">
        <v>1617</v>
      </c>
      <c r="B798" s="11" t="s">
        <v>1618</v>
      </c>
      <c r="C798" s="11" t="s">
        <v>1372</v>
      </c>
      <c r="D798" s="11" t="s">
        <v>1502</v>
      </c>
      <c r="E798" s="11" t="s">
        <v>376</v>
      </c>
      <c r="F798" s="11" t="s">
        <v>376</v>
      </c>
      <c r="G798" s="13">
        <v>42438.445567129631</v>
      </c>
      <c r="H798" s="11"/>
      <c r="I798" s="11"/>
      <c r="J798" s="11" t="s">
        <v>354</v>
      </c>
      <c r="K798" s="11"/>
      <c r="L798" s="11" t="s">
        <v>699</v>
      </c>
      <c r="M798" s="11" t="s">
        <v>353</v>
      </c>
      <c r="N798" s="11">
        <v>1069960001</v>
      </c>
      <c r="O798" s="11" t="s">
        <v>1473</v>
      </c>
      <c r="P798" s="11" t="s">
        <v>61</v>
      </c>
      <c r="Q798" s="11" t="s">
        <v>369</v>
      </c>
      <c r="R798" s="11" t="s">
        <v>978</v>
      </c>
      <c r="S798" s="11" t="s">
        <v>1383</v>
      </c>
      <c r="T798" s="11">
        <v>40</v>
      </c>
      <c r="U798" s="11">
        <v>32</v>
      </c>
      <c r="V798" s="11"/>
      <c r="W798" s="11"/>
      <c r="X798" s="36">
        <f t="shared" si="24"/>
        <v>40</v>
      </c>
      <c r="Y798" s="36">
        <f t="shared" si="25"/>
        <v>32</v>
      </c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2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2"/>
      <c r="BC798" s="11"/>
      <c r="BD798" s="16"/>
      <c r="BE798" s="16"/>
    </row>
    <row r="799" spans="1:57" x14ac:dyDescent="0.3">
      <c r="A799" s="11" t="s">
        <v>3557</v>
      </c>
      <c r="B799" s="11" t="s">
        <v>3558</v>
      </c>
      <c r="C799" s="11" t="s">
        <v>1372</v>
      </c>
      <c r="D799" s="11" t="s">
        <v>1403</v>
      </c>
      <c r="E799" s="11" t="s">
        <v>373</v>
      </c>
      <c r="F799" s="11" t="s">
        <v>373</v>
      </c>
      <c r="G799" s="13">
        <v>42438.621527777781</v>
      </c>
      <c r="H799" s="11"/>
      <c r="I799" s="11"/>
      <c r="J799" s="11" t="s">
        <v>387</v>
      </c>
      <c r="K799" s="11"/>
      <c r="L799" s="11" t="s">
        <v>699</v>
      </c>
      <c r="M799" s="11" t="s">
        <v>353</v>
      </c>
      <c r="N799" s="11">
        <v>1069960001</v>
      </c>
      <c r="O799" s="11" t="s">
        <v>1473</v>
      </c>
      <c r="P799" s="11" t="s">
        <v>165</v>
      </c>
      <c r="Q799" s="11"/>
      <c r="R799" s="11" t="s">
        <v>980</v>
      </c>
      <c r="S799" s="11" t="s">
        <v>1374</v>
      </c>
      <c r="T799" s="11"/>
      <c r="U799" s="11"/>
      <c r="V799" s="11"/>
      <c r="W799" s="11"/>
      <c r="X799" s="36">
        <f t="shared" si="24"/>
        <v>0</v>
      </c>
      <c r="Y799" s="36">
        <f t="shared" si="25"/>
        <v>0</v>
      </c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6"/>
      <c r="BE799" s="16"/>
    </row>
    <row r="800" spans="1:57" x14ac:dyDescent="0.3">
      <c r="A800" s="11" t="s">
        <v>1619</v>
      </c>
      <c r="B800" s="11" t="s">
        <v>1620</v>
      </c>
      <c r="C800" s="11" t="s">
        <v>1372</v>
      </c>
      <c r="D800" s="11" t="s">
        <v>1410</v>
      </c>
      <c r="E800" s="11" t="s">
        <v>527</v>
      </c>
      <c r="F800" s="11" t="s">
        <v>527</v>
      </c>
      <c r="G800" s="13">
        <v>42438.61619212963</v>
      </c>
      <c r="H800" s="11"/>
      <c r="I800" s="11"/>
      <c r="J800" s="11" t="s">
        <v>354</v>
      </c>
      <c r="K800" s="11"/>
      <c r="L800" s="11" t="s">
        <v>699</v>
      </c>
      <c r="M800" s="11" t="s">
        <v>353</v>
      </c>
      <c r="N800" s="11">
        <v>1019960004</v>
      </c>
      <c r="O800" s="11" t="s">
        <v>1475</v>
      </c>
      <c r="P800" s="11" t="s">
        <v>111</v>
      </c>
      <c r="Q800" s="11" t="s">
        <v>369</v>
      </c>
      <c r="R800" s="11" t="s">
        <v>978</v>
      </c>
      <c r="S800" s="11" t="s">
        <v>1374</v>
      </c>
      <c r="T800" s="11"/>
      <c r="U800" s="11"/>
      <c r="V800" s="11"/>
      <c r="W800" s="11"/>
      <c r="X800" s="36">
        <f t="shared" si="24"/>
        <v>0</v>
      </c>
      <c r="Y800" s="36">
        <f t="shared" si="25"/>
        <v>0</v>
      </c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6"/>
      <c r="BE800" s="16"/>
    </row>
    <row r="801" spans="1:57" x14ac:dyDescent="0.3">
      <c r="A801" s="11" t="s">
        <v>3559</v>
      </c>
      <c r="B801" s="11" t="s">
        <v>3560</v>
      </c>
      <c r="C801" s="11" t="s">
        <v>1372</v>
      </c>
      <c r="D801" s="11" t="s">
        <v>2223</v>
      </c>
      <c r="E801" s="11" t="s">
        <v>424</v>
      </c>
      <c r="F801" s="11" t="s">
        <v>424</v>
      </c>
      <c r="G801" s="13">
        <v>42439.549155092594</v>
      </c>
      <c r="H801" s="11"/>
      <c r="I801" s="11"/>
      <c r="J801" s="11" t="s">
        <v>387</v>
      </c>
      <c r="K801" s="11"/>
      <c r="L801" s="11" t="s">
        <v>699</v>
      </c>
      <c r="M801" s="11" t="s">
        <v>353</v>
      </c>
      <c r="N801" s="11">
        <v>1069960003</v>
      </c>
      <c r="O801" s="11" t="s">
        <v>1473</v>
      </c>
      <c r="P801" s="11" t="s">
        <v>231</v>
      </c>
      <c r="Q801" s="11"/>
      <c r="R801" s="11"/>
      <c r="S801" s="11" t="s">
        <v>1374</v>
      </c>
      <c r="T801" s="11"/>
      <c r="U801" s="11"/>
      <c r="V801" s="11"/>
      <c r="W801" s="11"/>
      <c r="X801" s="36">
        <f t="shared" si="24"/>
        <v>0</v>
      </c>
      <c r="Y801" s="36">
        <f t="shared" si="25"/>
        <v>0</v>
      </c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2"/>
      <c r="AL801" s="12"/>
      <c r="AM801" s="12"/>
      <c r="AN801" s="12"/>
      <c r="AO801" s="11"/>
      <c r="AP801" s="11"/>
      <c r="AQ801" s="12"/>
      <c r="AR801" s="12"/>
      <c r="AS801" s="12"/>
      <c r="AT801" s="11"/>
      <c r="AU801" s="11"/>
      <c r="AV801" s="11"/>
      <c r="AW801" s="11"/>
      <c r="AX801" s="11"/>
      <c r="AY801" s="11"/>
      <c r="AZ801" s="11"/>
      <c r="BA801" s="11"/>
      <c r="BB801" s="12"/>
      <c r="BC801" s="11"/>
      <c r="BD801" s="16"/>
      <c r="BE801" s="16"/>
    </row>
    <row r="802" spans="1:57" x14ac:dyDescent="0.3">
      <c r="A802" s="11" t="s">
        <v>1621</v>
      </c>
      <c r="B802" s="11" t="s">
        <v>4011</v>
      </c>
      <c r="C802" s="11" t="s">
        <v>1372</v>
      </c>
      <c r="D802" s="11" t="s">
        <v>1377</v>
      </c>
      <c r="E802" s="11" t="s">
        <v>394</v>
      </c>
      <c r="F802" s="11" t="s">
        <v>2872</v>
      </c>
      <c r="G802" s="13">
        <v>42439.588946759257</v>
      </c>
      <c r="H802" s="11"/>
      <c r="I802" s="11"/>
      <c r="J802" s="11" t="s">
        <v>350</v>
      </c>
      <c r="K802" s="11"/>
      <c r="L802" s="11" t="s">
        <v>704</v>
      </c>
      <c r="M802" s="11" t="s">
        <v>348</v>
      </c>
      <c r="N802" s="11">
        <v>1200707</v>
      </c>
      <c r="O802" s="11"/>
      <c r="P802" s="11" t="s">
        <v>77</v>
      </c>
      <c r="Q802" s="11" t="s">
        <v>369</v>
      </c>
      <c r="R802" s="11" t="s">
        <v>983</v>
      </c>
      <c r="S802" s="11" t="s">
        <v>1414</v>
      </c>
      <c r="T802" s="11">
        <v>1178</v>
      </c>
      <c r="U802" s="11">
        <v>1197.5</v>
      </c>
      <c r="V802" s="11">
        <v>649</v>
      </c>
      <c r="W802" s="11"/>
      <c r="X802" s="36">
        <f t="shared" si="24"/>
        <v>1827</v>
      </c>
      <c r="Y802" s="36">
        <f t="shared" si="25"/>
        <v>1197.5</v>
      </c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6"/>
      <c r="BE802" s="16"/>
    </row>
    <row r="803" spans="1:57" x14ac:dyDescent="0.3">
      <c r="A803" s="11" t="s">
        <v>3561</v>
      </c>
      <c r="B803" s="11" t="s">
        <v>3562</v>
      </c>
      <c r="C803" s="11" t="s">
        <v>1372</v>
      </c>
      <c r="D803" s="11" t="s">
        <v>983</v>
      </c>
      <c r="E803" s="11" t="s">
        <v>1802</v>
      </c>
      <c r="F803" s="11" t="s">
        <v>1802</v>
      </c>
      <c r="G803" s="13">
        <v>42440.55431712963</v>
      </c>
      <c r="H803" s="13"/>
      <c r="I803" s="11"/>
      <c r="J803" s="11" t="s">
        <v>378</v>
      </c>
      <c r="K803" s="11"/>
      <c r="L803" s="11" t="s">
        <v>699</v>
      </c>
      <c r="M803" s="11" t="s">
        <v>353</v>
      </c>
      <c r="N803" s="11">
        <v>1069960001</v>
      </c>
      <c r="O803" s="11"/>
      <c r="P803" s="11" t="s">
        <v>77</v>
      </c>
      <c r="Q803" s="11"/>
      <c r="R803" s="11"/>
      <c r="S803" s="11" t="s">
        <v>1374</v>
      </c>
      <c r="T803" s="11"/>
      <c r="U803" s="11"/>
      <c r="V803" s="11"/>
      <c r="W803" s="11"/>
      <c r="X803" s="36">
        <f t="shared" si="24"/>
        <v>0</v>
      </c>
      <c r="Y803" s="36">
        <f t="shared" si="25"/>
        <v>0</v>
      </c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6"/>
      <c r="BE803" s="16"/>
    </row>
    <row r="804" spans="1:57" x14ac:dyDescent="0.3">
      <c r="A804" s="11" t="s">
        <v>3563</v>
      </c>
      <c r="B804" s="11" t="s">
        <v>3564</v>
      </c>
      <c r="C804" s="11" t="s">
        <v>1372</v>
      </c>
      <c r="D804" s="11" t="s">
        <v>1509</v>
      </c>
      <c r="E804" s="11" t="s">
        <v>739</v>
      </c>
      <c r="F804" s="11" t="s">
        <v>739</v>
      </c>
      <c r="G804" s="13">
        <v>42443.68241898148</v>
      </c>
      <c r="H804" s="13"/>
      <c r="I804" s="11"/>
      <c r="J804" s="11" t="s">
        <v>387</v>
      </c>
      <c r="K804" s="11"/>
      <c r="L804" s="11" t="s">
        <v>699</v>
      </c>
      <c r="M804" s="11" t="s">
        <v>353</v>
      </c>
      <c r="N804" s="11">
        <v>1069960001</v>
      </c>
      <c r="O804" s="11"/>
      <c r="P804" s="11" t="s">
        <v>165</v>
      </c>
      <c r="Q804" s="11"/>
      <c r="R804" s="11"/>
      <c r="S804" s="11" t="s">
        <v>1374</v>
      </c>
      <c r="T804" s="11"/>
      <c r="U804" s="11"/>
      <c r="V804" s="11"/>
      <c r="W804" s="11"/>
      <c r="X804" s="36">
        <f t="shared" si="24"/>
        <v>0</v>
      </c>
      <c r="Y804" s="36">
        <f t="shared" si="25"/>
        <v>0</v>
      </c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6"/>
      <c r="BE804" s="16"/>
    </row>
    <row r="805" spans="1:57" x14ac:dyDescent="0.3">
      <c r="A805" s="11" t="s">
        <v>3565</v>
      </c>
      <c r="B805" s="11" t="s">
        <v>3566</v>
      </c>
      <c r="C805" s="11" t="s">
        <v>1372</v>
      </c>
      <c r="D805" s="11" t="s">
        <v>1586</v>
      </c>
      <c r="E805" s="11" t="s">
        <v>1562</v>
      </c>
      <c r="F805" s="11" t="s">
        <v>1562</v>
      </c>
      <c r="G805" s="13">
        <v>42445.585115740738</v>
      </c>
      <c r="H805" s="11"/>
      <c r="I805" s="11"/>
      <c r="J805" s="11" t="s">
        <v>387</v>
      </c>
      <c r="K805" s="11"/>
      <c r="L805" s="11" t="s">
        <v>699</v>
      </c>
      <c r="M805" s="11" t="s">
        <v>353</v>
      </c>
      <c r="N805" s="11">
        <v>1069960001</v>
      </c>
      <c r="O805" s="11"/>
      <c r="P805" s="11" t="s">
        <v>165</v>
      </c>
      <c r="Q805" s="11"/>
      <c r="R805" s="11"/>
      <c r="S805" s="11" t="s">
        <v>356</v>
      </c>
      <c r="T805" s="11"/>
      <c r="U805" s="11"/>
      <c r="V805" s="11"/>
      <c r="W805" s="11"/>
      <c r="X805" s="36">
        <f t="shared" si="24"/>
        <v>0</v>
      </c>
      <c r="Y805" s="36">
        <f t="shared" si="25"/>
        <v>0</v>
      </c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2"/>
      <c r="BC805" s="11"/>
      <c r="BD805" s="16"/>
      <c r="BE805" s="16"/>
    </row>
    <row r="806" spans="1:57" x14ac:dyDescent="0.3">
      <c r="A806" s="11" t="s">
        <v>1623</v>
      </c>
      <c r="B806" s="11" t="s">
        <v>1624</v>
      </c>
      <c r="C806" s="11" t="s">
        <v>1372</v>
      </c>
      <c r="D806" s="11" t="s">
        <v>1419</v>
      </c>
      <c r="E806" s="11" t="s">
        <v>372</v>
      </c>
      <c r="F806" s="11" t="s">
        <v>372</v>
      </c>
      <c r="G806" s="13">
        <v>42450.673125000001</v>
      </c>
      <c r="H806" s="11"/>
      <c r="I806" s="11"/>
      <c r="J806" s="11" t="s">
        <v>387</v>
      </c>
      <c r="K806" s="11"/>
      <c r="L806" s="11" t="s">
        <v>699</v>
      </c>
      <c r="M806" s="11" t="s">
        <v>353</v>
      </c>
      <c r="N806" s="11">
        <v>1069960001</v>
      </c>
      <c r="O806" s="11"/>
      <c r="P806" s="11" t="s">
        <v>165</v>
      </c>
      <c r="Q806" s="11" t="s">
        <v>369</v>
      </c>
      <c r="R806" s="11" t="s">
        <v>979</v>
      </c>
      <c r="S806" s="11" t="s">
        <v>1374</v>
      </c>
      <c r="T806" s="11">
        <v>8</v>
      </c>
      <c r="U806" s="11">
        <v>8</v>
      </c>
      <c r="V806" s="11"/>
      <c r="W806" s="11"/>
      <c r="X806" s="36">
        <f t="shared" si="24"/>
        <v>8</v>
      </c>
      <c r="Y806" s="36">
        <f t="shared" si="25"/>
        <v>8</v>
      </c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2"/>
      <c r="AT806" s="11"/>
      <c r="AU806" s="11"/>
      <c r="AV806" s="11"/>
      <c r="AW806" s="11"/>
      <c r="AX806" s="11"/>
      <c r="AY806" s="11"/>
      <c r="AZ806" s="11"/>
      <c r="BA806" s="11"/>
      <c r="BB806" s="12"/>
      <c r="BC806" s="11"/>
      <c r="BD806" s="16"/>
      <c r="BE806" s="16"/>
    </row>
    <row r="807" spans="1:57" x14ac:dyDescent="0.3">
      <c r="A807" s="11" t="s">
        <v>1625</v>
      </c>
      <c r="B807" s="11" t="s">
        <v>1628</v>
      </c>
      <c r="C807" s="11" t="s">
        <v>1372</v>
      </c>
      <c r="D807" s="11" t="s">
        <v>1471</v>
      </c>
      <c r="E807" s="11" t="s">
        <v>115</v>
      </c>
      <c r="F807" s="11" t="s">
        <v>633</v>
      </c>
      <c r="G807" s="13">
        <v>42451.385729166665</v>
      </c>
      <c r="H807" s="11"/>
      <c r="I807" s="11"/>
      <c r="J807" s="11" t="s">
        <v>350</v>
      </c>
      <c r="K807" s="11"/>
      <c r="L807" s="11" t="s">
        <v>700</v>
      </c>
      <c r="M807" s="11" t="s">
        <v>353</v>
      </c>
      <c r="N807" s="11">
        <v>1069960006</v>
      </c>
      <c r="O807" s="11" t="s">
        <v>1473</v>
      </c>
      <c r="P807" s="11" t="s">
        <v>115</v>
      </c>
      <c r="Q807" s="11" t="s">
        <v>369</v>
      </c>
      <c r="R807" s="11" t="s">
        <v>980</v>
      </c>
      <c r="S807" s="11" t="s">
        <v>1374</v>
      </c>
      <c r="T807" s="11">
        <v>80</v>
      </c>
      <c r="U807" s="11"/>
      <c r="V807" s="11"/>
      <c r="W807" s="11"/>
      <c r="X807" s="36">
        <f t="shared" si="24"/>
        <v>80</v>
      </c>
      <c r="Y807" s="36">
        <f t="shared" si="25"/>
        <v>0</v>
      </c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6"/>
      <c r="BE807" s="16"/>
    </row>
    <row r="808" spans="1:57" x14ac:dyDescent="0.3">
      <c r="A808" s="11" t="s">
        <v>1629</v>
      </c>
      <c r="B808" s="11" t="s">
        <v>1630</v>
      </c>
      <c r="C808" s="11" t="s">
        <v>1372</v>
      </c>
      <c r="D808" s="11" t="s">
        <v>1714</v>
      </c>
      <c r="E808" s="11" t="s">
        <v>738</v>
      </c>
      <c r="F808" s="11" t="s">
        <v>738</v>
      </c>
      <c r="G808" s="13">
        <v>42452.547743055555</v>
      </c>
      <c r="H808" s="11"/>
      <c r="I808" s="11"/>
      <c r="J808" s="11" t="s">
        <v>350</v>
      </c>
      <c r="K808" s="11"/>
      <c r="L808" s="11" t="s">
        <v>699</v>
      </c>
      <c r="M808" s="11"/>
      <c r="N808" s="11">
        <v>1069960001</v>
      </c>
      <c r="O808" s="11"/>
      <c r="P808" s="11" t="s">
        <v>653</v>
      </c>
      <c r="Q808" s="11" t="s">
        <v>369</v>
      </c>
      <c r="R808" s="11" t="s">
        <v>978</v>
      </c>
      <c r="S808" s="11" t="s">
        <v>1374</v>
      </c>
      <c r="T808" s="11"/>
      <c r="U808" s="11"/>
      <c r="V808" s="11"/>
      <c r="W808" s="11"/>
      <c r="X808" s="36">
        <f t="shared" si="24"/>
        <v>0</v>
      </c>
      <c r="Y808" s="36">
        <f t="shared" si="25"/>
        <v>0</v>
      </c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2"/>
      <c r="AL808" s="12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2"/>
      <c r="BC808" s="11"/>
      <c r="BD808" s="16"/>
      <c r="BE808" s="16"/>
    </row>
    <row r="809" spans="1:57" x14ac:dyDescent="0.3">
      <c r="A809" s="11" t="s">
        <v>3568</v>
      </c>
      <c r="B809" s="11" t="s">
        <v>3569</v>
      </c>
      <c r="C809" s="11" t="s">
        <v>1372</v>
      </c>
      <c r="D809" s="11" t="s">
        <v>1509</v>
      </c>
      <c r="E809" s="11" t="s">
        <v>3570</v>
      </c>
      <c r="F809" s="11" t="s">
        <v>739</v>
      </c>
      <c r="G809" s="13">
        <v>42453.466064814813</v>
      </c>
      <c r="H809" s="13"/>
      <c r="I809" s="11"/>
      <c r="J809" s="11" t="s">
        <v>387</v>
      </c>
      <c r="K809" s="11"/>
      <c r="L809" s="11" t="s">
        <v>699</v>
      </c>
      <c r="M809" s="11" t="s">
        <v>353</v>
      </c>
      <c r="N809" s="11">
        <v>1069960001</v>
      </c>
      <c r="O809" s="11"/>
      <c r="P809" s="11" t="s">
        <v>165</v>
      </c>
      <c r="Q809" s="11"/>
      <c r="R809" s="11"/>
      <c r="S809" s="11" t="s">
        <v>1374</v>
      </c>
      <c r="T809" s="11"/>
      <c r="U809" s="11"/>
      <c r="V809" s="11"/>
      <c r="W809" s="11"/>
      <c r="X809" s="36">
        <f t="shared" si="24"/>
        <v>0</v>
      </c>
      <c r="Y809" s="36">
        <f t="shared" si="25"/>
        <v>0</v>
      </c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2"/>
      <c r="AL809" s="11"/>
      <c r="AM809" s="12"/>
      <c r="AN809" s="12"/>
      <c r="AO809" s="12"/>
      <c r="AP809" s="11"/>
      <c r="AQ809" s="12"/>
      <c r="AR809" s="11"/>
      <c r="AS809" s="12"/>
      <c r="AT809" s="11"/>
      <c r="AU809" s="11"/>
      <c r="AV809" s="11"/>
      <c r="AW809" s="11"/>
      <c r="AX809" s="11"/>
      <c r="AY809" s="11"/>
      <c r="AZ809" s="11"/>
      <c r="BA809" s="11"/>
      <c r="BB809" s="12"/>
      <c r="BC809" s="11"/>
      <c r="BD809" s="16"/>
      <c r="BE809" s="16"/>
    </row>
    <row r="810" spans="1:57" x14ac:dyDescent="0.3">
      <c r="A810" s="11" t="s">
        <v>1631</v>
      </c>
      <c r="B810" s="11" t="s">
        <v>1632</v>
      </c>
      <c r="C810" s="11" t="s">
        <v>1372</v>
      </c>
      <c r="D810" s="11" t="s">
        <v>1509</v>
      </c>
      <c r="E810" s="11" t="s">
        <v>739</v>
      </c>
      <c r="F810" s="11" t="s">
        <v>739</v>
      </c>
      <c r="G810" s="13">
        <v>42454.549513888887</v>
      </c>
      <c r="H810" s="11"/>
      <c r="I810" s="11"/>
      <c r="J810" s="11" t="s">
        <v>387</v>
      </c>
      <c r="K810" s="11"/>
      <c r="L810" s="11" t="s">
        <v>699</v>
      </c>
      <c r="M810" s="11" t="s">
        <v>353</v>
      </c>
      <c r="N810" s="11">
        <v>1069960001</v>
      </c>
      <c r="O810" s="11"/>
      <c r="P810" s="11" t="s">
        <v>165</v>
      </c>
      <c r="Q810" s="11" t="s">
        <v>369</v>
      </c>
      <c r="R810" s="11" t="s">
        <v>979</v>
      </c>
      <c r="S810" s="11" t="s">
        <v>1383</v>
      </c>
      <c r="T810" s="11"/>
      <c r="U810" s="11"/>
      <c r="V810" s="11"/>
      <c r="W810" s="11"/>
      <c r="X810" s="36">
        <f t="shared" si="24"/>
        <v>0</v>
      </c>
      <c r="Y810" s="36">
        <f t="shared" si="25"/>
        <v>0</v>
      </c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2"/>
      <c r="AL810" s="12"/>
      <c r="AM810" s="12"/>
      <c r="AN810" s="12"/>
      <c r="AO810" s="11"/>
      <c r="AP810" s="11"/>
      <c r="AQ810" s="12"/>
      <c r="AR810" s="11"/>
      <c r="AS810" s="12"/>
      <c r="AT810" s="11"/>
      <c r="AU810" s="11"/>
      <c r="AV810" s="11"/>
      <c r="AW810" s="11"/>
      <c r="AX810" s="11"/>
      <c r="AY810" s="11"/>
      <c r="AZ810" s="11"/>
      <c r="BA810" s="11"/>
      <c r="BB810" s="12"/>
      <c r="BC810" s="11"/>
      <c r="BD810" s="16"/>
      <c r="BE810" s="16"/>
    </row>
    <row r="811" spans="1:57" x14ac:dyDescent="0.3">
      <c r="A811" s="11" t="s">
        <v>1633</v>
      </c>
      <c r="B811" s="11" t="s">
        <v>1634</v>
      </c>
      <c r="C811" s="11" t="s">
        <v>1372</v>
      </c>
      <c r="D811" s="11" t="s">
        <v>2591</v>
      </c>
      <c r="E811" s="11" t="s">
        <v>61</v>
      </c>
      <c r="F811" s="11" t="s">
        <v>61</v>
      </c>
      <c r="G811" s="13">
        <v>42454.560416666667</v>
      </c>
      <c r="H811" s="11"/>
      <c r="I811" s="11"/>
      <c r="J811" s="11" t="s">
        <v>350</v>
      </c>
      <c r="K811" s="11"/>
      <c r="L811" s="11" t="s">
        <v>699</v>
      </c>
      <c r="M811" s="11" t="s">
        <v>353</v>
      </c>
      <c r="N811" s="11">
        <v>1069960001</v>
      </c>
      <c r="O811" s="11"/>
      <c r="P811" s="11" t="s">
        <v>61</v>
      </c>
      <c r="Q811" s="11" t="s">
        <v>369</v>
      </c>
      <c r="R811" s="11" t="s">
        <v>978</v>
      </c>
      <c r="S811" s="11" t="s">
        <v>1374</v>
      </c>
      <c r="T811" s="11"/>
      <c r="U811" s="11"/>
      <c r="V811" s="11"/>
      <c r="W811" s="11"/>
      <c r="X811" s="36">
        <f t="shared" si="24"/>
        <v>0</v>
      </c>
      <c r="Y811" s="36">
        <f t="shared" si="25"/>
        <v>0</v>
      </c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2"/>
      <c r="AL811" s="12"/>
      <c r="AM811" s="12"/>
      <c r="AN811" s="11"/>
      <c r="AO811" s="11"/>
      <c r="AP811" s="11"/>
      <c r="AQ811" s="12"/>
      <c r="AR811" s="11"/>
      <c r="AS811" s="12"/>
      <c r="AT811" s="11"/>
      <c r="AU811" s="11"/>
      <c r="AV811" s="11"/>
      <c r="AW811" s="11"/>
      <c r="AX811" s="11"/>
      <c r="AY811" s="11"/>
      <c r="AZ811" s="11"/>
      <c r="BA811" s="11"/>
      <c r="BB811" s="12"/>
      <c r="BC811" s="11"/>
      <c r="BD811" s="16"/>
      <c r="BE811" s="16"/>
    </row>
    <row r="812" spans="1:57" x14ac:dyDescent="0.3">
      <c r="A812" s="11" t="s">
        <v>1635</v>
      </c>
      <c r="B812" s="11" t="s">
        <v>1636</v>
      </c>
      <c r="C812" s="11" t="s">
        <v>1372</v>
      </c>
      <c r="D812" s="11" t="s">
        <v>1461</v>
      </c>
      <c r="E812" s="11" t="s">
        <v>391</v>
      </c>
      <c r="F812" s="11" t="s">
        <v>472</v>
      </c>
      <c r="G812" s="13">
        <v>42457.350381944445</v>
      </c>
      <c r="H812" s="11"/>
      <c r="I812" s="11"/>
      <c r="J812" s="11" t="s">
        <v>350</v>
      </c>
      <c r="K812" s="11"/>
      <c r="L812" s="11" t="s">
        <v>699</v>
      </c>
      <c r="M812" s="11" t="s">
        <v>353</v>
      </c>
      <c r="N812" s="11">
        <v>1069960001</v>
      </c>
      <c r="O812" s="11" t="s">
        <v>1473</v>
      </c>
      <c r="P812" s="11" t="s">
        <v>77</v>
      </c>
      <c r="Q812" s="11" t="s">
        <v>369</v>
      </c>
      <c r="R812" s="11" t="s">
        <v>983</v>
      </c>
      <c r="S812" s="11" t="s">
        <v>1383</v>
      </c>
      <c r="T812" s="11">
        <v>25</v>
      </c>
      <c r="U812" s="11">
        <v>25</v>
      </c>
      <c r="V812" s="11"/>
      <c r="W812" s="11"/>
      <c r="X812" s="36">
        <f t="shared" ref="X812:X875" si="26">T812+V812</f>
        <v>25</v>
      </c>
      <c r="Y812" s="36">
        <f t="shared" ref="Y812:Y875" si="27">U812+W812</f>
        <v>25</v>
      </c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2"/>
      <c r="AL812" s="12"/>
      <c r="AM812" s="11"/>
      <c r="AN812" s="11"/>
      <c r="AO812" s="11"/>
      <c r="AP812" s="11"/>
      <c r="AQ812" s="12"/>
      <c r="AR812" s="11"/>
      <c r="AS812" s="12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6"/>
      <c r="BE812" s="16"/>
    </row>
    <row r="813" spans="1:57" x14ac:dyDescent="0.3">
      <c r="A813" s="11" t="s">
        <v>1637</v>
      </c>
      <c r="B813" s="11" t="s">
        <v>1638</v>
      </c>
      <c r="C813" s="11" t="s">
        <v>1372</v>
      </c>
      <c r="D813" s="11" t="s">
        <v>1451</v>
      </c>
      <c r="E813" s="11" t="s">
        <v>598</v>
      </c>
      <c r="F813" s="11" t="s">
        <v>598</v>
      </c>
      <c r="G813" s="13">
        <v>42457.41097222222</v>
      </c>
      <c r="H813" s="11"/>
      <c r="I813" s="11"/>
      <c r="J813" s="11" t="s">
        <v>350</v>
      </c>
      <c r="K813" s="11"/>
      <c r="L813" s="11" t="s">
        <v>699</v>
      </c>
      <c r="M813" s="11" t="s">
        <v>353</v>
      </c>
      <c r="N813" s="11">
        <v>1019960002</v>
      </c>
      <c r="O813" s="11" t="s">
        <v>1475</v>
      </c>
      <c r="P813" s="11" t="s">
        <v>388</v>
      </c>
      <c r="Q813" s="11" t="s">
        <v>369</v>
      </c>
      <c r="R813" s="11" t="s">
        <v>981</v>
      </c>
      <c r="S813" s="11" t="s">
        <v>1374</v>
      </c>
      <c r="T813" s="11"/>
      <c r="U813" s="11"/>
      <c r="V813" s="11"/>
      <c r="W813" s="11"/>
      <c r="X813" s="36">
        <f t="shared" si="26"/>
        <v>0</v>
      </c>
      <c r="Y813" s="36">
        <f t="shared" si="27"/>
        <v>0</v>
      </c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6"/>
      <c r="BE813" s="16"/>
    </row>
    <row r="814" spans="1:57" x14ac:dyDescent="0.3">
      <c r="A814" s="11" t="s">
        <v>1639</v>
      </c>
      <c r="B814" s="11" t="s">
        <v>1640</v>
      </c>
      <c r="C814" s="11" t="s">
        <v>1372</v>
      </c>
      <c r="D814" s="11" t="s">
        <v>1461</v>
      </c>
      <c r="E814" s="11" t="s">
        <v>391</v>
      </c>
      <c r="F814" s="11" t="s">
        <v>649</v>
      </c>
      <c r="G814" s="13">
        <v>42457.430347222224</v>
      </c>
      <c r="H814" s="11"/>
      <c r="I814" s="11"/>
      <c r="J814" s="11" t="s">
        <v>350</v>
      </c>
      <c r="K814" s="11"/>
      <c r="L814" s="11" t="s">
        <v>699</v>
      </c>
      <c r="M814" s="11" t="s">
        <v>353</v>
      </c>
      <c r="N814" s="11">
        <v>1069960001</v>
      </c>
      <c r="O814" s="11" t="s">
        <v>1473</v>
      </c>
      <c r="P814" s="11" t="s">
        <v>77</v>
      </c>
      <c r="Q814" s="11" t="s">
        <v>369</v>
      </c>
      <c r="R814" s="11" t="s">
        <v>983</v>
      </c>
      <c r="S814" s="11" t="s">
        <v>1383</v>
      </c>
      <c r="T814" s="11"/>
      <c r="U814" s="11"/>
      <c r="V814" s="11"/>
      <c r="W814" s="11"/>
      <c r="X814" s="36">
        <f t="shared" si="26"/>
        <v>0</v>
      </c>
      <c r="Y814" s="36">
        <f t="shared" si="27"/>
        <v>0</v>
      </c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2"/>
      <c r="AL814" s="12"/>
      <c r="AM814" s="12"/>
      <c r="AN814" s="12"/>
      <c r="AO814" s="12"/>
      <c r="AP814" s="12"/>
      <c r="AQ814" s="12"/>
      <c r="AR814" s="12"/>
      <c r="AS814" s="12"/>
      <c r="AT814" s="11"/>
      <c r="AU814" s="11"/>
      <c r="AV814" s="11"/>
      <c r="AW814" s="11"/>
      <c r="AX814" s="11"/>
      <c r="AY814" s="11"/>
      <c r="AZ814" s="11"/>
      <c r="BA814" s="11"/>
      <c r="BB814" s="12"/>
      <c r="BC814" s="11"/>
      <c r="BD814" s="16"/>
      <c r="BE814" s="16"/>
    </row>
    <row r="815" spans="1:57" x14ac:dyDescent="0.3">
      <c r="A815" s="11" t="s">
        <v>3572</v>
      </c>
      <c r="B815" s="11" t="s">
        <v>3573</v>
      </c>
      <c r="C815" s="11" t="s">
        <v>1372</v>
      </c>
      <c r="D815" s="11" t="s">
        <v>2223</v>
      </c>
      <c r="E815" s="11" t="s">
        <v>424</v>
      </c>
      <c r="F815" s="11" t="s">
        <v>424</v>
      </c>
      <c r="G815" s="13">
        <v>42458.514155092591</v>
      </c>
      <c r="H815" s="13"/>
      <c r="I815" s="11"/>
      <c r="J815" s="11" t="s">
        <v>387</v>
      </c>
      <c r="K815" s="11"/>
      <c r="L815" s="11" t="s">
        <v>699</v>
      </c>
      <c r="M815" s="11" t="s">
        <v>353</v>
      </c>
      <c r="N815" s="11">
        <v>1069960001</v>
      </c>
      <c r="O815" s="11"/>
      <c r="P815" s="11" t="s">
        <v>165</v>
      </c>
      <c r="Q815" s="11"/>
      <c r="R815" s="11"/>
      <c r="S815" s="11" t="s">
        <v>1374</v>
      </c>
      <c r="T815" s="11"/>
      <c r="U815" s="11"/>
      <c r="V815" s="11"/>
      <c r="W815" s="11"/>
      <c r="X815" s="36">
        <f t="shared" si="26"/>
        <v>0</v>
      </c>
      <c r="Y815" s="36">
        <f t="shared" si="27"/>
        <v>0</v>
      </c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6"/>
      <c r="BE815" s="16"/>
    </row>
    <row r="816" spans="1:57" x14ac:dyDescent="0.3">
      <c r="A816" s="11" t="s">
        <v>1641</v>
      </c>
      <c r="B816" s="11" t="s">
        <v>1642</v>
      </c>
      <c r="C816" s="11" t="s">
        <v>1372</v>
      </c>
      <c r="D816" s="11" t="s">
        <v>1377</v>
      </c>
      <c r="E816" s="11" t="s">
        <v>394</v>
      </c>
      <c r="F816" s="11" t="s">
        <v>394</v>
      </c>
      <c r="G816" s="13">
        <v>42458.603136574071</v>
      </c>
      <c r="H816" s="11"/>
      <c r="I816" s="11"/>
      <c r="J816" s="11" t="s">
        <v>354</v>
      </c>
      <c r="K816" s="11"/>
      <c r="L816" s="11" t="s">
        <v>699</v>
      </c>
      <c r="M816" s="11" t="s">
        <v>353</v>
      </c>
      <c r="N816" s="11">
        <v>1069960001</v>
      </c>
      <c r="O816" s="11" t="s">
        <v>1473</v>
      </c>
      <c r="P816" s="11" t="s">
        <v>77</v>
      </c>
      <c r="Q816" s="11" t="s">
        <v>369</v>
      </c>
      <c r="R816" s="11" t="s">
        <v>983</v>
      </c>
      <c r="S816" s="11" t="s">
        <v>1383</v>
      </c>
      <c r="T816" s="11">
        <v>30</v>
      </c>
      <c r="U816" s="11">
        <v>29.5</v>
      </c>
      <c r="V816" s="11"/>
      <c r="W816" s="11"/>
      <c r="X816" s="36">
        <f t="shared" si="26"/>
        <v>30</v>
      </c>
      <c r="Y816" s="36">
        <f t="shared" si="27"/>
        <v>29.5</v>
      </c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2"/>
      <c r="AL816" s="12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2"/>
      <c r="BC816" s="11"/>
      <c r="BD816" s="16"/>
      <c r="BE816" s="16"/>
    </row>
    <row r="817" spans="1:57" x14ac:dyDescent="0.3">
      <c r="A817" s="11" t="s">
        <v>1643</v>
      </c>
      <c r="B817" s="11" t="s">
        <v>1644</v>
      </c>
      <c r="C817" s="11" t="s">
        <v>1372</v>
      </c>
      <c r="D817" s="11" t="s">
        <v>1428</v>
      </c>
      <c r="E817" s="11" t="s">
        <v>587</v>
      </c>
      <c r="F817" s="11" t="s">
        <v>587</v>
      </c>
      <c r="G817" s="13">
        <v>42459.69976851852</v>
      </c>
      <c r="H817" s="11">
        <v>42754.073750000003</v>
      </c>
      <c r="I817" s="11" t="s">
        <v>790</v>
      </c>
      <c r="J817" s="11" t="s">
        <v>387</v>
      </c>
      <c r="K817" s="11"/>
      <c r="L817" s="11" t="s">
        <v>1047</v>
      </c>
      <c r="M817" s="11" t="s">
        <v>348</v>
      </c>
      <c r="N817" s="11">
        <v>1019960005</v>
      </c>
      <c r="O817" s="11"/>
      <c r="P817" s="11" t="s">
        <v>165</v>
      </c>
      <c r="Q817" s="11" t="s">
        <v>369</v>
      </c>
      <c r="R817" s="11"/>
      <c r="S817" s="11" t="s">
        <v>1383</v>
      </c>
      <c r="T817" s="11">
        <v>1500</v>
      </c>
      <c r="U817" s="11">
        <v>1514.5</v>
      </c>
      <c r="V817" s="11">
        <v>370</v>
      </c>
      <c r="W817" s="11">
        <v>400</v>
      </c>
      <c r="X817" s="36">
        <f t="shared" si="26"/>
        <v>1870</v>
      </c>
      <c r="Y817" s="36">
        <f t="shared" si="27"/>
        <v>1914.5</v>
      </c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2"/>
      <c r="AL817" s="12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2"/>
      <c r="BC817" s="11"/>
      <c r="BD817" s="16"/>
      <c r="BE817" s="16"/>
    </row>
    <row r="818" spans="1:57" x14ac:dyDescent="0.3">
      <c r="A818" s="11" t="s">
        <v>3574</v>
      </c>
      <c r="B818" s="11" t="s">
        <v>3575</v>
      </c>
      <c r="C818" s="11" t="s">
        <v>1372</v>
      </c>
      <c r="D818" s="11" t="s">
        <v>1752</v>
      </c>
      <c r="E818" s="11" t="s">
        <v>470</v>
      </c>
      <c r="F818" s="11" t="s">
        <v>3462</v>
      </c>
      <c r="G818" s="13">
        <v>42460.404224537036</v>
      </c>
      <c r="H818" s="11"/>
      <c r="I818" s="11"/>
      <c r="J818" s="11" t="s">
        <v>387</v>
      </c>
      <c r="K818" s="11"/>
      <c r="L818" s="11" t="s">
        <v>699</v>
      </c>
      <c r="M818" s="11" t="s">
        <v>353</v>
      </c>
      <c r="N818" s="11">
        <v>1069960001</v>
      </c>
      <c r="O818" s="11"/>
      <c r="P818" s="11" t="s">
        <v>165</v>
      </c>
      <c r="Q818" s="11"/>
      <c r="R818" s="11"/>
      <c r="S818" s="11" t="s">
        <v>1374</v>
      </c>
      <c r="T818" s="11"/>
      <c r="U818" s="11"/>
      <c r="V818" s="11"/>
      <c r="W818" s="11"/>
      <c r="X818" s="36">
        <f t="shared" si="26"/>
        <v>0</v>
      </c>
      <c r="Y818" s="36">
        <f t="shared" si="27"/>
        <v>0</v>
      </c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2"/>
      <c r="AL818" s="12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2"/>
      <c r="BC818" s="11"/>
      <c r="BD818" s="16"/>
      <c r="BE818" s="16"/>
    </row>
    <row r="819" spans="1:57" x14ac:dyDescent="0.3">
      <c r="A819" s="11" t="s">
        <v>3576</v>
      </c>
      <c r="B819" s="11" t="s">
        <v>3577</v>
      </c>
      <c r="C819" s="11" t="s">
        <v>1372</v>
      </c>
      <c r="D819" s="11" t="s">
        <v>1486</v>
      </c>
      <c r="E819" s="11" t="s">
        <v>165</v>
      </c>
      <c r="F819" s="11" t="s">
        <v>423</v>
      </c>
      <c r="G819" s="13">
        <v>42460.436886574076</v>
      </c>
      <c r="H819" s="11"/>
      <c r="I819" s="11"/>
      <c r="J819" s="11" t="s">
        <v>387</v>
      </c>
      <c r="K819" s="11"/>
      <c r="L819" s="11" t="s">
        <v>699</v>
      </c>
      <c r="M819" s="11" t="s">
        <v>353</v>
      </c>
      <c r="N819" s="11">
        <v>1069960003</v>
      </c>
      <c r="O819" s="11" t="s">
        <v>1473</v>
      </c>
      <c r="P819" s="11" t="s">
        <v>165</v>
      </c>
      <c r="Q819" s="11"/>
      <c r="R819" s="11"/>
      <c r="S819" s="11" t="s">
        <v>1374</v>
      </c>
      <c r="T819" s="11"/>
      <c r="U819" s="11"/>
      <c r="V819" s="11"/>
      <c r="W819" s="11"/>
      <c r="X819" s="36">
        <f t="shared" si="26"/>
        <v>0</v>
      </c>
      <c r="Y819" s="36">
        <f t="shared" si="27"/>
        <v>0</v>
      </c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6"/>
      <c r="BE819" s="16"/>
    </row>
    <row r="820" spans="1:57" x14ac:dyDescent="0.3">
      <c r="A820" s="11" t="s">
        <v>3578</v>
      </c>
      <c r="B820" s="11" t="s">
        <v>3579</v>
      </c>
      <c r="C820" s="11" t="s">
        <v>1372</v>
      </c>
      <c r="D820" s="11" t="s">
        <v>1752</v>
      </c>
      <c r="E820" s="11" t="s">
        <v>1807</v>
      </c>
      <c r="F820" s="11" t="s">
        <v>1807</v>
      </c>
      <c r="G820" s="13">
        <v>42460.444768518515</v>
      </c>
      <c r="H820" s="11"/>
      <c r="I820" s="11"/>
      <c r="J820" s="11" t="s">
        <v>387</v>
      </c>
      <c r="K820" s="11"/>
      <c r="L820" s="11" t="s">
        <v>699</v>
      </c>
      <c r="M820" s="11" t="s">
        <v>353</v>
      </c>
      <c r="N820" s="11">
        <v>1069960001</v>
      </c>
      <c r="O820" s="11"/>
      <c r="P820" s="11" t="s">
        <v>165</v>
      </c>
      <c r="Q820" s="11"/>
      <c r="R820" s="11"/>
      <c r="S820" s="11" t="s">
        <v>1374</v>
      </c>
      <c r="T820" s="11"/>
      <c r="U820" s="11"/>
      <c r="V820" s="11"/>
      <c r="W820" s="11"/>
      <c r="X820" s="36">
        <f t="shared" si="26"/>
        <v>0</v>
      </c>
      <c r="Y820" s="36">
        <f t="shared" si="27"/>
        <v>0</v>
      </c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6"/>
      <c r="BE820" s="16"/>
    </row>
    <row r="821" spans="1:57" x14ac:dyDescent="0.3">
      <c r="A821" s="11" t="s">
        <v>1645</v>
      </c>
      <c r="B821" s="11" t="s">
        <v>4607</v>
      </c>
      <c r="C821" s="11" t="s">
        <v>1372</v>
      </c>
      <c r="D821" s="11" t="s">
        <v>1504</v>
      </c>
      <c r="E821" s="11" t="s">
        <v>1558</v>
      </c>
      <c r="F821" s="11" t="s">
        <v>1558</v>
      </c>
      <c r="G821" s="13">
        <v>42460.693229166667</v>
      </c>
      <c r="H821" s="11">
        <v>42831.677071759259</v>
      </c>
      <c r="I821" s="11" t="s">
        <v>1558</v>
      </c>
      <c r="J821" s="11" t="s">
        <v>350</v>
      </c>
      <c r="K821" s="11"/>
      <c r="L821" s="11" t="s">
        <v>1047</v>
      </c>
      <c r="M821" s="11" t="s">
        <v>348</v>
      </c>
      <c r="N821" s="11">
        <v>1019960005</v>
      </c>
      <c r="O821" s="11" t="s">
        <v>1475</v>
      </c>
      <c r="P821" s="11" t="s">
        <v>124</v>
      </c>
      <c r="Q821" s="11" t="s">
        <v>369</v>
      </c>
      <c r="R821" s="11" t="s">
        <v>978</v>
      </c>
      <c r="S821" s="11" t="s">
        <v>1374</v>
      </c>
      <c r="T821" s="11"/>
      <c r="U821" s="11">
        <v>594</v>
      </c>
      <c r="V821" s="11"/>
      <c r="W821" s="11"/>
      <c r="X821" s="36">
        <f t="shared" si="26"/>
        <v>0</v>
      </c>
      <c r="Y821" s="36">
        <f t="shared" si="27"/>
        <v>594</v>
      </c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6"/>
      <c r="BE821" s="16"/>
    </row>
    <row r="822" spans="1:57" x14ac:dyDescent="0.3">
      <c r="A822" s="11" t="s">
        <v>3580</v>
      </c>
      <c r="B822" s="11" t="s">
        <v>4608</v>
      </c>
      <c r="C822" s="11" t="s">
        <v>1372</v>
      </c>
      <c r="D822" s="11" t="s">
        <v>1504</v>
      </c>
      <c r="E822" s="11" t="s">
        <v>1558</v>
      </c>
      <c r="F822" s="11" t="s">
        <v>1558</v>
      </c>
      <c r="G822" s="13">
        <v>42460.705509259256</v>
      </c>
      <c r="H822" s="13">
        <v>42831.678182870368</v>
      </c>
      <c r="I822" s="11" t="s">
        <v>1558</v>
      </c>
      <c r="J822" s="11" t="s">
        <v>350</v>
      </c>
      <c r="K822" s="11"/>
      <c r="L822" s="11" t="s">
        <v>1047</v>
      </c>
      <c r="M822" s="11" t="s">
        <v>348</v>
      </c>
      <c r="N822" s="11">
        <v>1019960005</v>
      </c>
      <c r="O822" s="11" t="s">
        <v>1475</v>
      </c>
      <c r="P822" s="11" t="s">
        <v>124</v>
      </c>
      <c r="Q822" s="11" t="s">
        <v>2180</v>
      </c>
      <c r="R822" s="11" t="s">
        <v>978</v>
      </c>
      <c r="S822" s="11" t="s">
        <v>1374</v>
      </c>
      <c r="T822" s="11"/>
      <c r="U822" s="11"/>
      <c r="V822" s="11"/>
      <c r="W822" s="11"/>
      <c r="X822" s="36">
        <f t="shared" si="26"/>
        <v>0</v>
      </c>
      <c r="Y822" s="36">
        <f t="shared" si="27"/>
        <v>0</v>
      </c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2"/>
      <c r="AR822" s="12"/>
      <c r="AS822" s="12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6"/>
      <c r="BE822" s="16"/>
    </row>
    <row r="823" spans="1:57" x14ac:dyDescent="0.3">
      <c r="A823" s="11" t="s">
        <v>3582</v>
      </c>
      <c r="B823" s="11" t="s">
        <v>3583</v>
      </c>
      <c r="C823" s="11" t="s">
        <v>1372</v>
      </c>
      <c r="D823" s="11" t="s">
        <v>1752</v>
      </c>
      <c r="E823" s="11" t="s">
        <v>3491</v>
      </c>
      <c r="F823" s="11" t="s">
        <v>3491</v>
      </c>
      <c r="G823" s="13">
        <v>42461.544456018521</v>
      </c>
      <c r="H823" s="11"/>
      <c r="I823" s="11"/>
      <c r="J823" s="11" t="s">
        <v>378</v>
      </c>
      <c r="K823" s="11"/>
      <c r="L823" s="11" t="s">
        <v>699</v>
      </c>
      <c r="M823" s="11" t="s">
        <v>353</v>
      </c>
      <c r="N823" s="11">
        <v>1069960001</v>
      </c>
      <c r="O823" s="11"/>
      <c r="P823" s="11" t="s">
        <v>165</v>
      </c>
      <c r="Q823" s="11"/>
      <c r="R823" s="11"/>
      <c r="S823" s="11" t="s">
        <v>1374</v>
      </c>
      <c r="T823" s="11"/>
      <c r="U823" s="11"/>
      <c r="V823" s="11"/>
      <c r="W823" s="11"/>
      <c r="X823" s="36">
        <f t="shared" si="26"/>
        <v>0</v>
      </c>
      <c r="Y823" s="36">
        <f t="shared" si="27"/>
        <v>0</v>
      </c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6"/>
      <c r="BE823" s="16"/>
    </row>
    <row r="824" spans="1:57" x14ac:dyDescent="0.3">
      <c r="A824" s="11" t="s">
        <v>1646</v>
      </c>
      <c r="B824" s="11" t="s">
        <v>3910</v>
      </c>
      <c r="C824" s="11" t="s">
        <v>1372</v>
      </c>
      <c r="D824" s="11" t="s">
        <v>1478</v>
      </c>
      <c r="E824" s="11" t="s">
        <v>669</v>
      </c>
      <c r="F824" s="11" t="s">
        <v>587</v>
      </c>
      <c r="G824" s="13">
        <v>42464.492858796293</v>
      </c>
      <c r="H824" s="11"/>
      <c r="I824" s="11"/>
      <c r="J824" s="11" t="s">
        <v>350</v>
      </c>
      <c r="K824" s="11"/>
      <c r="L824" s="11" t="s">
        <v>704</v>
      </c>
      <c r="M824" s="11" t="s">
        <v>348</v>
      </c>
      <c r="N824" s="11">
        <v>1069960001</v>
      </c>
      <c r="O824" s="11" t="s">
        <v>1475</v>
      </c>
      <c r="P824" s="11" t="s">
        <v>165</v>
      </c>
      <c r="Q824" s="11" t="s">
        <v>369</v>
      </c>
      <c r="R824" s="11" t="s">
        <v>979</v>
      </c>
      <c r="S824" s="11" t="s">
        <v>1383</v>
      </c>
      <c r="T824" s="11">
        <v>250</v>
      </c>
      <c r="U824" s="11">
        <v>250</v>
      </c>
      <c r="V824" s="11">
        <v>70</v>
      </c>
      <c r="W824" s="11">
        <v>57</v>
      </c>
      <c r="X824" s="36">
        <f t="shared" si="26"/>
        <v>320</v>
      </c>
      <c r="Y824" s="36">
        <f t="shared" si="27"/>
        <v>307</v>
      </c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2"/>
      <c r="AT824" s="11"/>
      <c r="AU824" s="11"/>
      <c r="AV824" s="11"/>
      <c r="AW824" s="11"/>
      <c r="AX824" s="11"/>
      <c r="AY824" s="11"/>
      <c r="AZ824" s="11"/>
      <c r="BA824" s="11"/>
      <c r="BB824" s="12"/>
      <c r="BC824" s="11"/>
      <c r="BD824" s="16"/>
      <c r="BE824" s="16"/>
    </row>
    <row r="825" spans="1:57" x14ac:dyDescent="0.3">
      <c r="A825" s="11" t="s">
        <v>1715</v>
      </c>
      <c r="B825" s="11" t="s">
        <v>1716</v>
      </c>
      <c r="C825" s="11" t="s">
        <v>1372</v>
      </c>
      <c r="D825" s="11" t="s">
        <v>1488</v>
      </c>
      <c r="E825" s="11" t="s">
        <v>1627</v>
      </c>
      <c r="F825" s="11" t="s">
        <v>489</v>
      </c>
      <c r="G825" s="13">
        <v>42465.391886574071</v>
      </c>
      <c r="H825" s="11"/>
      <c r="I825" s="11"/>
      <c r="J825" s="11" t="s">
        <v>387</v>
      </c>
      <c r="K825" s="11"/>
      <c r="L825" s="11" t="s">
        <v>699</v>
      </c>
      <c r="M825" s="11" t="s">
        <v>353</v>
      </c>
      <c r="N825" s="11">
        <v>1069960001</v>
      </c>
      <c r="O825" s="11"/>
      <c r="P825" s="11" t="s">
        <v>165</v>
      </c>
      <c r="Q825" s="11" t="s">
        <v>369</v>
      </c>
      <c r="R825" s="11"/>
      <c r="S825" s="11" t="s">
        <v>1374</v>
      </c>
      <c r="T825" s="11">
        <v>20</v>
      </c>
      <c r="U825" s="11">
        <v>32</v>
      </c>
      <c r="V825" s="11">
        <v>12</v>
      </c>
      <c r="W825" s="11"/>
      <c r="X825" s="36">
        <f t="shared" si="26"/>
        <v>32</v>
      </c>
      <c r="Y825" s="36">
        <f t="shared" si="27"/>
        <v>32</v>
      </c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2"/>
      <c r="AT825" s="11"/>
      <c r="AU825" s="11"/>
      <c r="AV825" s="11"/>
      <c r="AW825" s="11"/>
      <c r="AX825" s="11"/>
      <c r="AY825" s="11"/>
      <c r="AZ825" s="11"/>
      <c r="BA825" s="11"/>
      <c r="BB825" s="12"/>
      <c r="BC825" s="11"/>
      <c r="BD825" s="16"/>
      <c r="BE825" s="16"/>
    </row>
    <row r="826" spans="1:57" x14ac:dyDescent="0.3">
      <c r="A826" s="11" t="s">
        <v>3586</v>
      </c>
      <c r="B826" s="11" t="s">
        <v>3587</v>
      </c>
      <c r="C826" s="11">
        <v>162</v>
      </c>
      <c r="D826" s="11" t="s">
        <v>1506</v>
      </c>
      <c r="E826" s="11" t="s">
        <v>3588</v>
      </c>
      <c r="F826" s="11" t="s">
        <v>761</v>
      </c>
      <c r="G826" s="13">
        <v>42465.422743055555</v>
      </c>
      <c r="H826" s="11"/>
      <c r="I826" s="11"/>
      <c r="J826" s="11" t="s">
        <v>419</v>
      </c>
      <c r="K826" s="11"/>
      <c r="L826" s="11" t="s">
        <v>699</v>
      </c>
      <c r="M826" s="11" t="s">
        <v>353</v>
      </c>
      <c r="N826" s="11">
        <v>1069960004</v>
      </c>
      <c r="O826" s="11"/>
      <c r="P826" s="11" t="s">
        <v>115</v>
      </c>
      <c r="Q826" s="11"/>
      <c r="R826" s="11"/>
      <c r="S826" s="11" t="s">
        <v>1374</v>
      </c>
      <c r="T826" s="11"/>
      <c r="U826" s="11"/>
      <c r="V826" s="11"/>
      <c r="W826" s="11"/>
      <c r="X826" s="36">
        <f t="shared" si="26"/>
        <v>0</v>
      </c>
      <c r="Y826" s="36">
        <f t="shared" si="27"/>
        <v>0</v>
      </c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2"/>
      <c r="AT826" s="11"/>
      <c r="AU826" s="11"/>
      <c r="AV826" s="11"/>
      <c r="AW826" s="11"/>
      <c r="AX826" s="11"/>
      <c r="AY826" s="11"/>
      <c r="AZ826" s="11"/>
      <c r="BA826" s="11"/>
      <c r="BB826" s="12"/>
      <c r="BC826" s="11"/>
      <c r="BD826" s="16"/>
      <c r="BE826" s="16"/>
    </row>
    <row r="827" spans="1:57" x14ac:dyDescent="0.3">
      <c r="A827" s="11" t="s">
        <v>1647</v>
      </c>
      <c r="B827" s="11" t="s">
        <v>1648</v>
      </c>
      <c r="C827" s="11" t="s">
        <v>1372</v>
      </c>
      <c r="D827" s="11" t="s">
        <v>1480</v>
      </c>
      <c r="E827" s="11" t="s">
        <v>675</v>
      </c>
      <c r="F827" s="11" t="s">
        <v>675</v>
      </c>
      <c r="G827" s="13">
        <v>42465.535381944443</v>
      </c>
      <c r="H827" s="11"/>
      <c r="I827" s="11"/>
      <c r="J827" s="11" t="s">
        <v>350</v>
      </c>
      <c r="K827" s="11"/>
      <c r="L827" s="11" t="s">
        <v>699</v>
      </c>
      <c r="M827" s="11" t="s">
        <v>353</v>
      </c>
      <c r="N827" s="11">
        <v>1019960002</v>
      </c>
      <c r="O827" s="11"/>
      <c r="P827" s="11" t="s">
        <v>139</v>
      </c>
      <c r="Q827" s="11" t="s">
        <v>369</v>
      </c>
      <c r="R827" s="11" t="s">
        <v>979</v>
      </c>
      <c r="S827" s="11" t="s">
        <v>1374</v>
      </c>
      <c r="T827" s="11">
        <v>4</v>
      </c>
      <c r="U827" s="11">
        <v>4</v>
      </c>
      <c r="V827" s="11"/>
      <c r="W827" s="11"/>
      <c r="X827" s="36">
        <f t="shared" si="26"/>
        <v>4</v>
      </c>
      <c r="Y827" s="36">
        <f t="shared" si="27"/>
        <v>4</v>
      </c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6"/>
      <c r="BE827" s="16"/>
    </row>
    <row r="828" spans="1:57" x14ac:dyDescent="0.3">
      <c r="A828" s="11" t="s">
        <v>1649</v>
      </c>
      <c r="B828" s="11" t="s">
        <v>1650</v>
      </c>
      <c r="C828" s="11" t="s">
        <v>1372</v>
      </c>
      <c r="D828" s="11" t="s">
        <v>1651</v>
      </c>
      <c r="E828" s="11" t="s">
        <v>115</v>
      </c>
      <c r="F828" s="11" t="s">
        <v>1062</v>
      </c>
      <c r="G828" s="13">
        <v>42465.609236111108</v>
      </c>
      <c r="H828" s="11"/>
      <c r="I828" s="11"/>
      <c r="J828" s="11" t="s">
        <v>350</v>
      </c>
      <c r="K828" s="11"/>
      <c r="L828" s="11" t="s">
        <v>704</v>
      </c>
      <c r="M828" s="11" t="s">
        <v>348</v>
      </c>
      <c r="N828" s="11">
        <v>1019960004</v>
      </c>
      <c r="O828" s="11" t="s">
        <v>1512</v>
      </c>
      <c r="P828" s="11" t="s">
        <v>115</v>
      </c>
      <c r="Q828" s="11" t="s">
        <v>369</v>
      </c>
      <c r="R828" s="11" t="s">
        <v>980</v>
      </c>
      <c r="S828" s="11" t="s">
        <v>1374</v>
      </c>
      <c r="T828" s="11"/>
      <c r="U828" s="11"/>
      <c r="V828" s="11"/>
      <c r="W828" s="11"/>
      <c r="X828" s="36">
        <f t="shared" si="26"/>
        <v>0</v>
      </c>
      <c r="Y828" s="36">
        <f t="shared" si="27"/>
        <v>0</v>
      </c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6"/>
      <c r="BE828" s="16"/>
    </row>
    <row r="829" spans="1:57" x14ac:dyDescent="0.3">
      <c r="A829" s="11" t="s">
        <v>1652</v>
      </c>
      <c r="B829" s="11" t="s">
        <v>1653</v>
      </c>
      <c r="C829" s="11" t="s">
        <v>1372</v>
      </c>
      <c r="D829" s="11" t="s">
        <v>1457</v>
      </c>
      <c r="E829" s="11" t="s">
        <v>586</v>
      </c>
      <c r="F829" s="11" t="s">
        <v>586</v>
      </c>
      <c r="G829" s="13">
        <v>42466.60396990741</v>
      </c>
      <c r="H829" s="11"/>
      <c r="I829" s="11"/>
      <c r="J829" s="11" t="s">
        <v>350</v>
      </c>
      <c r="K829" s="11"/>
      <c r="L829" s="11" t="s">
        <v>1047</v>
      </c>
      <c r="M829" s="11" t="s">
        <v>353</v>
      </c>
      <c r="N829" s="11">
        <v>1019960005</v>
      </c>
      <c r="O829" s="11" t="s">
        <v>1475</v>
      </c>
      <c r="P829" s="11" t="s">
        <v>115</v>
      </c>
      <c r="Q829" s="11" t="s">
        <v>369</v>
      </c>
      <c r="R829" s="11"/>
      <c r="S829" s="11" t="s">
        <v>1374</v>
      </c>
      <c r="T829" s="11">
        <v>405</v>
      </c>
      <c r="U829" s="11">
        <v>399</v>
      </c>
      <c r="V829" s="11"/>
      <c r="W829" s="11"/>
      <c r="X829" s="36">
        <f t="shared" si="26"/>
        <v>405</v>
      </c>
      <c r="Y829" s="36">
        <f t="shared" si="27"/>
        <v>399</v>
      </c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6"/>
      <c r="BE829" s="16"/>
    </row>
    <row r="830" spans="1:57" x14ac:dyDescent="0.3">
      <c r="A830" s="11" t="s">
        <v>1654</v>
      </c>
      <c r="B830" s="11" t="s">
        <v>1655</v>
      </c>
      <c r="C830" s="11" t="s">
        <v>1372</v>
      </c>
      <c r="D830" s="11" t="s">
        <v>1470</v>
      </c>
      <c r="E830" s="11" t="s">
        <v>555</v>
      </c>
      <c r="F830" s="11" t="s">
        <v>555</v>
      </c>
      <c r="G830" s="13">
        <v>42466.631203703706</v>
      </c>
      <c r="H830" s="11"/>
      <c r="I830" s="11"/>
      <c r="J830" s="11" t="s">
        <v>350</v>
      </c>
      <c r="K830" s="11"/>
      <c r="L830" s="11" t="s">
        <v>699</v>
      </c>
      <c r="M830" s="11" t="s">
        <v>353</v>
      </c>
      <c r="N830" s="11">
        <v>1069960001</v>
      </c>
      <c r="O830" s="11" t="s">
        <v>1475</v>
      </c>
      <c r="P830" s="11" t="s">
        <v>241</v>
      </c>
      <c r="Q830" s="11" t="s">
        <v>369</v>
      </c>
      <c r="R830" s="11" t="s">
        <v>983</v>
      </c>
      <c r="S830" s="11" t="s">
        <v>1383</v>
      </c>
      <c r="T830" s="11">
        <v>50</v>
      </c>
      <c r="U830" s="11">
        <v>50</v>
      </c>
      <c r="V830" s="11"/>
      <c r="W830" s="11"/>
      <c r="X830" s="36">
        <f t="shared" si="26"/>
        <v>50</v>
      </c>
      <c r="Y830" s="36">
        <f t="shared" si="27"/>
        <v>50</v>
      </c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2"/>
      <c r="AN830" s="11"/>
      <c r="AO830" s="11"/>
      <c r="AP830" s="11"/>
      <c r="AQ830" s="12"/>
      <c r="AR830" s="11"/>
      <c r="AS830" s="12"/>
      <c r="AT830" s="11"/>
      <c r="AU830" s="11"/>
      <c r="AV830" s="11"/>
      <c r="AW830" s="11"/>
      <c r="AX830" s="11"/>
      <c r="AY830" s="11"/>
      <c r="AZ830" s="11"/>
      <c r="BA830" s="11"/>
      <c r="BB830" s="12"/>
      <c r="BC830" s="11"/>
      <c r="BD830" s="16"/>
      <c r="BE830" s="16"/>
    </row>
    <row r="831" spans="1:57" x14ac:dyDescent="0.3">
      <c r="A831" s="11" t="s">
        <v>3589</v>
      </c>
      <c r="B831" s="11" t="s">
        <v>3590</v>
      </c>
      <c r="C831" s="11" t="s">
        <v>1372</v>
      </c>
      <c r="D831" s="11" t="s">
        <v>2269</v>
      </c>
      <c r="E831" s="11" t="s">
        <v>461</v>
      </c>
      <c r="F831" s="11" t="s">
        <v>461</v>
      </c>
      <c r="G831" s="13">
        <v>42467.704259259262</v>
      </c>
      <c r="H831" s="11"/>
      <c r="I831" s="11"/>
      <c r="J831" s="11" t="s">
        <v>3142</v>
      </c>
      <c r="K831" s="11"/>
      <c r="L831" s="11"/>
      <c r="M831" s="11"/>
      <c r="N831" s="11"/>
      <c r="O831" s="11"/>
      <c r="P831" s="11"/>
      <c r="Q831" s="11"/>
      <c r="R831" s="11"/>
      <c r="S831" s="11" t="s">
        <v>1374</v>
      </c>
      <c r="T831" s="11"/>
      <c r="U831" s="11"/>
      <c r="V831" s="11"/>
      <c r="W831" s="11"/>
      <c r="X831" s="36">
        <f t="shared" si="26"/>
        <v>0</v>
      </c>
      <c r="Y831" s="36">
        <f t="shared" si="27"/>
        <v>0</v>
      </c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2"/>
      <c r="AL831" s="11"/>
      <c r="AM831" s="12"/>
      <c r="AN831" s="12"/>
      <c r="AO831" s="12"/>
      <c r="AP831" s="11"/>
      <c r="AQ831" s="12"/>
      <c r="AR831" s="12"/>
      <c r="AS831" s="12"/>
      <c r="AT831" s="11"/>
      <c r="AU831" s="11"/>
      <c r="AV831" s="11"/>
      <c r="AW831" s="11"/>
      <c r="AX831" s="11"/>
      <c r="AY831" s="11"/>
      <c r="AZ831" s="11"/>
      <c r="BA831" s="11"/>
      <c r="BB831" s="12"/>
      <c r="BC831" s="11"/>
      <c r="BD831" s="16"/>
      <c r="BE831" s="16"/>
    </row>
    <row r="832" spans="1:57" x14ac:dyDescent="0.3">
      <c r="A832" s="11" t="s">
        <v>3591</v>
      </c>
      <c r="B832" s="11" t="s">
        <v>3592</v>
      </c>
      <c r="C832" s="11" t="s">
        <v>1372</v>
      </c>
      <c r="D832" s="11" t="s">
        <v>1442</v>
      </c>
      <c r="E832" s="11" t="s">
        <v>165</v>
      </c>
      <c r="F832" s="11" t="s">
        <v>165</v>
      </c>
      <c r="G832" s="13">
        <v>42467.877534722225</v>
      </c>
      <c r="H832" s="11"/>
      <c r="I832" s="11"/>
      <c r="J832" s="11" t="s">
        <v>350</v>
      </c>
      <c r="K832" s="11"/>
      <c r="L832" s="11" t="s">
        <v>699</v>
      </c>
      <c r="M832" s="11" t="s">
        <v>353</v>
      </c>
      <c r="N832" s="11">
        <v>1019960002</v>
      </c>
      <c r="O832" s="11"/>
      <c r="P832" s="11" t="s">
        <v>165</v>
      </c>
      <c r="Q832" s="11"/>
      <c r="R832" s="11"/>
      <c r="S832" s="11" t="s">
        <v>1374</v>
      </c>
      <c r="T832" s="11"/>
      <c r="U832" s="11"/>
      <c r="V832" s="11"/>
      <c r="W832" s="11"/>
      <c r="X832" s="36">
        <f t="shared" si="26"/>
        <v>0</v>
      </c>
      <c r="Y832" s="36">
        <f t="shared" si="27"/>
        <v>0</v>
      </c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6"/>
      <c r="BE832" s="16"/>
    </row>
    <row r="833" spans="1:57" x14ac:dyDescent="0.3">
      <c r="A833" s="11" t="s">
        <v>1717</v>
      </c>
      <c r="B833" s="11" t="s">
        <v>4311</v>
      </c>
      <c r="C833" s="11" t="s">
        <v>1372</v>
      </c>
      <c r="D833" s="11" t="s">
        <v>1484</v>
      </c>
      <c r="E833" s="11" t="s">
        <v>418</v>
      </c>
      <c r="F833" s="11" t="s">
        <v>418</v>
      </c>
      <c r="G833" s="13">
        <v>42468.366041666668</v>
      </c>
      <c r="H833" s="13"/>
      <c r="I833" s="11"/>
      <c r="J833" s="11" t="s">
        <v>354</v>
      </c>
      <c r="K833" s="11"/>
      <c r="L833" s="11" t="s">
        <v>1047</v>
      </c>
      <c r="M833" s="11" t="s">
        <v>348</v>
      </c>
      <c r="N833" s="11">
        <v>1019960005</v>
      </c>
      <c r="O833" s="11" t="s">
        <v>1475</v>
      </c>
      <c r="P833" s="11" t="s">
        <v>139</v>
      </c>
      <c r="Q833" s="11" t="s">
        <v>369</v>
      </c>
      <c r="R833" s="11" t="s">
        <v>978</v>
      </c>
      <c r="S833" s="11" t="s">
        <v>1383</v>
      </c>
      <c r="T833" s="11">
        <v>850</v>
      </c>
      <c r="U833" s="11">
        <v>34</v>
      </c>
      <c r="V833" s="11"/>
      <c r="W833" s="11"/>
      <c r="X833" s="36">
        <f t="shared" si="26"/>
        <v>850</v>
      </c>
      <c r="Y833" s="36">
        <f t="shared" si="27"/>
        <v>34</v>
      </c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6"/>
      <c r="BE833" s="16"/>
    </row>
    <row r="834" spans="1:57" x14ac:dyDescent="0.3">
      <c r="A834" s="11" t="s">
        <v>1718</v>
      </c>
      <c r="B834" s="11" t="s">
        <v>1719</v>
      </c>
      <c r="C834" s="11" t="s">
        <v>1372</v>
      </c>
      <c r="D834" s="11" t="s">
        <v>1470</v>
      </c>
      <c r="E834" s="11" t="s">
        <v>555</v>
      </c>
      <c r="F834" s="11" t="s">
        <v>555</v>
      </c>
      <c r="G834" s="13">
        <v>42473.351909722223</v>
      </c>
      <c r="H834" s="11"/>
      <c r="I834" s="11"/>
      <c r="J834" s="11" t="s">
        <v>350</v>
      </c>
      <c r="K834" s="11"/>
      <c r="L834" s="11" t="s">
        <v>699</v>
      </c>
      <c r="M834" s="11" t="s">
        <v>353</v>
      </c>
      <c r="N834" s="11">
        <v>1069960001</v>
      </c>
      <c r="O834" s="11" t="s">
        <v>1475</v>
      </c>
      <c r="P834" s="11" t="s">
        <v>241</v>
      </c>
      <c r="Q834" s="11" t="s">
        <v>369</v>
      </c>
      <c r="R834" s="11" t="s">
        <v>983</v>
      </c>
      <c r="S834" s="11" t="s">
        <v>1383</v>
      </c>
      <c r="T834" s="11">
        <v>101</v>
      </c>
      <c r="U834" s="11">
        <v>101</v>
      </c>
      <c r="V834" s="11">
        <v>185</v>
      </c>
      <c r="W834" s="11">
        <v>185</v>
      </c>
      <c r="X834" s="36">
        <f t="shared" si="26"/>
        <v>286</v>
      </c>
      <c r="Y834" s="36">
        <f t="shared" si="27"/>
        <v>286</v>
      </c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6"/>
      <c r="BE834" s="16"/>
    </row>
    <row r="835" spans="1:57" x14ac:dyDescent="0.3">
      <c r="A835" s="11" t="s">
        <v>1720</v>
      </c>
      <c r="B835" s="11" t="s">
        <v>1721</v>
      </c>
      <c r="C835" s="11" t="s">
        <v>1372</v>
      </c>
      <c r="D835" s="11" t="s">
        <v>1428</v>
      </c>
      <c r="E835" s="11" t="s">
        <v>587</v>
      </c>
      <c r="F835" s="11" t="s">
        <v>587</v>
      </c>
      <c r="G835" s="13">
        <v>42473.474317129629</v>
      </c>
      <c r="H835" s="11"/>
      <c r="I835" s="11"/>
      <c r="J835" s="11" t="s">
        <v>350</v>
      </c>
      <c r="K835" s="11"/>
      <c r="L835" s="11" t="s">
        <v>704</v>
      </c>
      <c r="M835" s="11" t="s">
        <v>348</v>
      </c>
      <c r="N835" s="11">
        <v>1019960004</v>
      </c>
      <c r="O835" s="11"/>
      <c r="P835" s="11" t="s">
        <v>165</v>
      </c>
      <c r="Q835" s="11" t="s">
        <v>369</v>
      </c>
      <c r="R835" s="11"/>
      <c r="S835" s="11" t="s">
        <v>1383</v>
      </c>
      <c r="T835" s="11">
        <v>220</v>
      </c>
      <c r="U835" s="11">
        <v>220</v>
      </c>
      <c r="V835" s="11">
        <v>21</v>
      </c>
      <c r="W835" s="11">
        <v>21</v>
      </c>
      <c r="X835" s="36">
        <f t="shared" si="26"/>
        <v>241</v>
      </c>
      <c r="Y835" s="36">
        <f t="shared" si="27"/>
        <v>241</v>
      </c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6"/>
      <c r="BE835" s="16"/>
    </row>
    <row r="836" spans="1:57" x14ac:dyDescent="0.3">
      <c r="A836" s="11" t="s">
        <v>3593</v>
      </c>
      <c r="B836" s="11" t="s">
        <v>3594</v>
      </c>
      <c r="C836" s="11" t="s">
        <v>1372</v>
      </c>
      <c r="D836" s="11" t="s">
        <v>1399</v>
      </c>
      <c r="E836" s="11" t="s">
        <v>436</v>
      </c>
      <c r="F836" s="11" t="s">
        <v>436</v>
      </c>
      <c r="G836" s="13">
        <v>42473.666909722226</v>
      </c>
      <c r="H836" s="11"/>
      <c r="I836" s="11"/>
      <c r="J836" s="11" t="s">
        <v>350</v>
      </c>
      <c r="K836" s="11"/>
      <c r="L836" s="11" t="s">
        <v>699</v>
      </c>
      <c r="M836" s="11" t="s">
        <v>353</v>
      </c>
      <c r="N836" s="11">
        <v>1069960001</v>
      </c>
      <c r="O836" s="11"/>
      <c r="P836" s="11" t="s">
        <v>115</v>
      </c>
      <c r="Q836" s="11" t="s">
        <v>369</v>
      </c>
      <c r="R836" s="11"/>
      <c r="S836" s="11" t="s">
        <v>1374</v>
      </c>
      <c r="T836" s="11">
        <v>32</v>
      </c>
      <c r="U836" s="11">
        <v>32</v>
      </c>
      <c r="V836" s="11"/>
      <c r="W836" s="11"/>
      <c r="X836" s="36">
        <f t="shared" si="26"/>
        <v>32</v>
      </c>
      <c r="Y836" s="36">
        <f t="shared" si="27"/>
        <v>32</v>
      </c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6"/>
      <c r="BE836" s="16"/>
    </row>
    <row r="837" spans="1:57" x14ac:dyDescent="0.3">
      <c r="A837" s="11" t="s">
        <v>3595</v>
      </c>
      <c r="B837" s="11" t="s">
        <v>3596</v>
      </c>
      <c r="C837" s="11" t="s">
        <v>1372</v>
      </c>
      <c r="D837" s="11" t="s">
        <v>1488</v>
      </c>
      <c r="E837" s="11" t="s">
        <v>489</v>
      </c>
      <c r="F837" s="11" t="s">
        <v>489</v>
      </c>
      <c r="G837" s="13">
        <v>42474.518541666665</v>
      </c>
      <c r="H837" s="13"/>
      <c r="I837" s="11"/>
      <c r="J837" s="11" t="s">
        <v>387</v>
      </c>
      <c r="K837" s="11"/>
      <c r="L837" s="11" t="s">
        <v>704</v>
      </c>
      <c r="M837" s="11" t="s">
        <v>353</v>
      </c>
      <c r="N837" s="11">
        <v>1019960004</v>
      </c>
      <c r="O837" s="11" t="s">
        <v>1475</v>
      </c>
      <c r="P837" s="11" t="s">
        <v>165</v>
      </c>
      <c r="Q837" s="11" t="s">
        <v>369</v>
      </c>
      <c r="R837" s="11"/>
      <c r="S837" s="11" t="s">
        <v>1383</v>
      </c>
      <c r="T837" s="11">
        <v>85</v>
      </c>
      <c r="U837" s="11"/>
      <c r="V837" s="11">
        <v>55</v>
      </c>
      <c r="W837" s="11"/>
      <c r="X837" s="36">
        <f t="shared" si="26"/>
        <v>140</v>
      </c>
      <c r="Y837" s="36">
        <f t="shared" si="27"/>
        <v>0</v>
      </c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2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6"/>
      <c r="BE837" s="16"/>
    </row>
    <row r="838" spans="1:57" x14ac:dyDescent="0.3">
      <c r="A838" s="11" t="s">
        <v>3597</v>
      </c>
      <c r="B838" s="11" t="s">
        <v>3598</v>
      </c>
      <c r="C838" s="11" t="s">
        <v>1372</v>
      </c>
      <c r="D838" s="11" t="s">
        <v>1488</v>
      </c>
      <c r="E838" s="11" t="s">
        <v>489</v>
      </c>
      <c r="F838" s="11" t="s">
        <v>489</v>
      </c>
      <c r="G838" s="13">
        <v>42474.522210648145</v>
      </c>
      <c r="H838" s="11"/>
      <c r="I838" s="11"/>
      <c r="J838" s="11" t="s">
        <v>387</v>
      </c>
      <c r="K838" s="11"/>
      <c r="L838" s="11" t="s">
        <v>704</v>
      </c>
      <c r="M838" s="11" t="s">
        <v>353</v>
      </c>
      <c r="N838" s="11">
        <v>1019960004</v>
      </c>
      <c r="O838" s="11" t="s">
        <v>1475</v>
      </c>
      <c r="P838" s="11" t="s">
        <v>165</v>
      </c>
      <c r="Q838" s="11" t="s">
        <v>369</v>
      </c>
      <c r="R838" s="11"/>
      <c r="S838" s="11" t="s">
        <v>1374</v>
      </c>
      <c r="T838" s="11">
        <v>75</v>
      </c>
      <c r="U838" s="11">
        <v>75</v>
      </c>
      <c r="V838" s="11"/>
      <c r="W838" s="11"/>
      <c r="X838" s="36">
        <f t="shared" si="26"/>
        <v>75</v>
      </c>
      <c r="Y838" s="36">
        <f t="shared" si="27"/>
        <v>75</v>
      </c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6"/>
      <c r="BE838" s="16"/>
    </row>
    <row r="839" spans="1:57" x14ac:dyDescent="0.3">
      <c r="A839" s="11" t="s">
        <v>1836</v>
      </c>
      <c r="B839" s="11" t="s">
        <v>1837</v>
      </c>
      <c r="C839" s="11" t="s">
        <v>1372</v>
      </c>
      <c r="D839" s="11" t="s">
        <v>1488</v>
      </c>
      <c r="E839" s="11" t="s">
        <v>489</v>
      </c>
      <c r="F839" s="11" t="s">
        <v>489</v>
      </c>
      <c r="G839" s="13">
        <v>42474.524201388886</v>
      </c>
      <c r="H839" s="13"/>
      <c r="I839" s="11"/>
      <c r="J839" s="11" t="s">
        <v>387</v>
      </c>
      <c r="K839" s="11"/>
      <c r="L839" s="11" t="s">
        <v>704</v>
      </c>
      <c r="M839" s="11" t="s">
        <v>353</v>
      </c>
      <c r="N839" s="11">
        <v>1019960004</v>
      </c>
      <c r="O839" s="11" t="s">
        <v>1475</v>
      </c>
      <c r="P839" s="11" t="s">
        <v>165</v>
      </c>
      <c r="Q839" s="11" t="s">
        <v>369</v>
      </c>
      <c r="R839" s="11"/>
      <c r="S839" s="11" t="s">
        <v>1374</v>
      </c>
      <c r="T839" s="11">
        <v>75</v>
      </c>
      <c r="U839" s="11">
        <v>75</v>
      </c>
      <c r="V839" s="11"/>
      <c r="W839" s="11"/>
      <c r="X839" s="36">
        <f t="shared" si="26"/>
        <v>75</v>
      </c>
      <c r="Y839" s="36">
        <f t="shared" si="27"/>
        <v>75</v>
      </c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2"/>
      <c r="AL839" s="11"/>
      <c r="AM839" s="11"/>
      <c r="AN839" s="11"/>
      <c r="AO839" s="11"/>
      <c r="AP839" s="11"/>
      <c r="AQ839" s="11"/>
      <c r="AR839" s="11"/>
      <c r="AS839" s="12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6"/>
      <c r="BE839" s="16"/>
    </row>
    <row r="840" spans="1:57" x14ac:dyDescent="0.3">
      <c r="A840" s="11" t="s">
        <v>1722</v>
      </c>
      <c r="B840" s="11" t="s">
        <v>1723</v>
      </c>
      <c r="C840" s="11" t="s">
        <v>1372</v>
      </c>
      <c r="D840" s="11" t="s">
        <v>1479</v>
      </c>
      <c r="E840" s="11" t="s">
        <v>706</v>
      </c>
      <c r="F840" s="11" t="s">
        <v>706</v>
      </c>
      <c r="G840" s="13">
        <v>42474.57744212963</v>
      </c>
      <c r="H840" s="13"/>
      <c r="I840" s="11"/>
      <c r="J840" s="11" t="s">
        <v>350</v>
      </c>
      <c r="K840" s="11"/>
      <c r="L840" s="11" t="s">
        <v>705</v>
      </c>
      <c r="M840" s="11" t="s">
        <v>348</v>
      </c>
      <c r="N840" s="11">
        <v>1019960005</v>
      </c>
      <c r="O840" s="11" t="s">
        <v>1475</v>
      </c>
      <c r="P840" s="11" t="s">
        <v>115</v>
      </c>
      <c r="Q840" s="11" t="s">
        <v>369</v>
      </c>
      <c r="R840" s="11" t="s">
        <v>980</v>
      </c>
      <c r="S840" s="11" t="s">
        <v>1383</v>
      </c>
      <c r="T840" s="11">
        <v>1170</v>
      </c>
      <c r="U840" s="11">
        <v>1147.5</v>
      </c>
      <c r="V840" s="11">
        <v>100</v>
      </c>
      <c r="W840" s="11">
        <v>105</v>
      </c>
      <c r="X840" s="36">
        <f t="shared" si="26"/>
        <v>1270</v>
      </c>
      <c r="Y840" s="36">
        <f t="shared" si="27"/>
        <v>1252.5</v>
      </c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6"/>
      <c r="BE840" s="16"/>
    </row>
    <row r="841" spans="1:57" x14ac:dyDescent="0.3">
      <c r="A841" s="11" t="s">
        <v>1724</v>
      </c>
      <c r="B841" s="11" t="s">
        <v>1725</v>
      </c>
      <c r="C841" s="11" t="s">
        <v>1372</v>
      </c>
      <c r="D841" s="11" t="s">
        <v>1400</v>
      </c>
      <c r="E841" s="11" t="s">
        <v>471</v>
      </c>
      <c r="F841" s="11" t="s">
        <v>471</v>
      </c>
      <c r="G841" s="13">
        <v>42474.672037037039</v>
      </c>
      <c r="H841" s="11"/>
      <c r="I841" s="11"/>
      <c r="J841" s="11" t="s">
        <v>350</v>
      </c>
      <c r="K841" s="11"/>
      <c r="L841" s="11" t="s">
        <v>699</v>
      </c>
      <c r="M841" s="11" t="s">
        <v>353</v>
      </c>
      <c r="N841" s="11">
        <v>1019960002</v>
      </c>
      <c r="O841" s="11" t="s">
        <v>1475</v>
      </c>
      <c r="P841" s="11" t="s">
        <v>77</v>
      </c>
      <c r="Q841" s="11" t="s">
        <v>369</v>
      </c>
      <c r="R841" s="11" t="s">
        <v>983</v>
      </c>
      <c r="S841" s="11" t="s">
        <v>1374</v>
      </c>
      <c r="T841" s="11"/>
      <c r="U841" s="11"/>
      <c r="V841" s="11"/>
      <c r="W841" s="11"/>
      <c r="X841" s="36">
        <f t="shared" si="26"/>
        <v>0</v>
      </c>
      <c r="Y841" s="36">
        <f t="shared" si="27"/>
        <v>0</v>
      </c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2"/>
      <c r="BC841" s="11"/>
      <c r="BD841" s="16"/>
      <c r="BE841" s="16"/>
    </row>
    <row r="842" spans="1:57" x14ac:dyDescent="0.3">
      <c r="A842" s="11" t="s">
        <v>1726</v>
      </c>
      <c r="B842" s="11" t="s">
        <v>1727</v>
      </c>
      <c r="C842" s="11" t="s">
        <v>1372</v>
      </c>
      <c r="D842" s="11" t="s">
        <v>1400</v>
      </c>
      <c r="E842" s="11" t="s">
        <v>471</v>
      </c>
      <c r="F842" s="11" t="s">
        <v>471</v>
      </c>
      <c r="G842" s="13">
        <v>42475.655775462961</v>
      </c>
      <c r="H842" s="13"/>
      <c r="I842" s="11"/>
      <c r="J842" s="11" t="s">
        <v>350</v>
      </c>
      <c r="K842" s="11"/>
      <c r="L842" s="11" t="s">
        <v>699</v>
      </c>
      <c r="M842" s="11" t="s">
        <v>353</v>
      </c>
      <c r="N842" s="11">
        <v>1019960002</v>
      </c>
      <c r="O842" s="11" t="s">
        <v>1473</v>
      </c>
      <c r="P842" s="11" t="s">
        <v>77</v>
      </c>
      <c r="Q842" s="11" t="s">
        <v>369</v>
      </c>
      <c r="R842" s="11" t="s">
        <v>983</v>
      </c>
      <c r="S842" s="11" t="s">
        <v>1374</v>
      </c>
      <c r="T842" s="11"/>
      <c r="U842" s="11"/>
      <c r="V842" s="11"/>
      <c r="W842" s="11"/>
      <c r="X842" s="36">
        <f t="shared" si="26"/>
        <v>0</v>
      </c>
      <c r="Y842" s="36">
        <f t="shared" si="27"/>
        <v>0</v>
      </c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2"/>
      <c r="AN842" s="12"/>
      <c r="AO842" s="11"/>
      <c r="AP842" s="11"/>
      <c r="AQ842" s="12"/>
      <c r="AR842" s="12"/>
      <c r="AS842" s="12"/>
      <c r="AT842" s="11"/>
      <c r="AU842" s="11"/>
      <c r="AV842" s="11"/>
      <c r="AW842" s="11"/>
      <c r="AX842" s="11"/>
      <c r="AY842" s="11"/>
      <c r="AZ842" s="11"/>
      <c r="BA842" s="11"/>
      <c r="BB842" s="12"/>
      <c r="BC842" s="11"/>
      <c r="BD842" s="16"/>
      <c r="BE842" s="16"/>
    </row>
    <row r="843" spans="1:57" x14ac:dyDescent="0.3">
      <c r="A843" s="11" t="s">
        <v>3599</v>
      </c>
      <c r="B843" s="11" t="s">
        <v>3600</v>
      </c>
      <c r="C843" s="11" t="s">
        <v>1372</v>
      </c>
      <c r="D843" s="11" t="s">
        <v>3330</v>
      </c>
      <c r="E843" s="11" t="s">
        <v>3331</v>
      </c>
      <c r="F843" s="11" t="s">
        <v>3331</v>
      </c>
      <c r="G843" s="13">
        <v>42478.330960648149</v>
      </c>
      <c r="H843" s="11"/>
      <c r="I843" s="11"/>
      <c r="J843" s="11" t="s">
        <v>378</v>
      </c>
      <c r="K843" s="11"/>
      <c r="L843" s="11" t="s">
        <v>699</v>
      </c>
      <c r="M843" s="11" t="s">
        <v>353</v>
      </c>
      <c r="N843" s="11">
        <v>1069960001</v>
      </c>
      <c r="O843" s="11"/>
      <c r="P843" s="11" t="s">
        <v>165</v>
      </c>
      <c r="Q843" s="11"/>
      <c r="R843" s="11"/>
      <c r="S843" s="11" t="s">
        <v>1374</v>
      </c>
      <c r="T843" s="11"/>
      <c r="U843" s="11"/>
      <c r="V843" s="11"/>
      <c r="W843" s="11"/>
      <c r="X843" s="36">
        <f t="shared" si="26"/>
        <v>0</v>
      </c>
      <c r="Y843" s="36">
        <f t="shared" si="27"/>
        <v>0</v>
      </c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6"/>
      <c r="BE843" s="16"/>
    </row>
    <row r="844" spans="1:57" x14ac:dyDescent="0.3">
      <c r="A844" s="11" t="s">
        <v>3601</v>
      </c>
      <c r="B844" s="11" t="s">
        <v>3602</v>
      </c>
      <c r="C844" s="11" t="s">
        <v>1372</v>
      </c>
      <c r="D844" s="11" t="s">
        <v>1440</v>
      </c>
      <c r="E844" s="11" t="s">
        <v>77</v>
      </c>
      <c r="F844" s="11" t="s">
        <v>77</v>
      </c>
      <c r="G844" s="13">
        <v>42478.560787037037</v>
      </c>
      <c r="H844" s="11"/>
      <c r="I844" s="11"/>
      <c r="J844" s="11" t="s">
        <v>350</v>
      </c>
      <c r="K844" s="11"/>
      <c r="L844" s="11" t="s">
        <v>704</v>
      </c>
      <c r="M844" s="11" t="s">
        <v>348</v>
      </c>
      <c r="N844" s="11">
        <v>1019960007</v>
      </c>
      <c r="O844" s="11"/>
      <c r="P844" s="11" t="s">
        <v>77</v>
      </c>
      <c r="Q844" s="11"/>
      <c r="R844" s="11" t="s">
        <v>983</v>
      </c>
      <c r="S844" s="11" t="s">
        <v>1374</v>
      </c>
      <c r="T844" s="11"/>
      <c r="U844" s="11"/>
      <c r="V844" s="11"/>
      <c r="W844" s="11"/>
      <c r="X844" s="36">
        <f t="shared" si="26"/>
        <v>0</v>
      </c>
      <c r="Y844" s="36">
        <f t="shared" si="27"/>
        <v>0</v>
      </c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6"/>
      <c r="BE844" s="16"/>
    </row>
    <row r="845" spans="1:57" x14ac:dyDescent="0.3">
      <c r="A845" s="11" t="s">
        <v>3603</v>
      </c>
      <c r="B845" s="11" t="s">
        <v>3604</v>
      </c>
      <c r="C845" s="11" t="s">
        <v>1372</v>
      </c>
      <c r="D845" s="11" t="s">
        <v>1399</v>
      </c>
      <c r="E845" s="11" t="s">
        <v>436</v>
      </c>
      <c r="F845" s="11" t="s">
        <v>436</v>
      </c>
      <c r="G845" s="13">
        <v>42478.647881944446</v>
      </c>
      <c r="H845" s="11"/>
      <c r="I845" s="11"/>
      <c r="J845" s="11" t="s">
        <v>350</v>
      </c>
      <c r="K845" s="11"/>
      <c r="L845" s="11" t="s">
        <v>699</v>
      </c>
      <c r="M845" s="11" t="s">
        <v>353</v>
      </c>
      <c r="N845" s="11">
        <v>1069960001</v>
      </c>
      <c r="O845" s="11"/>
      <c r="P845" s="11" t="s">
        <v>115</v>
      </c>
      <c r="Q845" s="11"/>
      <c r="R845" s="11"/>
      <c r="S845" s="11" t="s">
        <v>1374</v>
      </c>
      <c r="T845" s="11"/>
      <c r="U845" s="11"/>
      <c r="V845" s="11"/>
      <c r="W845" s="11"/>
      <c r="X845" s="36">
        <f t="shared" si="26"/>
        <v>0</v>
      </c>
      <c r="Y845" s="36">
        <f t="shared" si="27"/>
        <v>0</v>
      </c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6"/>
      <c r="BE845" s="16"/>
    </row>
    <row r="846" spans="1:57" x14ac:dyDescent="0.3">
      <c r="A846" s="11" t="s">
        <v>1728</v>
      </c>
      <c r="B846" s="11" t="s">
        <v>1729</v>
      </c>
      <c r="C846" s="11" t="s">
        <v>1372</v>
      </c>
      <c r="D846" s="11" t="s">
        <v>1425</v>
      </c>
      <c r="E846" s="11" t="s">
        <v>531</v>
      </c>
      <c r="F846" s="11" t="s">
        <v>668</v>
      </c>
      <c r="G846" s="13">
        <v>42478.661527777775</v>
      </c>
      <c r="H846" s="11"/>
      <c r="I846" s="11"/>
      <c r="J846" s="11" t="s">
        <v>350</v>
      </c>
      <c r="K846" s="11"/>
      <c r="L846" s="11" t="s">
        <v>704</v>
      </c>
      <c r="M846" s="11" t="s">
        <v>348</v>
      </c>
      <c r="N846" s="11">
        <v>1019960005</v>
      </c>
      <c r="O846" s="11"/>
      <c r="P846" s="11" t="s">
        <v>116</v>
      </c>
      <c r="Q846" s="11" t="s">
        <v>369</v>
      </c>
      <c r="R846" s="11" t="s">
        <v>980</v>
      </c>
      <c r="S846" s="11" t="s">
        <v>1383</v>
      </c>
      <c r="T846" s="11"/>
      <c r="U846" s="11"/>
      <c r="V846" s="11"/>
      <c r="W846" s="11"/>
      <c r="X846" s="36">
        <f t="shared" si="26"/>
        <v>0</v>
      </c>
      <c r="Y846" s="36">
        <f t="shared" si="27"/>
        <v>0</v>
      </c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6"/>
      <c r="BE846" s="16"/>
    </row>
    <row r="847" spans="1:57" x14ac:dyDescent="0.3">
      <c r="A847" s="11" t="s">
        <v>1730</v>
      </c>
      <c r="B847" s="11" t="s">
        <v>1731</v>
      </c>
      <c r="C847" s="11" t="s">
        <v>1372</v>
      </c>
      <c r="D847" s="11" t="s">
        <v>1425</v>
      </c>
      <c r="E847" s="11" t="s">
        <v>531</v>
      </c>
      <c r="F847" s="11" t="s">
        <v>668</v>
      </c>
      <c r="G847" s="13">
        <v>42478.687002314815</v>
      </c>
      <c r="H847" s="11"/>
      <c r="I847" s="11"/>
      <c r="J847" s="11" t="s">
        <v>350</v>
      </c>
      <c r="K847" s="11"/>
      <c r="L847" s="11" t="s">
        <v>704</v>
      </c>
      <c r="M847" s="11" t="s">
        <v>348</v>
      </c>
      <c r="N847" s="11">
        <v>1019960005</v>
      </c>
      <c r="O847" s="11"/>
      <c r="P847" s="11" t="s">
        <v>116</v>
      </c>
      <c r="Q847" s="11" t="s">
        <v>369</v>
      </c>
      <c r="R847" s="11" t="s">
        <v>980</v>
      </c>
      <c r="S847" s="11" t="s">
        <v>1383</v>
      </c>
      <c r="T847" s="11"/>
      <c r="U847" s="11"/>
      <c r="V847" s="11"/>
      <c r="W847" s="11"/>
      <c r="X847" s="36">
        <f t="shared" si="26"/>
        <v>0</v>
      </c>
      <c r="Y847" s="36">
        <f t="shared" si="27"/>
        <v>0</v>
      </c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6"/>
      <c r="BE847" s="16"/>
    </row>
    <row r="848" spans="1:57" x14ac:dyDescent="0.3">
      <c r="A848" s="11" t="s">
        <v>1732</v>
      </c>
      <c r="B848" s="11" t="s">
        <v>1733</v>
      </c>
      <c r="C848" s="11" t="s">
        <v>1372</v>
      </c>
      <c r="D848" s="11" t="s">
        <v>1504</v>
      </c>
      <c r="E848" s="11" t="s">
        <v>1558</v>
      </c>
      <c r="F848" s="11" t="s">
        <v>394</v>
      </c>
      <c r="G848" s="13">
        <v>42478.712511574071</v>
      </c>
      <c r="H848" s="11"/>
      <c r="I848" s="11"/>
      <c r="J848" s="11" t="s">
        <v>350</v>
      </c>
      <c r="K848" s="11"/>
      <c r="L848" s="11" t="s">
        <v>1047</v>
      </c>
      <c r="M848" s="11" t="s">
        <v>348</v>
      </c>
      <c r="N848" s="11">
        <v>1019960005</v>
      </c>
      <c r="O848" s="11" t="s">
        <v>1475</v>
      </c>
      <c r="P848" s="11" t="s">
        <v>77</v>
      </c>
      <c r="Q848" s="11" t="s">
        <v>369</v>
      </c>
      <c r="R848" s="11" t="s">
        <v>983</v>
      </c>
      <c r="S848" s="11" t="s">
        <v>1383</v>
      </c>
      <c r="T848" s="11">
        <v>65</v>
      </c>
      <c r="U848" s="11">
        <v>1.5</v>
      </c>
      <c r="V848" s="11"/>
      <c r="W848" s="11"/>
      <c r="X848" s="36">
        <f t="shared" si="26"/>
        <v>65</v>
      </c>
      <c r="Y848" s="36">
        <f t="shared" si="27"/>
        <v>1.5</v>
      </c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2"/>
      <c r="AL848" s="12"/>
      <c r="AM848" s="12"/>
      <c r="AN848" s="12"/>
      <c r="AO848" s="11"/>
      <c r="AP848" s="11"/>
      <c r="AQ848" s="12"/>
      <c r="AR848" s="12"/>
      <c r="AS848" s="12"/>
      <c r="AT848" s="11"/>
      <c r="AU848" s="11"/>
      <c r="AV848" s="11"/>
      <c r="AW848" s="11"/>
      <c r="AX848" s="11"/>
      <c r="AY848" s="11"/>
      <c r="AZ848" s="11"/>
      <c r="BA848" s="11"/>
      <c r="BB848" s="12"/>
      <c r="BC848" s="11"/>
      <c r="BD848" s="16"/>
      <c r="BE848" s="16"/>
    </row>
    <row r="849" spans="1:57" x14ac:dyDescent="0.3">
      <c r="A849" s="11" t="s">
        <v>1734</v>
      </c>
      <c r="B849" s="11" t="s">
        <v>1735</v>
      </c>
      <c r="C849" s="11" t="s">
        <v>1372</v>
      </c>
      <c r="D849" s="11" t="s">
        <v>1377</v>
      </c>
      <c r="E849" s="11" t="s">
        <v>394</v>
      </c>
      <c r="F849" s="11" t="s">
        <v>394</v>
      </c>
      <c r="G849" s="13">
        <v>42479.374178240738</v>
      </c>
      <c r="H849" s="11"/>
      <c r="I849" s="11"/>
      <c r="J849" s="11" t="s">
        <v>350</v>
      </c>
      <c r="K849" s="11"/>
      <c r="L849" s="11" t="s">
        <v>704</v>
      </c>
      <c r="M849" s="11" t="s">
        <v>348</v>
      </c>
      <c r="N849" s="11">
        <v>1200707</v>
      </c>
      <c r="O849" s="11"/>
      <c r="P849" s="11" t="s">
        <v>77</v>
      </c>
      <c r="Q849" s="11" t="s">
        <v>369</v>
      </c>
      <c r="R849" s="11" t="s">
        <v>983</v>
      </c>
      <c r="S849" s="11" t="s">
        <v>356</v>
      </c>
      <c r="T849" s="11">
        <v>193</v>
      </c>
      <c r="U849" s="11">
        <v>182</v>
      </c>
      <c r="V849" s="11"/>
      <c r="W849" s="11"/>
      <c r="X849" s="36">
        <f t="shared" si="26"/>
        <v>193</v>
      </c>
      <c r="Y849" s="36">
        <f t="shared" si="27"/>
        <v>182</v>
      </c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6"/>
      <c r="BE849" s="16"/>
    </row>
    <row r="850" spans="1:57" x14ac:dyDescent="0.3">
      <c r="A850" s="11" t="s">
        <v>1737</v>
      </c>
      <c r="B850" s="11" t="s">
        <v>1738</v>
      </c>
      <c r="C850" s="11" t="s">
        <v>1372</v>
      </c>
      <c r="D850" s="11" t="s">
        <v>1470</v>
      </c>
      <c r="E850" s="11" t="s">
        <v>555</v>
      </c>
      <c r="F850" s="11" t="s">
        <v>555</v>
      </c>
      <c r="G850" s="13">
        <v>42479.416250000002</v>
      </c>
      <c r="H850" s="11"/>
      <c r="I850" s="11"/>
      <c r="J850" s="11" t="s">
        <v>350</v>
      </c>
      <c r="K850" s="11"/>
      <c r="L850" s="11" t="s">
        <v>699</v>
      </c>
      <c r="M850" s="11" t="s">
        <v>348</v>
      </c>
      <c r="N850" s="11">
        <v>1019960007</v>
      </c>
      <c r="O850" s="11" t="s">
        <v>1475</v>
      </c>
      <c r="P850" s="11" t="s">
        <v>241</v>
      </c>
      <c r="Q850" s="11" t="s">
        <v>369</v>
      </c>
      <c r="R850" s="11" t="s">
        <v>983</v>
      </c>
      <c r="S850" s="11" t="s">
        <v>1374</v>
      </c>
      <c r="T850" s="11">
        <v>130</v>
      </c>
      <c r="U850" s="11">
        <v>130</v>
      </c>
      <c r="V850" s="11"/>
      <c r="W850" s="11"/>
      <c r="X850" s="36">
        <f t="shared" si="26"/>
        <v>130</v>
      </c>
      <c r="Y850" s="36">
        <f t="shared" si="27"/>
        <v>130</v>
      </c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2"/>
      <c r="AL850" s="12"/>
      <c r="AM850" s="12"/>
      <c r="AN850" s="12"/>
      <c r="AO850" s="11"/>
      <c r="AP850" s="11"/>
      <c r="AQ850" s="12"/>
      <c r="AR850" s="12"/>
      <c r="AS850" s="12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6"/>
      <c r="BE850" s="16"/>
    </row>
    <row r="851" spans="1:57" x14ac:dyDescent="0.3">
      <c r="A851" s="11" t="s">
        <v>1739</v>
      </c>
      <c r="B851" s="11" t="s">
        <v>1740</v>
      </c>
      <c r="C851" s="11" t="s">
        <v>1372</v>
      </c>
      <c r="D851" s="11" t="s">
        <v>1446</v>
      </c>
      <c r="E851" s="11" t="s">
        <v>550</v>
      </c>
      <c r="F851" s="11" t="s">
        <v>550</v>
      </c>
      <c r="G851" s="13">
        <v>42479.56040509259</v>
      </c>
      <c r="H851" s="13"/>
      <c r="I851" s="11"/>
      <c r="J851" s="11" t="s">
        <v>350</v>
      </c>
      <c r="K851" s="11"/>
      <c r="L851" s="11" t="s">
        <v>699</v>
      </c>
      <c r="M851" s="11" t="s">
        <v>348</v>
      </c>
      <c r="N851" s="11">
        <v>1019960007</v>
      </c>
      <c r="O851" s="11" t="s">
        <v>1475</v>
      </c>
      <c r="P851" s="11" t="s">
        <v>520</v>
      </c>
      <c r="Q851" s="11" t="s">
        <v>369</v>
      </c>
      <c r="R851" s="11" t="s">
        <v>983</v>
      </c>
      <c r="S851" s="11" t="s">
        <v>1374</v>
      </c>
      <c r="T851" s="11">
        <v>125</v>
      </c>
      <c r="U851" s="11">
        <v>112.5</v>
      </c>
      <c r="V851" s="11">
        <v>-12.5</v>
      </c>
      <c r="W851" s="11"/>
      <c r="X851" s="36">
        <f t="shared" si="26"/>
        <v>112.5</v>
      </c>
      <c r="Y851" s="36">
        <f t="shared" si="27"/>
        <v>112.5</v>
      </c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2"/>
      <c r="AL851" s="12"/>
      <c r="AM851" s="11"/>
      <c r="AN851" s="11"/>
      <c r="AO851" s="11"/>
      <c r="AP851" s="11"/>
      <c r="AQ851" s="11"/>
      <c r="AR851" s="11"/>
      <c r="AS851" s="12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6"/>
      <c r="BE851" s="16"/>
    </row>
    <row r="852" spans="1:57" x14ac:dyDescent="0.3">
      <c r="A852" s="11" t="s">
        <v>1741</v>
      </c>
      <c r="B852" s="11" t="s">
        <v>1742</v>
      </c>
      <c r="C852" s="11" t="s">
        <v>1372</v>
      </c>
      <c r="D852" s="11" t="s">
        <v>1440</v>
      </c>
      <c r="E852" s="11" t="s">
        <v>77</v>
      </c>
      <c r="F852" s="11" t="s">
        <v>649</v>
      </c>
      <c r="G852" s="13">
        <v>42479.627314814818</v>
      </c>
      <c r="H852" s="11">
        <v>42821.469513888886</v>
      </c>
      <c r="I852" s="11" t="s">
        <v>649</v>
      </c>
      <c r="J852" s="11" t="s">
        <v>350</v>
      </c>
      <c r="K852" s="11"/>
      <c r="L852" s="11" t="s">
        <v>704</v>
      </c>
      <c r="M852" s="11" t="s">
        <v>348</v>
      </c>
      <c r="N852" s="11">
        <v>1019960007</v>
      </c>
      <c r="O852" s="11"/>
      <c r="P852" s="11" t="s">
        <v>77</v>
      </c>
      <c r="Q852" s="11" t="s">
        <v>369</v>
      </c>
      <c r="R852" s="11" t="s">
        <v>983</v>
      </c>
      <c r="S852" s="11" t="s">
        <v>1383</v>
      </c>
      <c r="T852" s="11">
        <v>75</v>
      </c>
      <c r="U852" s="11">
        <v>75</v>
      </c>
      <c r="V852" s="11"/>
      <c r="W852" s="11"/>
      <c r="X852" s="36">
        <f t="shared" si="26"/>
        <v>75</v>
      </c>
      <c r="Y852" s="36">
        <f t="shared" si="27"/>
        <v>75</v>
      </c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2"/>
      <c r="AL852" s="12"/>
      <c r="AM852" s="11"/>
      <c r="AN852" s="11"/>
      <c r="AO852" s="11"/>
      <c r="AP852" s="11"/>
      <c r="AQ852" s="12"/>
      <c r="AR852" s="12"/>
      <c r="AS852" s="12"/>
      <c r="AT852" s="11"/>
      <c r="AU852" s="11"/>
      <c r="AV852" s="11"/>
      <c r="AW852" s="11"/>
      <c r="AX852" s="11"/>
      <c r="AY852" s="11"/>
      <c r="AZ852" s="11"/>
      <c r="BA852" s="11"/>
      <c r="BB852" s="12"/>
      <c r="BC852" s="11"/>
      <c r="BD852" s="16"/>
      <c r="BE852" s="16"/>
    </row>
    <row r="853" spans="1:57" x14ac:dyDescent="0.3">
      <c r="A853" s="11" t="s">
        <v>1743</v>
      </c>
      <c r="B853" s="11" t="s">
        <v>1744</v>
      </c>
      <c r="C853" s="11" t="s">
        <v>1372</v>
      </c>
      <c r="D853" s="11" t="s">
        <v>1452</v>
      </c>
      <c r="E853" s="11" t="s">
        <v>250</v>
      </c>
      <c r="F853" s="11" t="s">
        <v>250</v>
      </c>
      <c r="G853" s="13">
        <v>42479.787638888891</v>
      </c>
      <c r="H853" s="11"/>
      <c r="I853" s="11"/>
      <c r="J853" s="11" t="s">
        <v>350</v>
      </c>
      <c r="K853" s="11"/>
      <c r="L853" s="11" t="s">
        <v>699</v>
      </c>
      <c r="M853" s="11" t="s">
        <v>353</v>
      </c>
      <c r="N853" s="11">
        <v>1019950020</v>
      </c>
      <c r="O853" s="11" t="s">
        <v>1475</v>
      </c>
      <c r="P853" s="11" t="s">
        <v>250</v>
      </c>
      <c r="Q853" s="11" t="s">
        <v>369</v>
      </c>
      <c r="R853" s="11"/>
      <c r="S853" s="11" t="s">
        <v>1374</v>
      </c>
      <c r="T853" s="11">
        <v>271</v>
      </c>
      <c r="U853" s="11">
        <v>271</v>
      </c>
      <c r="V853" s="11">
        <v>55</v>
      </c>
      <c r="W853" s="11">
        <v>55</v>
      </c>
      <c r="X853" s="36">
        <f t="shared" si="26"/>
        <v>326</v>
      </c>
      <c r="Y853" s="36">
        <f t="shared" si="27"/>
        <v>326</v>
      </c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2"/>
      <c r="AL853" s="12"/>
      <c r="AM853" s="12"/>
      <c r="AN853" s="12"/>
      <c r="AO853" s="11"/>
      <c r="AP853" s="11"/>
      <c r="AQ853" s="12"/>
      <c r="AR853" s="12"/>
      <c r="AS853" s="12"/>
      <c r="AT853" s="11"/>
      <c r="AU853" s="11"/>
      <c r="AV853" s="11"/>
      <c r="AW853" s="11"/>
      <c r="AX853" s="11"/>
      <c r="AY853" s="11"/>
      <c r="AZ853" s="11"/>
      <c r="BA853" s="11"/>
      <c r="BB853" s="12"/>
      <c r="BC853" s="11"/>
      <c r="BD853" s="16"/>
      <c r="BE853" s="16"/>
    </row>
    <row r="854" spans="1:57" x14ac:dyDescent="0.3">
      <c r="A854" s="11" t="s">
        <v>797</v>
      </c>
      <c r="B854" s="11" t="s">
        <v>1745</v>
      </c>
      <c r="C854" s="11">
        <v>6367</v>
      </c>
      <c r="D854" s="11" t="s">
        <v>1456</v>
      </c>
      <c r="E854" s="11" t="s">
        <v>640</v>
      </c>
      <c r="F854" s="11" t="s">
        <v>651</v>
      </c>
      <c r="G854" s="13">
        <v>42136.664780092593</v>
      </c>
      <c r="H854" s="11"/>
      <c r="I854" s="11"/>
      <c r="J854" s="11" t="s">
        <v>378</v>
      </c>
      <c r="K854" s="11"/>
      <c r="L854" s="11" t="s">
        <v>700</v>
      </c>
      <c r="M854" s="11" t="s">
        <v>353</v>
      </c>
      <c r="N854" s="11">
        <v>1200060</v>
      </c>
      <c r="O854" s="11" t="s">
        <v>1473</v>
      </c>
      <c r="P854" s="11" t="s">
        <v>61</v>
      </c>
      <c r="Q854" s="11" t="s">
        <v>369</v>
      </c>
      <c r="R854" s="11" t="s">
        <v>978</v>
      </c>
      <c r="S854" s="11" t="s">
        <v>1374</v>
      </c>
      <c r="T854" s="11"/>
      <c r="U854" s="11"/>
      <c r="V854" s="11"/>
      <c r="W854" s="11"/>
      <c r="X854" s="36">
        <f t="shared" si="26"/>
        <v>0</v>
      </c>
      <c r="Y854" s="36">
        <f t="shared" si="27"/>
        <v>0</v>
      </c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2"/>
      <c r="AL854" s="12"/>
      <c r="AM854" s="12"/>
      <c r="AN854" s="12"/>
      <c r="AO854" s="12"/>
      <c r="AP854" s="12"/>
      <c r="AQ854" s="12"/>
      <c r="AR854" s="12"/>
      <c r="AS854" s="12"/>
      <c r="AT854" s="11"/>
      <c r="AU854" s="11"/>
      <c r="AV854" s="11"/>
      <c r="AW854" s="11"/>
      <c r="AX854" s="11"/>
      <c r="AY854" s="11"/>
      <c r="AZ854" s="11"/>
      <c r="BA854" s="11"/>
      <c r="BB854" s="12"/>
      <c r="BC854" s="11"/>
      <c r="BD854" s="16"/>
      <c r="BE854" s="16"/>
    </row>
    <row r="855" spans="1:57" x14ac:dyDescent="0.3">
      <c r="A855" s="11" t="s">
        <v>3605</v>
      </c>
      <c r="B855" s="11" t="s">
        <v>3606</v>
      </c>
      <c r="C855" s="11" t="s">
        <v>1372</v>
      </c>
      <c r="D855" s="11" t="s">
        <v>1752</v>
      </c>
      <c r="E855" s="11" t="s">
        <v>3519</v>
      </c>
      <c r="F855" s="11" t="s">
        <v>3509</v>
      </c>
      <c r="G855" s="13">
        <v>42481.389907407407</v>
      </c>
      <c r="H855" s="11"/>
      <c r="I855" s="11"/>
      <c r="J855" s="11" t="s">
        <v>387</v>
      </c>
      <c r="K855" s="11"/>
      <c r="L855" s="11" t="s">
        <v>699</v>
      </c>
      <c r="M855" s="11" t="s">
        <v>353</v>
      </c>
      <c r="N855" s="11">
        <v>1069960001</v>
      </c>
      <c r="O855" s="11" t="s">
        <v>1473</v>
      </c>
      <c r="P855" s="11" t="s">
        <v>165</v>
      </c>
      <c r="Q855" s="11"/>
      <c r="R855" s="11"/>
      <c r="S855" s="11" t="s">
        <v>1374</v>
      </c>
      <c r="T855" s="11">
        <v>76</v>
      </c>
      <c r="U855" s="11"/>
      <c r="V855" s="11"/>
      <c r="W855" s="11"/>
      <c r="X855" s="36">
        <f t="shared" si="26"/>
        <v>76</v>
      </c>
      <c r="Y855" s="36">
        <f t="shared" si="27"/>
        <v>0</v>
      </c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6"/>
      <c r="BE855" s="16"/>
    </row>
    <row r="856" spans="1:57" x14ac:dyDescent="0.3">
      <c r="A856" s="11" t="s">
        <v>1746</v>
      </c>
      <c r="B856" s="11" t="s">
        <v>1747</v>
      </c>
      <c r="C856" s="11" t="s">
        <v>1372</v>
      </c>
      <c r="D856" s="11" t="s">
        <v>1451</v>
      </c>
      <c r="E856" s="11" t="s">
        <v>598</v>
      </c>
      <c r="F856" s="11" t="s">
        <v>598</v>
      </c>
      <c r="G856" s="13">
        <v>42482.37259259259</v>
      </c>
      <c r="H856" s="11"/>
      <c r="I856" s="11"/>
      <c r="J856" s="11" t="s">
        <v>350</v>
      </c>
      <c r="K856" s="11"/>
      <c r="L856" s="11" t="s">
        <v>699</v>
      </c>
      <c r="M856" s="11" t="s">
        <v>353</v>
      </c>
      <c r="N856" s="11">
        <v>1069960003</v>
      </c>
      <c r="O856" s="11" t="s">
        <v>1473</v>
      </c>
      <c r="P856" s="11" t="s">
        <v>124</v>
      </c>
      <c r="Q856" s="11" t="s">
        <v>369</v>
      </c>
      <c r="R856" s="11" t="s">
        <v>978</v>
      </c>
      <c r="S856" s="11" t="s">
        <v>1374</v>
      </c>
      <c r="T856" s="11"/>
      <c r="U856" s="11"/>
      <c r="V856" s="11"/>
      <c r="W856" s="11"/>
      <c r="X856" s="36">
        <f t="shared" si="26"/>
        <v>0</v>
      </c>
      <c r="Y856" s="36">
        <f t="shared" si="27"/>
        <v>0</v>
      </c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6"/>
      <c r="BE856" s="16"/>
    </row>
    <row r="857" spans="1:57" x14ac:dyDescent="0.3">
      <c r="A857" s="11" t="s">
        <v>1748</v>
      </c>
      <c r="B857" s="11" t="s">
        <v>1749</v>
      </c>
      <c r="C857" s="11" t="s">
        <v>1372</v>
      </c>
      <c r="D857" s="11" t="s">
        <v>1495</v>
      </c>
      <c r="E857" s="11" t="s">
        <v>641</v>
      </c>
      <c r="F857" s="11" t="s">
        <v>4012</v>
      </c>
      <c r="G857" s="13">
        <v>42482.468194444446</v>
      </c>
      <c r="H857" s="11">
        <v>42837.411400462966</v>
      </c>
      <c r="I857" s="11" t="s">
        <v>641</v>
      </c>
      <c r="J857" s="11" t="s">
        <v>350</v>
      </c>
      <c r="K857" s="11"/>
      <c r="L857" s="11" t="s">
        <v>705</v>
      </c>
      <c r="M857" s="11" t="s">
        <v>348</v>
      </c>
      <c r="N857" s="11">
        <v>1019960005</v>
      </c>
      <c r="O857" s="11" t="s">
        <v>1475</v>
      </c>
      <c r="P857" s="11" t="s">
        <v>61</v>
      </c>
      <c r="Q857" s="11" t="s">
        <v>369</v>
      </c>
      <c r="R857" s="11" t="s">
        <v>978</v>
      </c>
      <c r="S857" s="11" t="s">
        <v>1383</v>
      </c>
      <c r="T857" s="11">
        <v>200</v>
      </c>
      <c r="U857" s="11">
        <v>163</v>
      </c>
      <c r="V857" s="11">
        <v>-37</v>
      </c>
      <c r="W857" s="11">
        <v>0</v>
      </c>
      <c r="X857" s="36">
        <f t="shared" si="26"/>
        <v>163</v>
      </c>
      <c r="Y857" s="36">
        <f t="shared" si="27"/>
        <v>163</v>
      </c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6"/>
      <c r="BE857" s="16"/>
    </row>
    <row r="858" spans="1:57" x14ac:dyDescent="0.3">
      <c r="A858" s="11" t="s">
        <v>1750</v>
      </c>
      <c r="B858" s="11" t="s">
        <v>1751</v>
      </c>
      <c r="C858" s="11" t="s">
        <v>1372</v>
      </c>
      <c r="D858" s="11" t="s">
        <v>1752</v>
      </c>
      <c r="E858" s="11" t="s">
        <v>1608</v>
      </c>
      <c r="F858" s="11" t="s">
        <v>598</v>
      </c>
      <c r="G858" s="13">
        <v>42482.59375</v>
      </c>
      <c r="H858" s="11"/>
      <c r="I858" s="11"/>
      <c r="J858" s="11" t="s">
        <v>354</v>
      </c>
      <c r="K858" s="11"/>
      <c r="L858" s="11" t="s">
        <v>699</v>
      </c>
      <c r="M858" s="11" t="s">
        <v>353</v>
      </c>
      <c r="N858" s="11">
        <v>1069960003</v>
      </c>
      <c r="O858" s="11"/>
      <c r="P858" s="11" t="s">
        <v>61</v>
      </c>
      <c r="Q858" s="11" t="s">
        <v>369</v>
      </c>
      <c r="R858" s="11"/>
      <c r="S858" s="11" t="s">
        <v>1374</v>
      </c>
      <c r="T858" s="11"/>
      <c r="U858" s="11"/>
      <c r="V858" s="11"/>
      <c r="W858" s="11"/>
      <c r="X858" s="36">
        <f t="shared" si="26"/>
        <v>0</v>
      </c>
      <c r="Y858" s="36">
        <f t="shared" si="27"/>
        <v>0</v>
      </c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6"/>
      <c r="BE858" s="16"/>
    </row>
    <row r="859" spans="1:57" x14ac:dyDescent="0.3">
      <c r="A859" s="11" t="s">
        <v>3607</v>
      </c>
      <c r="B859" s="11" t="s">
        <v>3608</v>
      </c>
      <c r="C859" s="11" t="s">
        <v>1372</v>
      </c>
      <c r="D859" s="11" t="s">
        <v>1442</v>
      </c>
      <c r="E859" s="11" t="s">
        <v>165</v>
      </c>
      <c r="F859" s="11" t="s">
        <v>165</v>
      </c>
      <c r="G859" s="13">
        <v>42482.60597222222</v>
      </c>
      <c r="H859" s="11"/>
      <c r="I859" s="11"/>
      <c r="J859" s="11" t="s">
        <v>350</v>
      </c>
      <c r="K859" s="11"/>
      <c r="L859" s="11" t="s">
        <v>704</v>
      </c>
      <c r="M859" s="11" t="s">
        <v>348</v>
      </c>
      <c r="N859" s="11">
        <v>1069960003</v>
      </c>
      <c r="O859" s="11" t="s">
        <v>1475</v>
      </c>
      <c r="P859" s="11" t="s">
        <v>165</v>
      </c>
      <c r="Q859" s="11"/>
      <c r="R859" s="11"/>
      <c r="S859" s="11" t="s">
        <v>1374</v>
      </c>
      <c r="T859" s="11"/>
      <c r="U859" s="11"/>
      <c r="V859" s="11"/>
      <c r="W859" s="11"/>
      <c r="X859" s="36">
        <f t="shared" si="26"/>
        <v>0</v>
      </c>
      <c r="Y859" s="36">
        <f t="shared" si="27"/>
        <v>0</v>
      </c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6"/>
      <c r="BE859" s="16"/>
    </row>
    <row r="860" spans="1:57" x14ac:dyDescent="0.3">
      <c r="A860" s="11" t="s">
        <v>1753</v>
      </c>
      <c r="B860" s="11" t="s">
        <v>1754</v>
      </c>
      <c r="C860" s="11" t="s">
        <v>1372</v>
      </c>
      <c r="D860" s="11" t="s">
        <v>1752</v>
      </c>
      <c r="E860" s="11" t="s">
        <v>1608</v>
      </c>
      <c r="F860" s="11" t="s">
        <v>586</v>
      </c>
      <c r="G860" s="13">
        <v>42482.653136574074</v>
      </c>
      <c r="H860" s="13"/>
      <c r="I860" s="11"/>
      <c r="J860" s="11" t="s">
        <v>354</v>
      </c>
      <c r="K860" s="11"/>
      <c r="L860" s="11" t="s">
        <v>699</v>
      </c>
      <c r="M860" s="11" t="s">
        <v>353</v>
      </c>
      <c r="N860" s="11">
        <v>1069960003</v>
      </c>
      <c r="O860" s="11" t="s">
        <v>1473</v>
      </c>
      <c r="P860" s="11" t="s">
        <v>115</v>
      </c>
      <c r="Q860" s="11" t="s">
        <v>369</v>
      </c>
      <c r="R860" s="11"/>
      <c r="S860" s="11" t="s">
        <v>1374</v>
      </c>
      <c r="T860" s="11"/>
      <c r="U860" s="11"/>
      <c r="V860" s="11"/>
      <c r="W860" s="11"/>
      <c r="X860" s="36">
        <f t="shared" si="26"/>
        <v>0</v>
      </c>
      <c r="Y860" s="36">
        <f t="shared" si="27"/>
        <v>0</v>
      </c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6"/>
      <c r="BE860" s="16"/>
    </row>
    <row r="861" spans="1:57" x14ac:dyDescent="0.3">
      <c r="A861" s="11" t="s">
        <v>1755</v>
      </c>
      <c r="B861" s="11" t="s">
        <v>1756</v>
      </c>
      <c r="C861" s="11" t="s">
        <v>1372</v>
      </c>
      <c r="D861" s="11" t="s">
        <v>1752</v>
      </c>
      <c r="E861" s="11" t="s">
        <v>1608</v>
      </c>
      <c r="F861" s="11" t="s">
        <v>598</v>
      </c>
      <c r="G861" s="13">
        <v>42482.657152777778</v>
      </c>
      <c r="H861" s="11"/>
      <c r="I861" s="11"/>
      <c r="J861" s="11" t="s">
        <v>354</v>
      </c>
      <c r="K861" s="11"/>
      <c r="L861" s="11" t="s">
        <v>699</v>
      </c>
      <c r="M861" s="11" t="s">
        <v>353</v>
      </c>
      <c r="N861" s="11">
        <v>1069960003</v>
      </c>
      <c r="O861" s="11" t="s">
        <v>1473</v>
      </c>
      <c r="P861" s="11" t="s">
        <v>124</v>
      </c>
      <c r="Q861" s="11" t="s">
        <v>369</v>
      </c>
      <c r="R861" s="11"/>
      <c r="S861" s="11" t="s">
        <v>1374</v>
      </c>
      <c r="T861" s="11"/>
      <c r="U861" s="11"/>
      <c r="V861" s="11"/>
      <c r="W861" s="11"/>
      <c r="X861" s="36">
        <f t="shared" si="26"/>
        <v>0</v>
      </c>
      <c r="Y861" s="36">
        <f t="shared" si="27"/>
        <v>0</v>
      </c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2"/>
      <c r="AN861" s="12"/>
      <c r="AO861" s="12"/>
      <c r="AP861" s="12"/>
      <c r="AQ861" s="12"/>
      <c r="AR861" s="12"/>
      <c r="AS861" s="12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6"/>
      <c r="BE861" s="16"/>
    </row>
    <row r="862" spans="1:57" x14ac:dyDescent="0.3">
      <c r="A862" s="11" t="s">
        <v>1757</v>
      </c>
      <c r="B862" s="11" t="s">
        <v>1758</v>
      </c>
      <c r="C862" s="11" t="s">
        <v>1372</v>
      </c>
      <c r="D862" s="11" t="s">
        <v>1752</v>
      </c>
      <c r="E862" s="11" t="s">
        <v>1608</v>
      </c>
      <c r="F862" s="11" t="s">
        <v>598</v>
      </c>
      <c r="G862" s="13">
        <v>42482.660324074073</v>
      </c>
      <c r="H862" s="11"/>
      <c r="I862" s="11"/>
      <c r="J862" s="11" t="s">
        <v>354</v>
      </c>
      <c r="K862" s="11"/>
      <c r="L862" s="11" t="s">
        <v>699</v>
      </c>
      <c r="M862" s="11" t="s">
        <v>353</v>
      </c>
      <c r="N862" s="11">
        <v>1069960003</v>
      </c>
      <c r="O862" s="11" t="s">
        <v>1473</v>
      </c>
      <c r="P862" s="11" t="s">
        <v>124</v>
      </c>
      <c r="Q862" s="11" t="s">
        <v>369</v>
      </c>
      <c r="R862" s="11"/>
      <c r="S862" s="11" t="s">
        <v>1374</v>
      </c>
      <c r="T862" s="11"/>
      <c r="U862" s="11"/>
      <c r="V862" s="11"/>
      <c r="W862" s="11"/>
      <c r="X862" s="36">
        <f t="shared" si="26"/>
        <v>0</v>
      </c>
      <c r="Y862" s="36">
        <f t="shared" si="27"/>
        <v>0</v>
      </c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6"/>
      <c r="BE862" s="16"/>
    </row>
    <row r="863" spans="1:57" x14ac:dyDescent="0.3">
      <c r="A863" s="11" t="s">
        <v>1759</v>
      </c>
      <c r="B863" s="11" t="s">
        <v>1760</v>
      </c>
      <c r="C863" s="11" t="s">
        <v>1372</v>
      </c>
      <c r="D863" s="11" t="s">
        <v>1752</v>
      </c>
      <c r="E863" s="11" t="s">
        <v>1608</v>
      </c>
      <c r="F863" s="11" t="s">
        <v>598</v>
      </c>
      <c r="G863" s="13">
        <v>42482.66269675926</v>
      </c>
      <c r="H863" s="11"/>
      <c r="I863" s="11"/>
      <c r="J863" s="11" t="s">
        <v>354</v>
      </c>
      <c r="K863" s="11"/>
      <c r="L863" s="11" t="s">
        <v>699</v>
      </c>
      <c r="M863" s="11" t="s">
        <v>353</v>
      </c>
      <c r="N863" s="11">
        <v>1069960003</v>
      </c>
      <c r="O863" s="11" t="s">
        <v>1473</v>
      </c>
      <c r="P863" s="11" t="s">
        <v>61</v>
      </c>
      <c r="Q863" s="11" t="s">
        <v>369</v>
      </c>
      <c r="R863" s="11"/>
      <c r="S863" s="11" t="s">
        <v>1374</v>
      </c>
      <c r="T863" s="11"/>
      <c r="U863" s="11"/>
      <c r="V863" s="11"/>
      <c r="W863" s="11"/>
      <c r="X863" s="36">
        <f t="shared" si="26"/>
        <v>0</v>
      </c>
      <c r="Y863" s="36">
        <f t="shared" si="27"/>
        <v>0</v>
      </c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6"/>
      <c r="BE863" s="16"/>
    </row>
    <row r="864" spans="1:57" x14ac:dyDescent="0.3">
      <c r="A864" s="11" t="s">
        <v>1761</v>
      </c>
      <c r="B864" s="11" t="s">
        <v>1762</v>
      </c>
      <c r="C864" s="11" t="s">
        <v>1372</v>
      </c>
      <c r="D864" s="11" t="s">
        <v>1752</v>
      </c>
      <c r="E864" s="11" t="s">
        <v>1608</v>
      </c>
      <c r="F864" s="11" t="s">
        <v>598</v>
      </c>
      <c r="G864" s="13">
        <v>42482.666215277779</v>
      </c>
      <c r="H864" s="11"/>
      <c r="I864" s="11"/>
      <c r="J864" s="11" t="s">
        <v>354</v>
      </c>
      <c r="K864" s="11"/>
      <c r="L864" s="11" t="s">
        <v>699</v>
      </c>
      <c r="M864" s="11" t="s">
        <v>353</v>
      </c>
      <c r="N864" s="11">
        <v>1069960003</v>
      </c>
      <c r="O864" s="11" t="s">
        <v>1473</v>
      </c>
      <c r="P864" s="11" t="s">
        <v>115</v>
      </c>
      <c r="Q864" s="11" t="s">
        <v>369</v>
      </c>
      <c r="R864" s="11"/>
      <c r="S864" s="11" t="s">
        <v>1374</v>
      </c>
      <c r="T864" s="11"/>
      <c r="U864" s="11"/>
      <c r="V864" s="11"/>
      <c r="W864" s="11"/>
      <c r="X864" s="36">
        <f t="shared" si="26"/>
        <v>0</v>
      </c>
      <c r="Y864" s="36">
        <f t="shared" si="27"/>
        <v>0</v>
      </c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6"/>
      <c r="BE864" s="16"/>
    </row>
    <row r="865" spans="1:57" x14ac:dyDescent="0.3">
      <c r="A865" s="11" t="s">
        <v>1763</v>
      </c>
      <c r="B865" s="11" t="s">
        <v>1764</v>
      </c>
      <c r="C865" s="11" t="s">
        <v>1372</v>
      </c>
      <c r="D865" s="11" t="s">
        <v>1752</v>
      </c>
      <c r="E865" s="11" t="s">
        <v>1608</v>
      </c>
      <c r="F865" s="11" t="s">
        <v>1563</v>
      </c>
      <c r="G865" s="13">
        <v>42482.671701388892</v>
      </c>
      <c r="H865" s="11"/>
      <c r="I865" s="11"/>
      <c r="J865" s="11" t="s">
        <v>354</v>
      </c>
      <c r="K865" s="11"/>
      <c r="L865" s="11" t="s">
        <v>699</v>
      </c>
      <c r="M865" s="11" t="s">
        <v>353</v>
      </c>
      <c r="N865" s="11">
        <v>1069960003</v>
      </c>
      <c r="O865" s="11" t="s">
        <v>1473</v>
      </c>
      <c r="P865" s="11" t="s">
        <v>165</v>
      </c>
      <c r="Q865" s="11" t="s">
        <v>369</v>
      </c>
      <c r="R865" s="11"/>
      <c r="S865" s="11" t="s">
        <v>1374</v>
      </c>
      <c r="T865" s="11"/>
      <c r="U865" s="11"/>
      <c r="V865" s="11"/>
      <c r="W865" s="11"/>
      <c r="X865" s="36">
        <f t="shared" si="26"/>
        <v>0</v>
      </c>
      <c r="Y865" s="36">
        <f t="shared" si="27"/>
        <v>0</v>
      </c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6"/>
      <c r="BE865" s="16"/>
    </row>
    <row r="866" spans="1:57" x14ac:dyDescent="0.3">
      <c r="A866" s="11" t="s">
        <v>1765</v>
      </c>
      <c r="B866" s="11" t="s">
        <v>1766</v>
      </c>
      <c r="C866" s="11" t="s">
        <v>1372</v>
      </c>
      <c r="D866" s="11" t="s">
        <v>1752</v>
      </c>
      <c r="E866" s="11" t="s">
        <v>1608</v>
      </c>
      <c r="F866" s="11" t="s">
        <v>1563</v>
      </c>
      <c r="G866" s="13">
        <v>42482.674733796295</v>
      </c>
      <c r="H866" s="11"/>
      <c r="I866" s="11"/>
      <c r="J866" s="11" t="s">
        <v>354</v>
      </c>
      <c r="K866" s="11"/>
      <c r="L866" s="11" t="s">
        <v>699</v>
      </c>
      <c r="M866" s="11" t="s">
        <v>353</v>
      </c>
      <c r="N866" s="11">
        <v>1069960003</v>
      </c>
      <c r="O866" s="11" t="s">
        <v>1473</v>
      </c>
      <c r="P866" s="11" t="s">
        <v>165</v>
      </c>
      <c r="Q866" s="11" t="s">
        <v>369</v>
      </c>
      <c r="R866" s="11"/>
      <c r="S866" s="11" t="s">
        <v>1374</v>
      </c>
      <c r="T866" s="11"/>
      <c r="U866" s="11"/>
      <c r="V866" s="11"/>
      <c r="W866" s="11"/>
      <c r="X866" s="36">
        <f t="shared" si="26"/>
        <v>0</v>
      </c>
      <c r="Y866" s="36">
        <f t="shared" si="27"/>
        <v>0</v>
      </c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2"/>
      <c r="AN866" s="11"/>
      <c r="AO866" s="11"/>
      <c r="AP866" s="11"/>
      <c r="AQ866" s="12"/>
      <c r="AR866" s="11"/>
      <c r="AS866" s="12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6"/>
      <c r="BE866" s="16"/>
    </row>
    <row r="867" spans="1:57" x14ac:dyDescent="0.3">
      <c r="A867" s="11" t="s">
        <v>1767</v>
      </c>
      <c r="B867" s="11" t="s">
        <v>1768</v>
      </c>
      <c r="C867" s="11" t="s">
        <v>1372</v>
      </c>
      <c r="D867" s="11" t="s">
        <v>1752</v>
      </c>
      <c r="E867" s="11" t="s">
        <v>1608</v>
      </c>
      <c r="F867" s="11" t="s">
        <v>598</v>
      </c>
      <c r="G867" s="13">
        <v>42482.688726851855</v>
      </c>
      <c r="H867" s="11"/>
      <c r="I867" s="11"/>
      <c r="J867" s="11" t="s">
        <v>354</v>
      </c>
      <c r="K867" s="11"/>
      <c r="L867" s="11" t="s">
        <v>699</v>
      </c>
      <c r="M867" s="11" t="s">
        <v>353</v>
      </c>
      <c r="N867" s="11">
        <v>1069960003</v>
      </c>
      <c r="O867" s="11" t="s">
        <v>1473</v>
      </c>
      <c r="P867" s="11" t="s">
        <v>115</v>
      </c>
      <c r="Q867" s="11" t="s">
        <v>369</v>
      </c>
      <c r="R867" s="11"/>
      <c r="S867" s="11" t="s">
        <v>1374</v>
      </c>
      <c r="T867" s="11"/>
      <c r="U867" s="11"/>
      <c r="V867" s="11"/>
      <c r="W867" s="11"/>
      <c r="X867" s="36">
        <f t="shared" si="26"/>
        <v>0</v>
      </c>
      <c r="Y867" s="36">
        <f t="shared" si="27"/>
        <v>0</v>
      </c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6"/>
      <c r="BE867" s="16"/>
    </row>
    <row r="868" spans="1:57" x14ac:dyDescent="0.3">
      <c r="A868" s="11" t="s">
        <v>1769</v>
      </c>
      <c r="B868" s="11" t="s">
        <v>1770</v>
      </c>
      <c r="C868" s="11" t="s">
        <v>1372</v>
      </c>
      <c r="D868" s="11" t="s">
        <v>1752</v>
      </c>
      <c r="E868" s="11" t="s">
        <v>1608</v>
      </c>
      <c r="F868" s="11" t="s">
        <v>1563</v>
      </c>
      <c r="G868" s="13">
        <v>42482.690995370373</v>
      </c>
      <c r="H868" s="11"/>
      <c r="I868" s="11"/>
      <c r="J868" s="11" t="s">
        <v>354</v>
      </c>
      <c r="K868" s="11"/>
      <c r="L868" s="11" t="s">
        <v>699</v>
      </c>
      <c r="M868" s="11" t="s">
        <v>353</v>
      </c>
      <c r="N868" s="11">
        <v>1069960003</v>
      </c>
      <c r="O868" s="11" t="s">
        <v>1473</v>
      </c>
      <c r="P868" s="11" t="s">
        <v>165</v>
      </c>
      <c r="Q868" s="11" t="s">
        <v>369</v>
      </c>
      <c r="R868" s="11"/>
      <c r="S868" s="11" t="s">
        <v>1374</v>
      </c>
      <c r="T868" s="11"/>
      <c r="U868" s="11"/>
      <c r="V868" s="11"/>
      <c r="W868" s="11"/>
      <c r="X868" s="36">
        <f t="shared" si="26"/>
        <v>0</v>
      </c>
      <c r="Y868" s="36">
        <f t="shared" si="27"/>
        <v>0</v>
      </c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6"/>
      <c r="BE868" s="16"/>
    </row>
    <row r="869" spans="1:57" x14ac:dyDescent="0.3">
      <c r="A869" s="11" t="s">
        <v>1771</v>
      </c>
      <c r="B869" s="11" t="s">
        <v>1772</v>
      </c>
      <c r="C869" s="11" t="s">
        <v>1372</v>
      </c>
      <c r="D869" s="11" t="s">
        <v>1752</v>
      </c>
      <c r="E869" s="11" t="s">
        <v>1608</v>
      </c>
      <c r="F869" s="11" t="s">
        <v>1563</v>
      </c>
      <c r="G869" s="13">
        <v>42482.693252314813</v>
      </c>
      <c r="H869" s="11"/>
      <c r="I869" s="11"/>
      <c r="J869" s="11" t="s">
        <v>354</v>
      </c>
      <c r="K869" s="11"/>
      <c r="L869" s="11" t="s">
        <v>699</v>
      </c>
      <c r="M869" s="11" t="s">
        <v>353</v>
      </c>
      <c r="N869" s="11">
        <v>1069960003</v>
      </c>
      <c r="O869" s="11" t="s">
        <v>1473</v>
      </c>
      <c r="P869" s="11" t="s">
        <v>165</v>
      </c>
      <c r="Q869" s="11" t="s">
        <v>369</v>
      </c>
      <c r="R869" s="11"/>
      <c r="S869" s="11" t="s">
        <v>1374</v>
      </c>
      <c r="T869" s="11"/>
      <c r="U869" s="11"/>
      <c r="V869" s="11"/>
      <c r="W869" s="11"/>
      <c r="X869" s="36">
        <f t="shared" si="26"/>
        <v>0</v>
      </c>
      <c r="Y869" s="36">
        <f t="shared" si="27"/>
        <v>0</v>
      </c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6"/>
      <c r="BE869" s="16"/>
    </row>
    <row r="870" spans="1:57" x14ac:dyDescent="0.3">
      <c r="A870" s="11" t="s">
        <v>1773</v>
      </c>
      <c r="B870" s="11" t="s">
        <v>1774</v>
      </c>
      <c r="C870" s="11" t="s">
        <v>1372</v>
      </c>
      <c r="D870" s="11" t="s">
        <v>1752</v>
      </c>
      <c r="E870" s="11" t="s">
        <v>1608</v>
      </c>
      <c r="F870" s="11" t="s">
        <v>598</v>
      </c>
      <c r="G870" s="13">
        <v>42482.696111111109</v>
      </c>
      <c r="H870" s="11"/>
      <c r="I870" s="11"/>
      <c r="J870" s="11" t="s">
        <v>354</v>
      </c>
      <c r="K870" s="11"/>
      <c r="L870" s="11" t="s">
        <v>699</v>
      </c>
      <c r="M870" s="11" t="s">
        <v>353</v>
      </c>
      <c r="N870" s="11">
        <v>1069960003</v>
      </c>
      <c r="O870" s="11" t="s">
        <v>1473</v>
      </c>
      <c r="P870" s="11" t="s">
        <v>115</v>
      </c>
      <c r="Q870" s="11" t="s">
        <v>369</v>
      </c>
      <c r="R870" s="11"/>
      <c r="S870" s="11" t="s">
        <v>1374</v>
      </c>
      <c r="T870" s="11"/>
      <c r="U870" s="11"/>
      <c r="V870" s="11"/>
      <c r="W870" s="11"/>
      <c r="X870" s="36">
        <f t="shared" si="26"/>
        <v>0</v>
      </c>
      <c r="Y870" s="36">
        <f t="shared" si="27"/>
        <v>0</v>
      </c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2"/>
      <c r="AL870" s="12"/>
      <c r="AM870" s="12"/>
      <c r="AN870" s="12"/>
      <c r="AO870" s="11"/>
      <c r="AP870" s="11"/>
      <c r="AQ870" s="12"/>
      <c r="AR870" s="12"/>
      <c r="AS870" s="12"/>
      <c r="AT870" s="11"/>
      <c r="AU870" s="11"/>
      <c r="AV870" s="11"/>
      <c r="AW870" s="11"/>
      <c r="AX870" s="11"/>
      <c r="AY870" s="11"/>
      <c r="AZ870" s="11"/>
      <c r="BA870" s="11"/>
      <c r="BB870" s="12"/>
      <c r="BC870" s="11"/>
      <c r="BD870" s="16"/>
      <c r="BE870" s="16"/>
    </row>
    <row r="871" spans="1:57" x14ac:dyDescent="0.3">
      <c r="A871" s="11" t="s">
        <v>1775</v>
      </c>
      <c r="B871" s="11" t="s">
        <v>1776</v>
      </c>
      <c r="C871" s="11" t="s">
        <v>1372</v>
      </c>
      <c r="D871" s="11" t="s">
        <v>1752</v>
      </c>
      <c r="E871" s="11" t="s">
        <v>1608</v>
      </c>
      <c r="F871" s="11" t="s">
        <v>598</v>
      </c>
      <c r="G871" s="13">
        <v>42482.698611111111</v>
      </c>
      <c r="H871" s="11"/>
      <c r="I871" s="11"/>
      <c r="J871" s="11" t="s">
        <v>354</v>
      </c>
      <c r="K871" s="11"/>
      <c r="L871" s="11" t="s">
        <v>699</v>
      </c>
      <c r="M871" s="11" t="s">
        <v>353</v>
      </c>
      <c r="N871" s="11">
        <v>1069960003</v>
      </c>
      <c r="O871" s="11" t="s">
        <v>1473</v>
      </c>
      <c r="P871" s="11" t="s">
        <v>115</v>
      </c>
      <c r="Q871" s="11" t="s">
        <v>369</v>
      </c>
      <c r="R871" s="11"/>
      <c r="S871" s="11" t="s">
        <v>1374</v>
      </c>
      <c r="T871" s="11"/>
      <c r="U871" s="11"/>
      <c r="V871" s="11"/>
      <c r="W871" s="11"/>
      <c r="X871" s="36">
        <f t="shared" si="26"/>
        <v>0</v>
      </c>
      <c r="Y871" s="36">
        <f t="shared" si="27"/>
        <v>0</v>
      </c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6"/>
      <c r="BE871" s="16"/>
    </row>
    <row r="872" spans="1:57" x14ac:dyDescent="0.3">
      <c r="A872" s="11" t="s">
        <v>1777</v>
      </c>
      <c r="B872" s="11" t="s">
        <v>1838</v>
      </c>
      <c r="C872" s="11" t="s">
        <v>1372</v>
      </c>
      <c r="D872" s="11" t="s">
        <v>1752</v>
      </c>
      <c r="E872" s="11" t="s">
        <v>1608</v>
      </c>
      <c r="F872" s="11" t="s">
        <v>675</v>
      </c>
      <c r="G872" s="13">
        <v>42482.70034722222</v>
      </c>
      <c r="H872" s="13"/>
      <c r="I872" s="11"/>
      <c r="J872" s="11" t="s">
        <v>354</v>
      </c>
      <c r="K872" s="11"/>
      <c r="L872" s="11" t="s">
        <v>699</v>
      </c>
      <c r="M872" s="11" t="s">
        <v>353</v>
      </c>
      <c r="N872" s="11">
        <v>1069960003</v>
      </c>
      <c r="O872" s="11" t="s">
        <v>1473</v>
      </c>
      <c r="P872" s="11" t="s">
        <v>135</v>
      </c>
      <c r="Q872" s="11" t="s">
        <v>369</v>
      </c>
      <c r="R872" s="11"/>
      <c r="S872" s="11" t="s">
        <v>1374</v>
      </c>
      <c r="T872" s="11"/>
      <c r="U872" s="11"/>
      <c r="V872" s="11"/>
      <c r="W872" s="11"/>
      <c r="X872" s="36">
        <f t="shared" si="26"/>
        <v>0</v>
      </c>
      <c r="Y872" s="36">
        <f t="shared" si="27"/>
        <v>0</v>
      </c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2"/>
      <c r="AL872" s="12"/>
      <c r="AM872" s="12"/>
      <c r="AN872" s="12"/>
      <c r="AO872" s="11"/>
      <c r="AP872" s="11"/>
      <c r="AQ872" s="12"/>
      <c r="AR872" s="12"/>
      <c r="AS872" s="12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6"/>
      <c r="BE872" s="16"/>
    </row>
    <row r="873" spans="1:57" x14ac:dyDescent="0.3">
      <c r="A873" s="11" t="s">
        <v>1778</v>
      </c>
      <c r="B873" s="11" t="s">
        <v>1779</v>
      </c>
      <c r="C873" s="11" t="s">
        <v>1372</v>
      </c>
      <c r="D873" s="11" t="s">
        <v>1752</v>
      </c>
      <c r="E873" s="11" t="s">
        <v>1608</v>
      </c>
      <c r="F873" s="11" t="s">
        <v>1563</v>
      </c>
      <c r="G873" s="13">
        <v>42482.702546296299</v>
      </c>
      <c r="H873" s="11"/>
      <c r="I873" s="11"/>
      <c r="J873" s="11" t="s">
        <v>354</v>
      </c>
      <c r="K873" s="11"/>
      <c r="L873" s="11" t="s">
        <v>699</v>
      </c>
      <c r="M873" s="11" t="s">
        <v>353</v>
      </c>
      <c r="N873" s="11">
        <v>1069960003</v>
      </c>
      <c r="O873" s="11" t="s">
        <v>1473</v>
      </c>
      <c r="P873" s="11" t="s">
        <v>165</v>
      </c>
      <c r="Q873" s="11" t="s">
        <v>369</v>
      </c>
      <c r="R873" s="11"/>
      <c r="S873" s="11" t="s">
        <v>1374</v>
      </c>
      <c r="T873" s="11"/>
      <c r="U873" s="11"/>
      <c r="V873" s="11"/>
      <c r="W873" s="11"/>
      <c r="X873" s="36">
        <f t="shared" si="26"/>
        <v>0</v>
      </c>
      <c r="Y873" s="36">
        <f t="shared" si="27"/>
        <v>0</v>
      </c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6"/>
      <c r="BE873" s="16"/>
    </row>
    <row r="874" spans="1:57" x14ac:dyDescent="0.3">
      <c r="A874" s="11" t="s">
        <v>1780</v>
      </c>
      <c r="B874" s="11" t="s">
        <v>1839</v>
      </c>
      <c r="C874" s="11" t="s">
        <v>1372</v>
      </c>
      <c r="D874" s="11" t="s">
        <v>1752</v>
      </c>
      <c r="E874" s="11" t="s">
        <v>1608</v>
      </c>
      <c r="F874" s="11" t="s">
        <v>372</v>
      </c>
      <c r="G874" s="13">
        <v>42482.705405092594</v>
      </c>
      <c r="H874" s="11"/>
      <c r="I874" s="11"/>
      <c r="J874" s="11" t="s">
        <v>354</v>
      </c>
      <c r="K874" s="11"/>
      <c r="L874" s="11" t="s">
        <v>699</v>
      </c>
      <c r="M874" s="11" t="s">
        <v>353</v>
      </c>
      <c r="N874" s="11">
        <v>1069960003</v>
      </c>
      <c r="O874" s="11" t="s">
        <v>1473</v>
      </c>
      <c r="P874" s="11" t="s">
        <v>165</v>
      </c>
      <c r="Q874" s="11" t="s">
        <v>369</v>
      </c>
      <c r="R874" s="11"/>
      <c r="S874" s="11" t="s">
        <v>1374</v>
      </c>
      <c r="T874" s="11"/>
      <c r="U874" s="11"/>
      <c r="V874" s="11"/>
      <c r="W874" s="11"/>
      <c r="X874" s="36">
        <f t="shared" si="26"/>
        <v>0</v>
      </c>
      <c r="Y874" s="36">
        <f t="shared" si="27"/>
        <v>0</v>
      </c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6"/>
      <c r="BE874" s="16"/>
    </row>
    <row r="875" spans="1:57" x14ac:dyDescent="0.3">
      <c r="A875" s="11" t="s">
        <v>1781</v>
      </c>
      <c r="B875" s="11" t="s">
        <v>1782</v>
      </c>
      <c r="C875" s="11" t="s">
        <v>1372</v>
      </c>
      <c r="D875" s="11" t="s">
        <v>1752</v>
      </c>
      <c r="E875" s="11" t="s">
        <v>1608</v>
      </c>
      <c r="F875" s="11" t="s">
        <v>741</v>
      </c>
      <c r="G875" s="13">
        <v>42482.70826388889</v>
      </c>
      <c r="H875" s="11"/>
      <c r="I875" s="11"/>
      <c r="J875" s="11" t="s">
        <v>354</v>
      </c>
      <c r="K875" s="11"/>
      <c r="L875" s="11" t="s">
        <v>699</v>
      </c>
      <c r="M875" s="11" t="s">
        <v>353</v>
      </c>
      <c r="N875" s="11">
        <v>1069960003</v>
      </c>
      <c r="O875" s="11" t="s">
        <v>1473</v>
      </c>
      <c r="P875" s="11" t="s">
        <v>61</v>
      </c>
      <c r="Q875" s="11" t="s">
        <v>369</v>
      </c>
      <c r="R875" s="11"/>
      <c r="S875" s="11" t="s">
        <v>1374</v>
      </c>
      <c r="T875" s="11"/>
      <c r="U875" s="11"/>
      <c r="V875" s="11"/>
      <c r="W875" s="11"/>
      <c r="X875" s="36">
        <f t="shared" si="26"/>
        <v>0</v>
      </c>
      <c r="Y875" s="36">
        <f t="shared" si="27"/>
        <v>0</v>
      </c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2"/>
      <c r="AL875" s="12"/>
      <c r="AM875" s="12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2"/>
      <c r="BC875" s="11"/>
      <c r="BD875" s="16"/>
      <c r="BE875" s="16"/>
    </row>
    <row r="876" spans="1:57" x14ac:dyDescent="0.3">
      <c r="A876" s="11" t="s">
        <v>1783</v>
      </c>
      <c r="B876" s="11" t="s">
        <v>1784</v>
      </c>
      <c r="C876" s="11" t="s">
        <v>1372</v>
      </c>
      <c r="D876" s="11" t="s">
        <v>1752</v>
      </c>
      <c r="E876" s="11" t="s">
        <v>1608</v>
      </c>
      <c r="F876" s="11" t="s">
        <v>741</v>
      </c>
      <c r="G876" s="13">
        <v>42482.711145833331</v>
      </c>
      <c r="H876" s="11"/>
      <c r="I876" s="11"/>
      <c r="J876" s="11" t="s">
        <v>354</v>
      </c>
      <c r="K876" s="11"/>
      <c r="L876" s="11" t="s">
        <v>699</v>
      </c>
      <c r="M876" s="11" t="s">
        <v>353</v>
      </c>
      <c r="N876" s="11">
        <v>1069960003</v>
      </c>
      <c r="O876" s="11" t="s">
        <v>1475</v>
      </c>
      <c r="P876" s="11" t="s">
        <v>61</v>
      </c>
      <c r="Q876" s="11" t="s">
        <v>369</v>
      </c>
      <c r="R876" s="11" t="s">
        <v>978</v>
      </c>
      <c r="S876" s="11" t="s">
        <v>1374</v>
      </c>
      <c r="T876" s="11"/>
      <c r="U876" s="11"/>
      <c r="V876" s="11"/>
      <c r="W876" s="11"/>
      <c r="X876" s="36">
        <f t="shared" ref="X876:X939" si="28">T876+V876</f>
        <v>0</v>
      </c>
      <c r="Y876" s="36">
        <f t="shared" ref="Y876:Y939" si="29">U876+W876</f>
        <v>0</v>
      </c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2"/>
      <c r="AL876" s="12"/>
      <c r="AM876" s="11"/>
      <c r="AN876" s="11"/>
      <c r="AO876" s="11"/>
      <c r="AP876" s="11"/>
      <c r="AQ876" s="11"/>
      <c r="AR876" s="11"/>
      <c r="AS876" s="12"/>
      <c r="AT876" s="11"/>
      <c r="AU876" s="11"/>
      <c r="AV876" s="11"/>
      <c r="AW876" s="11"/>
      <c r="AX876" s="11"/>
      <c r="AY876" s="11"/>
      <c r="AZ876" s="11"/>
      <c r="BA876" s="11"/>
      <c r="BB876" s="12"/>
      <c r="BC876" s="11"/>
      <c r="BD876" s="16"/>
      <c r="BE876" s="16"/>
    </row>
    <row r="877" spans="1:57" x14ac:dyDescent="0.3">
      <c r="A877" s="11" t="s">
        <v>1785</v>
      </c>
      <c r="B877" s="11" t="s">
        <v>1786</v>
      </c>
      <c r="C877" s="11" t="s">
        <v>1372</v>
      </c>
      <c r="D877" s="11" t="s">
        <v>1752</v>
      </c>
      <c r="E877" s="11" t="s">
        <v>1608</v>
      </c>
      <c r="F877" s="11" t="s">
        <v>741</v>
      </c>
      <c r="G877" s="13">
        <v>42482.714143518519</v>
      </c>
      <c r="H877" s="11"/>
      <c r="I877" s="11"/>
      <c r="J877" s="11" t="s">
        <v>354</v>
      </c>
      <c r="K877" s="11"/>
      <c r="L877" s="11" t="s">
        <v>699</v>
      </c>
      <c r="M877" s="11" t="s">
        <v>353</v>
      </c>
      <c r="N877" s="11">
        <v>1069960003</v>
      </c>
      <c r="O877" s="11" t="s">
        <v>1473</v>
      </c>
      <c r="P877" s="11" t="s">
        <v>61</v>
      </c>
      <c r="Q877" s="11" t="s">
        <v>369</v>
      </c>
      <c r="R877" s="11"/>
      <c r="S877" s="11" t="s">
        <v>1374</v>
      </c>
      <c r="T877" s="11"/>
      <c r="U877" s="11"/>
      <c r="V877" s="11"/>
      <c r="W877" s="11"/>
      <c r="X877" s="36">
        <f t="shared" si="28"/>
        <v>0</v>
      </c>
      <c r="Y877" s="36">
        <f t="shared" si="29"/>
        <v>0</v>
      </c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6"/>
      <c r="BE877" s="16"/>
    </row>
    <row r="878" spans="1:57" x14ac:dyDescent="0.3">
      <c r="A878" s="11" t="s">
        <v>1787</v>
      </c>
      <c r="B878" s="11" t="s">
        <v>4863</v>
      </c>
      <c r="C878" s="11" t="s">
        <v>1372</v>
      </c>
      <c r="D878" s="11" t="s">
        <v>1752</v>
      </c>
      <c r="E878" s="11" t="s">
        <v>1608</v>
      </c>
      <c r="F878" s="11" t="s">
        <v>386</v>
      </c>
      <c r="G878" s="13">
        <v>42482.717430555553</v>
      </c>
      <c r="H878" s="11"/>
      <c r="I878" s="11"/>
      <c r="J878" s="11" t="s">
        <v>354</v>
      </c>
      <c r="K878" s="11"/>
      <c r="L878" s="11" t="s">
        <v>699</v>
      </c>
      <c r="M878" s="11" t="s">
        <v>353</v>
      </c>
      <c r="N878" s="11">
        <v>1069960003</v>
      </c>
      <c r="O878" s="11" t="s">
        <v>1475</v>
      </c>
      <c r="P878" s="11" t="s">
        <v>520</v>
      </c>
      <c r="Q878" s="11" t="s">
        <v>369</v>
      </c>
      <c r="R878" s="11"/>
      <c r="S878" s="11" t="s">
        <v>1374</v>
      </c>
      <c r="T878" s="11"/>
      <c r="U878" s="11"/>
      <c r="V878" s="11"/>
      <c r="W878" s="11"/>
      <c r="X878" s="36">
        <f t="shared" si="28"/>
        <v>0</v>
      </c>
      <c r="Y878" s="36">
        <f t="shared" si="29"/>
        <v>0</v>
      </c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2"/>
      <c r="AL878" s="12"/>
      <c r="AM878" s="11"/>
      <c r="AN878" s="11"/>
      <c r="AO878" s="11"/>
      <c r="AP878" s="11"/>
      <c r="AQ878" s="12"/>
      <c r="AR878" s="11"/>
      <c r="AS878" s="12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6"/>
      <c r="BE878" s="16"/>
    </row>
    <row r="879" spans="1:57" x14ac:dyDescent="0.3">
      <c r="A879" s="11" t="s">
        <v>1788</v>
      </c>
      <c r="B879" s="11" t="s">
        <v>1789</v>
      </c>
      <c r="C879" s="11" t="s">
        <v>1372</v>
      </c>
      <c r="D879" s="11" t="s">
        <v>1464</v>
      </c>
      <c r="E879" s="11" t="s">
        <v>1608</v>
      </c>
      <c r="F879" s="11" t="s">
        <v>396</v>
      </c>
      <c r="G879" s="13">
        <v>42485.590636574074</v>
      </c>
      <c r="H879" s="11"/>
      <c r="I879" s="11"/>
      <c r="J879" s="11" t="s">
        <v>354</v>
      </c>
      <c r="K879" s="11"/>
      <c r="L879" s="11" t="s">
        <v>699</v>
      </c>
      <c r="M879" s="11" t="s">
        <v>353</v>
      </c>
      <c r="N879" s="11">
        <v>1069960003</v>
      </c>
      <c r="O879" s="11" t="s">
        <v>1473</v>
      </c>
      <c r="P879" s="11" t="s">
        <v>108</v>
      </c>
      <c r="Q879" s="11" t="s">
        <v>369</v>
      </c>
      <c r="R879" s="11"/>
      <c r="S879" s="11" t="s">
        <v>1374</v>
      </c>
      <c r="T879" s="11"/>
      <c r="U879" s="11"/>
      <c r="V879" s="11"/>
      <c r="W879" s="11"/>
      <c r="X879" s="36">
        <f t="shared" si="28"/>
        <v>0</v>
      </c>
      <c r="Y879" s="36">
        <f t="shared" si="29"/>
        <v>0</v>
      </c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6"/>
      <c r="BE879" s="16"/>
    </row>
    <row r="880" spans="1:57" x14ac:dyDescent="0.3">
      <c r="A880" s="11" t="s">
        <v>1790</v>
      </c>
      <c r="B880" s="11" t="s">
        <v>1791</v>
      </c>
      <c r="C880" s="11" t="s">
        <v>1372</v>
      </c>
      <c r="D880" s="11" t="s">
        <v>1464</v>
      </c>
      <c r="E880" s="11" t="s">
        <v>1608</v>
      </c>
      <c r="F880" s="11" t="s">
        <v>396</v>
      </c>
      <c r="G880" s="13">
        <v>42485.590381944443</v>
      </c>
      <c r="H880" s="13"/>
      <c r="I880" s="11"/>
      <c r="J880" s="11" t="s">
        <v>354</v>
      </c>
      <c r="K880" s="11"/>
      <c r="L880" s="11" t="s">
        <v>699</v>
      </c>
      <c r="M880" s="11" t="s">
        <v>353</v>
      </c>
      <c r="N880" s="11">
        <v>1069960003</v>
      </c>
      <c r="O880" s="11" t="s">
        <v>1473</v>
      </c>
      <c r="P880" s="11" t="s">
        <v>108</v>
      </c>
      <c r="Q880" s="11" t="s">
        <v>369</v>
      </c>
      <c r="R880" s="11"/>
      <c r="S880" s="11" t="s">
        <v>1374</v>
      </c>
      <c r="T880" s="11"/>
      <c r="U880" s="11"/>
      <c r="V880" s="11"/>
      <c r="W880" s="11"/>
      <c r="X880" s="36">
        <f t="shared" si="28"/>
        <v>0</v>
      </c>
      <c r="Y880" s="36">
        <f t="shared" si="29"/>
        <v>0</v>
      </c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6"/>
      <c r="BE880" s="16"/>
    </row>
    <row r="881" spans="1:57" x14ac:dyDescent="0.3">
      <c r="A881" s="11" t="s">
        <v>1792</v>
      </c>
      <c r="B881" s="11" t="s">
        <v>1793</v>
      </c>
      <c r="C881" s="11" t="s">
        <v>1372</v>
      </c>
      <c r="D881" s="11" t="s">
        <v>1464</v>
      </c>
      <c r="E881" s="11" t="s">
        <v>1608</v>
      </c>
      <c r="F881" s="11" t="s">
        <v>396</v>
      </c>
      <c r="G881" s="13">
        <v>42485.590543981481</v>
      </c>
      <c r="H881" s="13"/>
      <c r="I881" s="11"/>
      <c r="J881" s="11" t="s">
        <v>354</v>
      </c>
      <c r="K881" s="11"/>
      <c r="L881" s="11" t="s">
        <v>699</v>
      </c>
      <c r="M881" s="11" t="s">
        <v>353</v>
      </c>
      <c r="N881" s="11">
        <v>1069960003</v>
      </c>
      <c r="O881" s="11" t="s">
        <v>1473</v>
      </c>
      <c r="P881" s="11" t="s">
        <v>108</v>
      </c>
      <c r="Q881" s="11" t="s">
        <v>369</v>
      </c>
      <c r="R881" s="11"/>
      <c r="S881" s="11" t="s">
        <v>1374</v>
      </c>
      <c r="T881" s="11"/>
      <c r="U881" s="11"/>
      <c r="V881" s="11"/>
      <c r="W881" s="11"/>
      <c r="X881" s="36">
        <f t="shared" si="28"/>
        <v>0</v>
      </c>
      <c r="Y881" s="36">
        <f t="shared" si="29"/>
        <v>0</v>
      </c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6"/>
      <c r="BE881" s="16"/>
    </row>
    <row r="882" spans="1:57" x14ac:dyDescent="0.3">
      <c r="A882" s="11" t="s">
        <v>3609</v>
      </c>
      <c r="B882" s="11" t="s">
        <v>3610</v>
      </c>
      <c r="C882" s="11" t="s">
        <v>1372</v>
      </c>
      <c r="D882" s="11" t="s">
        <v>1488</v>
      </c>
      <c r="E882" s="11" t="s">
        <v>489</v>
      </c>
      <c r="F882" s="11" t="s">
        <v>489</v>
      </c>
      <c r="G882" s="13">
        <v>42485.631342592591</v>
      </c>
      <c r="H882" s="13"/>
      <c r="I882" s="11"/>
      <c r="J882" s="11" t="s">
        <v>387</v>
      </c>
      <c r="K882" s="11"/>
      <c r="L882" s="11" t="s">
        <v>704</v>
      </c>
      <c r="M882" s="11" t="s">
        <v>353</v>
      </c>
      <c r="N882" s="11">
        <v>1069960004</v>
      </c>
      <c r="O882" s="11" t="s">
        <v>1473</v>
      </c>
      <c r="P882" s="11" t="s">
        <v>165</v>
      </c>
      <c r="Q882" s="11"/>
      <c r="R882" s="11"/>
      <c r="S882" s="11" t="s">
        <v>1374</v>
      </c>
      <c r="T882" s="11"/>
      <c r="U882" s="11"/>
      <c r="V882" s="11"/>
      <c r="W882" s="11"/>
      <c r="X882" s="36">
        <f t="shared" si="28"/>
        <v>0</v>
      </c>
      <c r="Y882" s="36">
        <f t="shared" si="29"/>
        <v>0</v>
      </c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6"/>
      <c r="BE882" s="16"/>
    </row>
    <row r="883" spans="1:57" x14ac:dyDescent="0.3">
      <c r="A883" s="11" t="s">
        <v>3611</v>
      </c>
      <c r="B883" s="11" t="s">
        <v>3612</v>
      </c>
      <c r="C883" s="11" t="s">
        <v>1372</v>
      </c>
      <c r="D883" s="11" t="s">
        <v>3613</v>
      </c>
      <c r="E883" s="11" t="s">
        <v>3519</v>
      </c>
      <c r="F883" s="11" t="s">
        <v>3519</v>
      </c>
      <c r="G883" s="13">
        <v>42486.21292824074</v>
      </c>
      <c r="H883" s="11"/>
      <c r="I883" s="11"/>
      <c r="J883" s="11" t="s">
        <v>387</v>
      </c>
      <c r="K883" s="11"/>
      <c r="L883" s="11" t="s">
        <v>704</v>
      </c>
      <c r="M883" s="11" t="s">
        <v>348</v>
      </c>
      <c r="N883" s="11">
        <v>1069960003</v>
      </c>
      <c r="O883" s="11" t="s">
        <v>1475</v>
      </c>
      <c r="P883" s="11" t="s">
        <v>165</v>
      </c>
      <c r="Q883" s="11" t="s">
        <v>2180</v>
      </c>
      <c r="R883" s="11"/>
      <c r="S883" s="11" t="s">
        <v>1374</v>
      </c>
      <c r="T883" s="11"/>
      <c r="U883" s="11"/>
      <c r="V883" s="11"/>
      <c r="W883" s="11"/>
      <c r="X883" s="36">
        <f t="shared" si="28"/>
        <v>0</v>
      </c>
      <c r="Y883" s="36">
        <f t="shared" si="29"/>
        <v>0</v>
      </c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6"/>
      <c r="BE883" s="16"/>
    </row>
    <row r="884" spans="1:57" x14ac:dyDescent="0.3">
      <c r="A884" s="11" t="s">
        <v>3614</v>
      </c>
      <c r="B884" s="11" t="s">
        <v>3615</v>
      </c>
      <c r="C884" s="11" t="s">
        <v>1372</v>
      </c>
      <c r="D884" s="11" t="s">
        <v>1472</v>
      </c>
      <c r="E884" s="11" t="s">
        <v>568</v>
      </c>
      <c r="F884" s="11" t="s">
        <v>568</v>
      </c>
      <c r="G884" s="13">
        <v>42486.402430555558</v>
      </c>
      <c r="H884" s="11"/>
      <c r="I884" s="11"/>
      <c r="J884" s="11" t="s">
        <v>350</v>
      </c>
      <c r="K884" s="11"/>
      <c r="L884" s="11" t="s">
        <v>1047</v>
      </c>
      <c r="M884" s="11" t="s">
        <v>348</v>
      </c>
      <c r="N884" s="11">
        <v>1019960005</v>
      </c>
      <c r="O884" s="11" t="s">
        <v>1475</v>
      </c>
      <c r="P884" s="11" t="s">
        <v>124</v>
      </c>
      <c r="Q884" s="11" t="s">
        <v>2180</v>
      </c>
      <c r="R884" s="11" t="s">
        <v>978</v>
      </c>
      <c r="S884" s="11" t="s">
        <v>1383</v>
      </c>
      <c r="T884" s="11">
        <v>220</v>
      </c>
      <c r="U884" s="11">
        <v>220</v>
      </c>
      <c r="V884" s="11"/>
      <c r="W884" s="11"/>
      <c r="X884" s="36">
        <f t="shared" si="28"/>
        <v>220</v>
      </c>
      <c r="Y884" s="36">
        <f t="shared" si="29"/>
        <v>220</v>
      </c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6"/>
      <c r="BE884" s="16"/>
    </row>
    <row r="885" spans="1:57" x14ac:dyDescent="0.3">
      <c r="A885" s="11" t="s">
        <v>1794</v>
      </c>
      <c r="B885" s="11" t="s">
        <v>1795</v>
      </c>
      <c r="C885" s="11" t="s">
        <v>1372</v>
      </c>
      <c r="D885" s="11" t="s">
        <v>1419</v>
      </c>
      <c r="E885" s="11" t="s">
        <v>372</v>
      </c>
      <c r="F885" s="11" t="s">
        <v>372</v>
      </c>
      <c r="G885" s="13">
        <v>42486.510370370372</v>
      </c>
      <c r="H885" s="11"/>
      <c r="I885" s="11"/>
      <c r="J885" s="11" t="s">
        <v>387</v>
      </c>
      <c r="K885" s="11"/>
      <c r="L885" s="11" t="s">
        <v>699</v>
      </c>
      <c r="M885" s="11" t="s">
        <v>353</v>
      </c>
      <c r="N885" s="11">
        <v>1069960001</v>
      </c>
      <c r="O885" s="11" t="s">
        <v>1473</v>
      </c>
      <c r="P885" s="11" t="s">
        <v>165</v>
      </c>
      <c r="Q885" s="11" t="s">
        <v>369</v>
      </c>
      <c r="R885" s="11" t="s">
        <v>979</v>
      </c>
      <c r="S885" s="11" t="s">
        <v>1374</v>
      </c>
      <c r="T885" s="11">
        <v>8</v>
      </c>
      <c r="U885" s="11">
        <v>8</v>
      </c>
      <c r="V885" s="11"/>
      <c r="W885" s="11"/>
      <c r="X885" s="36">
        <f t="shared" si="28"/>
        <v>8</v>
      </c>
      <c r="Y885" s="36">
        <f t="shared" si="29"/>
        <v>8</v>
      </c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6"/>
      <c r="BE885" s="16"/>
    </row>
    <row r="886" spans="1:57" x14ac:dyDescent="0.3">
      <c r="A886" s="11" t="s">
        <v>1796</v>
      </c>
      <c r="B886" s="11" t="s">
        <v>1797</v>
      </c>
      <c r="C886" s="11" t="s">
        <v>1372</v>
      </c>
      <c r="D886" s="11" t="s">
        <v>1467</v>
      </c>
      <c r="E886" s="11" t="s">
        <v>608</v>
      </c>
      <c r="F886" s="11" t="s">
        <v>608</v>
      </c>
      <c r="G886" s="13">
        <v>42486.618148148147</v>
      </c>
      <c r="H886" s="11"/>
      <c r="I886" s="11"/>
      <c r="J886" s="11" t="s">
        <v>393</v>
      </c>
      <c r="K886" s="11"/>
      <c r="L886" s="11" t="s">
        <v>704</v>
      </c>
      <c r="M886" s="11" t="s">
        <v>348</v>
      </c>
      <c r="N886" s="11">
        <v>1019960008</v>
      </c>
      <c r="O886" s="11" t="s">
        <v>1475</v>
      </c>
      <c r="P886" s="11" t="s">
        <v>61</v>
      </c>
      <c r="Q886" s="11" t="s">
        <v>369</v>
      </c>
      <c r="R886" s="11" t="s">
        <v>978</v>
      </c>
      <c r="S886" s="11" t="s">
        <v>1383</v>
      </c>
      <c r="T886" s="11">
        <v>378</v>
      </c>
      <c r="U886" s="11">
        <v>354</v>
      </c>
      <c r="V886" s="11">
        <v>93</v>
      </c>
      <c r="W886" s="11">
        <v>57</v>
      </c>
      <c r="X886" s="36">
        <f t="shared" si="28"/>
        <v>471</v>
      </c>
      <c r="Y886" s="36">
        <f t="shared" si="29"/>
        <v>411</v>
      </c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2"/>
      <c r="AL886" s="12"/>
      <c r="AM886" s="12"/>
      <c r="AN886" s="12"/>
      <c r="AO886" s="11"/>
      <c r="AP886" s="11"/>
      <c r="AQ886" s="12"/>
      <c r="AR886" s="11"/>
      <c r="AS886" s="12"/>
      <c r="AT886" s="11"/>
      <c r="AU886" s="11"/>
      <c r="AV886" s="11"/>
      <c r="AW886" s="11"/>
      <c r="AX886" s="11"/>
      <c r="AY886" s="11"/>
      <c r="AZ886" s="11"/>
      <c r="BA886" s="11"/>
      <c r="BB886" s="12"/>
      <c r="BC886" s="11"/>
      <c r="BD886" s="16"/>
      <c r="BE886" s="16"/>
    </row>
    <row r="887" spans="1:57" x14ac:dyDescent="0.3">
      <c r="A887" s="11" t="s">
        <v>1798</v>
      </c>
      <c r="B887" s="11" t="s">
        <v>1799</v>
      </c>
      <c r="C887" s="11" t="s">
        <v>1372</v>
      </c>
      <c r="D887" s="11" t="s">
        <v>1467</v>
      </c>
      <c r="E887" s="11" t="s">
        <v>608</v>
      </c>
      <c r="F887" s="11" t="s">
        <v>608</v>
      </c>
      <c r="G887" s="13">
        <v>42486.628692129627</v>
      </c>
      <c r="H887" s="11"/>
      <c r="I887" s="11"/>
      <c r="J887" s="11" t="s">
        <v>393</v>
      </c>
      <c r="K887" s="11"/>
      <c r="L887" s="11" t="s">
        <v>704</v>
      </c>
      <c r="M887" s="11" t="s">
        <v>348</v>
      </c>
      <c r="N887" s="11">
        <v>1019960008</v>
      </c>
      <c r="O887" s="11" t="s">
        <v>1475</v>
      </c>
      <c r="P887" s="11" t="s">
        <v>61</v>
      </c>
      <c r="Q887" s="11" t="s">
        <v>369</v>
      </c>
      <c r="R887" s="11" t="s">
        <v>978</v>
      </c>
      <c r="S887" s="11" t="s">
        <v>1383</v>
      </c>
      <c r="T887" s="11">
        <v>270</v>
      </c>
      <c r="U887" s="11">
        <v>256</v>
      </c>
      <c r="V887" s="11">
        <v>29</v>
      </c>
      <c r="W887" s="11">
        <v>10.5</v>
      </c>
      <c r="X887" s="36">
        <f t="shared" si="28"/>
        <v>299</v>
      </c>
      <c r="Y887" s="36">
        <f t="shared" si="29"/>
        <v>266.5</v>
      </c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2"/>
      <c r="AL887" s="12"/>
      <c r="AM887" s="12"/>
      <c r="AN887" s="11"/>
      <c r="AO887" s="11"/>
      <c r="AP887" s="11"/>
      <c r="AQ887" s="12"/>
      <c r="AR887" s="11"/>
      <c r="AS887" s="12"/>
      <c r="AT887" s="11"/>
      <c r="AU887" s="11"/>
      <c r="AV887" s="11"/>
      <c r="AW887" s="11"/>
      <c r="AX887" s="11"/>
      <c r="AY887" s="11"/>
      <c r="AZ887" s="11"/>
      <c r="BA887" s="11"/>
      <c r="BB887" s="12"/>
      <c r="BC887" s="11"/>
      <c r="BD887" s="16"/>
      <c r="BE887" s="16"/>
    </row>
    <row r="888" spans="1:57" x14ac:dyDescent="0.3">
      <c r="A888" s="11" t="s">
        <v>1800</v>
      </c>
      <c r="B888" s="11" t="s">
        <v>1801</v>
      </c>
      <c r="C888" s="11" t="s">
        <v>1372</v>
      </c>
      <c r="D888" s="11" t="s">
        <v>1467</v>
      </c>
      <c r="E888" s="11" t="s">
        <v>608</v>
      </c>
      <c r="F888" s="11" t="s">
        <v>608</v>
      </c>
      <c r="G888" s="13">
        <v>42486.633391203701</v>
      </c>
      <c r="H888" s="11"/>
      <c r="I888" s="11"/>
      <c r="J888" s="11" t="s">
        <v>393</v>
      </c>
      <c r="K888" s="11"/>
      <c r="L888" s="11" t="s">
        <v>704</v>
      </c>
      <c r="M888" s="11" t="s">
        <v>348</v>
      </c>
      <c r="N888" s="11">
        <v>1019960008</v>
      </c>
      <c r="O888" s="11" t="s">
        <v>1475</v>
      </c>
      <c r="P888" s="11" t="s">
        <v>61</v>
      </c>
      <c r="Q888" s="11" t="s">
        <v>369</v>
      </c>
      <c r="R888" s="11" t="s">
        <v>978</v>
      </c>
      <c r="S888" s="11" t="s">
        <v>1383</v>
      </c>
      <c r="T888" s="11">
        <v>395</v>
      </c>
      <c r="U888" s="11">
        <v>306</v>
      </c>
      <c r="V888" s="11">
        <v>-17</v>
      </c>
      <c r="W888" s="11"/>
      <c r="X888" s="36">
        <f t="shared" si="28"/>
        <v>378</v>
      </c>
      <c r="Y888" s="36">
        <f t="shared" si="29"/>
        <v>306</v>
      </c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2"/>
      <c r="AL888" s="12"/>
      <c r="AM888" s="12"/>
      <c r="AN888" s="12"/>
      <c r="AO888" s="11"/>
      <c r="AP888" s="11"/>
      <c r="AQ888" s="12"/>
      <c r="AR888" s="11"/>
      <c r="AS888" s="12"/>
      <c r="AT888" s="11"/>
      <c r="AU888" s="11"/>
      <c r="AV888" s="11"/>
      <c r="AW888" s="11"/>
      <c r="AX888" s="11"/>
      <c r="AY888" s="11"/>
      <c r="AZ888" s="11"/>
      <c r="BA888" s="11"/>
      <c r="BB888" s="12"/>
      <c r="BC888" s="11"/>
      <c r="BD888" s="16"/>
      <c r="BE888" s="16"/>
    </row>
    <row r="889" spans="1:57" x14ac:dyDescent="0.3">
      <c r="A889" s="11" t="s">
        <v>3617</v>
      </c>
      <c r="B889" s="11" t="s">
        <v>3618</v>
      </c>
      <c r="C889" s="11" t="s">
        <v>1372</v>
      </c>
      <c r="D889" s="11" t="s">
        <v>1752</v>
      </c>
      <c r="E889" s="11" t="s">
        <v>3141</v>
      </c>
      <c r="F889" s="11" t="s">
        <v>3141</v>
      </c>
      <c r="G889" s="13">
        <v>42488.50644675926</v>
      </c>
      <c r="H889" s="11"/>
      <c r="I889" s="11"/>
      <c r="J889" s="11" t="s">
        <v>346</v>
      </c>
      <c r="K889" s="11"/>
      <c r="L889" s="11" t="s">
        <v>705</v>
      </c>
      <c r="M889" s="11" t="s">
        <v>348</v>
      </c>
      <c r="N889" s="11">
        <v>1019960004</v>
      </c>
      <c r="O889" s="11" t="s">
        <v>1475</v>
      </c>
      <c r="P889" s="11" t="s">
        <v>165</v>
      </c>
      <c r="Q889" s="11"/>
      <c r="R889" s="11"/>
      <c r="S889" s="11" t="s">
        <v>1374</v>
      </c>
      <c r="T889" s="11"/>
      <c r="U889" s="11"/>
      <c r="V889" s="11"/>
      <c r="W889" s="11"/>
      <c r="X889" s="36">
        <f t="shared" si="28"/>
        <v>0</v>
      </c>
      <c r="Y889" s="36">
        <f t="shared" si="29"/>
        <v>0</v>
      </c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2"/>
      <c r="AL889" s="12"/>
      <c r="AM889" s="12"/>
      <c r="AN889" s="12"/>
      <c r="AO889" s="11"/>
      <c r="AP889" s="11"/>
      <c r="AQ889" s="12"/>
      <c r="AR889" s="11"/>
      <c r="AS889" s="12"/>
      <c r="AT889" s="11"/>
      <c r="AU889" s="11"/>
      <c r="AV889" s="11"/>
      <c r="AW889" s="11"/>
      <c r="AX889" s="11"/>
      <c r="AY889" s="11"/>
      <c r="AZ889" s="11"/>
      <c r="BA889" s="11"/>
      <c r="BB889" s="12"/>
      <c r="BC889" s="11"/>
      <c r="BD889" s="16"/>
      <c r="BE889" s="16"/>
    </row>
    <row r="890" spans="1:57" x14ac:dyDescent="0.3">
      <c r="A890" s="11" t="s">
        <v>1803</v>
      </c>
      <c r="B890" s="11" t="s">
        <v>1804</v>
      </c>
      <c r="C890" s="11" t="s">
        <v>1372</v>
      </c>
      <c r="D890" s="11" t="s">
        <v>1460</v>
      </c>
      <c r="E890" s="11" t="s">
        <v>1544</v>
      </c>
      <c r="F890" s="11" t="s">
        <v>696</v>
      </c>
      <c r="G890" s="13">
        <v>42488.56459490741</v>
      </c>
      <c r="H890" s="11"/>
      <c r="I890" s="11"/>
      <c r="J890" s="11" t="s">
        <v>350</v>
      </c>
      <c r="K890" s="11"/>
      <c r="L890" s="11" t="s">
        <v>699</v>
      </c>
      <c r="M890" s="11" t="s">
        <v>348</v>
      </c>
      <c r="N890" s="11">
        <v>1019960004</v>
      </c>
      <c r="O890" s="11" t="s">
        <v>1475</v>
      </c>
      <c r="P890" s="11" t="s">
        <v>520</v>
      </c>
      <c r="Q890" s="11" t="s">
        <v>369</v>
      </c>
      <c r="R890" s="11" t="s">
        <v>983</v>
      </c>
      <c r="S890" s="11" t="s">
        <v>1374</v>
      </c>
      <c r="T890" s="11">
        <v>30</v>
      </c>
      <c r="U890" s="11">
        <v>21.5</v>
      </c>
      <c r="V890" s="11"/>
      <c r="W890" s="11"/>
      <c r="X890" s="36">
        <f t="shared" si="28"/>
        <v>30</v>
      </c>
      <c r="Y890" s="36">
        <f t="shared" si="29"/>
        <v>21.5</v>
      </c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2"/>
      <c r="AL890" s="12"/>
      <c r="AM890" s="12"/>
      <c r="AN890" s="12"/>
      <c r="AO890" s="11"/>
      <c r="AP890" s="11"/>
      <c r="AQ890" s="12"/>
      <c r="AR890" s="11"/>
      <c r="AS890" s="12"/>
      <c r="AT890" s="11"/>
      <c r="AU890" s="11"/>
      <c r="AV890" s="11"/>
      <c r="AW890" s="11"/>
      <c r="AX890" s="11"/>
      <c r="AY890" s="11"/>
      <c r="AZ890" s="11"/>
      <c r="BA890" s="11"/>
      <c r="BB890" s="12"/>
      <c r="BC890" s="11"/>
      <c r="BD890" s="16"/>
      <c r="BE890" s="16"/>
    </row>
    <row r="891" spans="1:57" x14ac:dyDescent="0.3">
      <c r="A891" s="11" t="s">
        <v>1805</v>
      </c>
      <c r="B891" s="11" t="s">
        <v>1806</v>
      </c>
      <c r="C891" s="11" t="s">
        <v>1372</v>
      </c>
      <c r="D891" s="11" t="s">
        <v>1752</v>
      </c>
      <c r="E891" s="11" t="s">
        <v>1807</v>
      </c>
      <c r="F891" s="11" t="s">
        <v>610</v>
      </c>
      <c r="G891" s="13">
        <v>42489.467986111114</v>
      </c>
      <c r="H891" s="11"/>
      <c r="I891" s="11"/>
      <c r="J891" s="11" t="s">
        <v>387</v>
      </c>
      <c r="K891" s="11"/>
      <c r="L891" s="11" t="s">
        <v>699</v>
      </c>
      <c r="M891" s="11" t="s">
        <v>353</v>
      </c>
      <c r="N891" s="11">
        <v>1069960001</v>
      </c>
      <c r="O891" s="11" t="s">
        <v>1473</v>
      </c>
      <c r="P891" s="11" t="s">
        <v>165</v>
      </c>
      <c r="Q891" s="11" t="s">
        <v>369</v>
      </c>
      <c r="R891" s="11"/>
      <c r="S891" s="11" t="s">
        <v>1374</v>
      </c>
      <c r="T891" s="11">
        <v>10</v>
      </c>
      <c r="U891" s="11"/>
      <c r="V891" s="11"/>
      <c r="W891" s="11"/>
      <c r="X891" s="36">
        <f t="shared" si="28"/>
        <v>10</v>
      </c>
      <c r="Y891" s="36">
        <f t="shared" si="29"/>
        <v>0</v>
      </c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2"/>
      <c r="AL891" s="12"/>
      <c r="AM891" s="12"/>
      <c r="AN891" s="12"/>
      <c r="AO891" s="11"/>
      <c r="AP891" s="11"/>
      <c r="AQ891" s="12"/>
      <c r="AR891" s="11"/>
      <c r="AS891" s="12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6"/>
      <c r="BE891" s="16"/>
    </row>
    <row r="892" spans="1:57" x14ac:dyDescent="0.3">
      <c r="A892" s="11" t="s">
        <v>3619</v>
      </c>
      <c r="B892" s="11" t="s">
        <v>3620</v>
      </c>
      <c r="C892" s="11" t="s">
        <v>1372</v>
      </c>
      <c r="D892" s="11" t="s">
        <v>3319</v>
      </c>
      <c r="E892" s="11" t="s">
        <v>2853</v>
      </c>
      <c r="F892" s="11" t="s">
        <v>2853</v>
      </c>
      <c r="G892" s="13">
        <v>42493.399907407409</v>
      </c>
      <c r="H892" s="11"/>
      <c r="I892" s="11"/>
      <c r="J892" s="11" t="s">
        <v>350</v>
      </c>
      <c r="K892" s="11"/>
      <c r="L892" s="11" t="s">
        <v>699</v>
      </c>
      <c r="M892" s="11" t="s">
        <v>353</v>
      </c>
      <c r="N892" s="11">
        <v>1069960001</v>
      </c>
      <c r="O892" s="11" t="s">
        <v>1473</v>
      </c>
      <c r="P892" s="11" t="s">
        <v>165</v>
      </c>
      <c r="Q892" s="11"/>
      <c r="R892" s="11"/>
      <c r="S892" s="11" t="s">
        <v>1374</v>
      </c>
      <c r="T892" s="11"/>
      <c r="U892" s="11"/>
      <c r="V892" s="11"/>
      <c r="W892" s="11"/>
      <c r="X892" s="36">
        <f t="shared" si="28"/>
        <v>0</v>
      </c>
      <c r="Y892" s="36">
        <f t="shared" si="29"/>
        <v>0</v>
      </c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2"/>
      <c r="AL892" s="12"/>
      <c r="AM892" s="12"/>
      <c r="AN892" s="12"/>
      <c r="AO892" s="11"/>
      <c r="AP892" s="11"/>
      <c r="AQ892" s="12"/>
      <c r="AR892" s="11"/>
      <c r="AS892" s="12"/>
      <c r="AT892" s="11"/>
      <c r="AU892" s="11"/>
      <c r="AV892" s="11"/>
      <c r="AW892" s="11"/>
      <c r="AX892" s="11"/>
      <c r="AY892" s="11"/>
      <c r="AZ892" s="11"/>
      <c r="BA892" s="11"/>
      <c r="BB892" s="12"/>
      <c r="BC892" s="11"/>
      <c r="BD892" s="16"/>
      <c r="BE892" s="16"/>
    </row>
    <row r="893" spans="1:57" x14ac:dyDescent="0.3">
      <c r="A893" s="11" t="s">
        <v>3621</v>
      </c>
      <c r="B893" s="11" t="s">
        <v>3622</v>
      </c>
      <c r="C893" s="11" t="s">
        <v>1372</v>
      </c>
      <c r="D893" s="11" t="s">
        <v>3319</v>
      </c>
      <c r="E893" s="11" t="s">
        <v>2853</v>
      </c>
      <c r="F893" s="11" t="s">
        <v>2853</v>
      </c>
      <c r="G893" s="13">
        <v>42493.440474537034</v>
      </c>
      <c r="H893" s="11"/>
      <c r="I893" s="11"/>
      <c r="J893" s="11" t="s">
        <v>350</v>
      </c>
      <c r="K893" s="11"/>
      <c r="L893" s="11" t="s">
        <v>699</v>
      </c>
      <c r="M893" s="11" t="s">
        <v>353</v>
      </c>
      <c r="N893" s="11">
        <v>1069960001</v>
      </c>
      <c r="O893" s="11" t="s">
        <v>1473</v>
      </c>
      <c r="P893" s="11" t="s">
        <v>165</v>
      </c>
      <c r="Q893" s="11"/>
      <c r="R893" s="11"/>
      <c r="S893" s="11" t="s">
        <v>1374</v>
      </c>
      <c r="T893" s="11"/>
      <c r="U893" s="11"/>
      <c r="V893" s="11"/>
      <c r="W893" s="11"/>
      <c r="X893" s="36">
        <f t="shared" si="28"/>
        <v>0</v>
      </c>
      <c r="Y893" s="36">
        <f t="shared" si="29"/>
        <v>0</v>
      </c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2"/>
      <c r="AL893" s="12"/>
      <c r="AM893" s="12"/>
      <c r="AN893" s="12"/>
      <c r="AO893" s="11"/>
      <c r="AP893" s="11"/>
      <c r="AQ893" s="12"/>
      <c r="AR893" s="11"/>
      <c r="AS893" s="12"/>
      <c r="AT893" s="11"/>
      <c r="AU893" s="11"/>
      <c r="AV893" s="11"/>
      <c r="AW893" s="11"/>
      <c r="AX893" s="11"/>
      <c r="AY893" s="11"/>
      <c r="AZ893" s="11"/>
      <c r="BA893" s="11"/>
      <c r="BB893" s="12"/>
      <c r="BC893" s="11"/>
      <c r="BD893" s="16"/>
      <c r="BE893" s="16"/>
    </row>
    <row r="894" spans="1:57" x14ac:dyDescent="0.3">
      <c r="A894" s="11" t="s">
        <v>1809</v>
      </c>
      <c r="B894" s="11" t="s">
        <v>1810</v>
      </c>
      <c r="C894" s="11" t="s">
        <v>1372</v>
      </c>
      <c r="D894" s="11" t="s">
        <v>1449</v>
      </c>
      <c r="E894" s="11" t="s">
        <v>649</v>
      </c>
      <c r="F894" s="11" t="s">
        <v>649</v>
      </c>
      <c r="G894" s="13">
        <v>42493.476909722223</v>
      </c>
      <c r="H894" s="11">
        <v>42817.651747685188</v>
      </c>
      <c r="I894" s="11" t="s">
        <v>649</v>
      </c>
      <c r="J894" s="11" t="s">
        <v>350</v>
      </c>
      <c r="K894" s="11"/>
      <c r="L894" s="11" t="s">
        <v>699</v>
      </c>
      <c r="M894" s="11" t="s">
        <v>353</v>
      </c>
      <c r="N894" s="11">
        <v>1069960001</v>
      </c>
      <c r="O894" s="11" t="s">
        <v>1473</v>
      </c>
      <c r="P894" s="11" t="s">
        <v>77</v>
      </c>
      <c r="Q894" s="11" t="s">
        <v>369</v>
      </c>
      <c r="R894" s="11" t="s">
        <v>983</v>
      </c>
      <c r="S894" s="11" t="s">
        <v>1383</v>
      </c>
      <c r="T894" s="11"/>
      <c r="U894" s="11"/>
      <c r="V894" s="11"/>
      <c r="W894" s="11"/>
      <c r="X894" s="36">
        <f t="shared" si="28"/>
        <v>0</v>
      </c>
      <c r="Y894" s="36">
        <f t="shared" si="29"/>
        <v>0</v>
      </c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6"/>
      <c r="BE894" s="16"/>
    </row>
    <row r="895" spans="1:57" x14ac:dyDescent="0.3">
      <c r="A895" s="11" t="s">
        <v>1811</v>
      </c>
      <c r="B895" s="11" t="s">
        <v>1812</v>
      </c>
      <c r="C895" s="11" t="s">
        <v>1372</v>
      </c>
      <c r="D895" s="11" t="s">
        <v>1446</v>
      </c>
      <c r="E895" s="11" t="s">
        <v>550</v>
      </c>
      <c r="F895" s="11" t="s">
        <v>550</v>
      </c>
      <c r="G895" s="13">
        <v>42494.437592592592</v>
      </c>
      <c r="H895" s="13"/>
      <c r="I895" s="11"/>
      <c r="J895" s="11" t="s">
        <v>350</v>
      </c>
      <c r="K895" s="11"/>
      <c r="L895" s="11" t="s">
        <v>700</v>
      </c>
      <c r="M895" s="11" t="s">
        <v>348</v>
      </c>
      <c r="N895" s="11">
        <v>1069960001</v>
      </c>
      <c r="O895" s="11" t="s">
        <v>1473</v>
      </c>
      <c r="P895" s="11" t="s">
        <v>520</v>
      </c>
      <c r="Q895" s="11" t="s">
        <v>369</v>
      </c>
      <c r="R895" s="11" t="s">
        <v>983</v>
      </c>
      <c r="S895" s="11" t="s">
        <v>1374</v>
      </c>
      <c r="T895" s="11">
        <v>120</v>
      </c>
      <c r="U895" s="11">
        <v>120</v>
      </c>
      <c r="V895" s="11"/>
      <c r="W895" s="11"/>
      <c r="X895" s="36">
        <f t="shared" si="28"/>
        <v>120</v>
      </c>
      <c r="Y895" s="36">
        <f t="shared" si="29"/>
        <v>120</v>
      </c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2"/>
      <c r="AL895" s="12"/>
      <c r="AM895" s="12"/>
      <c r="AN895" s="12"/>
      <c r="AO895" s="11"/>
      <c r="AP895" s="11"/>
      <c r="AQ895" s="12"/>
      <c r="AR895" s="11"/>
      <c r="AS895" s="12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6"/>
      <c r="BE895" s="16"/>
    </row>
    <row r="896" spans="1:57" x14ac:dyDescent="0.3">
      <c r="A896" s="11" t="s">
        <v>3624</v>
      </c>
      <c r="B896" s="11" t="s">
        <v>3625</v>
      </c>
      <c r="C896" s="11" t="s">
        <v>1372</v>
      </c>
      <c r="D896" s="11" t="s">
        <v>2269</v>
      </c>
      <c r="E896" s="11" t="s">
        <v>461</v>
      </c>
      <c r="F896" s="11" t="s">
        <v>461</v>
      </c>
      <c r="G896" s="13">
        <v>42494.627905092595</v>
      </c>
      <c r="H896" s="11"/>
      <c r="I896" s="11"/>
      <c r="J896" s="11" t="s">
        <v>387</v>
      </c>
      <c r="K896" s="11"/>
      <c r="L896" s="11" t="s">
        <v>699</v>
      </c>
      <c r="M896" s="11" t="s">
        <v>353</v>
      </c>
      <c r="N896" s="11">
        <v>1069960001</v>
      </c>
      <c r="O896" s="11" t="s">
        <v>1473</v>
      </c>
      <c r="P896" s="11" t="s">
        <v>165</v>
      </c>
      <c r="Q896" s="11"/>
      <c r="R896" s="11"/>
      <c r="S896" s="11" t="s">
        <v>1383</v>
      </c>
      <c r="T896" s="11"/>
      <c r="U896" s="11"/>
      <c r="V896" s="11"/>
      <c r="W896" s="11"/>
      <c r="X896" s="36">
        <f t="shared" si="28"/>
        <v>0</v>
      </c>
      <c r="Y896" s="36">
        <f t="shared" si="29"/>
        <v>0</v>
      </c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6"/>
      <c r="BE896" s="16"/>
    </row>
    <row r="897" spans="1:57" x14ac:dyDescent="0.3">
      <c r="A897" s="11" t="s">
        <v>3626</v>
      </c>
      <c r="B897" s="11" t="s">
        <v>3627</v>
      </c>
      <c r="C897" s="11" t="s">
        <v>1372</v>
      </c>
      <c r="D897" s="11" t="s">
        <v>1461</v>
      </c>
      <c r="E897" s="11" t="s">
        <v>358</v>
      </c>
      <c r="F897" s="11" t="s">
        <v>3581</v>
      </c>
      <c r="G897" s="13">
        <v>42494.474999999999</v>
      </c>
      <c r="H897" s="11"/>
      <c r="I897" s="11"/>
      <c r="J897" s="11" t="s">
        <v>359</v>
      </c>
      <c r="K897" s="11"/>
      <c r="L897" s="11" t="s">
        <v>699</v>
      </c>
      <c r="M897" s="11" t="s">
        <v>353</v>
      </c>
      <c r="N897" s="11">
        <v>1069960001</v>
      </c>
      <c r="O897" s="11" t="s">
        <v>1473</v>
      </c>
      <c r="P897" s="11" t="s">
        <v>77</v>
      </c>
      <c r="Q897" s="11" t="s">
        <v>2316</v>
      </c>
      <c r="R897" s="11" t="s">
        <v>983</v>
      </c>
      <c r="S897" s="11" t="s">
        <v>1374</v>
      </c>
      <c r="T897" s="11"/>
      <c r="U897" s="11"/>
      <c r="V897" s="11"/>
      <c r="W897" s="11"/>
      <c r="X897" s="36">
        <f t="shared" si="28"/>
        <v>0</v>
      </c>
      <c r="Y897" s="36">
        <f t="shared" si="29"/>
        <v>0</v>
      </c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6"/>
      <c r="BE897" s="16"/>
    </row>
    <row r="898" spans="1:57" x14ac:dyDescent="0.3">
      <c r="A898" s="11" t="s">
        <v>1813</v>
      </c>
      <c r="B898" s="11" t="s">
        <v>3731</v>
      </c>
      <c r="C898" s="11" t="s">
        <v>1372</v>
      </c>
      <c r="D898" s="11" t="s">
        <v>1451</v>
      </c>
      <c r="E898" s="11" t="s">
        <v>598</v>
      </c>
      <c r="F898" s="11" t="s">
        <v>598</v>
      </c>
      <c r="G898" s="13">
        <v>42495.675243055557</v>
      </c>
      <c r="H898" s="11"/>
      <c r="I898" s="11"/>
      <c r="J898" s="11" t="s">
        <v>350</v>
      </c>
      <c r="K898" s="11"/>
      <c r="L898" s="11" t="s">
        <v>704</v>
      </c>
      <c r="M898" s="11" t="s">
        <v>348</v>
      </c>
      <c r="N898" s="11">
        <v>1019960008</v>
      </c>
      <c r="O898" s="11" t="s">
        <v>1475</v>
      </c>
      <c r="P898" s="11" t="s">
        <v>124</v>
      </c>
      <c r="Q898" s="11" t="s">
        <v>369</v>
      </c>
      <c r="R898" s="11" t="s">
        <v>978</v>
      </c>
      <c r="S898" s="11" t="s">
        <v>1383</v>
      </c>
      <c r="T898" s="11">
        <v>400</v>
      </c>
      <c r="U898" s="11">
        <v>337.5</v>
      </c>
      <c r="V898" s="11">
        <v>625</v>
      </c>
      <c r="W898" s="11">
        <v>395</v>
      </c>
      <c r="X898" s="36">
        <f t="shared" si="28"/>
        <v>1025</v>
      </c>
      <c r="Y898" s="36">
        <f t="shared" si="29"/>
        <v>732.5</v>
      </c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6"/>
      <c r="BE898" s="16"/>
    </row>
    <row r="899" spans="1:57" x14ac:dyDescent="0.3">
      <c r="A899" s="11" t="s">
        <v>3628</v>
      </c>
      <c r="B899" s="11" t="s">
        <v>3629</v>
      </c>
      <c r="C899" s="11" t="s">
        <v>1372</v>
      </c>
      <c r="D899" s="11" t="s">
        <v>1808</v>
      </c>
      <c r="E899" s="11" t="s">
        <v>1562</v>
      </c>
      <c r="F899" s="11" t="s">
        <v>1562</v>
      </c>
      <c r="G899" s="13">
        <v>42496.370682870373</v>
      </c>
      <c r="H899" s="11"/>
      <c r="I899" s="11"/>
      <c r="J899" s="11" t="s">
        <v>387</v>
      </c>
      <c r="K899" s="11"/>
      <c r="L899" s="11" t="s">
        <v>699</v>
      </c>
      <c r="M899" s="11" t="s">
        <v>353</v>
      </c>
      <c r="N899" s="11">
        <v>1069960001</v>
      </c>
      <c r="O899" s="11" t="s">
        <v>1473</v>
      </c>
      <c r="P899" s="11" t="s">
        <v>165</v>
      </c>
      <c r="Q899" s="11"/>
      <c r="R899" s="11"/>
      <c r="S899" s="11" t="s">
        <v>356</v>
      </c>
      <c r="T899" s="11"/>
      <c r="U899" s="11"/>
      <c r="V899" s="11"/>
      <c r="W899" s="11"/>
      <c r="X899" s="36">
        <f t="shared" si="28"/>
        <v>0</v>
      </c>
      <c r="Y899" s="36">
        <f t="shared" si="29"/>
        <v>0</v>
      </c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6"/>
      <c r="BE899" s="16"/>
    </row>
    <row r="900" spans="1:57" x14ac:dyDescent="0.3">
      <c r="A900" s="11" t="s">
        <v>1814</v>
      </c>
      <c r="B900" s="11" t="s">
        <v>1815</v>
      </c>
      <c r="C900" s="11" t="s">
        <v>1372</v>
      </c>
      <c r="D900" s="11" t="s">
        <v>1752</v>
      </c>
      <c r="E900" s="11" t="s">
        <v>1608</v>
      </c>
      <c r="F900" s="11" t="s">
        <v>396</v>
      </c>
      <c r="G900" s="13">
        <v>42499.426180555558</v>
      </c>
      <c r="H900" s="11"/>
      <c r="I900" s="11"/>
      <c r="J900" s="11" t="s">
        <v>354</v>
      </c>
      <c r="K900" s="11"/>
      <c r="L900" s="11" t="s">
        <v>699</v>
      </c>
      <c r="M900" s="11" t="s">
        <v>353</v>
      </c>
      <c r="N900" s="11">
        <v>1069960003</v>
      </c>
      <c r="O900" s="11" t="s">
        <v>1475</v>
      </c>
      <c r="P900" s="11" t="s">
        <v>108</v>
      </c>
      <c r="Q900" s="11" t="s">
        <v>369</v>
      </c>
      <c r="R900" s="11"/>
      <c r="S900" s="11" t="s">
        <v>1374</v>
      </c>
      <c r="T900" s="11"/>
      <c r="U900" s="11"/>
      <c r="V900" s="11"/>
      <c r="W900" s="11"/>
      <c r="X900" s="36">
        <f t="shared" si="28"/>
        <v>0</v>
      </c>
      <c r="Y900" s="36">
        <f t="shared" si="29"/>
        <v>0</v>
      </c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6"/>
      <c r="BE900" s="16"/>
    </row>
    <row r="901" spans="1:57" x14ac:dyDescent="0.3">
      <c r="A901" s="11" t="s">
        <v>1816</v>
      </c>
      <c r="B901" s="11" t="s">
        <v>1817</v>
      </c>
      <c r="C901" s="11" t="s">
        <v>1372</v>
      </c>
      <c r="D901" s="11" t="s">
        <v>1449</v>
      </c>
      <c r="E901" s="11" t="s">
        <v>649</v>
      </c>
      <c r="F901" s="11" t="s">
        <v>649</v>
      </c>
      <c r="G901" s="13">
        <v>42500.403391203705</v>
      </c>
      <c r="H901" s="11">
        <v>42852.162118055552</v>
      </c>
      <c r="I901" s="11" t="s">
        <v>4864</v>
      </c>
      <c r="J901" s="11" t="s">
        <v>350</v>
      </c>
      <c r="K901" s="11"/>
      <c r="L901" s="11" t="s">
        <v>699</v>
      </c>
      <c r="M901" s="11" t="s">
        <v>353</v>
      </c>
      <c r="N901" s="11">
        <v>1069960001</v>
      </c>
      <c r="O901" s="11" t="s">
        <v>1473</v>
      </c>
      <c r="P901" s="11" t="s">
        <v>77</v>
      </c>
      <c r="Q901" s="11" t="s">
        <v>369</v>
      </c>
      <c r="R901" s="11" t="s">
        <v>983</v>
      </c>
      <c r="S901" s="11" t="s">
        <v>1374</v>
      </c>
      <c r="T901" s="11">
        <v>11</v>
      </c>
      <c r="U901" s="11">
        <v>7</v>
      </c>
      <c r="V901" s="11"/>
      <c r="W901" s="11"/>
      <c r="X901" s="36">
        <f t="shared" si="28"/>
        <v>11</v>
      </c>
      <c r="Y901" s="36">
        <f t="shared" si="29"/>
        <v>7</v>
      </c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2"/>
      <c r="AL901" s="11"/>
      <c r="AM901" s="11"/>
      <c r="AN901" s="11"/>
      <c r="AO901" s="11"/>
      <c r="AP901" s="11"/>
      <c r="AQ901" s="11"/>
      <c r="AR901" s="11"/>
      <c r="AS901" s="12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6"/>
      <c r="BE901" s="16"/>
    </row>
    <row r="902" spans="1:57" x14ac:dyDescent="0.3">
      <c r="A902" s="11" t="s">
        <v>1818</v>
      </c>
      <c r="B902" s="11" t="s">
        <v>1819</v>
      </c>
      <c r="C902" s="11" t="s">
        <v>1372</v>
      </c>
      <c r="D902" s="11" t="s">
        <v>1486</v>
      </c>
      <c r="E902" s="11" t="s">
        <v>165</v>
      </c>
      <c r="F902" s="11" t="s">
        <v>743</v>
      </c>
      <c r="G902" s="13">
        <v>42500.600405092591</v>
      </c>
      <c r="H902" s="11"/>
      <c r="I902" s="11"/>
      <c r="J902" s="11" t="s">
        <v>387</v>
      </c>
      <c r="K902" s="11"/>
      <c r="L902" s="11" t="s">
        <v>699</v>
      </c>
      <c r="M902" s="11" t="s">
        <v>353</v>
      </c>
      <c r="N902" s="11">
        <v>1019960007</v>
      </c>
      <c r="O902" s="11" t="s">
        <v>1473</v>
      </c>
      <c r="P902" s="11" t="s">
        <v>165</v>
      </c>
      <c r="Q902" s="11" t="s">
        <v>369</v>
      </c>
      <c r="R902" s="11"/>
      <c r="S902" s="11" t="s">
        <v>1374</v>
      </c>
      <c r="T902" s="11"/>
      <c r="U902" s="11"/>
      <c r="V902" s="11"/>
      <c r="W902" s="11"/>
      <c r="X902" s="36">
        <f t="shared" si="28"/>
        <v>0</v>
      </c>
      <c r="Y902" s="36">
        <f t="shared" si="29"/>
        <v>0</v>
      </c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6"/>
      <c r="BE902" s="16"/>
    </row>
    <row r="903" spans="1:57" x14ac:dyDescent="0.3">
      <c r="A903" s="11" t="s">
        <v>3631</v>
      </c>
      <c r="B903" s="11" t="s">
        <v>3632</v>
      </c>
      <c r="C903" s="11" t="s">
        <v>1372</v>
      </c>
      <c r="D903" s="11" t="s">
        <v>1496</v>
      </c>
      <c r="E903" s="11" t="s">
        <v>368</v>
      </c>
      <c r="F903" s="11" t="s">
        <v>368</v>
      </c>
      <c r="G903" s="13">
        <v>42502.443599537037</v>
      </c>
      <c r="H903" s="11"/>
      <c r="I903" s="11"/>
      <c r="J903" s="11" t="s">
        <v>350</v>
      </c>
      <c r="K903" s="11"/>
      <c r="L903" s="11" t="s">
        <v>699</v>
      </c>
      <c r="M903" s="11" t="s">
        <v>353</v>
      </c>
      <c r="N903" s="11">
        <v>1069960001</v>
      </c>
      <c r="O903" s="11" t="s">
        <v>1473</v>
      </c>
      <c r="P903" s="11" t="s">
        <v>241</v>
      </c>
      <c r="Q903" s="11" t="s">
        <v>2316</v>
      </c>
      <c r="R903" s="11" t="s">
        <v>983</v>
      </c>
      <c r="S903" s="11" t="s">
        <v>1374</v>
      </c>
      <c r="T903" s="11">
        <v>160</v>
      </c>
      <c r="U903" s="11"/>
      <c r="V903" s="11"/>
      <c r="W903" s="11"/>
      <c r="X903" s="36">
        <f t="shared" si="28"/>
        <v>160</v>
      </c>
      <c r="Y903" s="36">
        <f t="shared" si="29"/>
        <v>0</v>
      </c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6"/>
      <c r="BE903" s="16"/>
    </row>
    <row r="904" spans="1:57" x14ac:dyDescent="0.3">
      <c r="A904" s="11" t="s">
        <v>1820</v>
      </c>
      <c r="B904" s="11" t="s">
        <v>1821</v>
      </c>
      <c r="C904" s="11" t="s">
        <v>1372</v>
      </c>
      <c r="D904" s="11" t="s">
        <v>1471</v>
      </c>
      <c r="E904" s="11" t="s">
        <v>115</v>
      </c>
      <c r="F904" s="11" t="s">
        <v>633</v>
      </c>
      <c r="G904" s="13">
        <v>42502.459490740737</v>
      </c>
      <c r="H904" s="11"/>
      <c r="I904" s="11"/>
      <c r="J904" s="11" t="s">
        <v>350</v>
      </c>
      <c r="K904" s="11"/>
      <c r="L904" s="11" t="s">
        <v>699</v>
      </c>
      <c r="M904" s="11" t="s">
        <v>353</v>
      </c>
      <c r="N904" s="11">
        <v>1069960001</v>
      </c>
      <c r="O904" s="11" t="s">
        <v>1475</v>
      </c>
      <c r="P904" s="11" t="s">
        <v>115</v>
      </c>
      <c r="Q904" s="11" t="s">
        <v>369</v>
      </c>
      <c r="R904" s="11" t="s">
        <v>980</v>
      </c>
      <c r="S904" s="11" t="s">
        <v>1374</v>
      </c>
      <c r="T904" s="11">
        <v>475</v>
      </c>
      <c r="U904" s="11">
        <v>39</v>
      </c>
      <c r="V904" s="11"/>
      <c r="W904" s="11"/>
      <c r="X904" s="36">
        <f t="shared" si="28"/>
        <v>475</v>
      </c>
      <c r="Y904" s="36">
        <f t="shared" si="29"/>
        <v>39</v>
      </c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2"/>
      <c r="AL904" s="12"/>
      <c r="AM904" s="12"/>
      <c r="AN904" s="12"/>
      <c r="AO904" s="11"/>
      <c r="AP904" s="11"/>
      <c r="AQ904" s="12"/>
      <c r="AR904" s="12"/>
      <c r="AS904" s="12"/>
      <c r="AT904" s="11"/>
      <c r="AU904" s="11"/>
      <c r="AV904" s="11"/>
      <c r="AW904" s="11"/>
      <c r="AX904" s="11"/>
      <c r="AY904" s="11"/>
      <c r="AZ904" s="11"/>
      <c r="BA904" s="11"/>
      <c r="BB904" s="12"/>
      <c r="BC904" s="11"/>
      <c r="BD904" s="16"/>
      <c r="BE904" s="16"/>
    </row>
    <row r="905" spans="1:57" x14ac:dyDescent="0.3">
      <c r="A905" s="11" t="s">
        <v>3633</v>
      </c>
      <c r="B905" s="11" t="s">
        <v>3634</v>
      </c>
      <c r="C905" s="11" t="s">
        <v>1372</v>
      </c>
      <c r="D905" s="11" t="s">
        <v>3635</v>
      </c>
      <c r="E905" s="11" t="s">
        <v>2253</v>
      </c>
      <c r="F905" s="11" t="s">
        <v>2253</v>
      </c>
      <c r="G905" s="13">
        <v>42502.581354166665</v>
      </c>
      <c r="H905" s="11"/>
      <c r="I905" s="11"/>
      <c r="J905" s="11" t="s">
        <v>350</v>
      </c>
      <c r="K905" s="11"/>
      <c r="L905" s="11" t="s">
        <v>699</v>
      </c>
      <c r="M905" s="11" t="s">
        <v>353</v>
      </c>
      <c r="N905" s="11">
        <v>1069960003</v>
      </c>
      <c r="O905" s="11"/>
      <c r="P905" s="11" t="s">
        <v>2253</v>
      </c>
      <c r="Q905" s="11"/>
      <c r="R905" s="11"/>
      <c r="S905" s="11" t="s">
        <v>1374</v>
      </c>
      <c r="T905" s="11"/>
      <c r="U905" s="11"/>
      <c r="V905" s="11"/>
      <c r="W905" s="11"/>
      <c r="X905" s="36">
        <f t="shared" si="28"/>
        <v>0</v>
      </c>
      <c r="Y905" s="36">
        <f t="shared" si="29"/>
        <v>0</v>
      </c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2"/>
      <c r="AL905" s="12"/>
      <c r="AM905" s="12"/>
      <c r="AN905" s="12"/>
      <c r="AO905" s="11"/>
      <c r="AP905" s="11"/>
      <c r="AQ905" s="12"/>
      <c r="AR905" s="11"/>
      <c r="AS905" s="12"/>
      <c r="AT905" s="11"/>
      <c r="AU905" s="11"/>
      <c r="AV905" s="11"/>
      <c r="AW905" s="11"/>
      <c r="AX905" s="11"/>
      <c r="AY905" s="11"/>
      <c r="AZ905" s="11"/>
      <c r="BA905" s="11"/>
      <c r="BB905" s="12"/>
      <c r="BC905" s="11"/>
      <c r="BD905" s="16"/>
      <c r="BE905" s="16"/>
    </row>
    <row r="906" spans="1:57" x14ac:dyDescent="0.3">
      <c r="A906" s="11" t="s">
        <v>3637</v>
      </c>
      <c r="B906" s="11" t="s">
        <v>3638</v>
      </c>
      <c r="C906" s="11" t="s">
        <v>1372</v>
      </c>
      <c r="D906" s="11" t="s">
        <v>3639</v>
      </c>
      <c r="E906" s="11" t="s">
        <v>3640</v>
      </c>
      <c r="F906" s="11" t="s">
        <v>3640</v>
      </c>
      <c r="G906" s="13">
        <v>42506.475115740737</v>
      </c>
      <c r="H906" s="11"/>
      <c r="I906" s="11"/>
      <c r="J906" s="11" t="s">
        <v>354</v>
      </c>
      <c r="K906" s="11"/>
      <c r="L906" s="11"/>
      <c r="M906" s="11"/>
      <c r="N906" s="11"/>
      <c r="O906" s="11"/>
      <c r="P906" s="11" t="s">
        <v>61</v>
      </c>
      <c r="Q906" s="11"/>
      <c r="R906" s="11"/>
      <c r="S906" s="11" t="s">
        <v>1374</v>
      </c>
      <c r="T906" s="11"/>
      <c r="U906" s="11"/>
      <c r="V906" s="11"/>
      <c r="W906" s="11"/>
      <c r="X906" s="36">
        <f t="shared" si="28"/>
        <v>0</v>
      </c>
      <c r="Y906" s="36">
        <f t="shared" si="29"/>
        <v>0</v>
      </c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6"/>
      <c r="BE906" s="16"/>
    </row>
    <row r="907" spans="1:57" x14ac:dyDescent="0.3">
      <c r="A907" s="11" t="s">
        <v>1822</v>
      </c>
      <c r="B907" s="11" t="s">
        <v>1823</v>
      </c>
      <c r="C907" s="11" t="s">
        <v>1372</v>
      </c>
      <c r="D907" s="11" t="s">
        <v>1449</v>
      </c>
      <c r="E907" s="11" t="s">
        <v>649</v>
      </c>
      <c r="F907" s="11" t="s">
        <v>649</v>
      </c>
      <c r="G907" s="13">
        <v>42508.590717592589</v>
      </c>
      <c r="H907" s="13"/>
      <c r="I907" s="11"/>
      <c r="J907" s="11" t="s">
        <v>350</v>
      </c>
      <c r="K907" s="11"/>
      <c r="L907" s="11" t="s">
        <v>699</v>
      </c>
      <c r="M907" s="11" t="s">
        <v>353</v>
      </c>
      <c r="N907" s="11">
        <v>1069960001</v>
      </c>
      <c r="O907" s="11" t="s">
        <v>1473</v>
      </c>
      <c r="P907" s="11" t="s">
        <v>77</v>
      </c>
      <c r="Q907" s="11" t="s">
        <v>369</v>
      </c>
      <c r="R907" s="11" t="s">
        <v>983</v>
      </c>
      <c r="S907" s="11" t="s">
        <v>1383</v>
      </c>
      <c r="T907" s="11"/>
      <c r="U907" s="11"/>
      <c r="V907" s="11"/>
      <c r="W907" s="11"/>
      <c r="X907" s="36">
        <f t="shared" si="28"/>
        <v>0</v>
      </c>
      <c r="Y907" s="36">
        <f t="shared" si="29"/>
        <v>0</v>
      </c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2"/>
      <c r="AL907" s="12"/>
      <c r="AM907" s="12"/>
      <c r="AN907" s="12"/>
      <c r="AO907" s="12"/>
      <c r="AP907" s="12"/>
      <c r="AQ907" s="12"/>
      <c r="AR907" s="12"/>
      <c r="AS907" s="12"/>
      <c r="AT907" s="11"/>
      <c r="AU907" s="11"/>
      <c r="AV907" s="11"/>
      <c r="AW907" s="11"/>
      <c r="AX907" s="11"/>
      <c r="AY907" s="11"/>
      <c r="AZ907" s="11"/>
      <c r="BA907" s="11"/>
      <c r="BB907" s="12"/>
      <c r="BC907" s="11"/>
      <c r="BD907" s="16"/>
      <c r="BE907" s="16"/>
    </row>
    <row r="908" spans="1:57" x14ac:dyDescent="0.3">
      <c r="A908" s="11" t="s">
        <v>1840</v>
      </c>
      <c r="B908" s="11" t="s">
        <v>1841</v>
      </c>
      <c r="C908" s="11" t="s">
        <v>1372</v>
      </c>
      <c r="D908" s="11" t="s">
        <v>1391</v>
      </c>
      <c r="E908" s="11" t="s">
        <v>474</v>
      </c>
      <c r="F908" s="11" t="s">
        <v>379</v>
      </c>
      <c r="G908" s="13">
        <v>42509.564039351855</v>
      </c>
      <c r="H908" s="11"/>
      <c r="I908" s="11"/>
      <c r="J908" s="11" t="s">
        <v>350</v>
      </c>
      <c r="K908" s="11"/>
      <c r="L908" s="11" t="s">
        <v>699</v>
      </c>
      <c r="M908" s="11" t="s">
        <v>353</v>
      </c>
      <c r="N908" s="11">
        <v>1069960001</v>
      </c>
      <c r="O908" s="11" t="s">
        <v>1473</v>
      </c>
      <c r="P908" s="11" t="s">
        <v>165</v>
      </c>
      <c r="Q908" s="11" t="s">
        <v>369</v>
      </c>
      <c r="R908" s="11"/>
      <c r="S908" s="11" t="s">
        <v>1374</v>
      </c>
      <c r="T908" s="11">
        <v>14</v>
      </c>
      <c r="U908" s="11">
        <v>12</v>
      </c>
      <c r="V908" s="11"/>
      <c r="W908" s="11"/>
      <c r="X908" s="36">
        <f t="shared" si="28"/>
        <v>14</v>
      </c>
      <c r="Y908" s="36">
        <f t="shared" si="29"/>
        <v>12</v>
      </c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6"/>
      <c r="BE908" s="16"/>
    </row>
    <row r="909" spans="1:57" x14ac:dyDescent="0.3">
      <c r="A909" s="11" t="s">
        <v>3641</v>
      </c>
      <c r="B909" s="11" t="s">
        <v>3642</v>
      </c>
      <c r="C909" s="11" t="s">
        <v>1372</v>
      </c>
      <c r="D909" s="11" t="s">
        <v>1443</v>
      </c>
      <c r="E909" s="11" t="s">
        <v>358</v>
      </c>
      <c r="F909" s="11" t="s">
        <v>444</v>
      </c>
      <c r="G909" s="13">
        <v>41514.517847222225</v>
      </c>
      <c r="H909" s="13"/>
      <c r="I909" s="11"/>
      <c r="J909" s="11" t="s">
        <v>359</v>
      </c>
      <c r="K909" s="11" t="s">
        <v>361</v>
      </c>
      <c r="L909" s="11"/>
      <c r="M909" s="11"/>
      <c r="N909" s="11"/>
      <c r="O909" s="11"/>
      <c r="P909" s="11" t="s">
        <v>77</v>
      </c>
      <c r="Q909" s="11"/>
      <c r="R909" s="11"/>
      <c r="S909" s="11" t="s">
        <v>1374</v>
      </c>
      <c r="T909" s="11"/>
      <c r="U909" s="11"/>
      <c r="V909" s="11"/>
      <c r="W909" s="11"/>
      <c r="X909" s="36">
        <f t="shared" si="28"/>
        <v>0</v>
      </c>
      <c r="Y909" s="36">
        <f t="shared" si="29"/>
        <v>0</v>
      </c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6"/>
      <c r="BE909" s="16"/>
    </row>
    <row r="910" spans="1:57" x14ac:dyDescent="0.3">
      <c r="A910" s="11" t="s">
        <v>3643</v>
      </c>
      <c r="B910" s="11" t="s">
        <v>3644</v>
      </c>
      <c r="C910" s="11" t="s">
        <v>1372</v>
      </c>
      <c r="D910" s="11" t="s">
        <v>3645</v>
      </c>
      <c r="E910" s="11" t="s">
        <v>647</v>
      </c>
      <c r="F910" s="11" t="s">
        <v>647</v>
      </c>
      <c r="G910" s="13">
        <v>42510.372361111113</v>
      </c>
      <c r="H910" s="11"/>
      <c r="I910" s="11"/>
      <c r="J910" s="11" t="s">
        <v>350</v>
      </c>
      <c r="K910" s="11"/>
      <c r="L910" s="11"/>
      <c r="M910" s="11"/>
      <c r="N910" s="11"/>
      <c r="O910" s="11"/>
      <c r="P910" s="11" t="s">
        <v>241</v>
      </c>
      <c r="Q910" s="11"/>
      <c r="R910" s="11"/>
      <c r="S910" s="11" t="s">
        <v>1374</v>
      </c>
      <c r="T910" s="11"/>
      <c r="U910" s="11"/>
      <c r="V910" s="11"/>
      <c r="W910" s="11"/>
      <c r="X910" s="36">
        <f t="shared" si="28"/>
        <v>0</v>
      </c>
      <c r="Y910" s="36">
        <f t="shared" si="29"/>
        <v>0</v>
      </c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6"/>
      <c r="BE910" s="16"/>
    </row>
    <row r="911" spans="1:57" x14ac:dyDescent="0.3">
      <c r="A911" s="11" t="s">
        <v>3646</v>
      </c>
      <c r="B911" s="11" t="s">
        <v>3732</v>
      </c>
      <c r="C911" s="11" t="s">
        <v>1372</v>
      </c>
      <c r="D911" s="11" t="s">
        <v>1517</v>
      </c>
      <c r="E911" s="11" t="s">
        <v>2673</v>
      </c>
      <c r="F911" s="11" t="s">
        <v>3407</v>
      </c>
      <c r="G911" s="13">
        <v>42510.574247685188</v>
      </c>
      <c r="H911" s="11"/>
      <c r="I911" s="11"/>
      <c r="J911" s="11" t="s">
        <v>387</v>
      </c>
      <c r="K911" s="11"/>
      <c r="L911" s="11" t="s">
        <v>704</v>
      </c>
      <c r="M911" s="11" t="s">
        <v>348</v>
      </c>
      <c r="N911" s="11">
        <v>1069960001</v>
      </c>
      <c r="O911" s="11" t="s">
        <v>1475</v>
      </c>
      <c r="P911" s="11" t="s">
        <v>165</v>
      </c>
      <c r="Q911" s="11"/>
      <c r="R911" s="11"/>
      <c r="S911" s="11" t="s">
        <v>1383</v>
      </c>
      <c r="T911" s="11">
        <v>450</v>
      </c>
      <c r="U911" s="11"/>
      <c r="V911" s="11"/>
      <c r="W911" s="11"/>
      <c r="X911" s="36">
        <f t="shared" si="28"/>
        <v>450</v>
      </c>
      <c r="Y911" s="36">
        <f t="shared" si="29"/>
        <v>0</v>
      </c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6"/>
      <c r="BE911" s="16"/>
    </row>
    <row r="912" spans="1:57" x14ac:dyDescent="0.3">
      <c r="A912" s="11" t="s">
        <v>1842</v>
      </c>
      <c r="B912" s="11" t="s">
        <v>1843</v>
      </c>
      <c r="C912" s="11" t="s">
        <v>1372</v>
      </c>
      <c r="D912" s="11" t="s">
        <v>1486</v>
      </c>
      <c r="E912" s="11" t="s">
        <v>165</v>
      </c>
      <c r="F912" s="11" t="s">
        <v>743</v>
      </c>
      <c r="G912" s="13">
        <v>42513.581921296296</v>
      </c>
      <c r="H912" s="11"/>
      <c r="I912" s="11"/>
      <c r="J912" s="11" t="s">
        <v>387</v>
      </c>
      <c r="K912" s="11"/>
      <c r="L912" s="11" t="s">
        <v>704</v>
      </c>
      <c r="M912" s="11" t="s">
        <v>353</v>
      </c>
      <c r="N912" s="11">
        <v>1019960004</v>
      </c>
      <c r="O912" s="11" t="s">
        <v>1473</v>
      </c>
      <c r="P912" s="11" t="s">
        <v>165</v>
      </c>
      <c r="Q912" s="11" t="s">
        <v>369</v>
      </c>
      <c r="R912" s="11"/>
      <c r="S912" s="11" t="s">
        <v>1374</v>
      </c>
      <c r="T912" s="11"/>
      <c r="U912" s="11"/>
      <c r="V912" s="11"/>
      <c r="W912" s="11"/>
      <c r="X912" s="36">
        <f t="shared" si="28"/>
        <v>0</v>
      </c>
      <c r="Y912" s="36">
        <f t="shared" si="29"/>
        <v>0</v>
      </c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2"/>
      <c r="AN912" s="11"/>
      <c r="AO912" s="11"/>
      <c r="AP912" s="11"/>
      <c r="AQ912" s="12"/>
      <c r="AR912" s="11"/>
      <c r="AS912" s="12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6"/>
      <c r="BE912" s="16"/>
    </row>
    <row r="913" spans="1:57" x14ac:dyDescent="0.3">
      <c r="A913" s="11" t="s">
        <v>1844</v>
      </c>
      <c r="B913" s="11" t="s">
        <v>1845</v>
      </c>
      <c r="C913" s="11" t="s">
        <v>1372</v>
      </c>
      <c r="D913" s="11" t="s">
        <v>1470</v>
      </c>
      <c r="E913" s="11" t="s">
        <v>555</v>
      </c>
      <c r="F913" s="11" t="s">
        <v>555</v>
      </c>
      <c r="G913" s="13">
        <v>42514.614641203705</v>
      </c>
      <c r="H913" s="11"/>
      <c r="I913" s="11"/>
      <c r="J913" s="11" t="s">
        <v>350</v>
      </c>
      <c r="K913" s="11"/>
      <c r="L913" s="11" t="s">
        <v>704</v>
      </c>
      <c r="M913" s="11" t="s">
        <v>348</v>
      </c>
      <c r="N913" s="11">
        <v>1069960001</v>
      </c>
      <c r="O913" s="11" t="s">
        <v>1475</v>
      </c>
      <c r="P913" s="11" t="s">
        <v>241</v>
      </c>
      <c r="Q913" s="11" t="s">
        <v>369</v>
      </c>
      <c r="R913" s="11"/>
      <c r="S913" s="11" t="s">
        <v>1374</v>
      </c>
      <c r="T913" s="11">
        <v>193</v>
      </c>
      <c r="U913" s="11">
        <v>193</v>
      </c>
      <c r="V913" s="11">
        <v>56</v>
      </c>
      <c r="W913" s="11">
        <v>56</v>
      </c>
      <c r="X913" s="36">
        <f t="shared" si="28"/>
        <v>249</v>
      </c>
      <c r="Y913" s="36">
        <f t="shared" si="29"/>
        <v>249</v>
      </c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6"/>
      <c r="BE913" s="16"/>
    </row>
    <row r="914" spans="1:57" x14ac:dyDescent="0.3">
      <c r="A914" s="11" t="s">
        <v>3647</v>
      </c>
      <c r="B914" s="11" t="s">
        <v>3648</v>
      </c>
      <c r="C914" s="11" t="s">
        <v>1372</v>
      </c>
      <c r="D914" s="11" t="s">
        <v>1832</v>
      </c>
      <c r="E914" s="11" t="s">
        <v>363</v>
      </c>
      <c r="F914" s="11" t="s">
        <v>363</v>
      </c>
      <c r="G914" s="13">
        <v>42515.550995370373</v>
      </c>
      <c r="H914" s="11"/>
      <c r="I914" s="11"/>
      <c r="J914" s="11" t="s">
        <v>350</v>
      </c>
      <c r="K914" s="11"/>
      <c r="L914" s="11" t="s">
        <v>699</v>
      </c>
      <c r="M914" s="11" t="s">
        <v>353</v>
      </c>
      <c r="N914" s="11">
        <v>1069960003</v>
      </c>
      <c r="O914" s="11" t="s">
        <v>1473</v>
      </c>
      <c r="P914" s="11" t="s">
        <v>111</v>
      </c>
      <c r="Q914" s="11"/>
      <c r="R914" s="11"/>
      <c r="S914" s="11" t="s">
        <v>1374</v>
      </c>
      <c r="T914" s="11"/>
      <c r="U914" s="11"/>
      <c r="V914" s="11"/>
      <c r="W914" s="11"/>
      <c r="X914" s="36">
        <f t="shared" si="28"/>
        <v>0</v>
      </c>
      <c r="Y914" s="36">
        <f t="shared" si="29"/>
        <v>0</v>
      </c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6"/>
      <c r="BE914" s="16"/>
    </row>
    <row r="915" spans="1:57" x14ac:dyDescent="0.3">
      <c r="A915" s="11" t="s">
        <v>3649</v>
      </c>
      <c r="B915" s="11" t="s">
        <v>3650</v>
      </c>
      <c r="C915" s="11" t="s">
        <v>1372</v>
      </c>
      <c r="D915" s="11" t="s">
        <v>3420</v>
      </c>
      <c r="E915" s="11" t="s">
        <v>3074</v>
      </c>
      <c r="F915" s="11" t="s">
        <v>3074</v>
      </c>
      <c r="G915" s="13">
        <v>42515.57408564815</v>
      </c>
      <c r="H915" s="11"/>
      <c r="I915" s="11"/>
      <c r="J915" s="11" t="s">
        <v>350</v>
      </c>
      <c r="K915" s="11"/>
      <c r="L915" s="11" t="s">
        <v>699</v>
      </c>
      <c r="M915" s="11" t="s">
        <v>353</v>
      </c>
      <c r="N915" s="11">
        <v>1069960001</v>
      </c>
      <c r="O915" s="11" t="s">
        <v>1473</v>
      </c>
      <c r="P915" s="11" t="s">
        <v>92</v>
      </c>
      <c r="Q915" s="11"/>
      <c r="R915" s="11"/>
      <c r="S915" s="11" t="s">
        <v>1374</v>
      </c>
      <c r="T915" s="11"/>
      <c r="U915" s="11"/>
      <c r="V915" s="11"/>
      <c r="W915" s="11"/>
      <c r="X915" s="36">
        <f t="shared" si="28"/>
        <v>0</v>
      </c>
      <c r="Y915" s="36">
        <f t="shared" si="29"/>
        <v>0</v>
      </c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2"/>
      <c r="AL915" s="11"/>
      <c r="AM915" s="12"/>
      <c r="AN915" s="12"/>
      <c r="AO915" s="11"/>
      <c r="AP915" s="11"/>
      <c r="AQ915" s="12"/>
      <c r="AR915" s="11"/>
      <c r="AS915" s="12"/>
      <c r="AT915" s="11"/>
      <c r="AU915" s="11"/>
      <c r="AV915" s="11"/>
      <c r="AW915" s="11"/>
      <c r="AX915" s="11"/>
      <c r="AY915" s="11"/>
      <c r="AZ915" s="11"/>
      <c r="BA915" s="11"/>
      <c r="BB915" s="12"/>
      <c r="BC915" s="11"/>
      <c r="BD915" s="16"/>
      <c r="BE915" s="16"/>
    </row>
    <row r="916" spans="1:57" x14ac:dyDescent="0.3">
      <c r="A916" s="11" t="s">
        <v>3651</v>
      </c>
      <c r="B916" s="11" t="s">
        <v>3652</v>
      </c>
      <c r="C916" s="11" t="s">
        <v>1372</v>
      </c>
      <c r="D916" s="11" t="s">
        <v>1461</v>
      </c>
      <c r="E916" s="11" t="s">
        <v>391</v>
      </c>
      <c r="F916" s="11" t="s">
        <v>391</v>
      </c>
      <c r="G916" s="13">
        <v>42515.718402777777</v>
      </c>
      <c r="H916" s="11"/>
      <c r="I916" s="11"/>
      <c r="J916" s="11" t="s">
        <v>350</v>
      </c>
      <c r="K916" s="11"/>
      <c r="L916" s="11" t="s">
        <v>704</v>
      </c>
      <c r="M916" s="11" t="s">
        <v>348</v>
      </c>
      <c r="N916" s="11">
        <v>1069960001</v>
      </c>
      <c r="O916" s="11" t="s">
        <v>1475</v>
      </c>
      <c r="P916" s="11" t="s">
        <v>111</v>
      </c>
      <c r="Q916" s="11"/>
      <c r="R916" s="11"/>
      <c r="S916" s="11" t="s">
        <v>1374</v>
      </c>
      <c r="T916" s="11"/>
      <c r="U916" s="11"/>
      <c r="V916" s="11"/>
      <c r="W916" s="11"/>
      <c r="X916" s="36">
        <f t="shared" si="28"/>
        <v>0</v>
      </c>
      <c r="Y916" s="36">
        <f t="shared" si="29"/>
        <v>0</v>
      </c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6"/>
      <c r="BE916" s="16"/>
    </row>
    <row r="917" spans="1:57" x14ac:dyDescent="0.3">
      <c r="A917" s="11" t="s">
        <v>3653</v>
      </c>
      <c r="B917" s="11" t="s">
        <v>3654</v>
      </c>
      <c r="C917" s="11" t="s">
        <v>1372</v>
      </c>
      <c r="D917" s="11" t="s">
        <v>1419</v>
      </c>
      <c r="E917" s="11" t="s">
        <v>372</v>
      </c>
      <c r="F917" s="11" t="s">
        <v>372</v>
      </c>
      <c r="G917" s="13">
        <v>42516.343078703707</v>
      </c>
      <c r="H917" s="11"/>
      <c r="I917" s="11"/>
      <c r="J917" s="11" t="s">
        <v>354</v>
      </c>
      <c r="K917" s="11"/>
      <c r="L917" s="11" t="s">
        <v>699</v>
      </c>
      <c r="M917" s="11" t="s">
        <v>353</v>
      </c>
      <c r="N917" s="11">
        <v>1069960001</v>
      </c>
      <c r="O917" s="11" t="s">
        <v>1473</v>
      </c>
      <c r="P917" s="11" t="s">
        <v>115</v>
      </c>
      <c r="Q917" s="11"/>
      <c r="R917" s="11" t="s">
        <v>980</v>
      </c>
      <c r="S917" s="11" t="s">
        <v>1374</v>
      </c>
      <c r="T917" s="11"/>
      <c r="U917" s="11"/>
      <c r="V917" s="11"/>
      <c r="W917" s="11"/>
      <c r="X917" s="36">
        <f t="shared" si="28"/>
        <v>0</v>
      </c>
      <c r="Y917" s="36">
        <f t="shared" si="29"/>
        <v>0</v>
      </c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6"/>
      <c r="BE917" s="16"/>
    </row>
    <row r="918" spans="1:57" x14ac:dyDescent="0.3">
      <c r="A918" s="11" t="s">
        <v>1846</v>
      </c>
      <c r="B918" s="11" t="s">
        <v>1847</v>
      </c>
      <c r="C918" s="11" t="s">
        <v>1372</v>
      </c>
      <c r="D918" s="11" t="s">
        <v>1399</v>
      </c>
      <c r="E918" s="11" t="s">
        <v>436</v>
      </c>
      <c r="F918" s="11" t="s">
        <v>436</v>
      </c>
      <c r="G918" s="13">
        <v>42516.410162037035</v>
      </c>
      <c r="H918" s="11"/>
      <c r="I918" s="11"/>
      <c r="J918" s="11" t="s">
        <v>350</v>
      </c>
      <c r="K918" s="11"/>
      <c r="L918" s="11" t="s">
        <v>699</v>
      </c>
      <c r="M918" s="11" t="s">
        <v>353</v>
      </c>
      <c r="N918" s="11">
        <v>1069960001</v>
      </c>
      <c r="O918" s="11" t="s">
        <v>1473</v>
      </c>
      <c r="P918" s="11" t="s">
        <v>115</v>
      </c>
      <c r="Q918" s="11" t="s">
        <v>369</v>
      </c>
      <c r="R918" s="11"/>
      <c r="S918" s="11" t="s">
        <v>1374</v>
      </c>
      <c r="T918" s="11">
        <v>35</v>
      </c>
      <c r="U918" s="11">
        <v>35</v>
      </c>
      <c r="V918" s="11"/>
      <c r="W918" s="11"/>
      <c r="X918" s="36">
        <f t="shared" si="28"/>
        <v>35</v>
      </c>
      <c r="Y918" s="36">
        <f t="shared" si="29"/>
        <v>35</v>
      </c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6"/>
      <c r="BE918" s="16"/>
    </row>
    <row r="919" spans="1:57" x14ac:dyDescent="0.3">
      <c r="A919" s="11" t="s">
        <v>3655</v>
      </c>
      <c r="B919" s="11" t="s">
        <v>3656</v>
      </c>
      <c r="C919" s="11" t="s">
        <v>1372</v>
      </c>
      <c r="D919" s="11" t="s">
        <v>1472</v>
      </c>
      <c r="E919" s="11" t="s">
        <v>568</v>
      </c>
      <c r="F919" s="11" t="s">
        <v>555</v>
      </c>
      <c r="G919" s="13">
        <v>42517.568148148152</v>
      </c>
      <c r="H919" s="11"/>
      <c r="I919" s="11"/>
      <c r="J919" s="11" t="s">
        <v>350</v>
      </c>
      <c r="K919" s="11"/>
      <c r="L919" s="11" t="s">
        <v>1047</v>
      </c>
      <c r="M919" s="11" t="s">
        <v>348</v>
      </c>
      <c r="N919" s="11">
        <v>1019960005</v>
      </c>
      <c r="O919" s="11" t="s">
        <v>1475</v>
      </c>
      <c r="P919" s="11" t="s">
        <v>241</v>
      </c>
      <c r="Q919" s="11"/>
      <c r="R919" s="11" t="s">
        <v>983</v>
      </c>
      <c r="S919" s="11" t="s">
        <v>1374</v>
      </c>
      <c r="T919" s="11"/>
      <c r="U919" s="11"/>
      <c r="V919" s="11"/>
      <c r="W919" s="11"/>
      <c r="X919" s="36">
        <f t="shared" si="28"/>
        <v>0</v>
      </c>
      <c r="Y919" s="36">
        <f t="shared" si="29"/>
        <v>0</v>
      </c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2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6"/>
      <c r="BE919" s="16"/>
    </row>
    <row r="920" spans="1:57" x14ac:dyDescent="0.3">
      <c r="A920" s="11" t="s">
        <v>1571</v>
      </c>
      <c r="B920" s="11" t="s">
        <v>1848</v>
      </c>
      <c r="C920" s="11" t="s">
        <v>1372</v>
      </c>
      <c r="D920" s="11" t="s">
        <v>1431</v>
      </c>
      <c r="E920" s="11" t="s">
        <v>395</v>
      </c>
      <c r="F920" s="11" t="s">
        <v>395</v>
      </c>
      <c r="G920" s="13">
        <v>42403.453819444447</v>
      </c>
      <c r="H920" s="11"/>
      <c r="I920" s="11"/>
      <c r="J920" s="11" t="s">
        <v>350</v>
      </c>
      <c r="K920" s="11"/>
      <c r="L920" s="11" t="s">
        <v>699</v>
      </c>
      <c r="M920" s="11" t="s">
        <v>353</v>
      </c>
      <c r="N920" s="11">
        <v>1069960001</v>
      </c>
      <c r="O920" s="11" t="s">
        <v>1473</v>
      </c>
      <c r="P920" s="11" t="s">
        <v>77</v>
      </c>
      <c r="Q920" s="11" t="s">
        <v>369</v>
      </c>
      <c r="R920" s="11" t="s">
        <v>983</v>
      </c>
      <c r="S920" s="11" t="s">
        <v>1383</v>
      </c>
      <c r="T920" s="11">
        <v>108</v>
      </c>
      <c r="U920" s="11">
        <v>104</v>
      </c>
      <c r="V920" s="11">
        <v>9</v>
      </c>
      <c r="W920" s="11"/>
      <c r="X920" s="36">
        <f t="shared" si="28"/>
        <v>117</v>
      </c>
      <c r="Y920" s="36">
        <f t="shared" si="29"/>
        <v>104</v>
      </c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6"/>
      <c r="BE920" s="16"/>
    </row>
    <row r="921" spans="1:57" x14ac:dyDescent="0.3">
      <c r="A921" s="11" t="s">
        <v>1849</v>
      </c>
      <c r="B921" s="11" t="s">
        <v>1850</v>
      </c>
      <c r="C921" s="11" t="s">
        <v>1372</v>
      </c>
      <c r="D921" s="11" t="s">
        <v>1496</v>
      </c>
      <c r="E921" s="11" t="s">
        <v>368</v>
      </c>
      <c r="F921" s="11" t="s">
        <v>368</v>
      </c>
      <c r="G921" s="13">
        <v>42521.270578703705</v>
      </c>
      <c r="H921" s="11"/>
      <c r="I921" s="11"/>
      <c r="J921" s="11" t="s">
        <v>350</v>
      </c>
      <c r="K921" s="11"/>
      <c r="L921" s="11" t="s">
        <v>699</v>
      </c>
      <c r="M921" s="11" t="s">
        <v>353</v>
      </c>
      <c r="N921" s="11">
        <v>1069960001</v>
      </c>
      <c r="O921" s="11" t="s">
        <v>1473</v>
      </c>
      <c r="P921" s="11" t="s">
        <v>241</v>
      </c>
      <c r="Q921" s="11" t="s">
        <v>369</v>
      </c>
      <c r="R921" s="11" t="s">
        <v>983</v>
      </c>
      <c r="S921" s="11" t="s">
        <v>1374</v>
      </c>
      <c r="T921" s="11">
        <v>204</v>
      </c>
      <c r="U921" s="11">
        <v>225.5</v>
      </c>
      <c r="V921" s="11"/>
      <c r="W921" s="11"/>
      <c r="X921" s="36">
        <f t="shared" si="28"/>
        <v>204</v>
      </c>
      <c r="Y921" s="36">
        <f t="shared" si="29"/>
        <v>225.5</v>
      </c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6"/>
      <c r="BE921" s="16"/>
    </row>
    <row r="922" spans="1:57" x14ac:dyDescent="0.3">
      <c r="A922" s="11" t="s">
        <v>1021</v>
      </c>
      <c r="B922" s="11" t="s">
        <v>1082</v>
      </c>
      <c r="C922" s="11" t="s">
        <v>1372</v>
      </c>
      <c r="D922" s="11" t="s">
        <v>1390</v>
      </c>
      <c r="E922" s="11" t="s">
        <v>396</v>
      </c>
      <c r="F922" s="11" t="s">
        <v>396</v>
      </c>
      <c r="G922" s="13">
        <v>42321.270798611113</v>
      </c>
      <c r="H922" s="13"/>
      <c r="I922" s="11"/>
      <c r="J922" s="11" t="s">
        <v>350</v>
      </c>
      <c r="K922" s="11"/>
      <c r="L922" s="11" t="s">
        <v>699</v>
      </c>
      <c r="M922" s="11" t="s">
        <v>353</v>
      </c>
      <c r="N922" s="11">
        <v>1200700</v>
      </c>
      <c r="O922" s="11" t="s">
        <v>1475</v>
      </c>
      <c r="P922" s="11" t="s">
        <v>108</v>
      </c>
      <c r="Q922" s="11" t="s">
        <v>369</v>
      </c>
      <c r="R922" s="11"/>
      <c r="S922" s="11" t="s">
        <v>1374</v>
      </c>
      <c r="T922" s="11">
        <v>30</v>
      </c>
      <c r="U922" s="11"/>
      <c r="V922" s="11">
        <v>40</v>
      </c>
      <c r="W922" s="11"/>
      <c r="X922" s="36">
        <f t="shared" si="28"/>
        <v>70</v>
      </c>
      <c r="Y922" s="36">
        <f t="shared" si="29"/>
        <v>0</v>
      </c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2"/>
      <c r="AL922" s="12"/>
      <c r="AM922" s="12"/>
      <c r="AN922" s="12"/>
      <c r="AO922" s="12"/>
      <c r="AP922" s="12"/>
      <c r="AQ922" s="12"/>
      <c r="AR922" s="12"/>
      <c r="AS922" s="12"/>
      <c r="AT922" s="11"/>
      <c r="AU922" s="11"/>
      <c r="AV922" s="11"/>
      <c r="AW922" s="11"/>
      <c r="AX922" s="11"/>
      <c r="AY922" s="11"/>
      <c r="AZ922" s="11"/>
      <c r="BA922" s="11"/>
      <c r="BB922" s="12"/>
      <c r="BC922" s="11"/>
      <c r="BD922" s="16"/>
      <c r="BE922" s="16"/>
    </row>
    <row r="923" spans="1:57" x14ac:dyDescent="0.3">
      <c r="A923" s="11" t="s">
        <v>3657</v>
      </c>
      <c r="B923" s="11" t="s">
        <v>3658</v>
      </c>
      <c r="C923" s="11" t="s">
        <v>1372</v>
      </c>
      <c r="D923" s="11" t="s">
        <v>1431</v>
      </c>
      <c r="E923" s="11" t="s">
        <v>395</v>
      </c>
      <c r="F923" s="11" t="s">
        <v>395</v>
      </c>
      <c r="G923" s="13">
        <v>42521.604826388888</v>
      </c>
      <c r="H923" s="13"/>
      <c r="I923" s="11"/>
      <c r="J923" s="11" t="s">
        <v>350</v>
      </c>
      <c r="K923" s="11"/>
      <c r="L923" s="11" t="s">
        <v>700</v>
      </c>
      <c r="M923" s="11" t="s">
        <v>353</v>
      </c>
      <c r="N923" s="11">
        <v>1069960001</v>
      </c>
      <c r="O923" s="11" t="s">
        <v>1473</v>
      </c>
      <c r="P923" s="11" t="s">
        <v>77</v>
      </c>
      <c r="Q923" s="11"/>
      <c r="R923" s="11" t="s">
        <v>983</v>
      </c>
      <c r="S923" s="11" t="s">
        <v>1383</v>
      </c>
      <c r="T923" s="11"/>
      <c r="U923" s="11"/>
      <c r="V923" s="11"/>
      <c r="W923" s="11"/>
      <c r="X923" s="36">
        <f t="shared" si="28"/>
        <v>0</v>
      </c>
      <c r="Y923" s="36">
        <f t="shared" si="29"/>
        <v>0</v>
      </c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2"/>
      <c r="AL923" s="12"/>
      <c r="AM923" s="12"/>
      <c r="AN923" s="12"/>
      <c r="AO923" s="11"/>
      <c r="AP923" s="11"/>
      <c r="AQ923" s="12"/>
      <c r="AR923" s="12"/>
      <c r="AS923" s="12"/>
      <c r="AT923" s="11"/>
      <c r="AU923" s="11"/>
      <c r="AV923" s="11"/>
      <c r="AW923" s="11"/>
      <c r="AX923" s="11"/>
      <c r="AY923" s="11"/>
      <c r="AZ923" s="11"/>
      <c r="BA923" s="11"/>
      <c r="BB923" s="12"/>
      <c r="BC923" s="11"/>
      <c r="BD923" s="16"/>
      <c r="BE923" s="16"/>
    </row>
    <row r="924" spans="1:57" x14ac:dyDescent="0.3">
      <c r="A924" s="11" t="s">
        <v>1851</v>
      </c>
      <c r="B924" s="11" t="s">
        <v>1852</v>
      </c>
      <c r="C924" s="11" t="s">
        <v>1372</v>
      </c>
      <c r="D924" s="11" t="s">
        <v>1477</v>
      </c>
      <c r="E924" s="11" t="s">
        <v>382</v>
      </c>
      <c r="F924" s="11" t="s">
        <v>382</v>
      </c>
      <c r="G924" s="13">
        <v>42523.380555555559</v>
      </c>
      <c r="H924" s="13">
        <v>42850.386319444442</v>
      </c>
      <c r="I924" s="11" t="s">
        <v>382</v>
      </c>
      <c r="J924" s="11" t="s">
        <v>350</v>
      </c>
      <c r="K924" s="11"/>
      <c r="L924" s="11" t="s">
        <v>704</v>
      </c>
      <c r="M924" s="11" t="s">
        <v>348</v>
      </c>
      <c r="N924" s="11">
        <v>1019960007</v>
      </c>
      <c r="O924" s="11" t="s">
        <v>1475</v>
      </c>
      <c r="P924" s="11" t="s">
        <v>124</v>
      </c>
      <c r="Q924" s="11" t="s">
        <v>369</v>
      </c>
      <c r="R924" s="11" t="s">
        <v>978</v>
      </c>
      <c r="S924" s="11" t="s">
        <v>1383</v>
      </c>
      <c r="T924" s="11">
        <v>85</v>
      </c>
      <c r="U924" s="11">
        <v>85</v>
      </c>
      <c r="V924" s="11"/>
      <c r="W924" s="11"/>
      <c r="X924" s="36">
        <f t="shared" si="28"/>
        <v>85</v>
      </c>
      <c r="Y924" s="36">
        <f t="shared" si="29"/>
        <v>85</v>
      </c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2"/>
      <c r="AL924" s="12"/>
      <c r="AM924" s="12"/>
      <c r="AN924" s="12"/>
      <c r="AO924" s="11"/>
      <c r="AP924" s="11"/>
      <c r="AQ924" s="12"/>
      <c r="AR924" s="12"/>
      <c r="AS924" s="12"/>
      <c r="AT924" s="11"/>
      <c r="AU924" s="11"/>
      <c r="AV924" s="11"/>
      <c r="AW924" s="11"/>
      <c r="AX924" s="11"/>
      <c r="AY924" s="11"/>
      <c r="AZ924" s="11"/>
      <c r="BA924" s="11"/>
      <c r="BB924" s="12"/>
      <c r="BC924" s="11"/>
      <c r="BD924" s="16"/>
      <c r="BE924" s="16"/>
    </row>
    <row r="925" spans="1:57" x14ac:dyDescent="0.3">
      <c r="A925" s="11" t="s">
        <v>3659</v>
      </c>
      <c r="B925" s="11" t="s">
        <v>3660</v>
      </c>
      <c r="C925" s="11" t="s">
        <v>1372</v>
      </c>
      <c r="D925" s="11" t="s">
        <v>1509</v>
      </c>
      <c r="E925" s="11" t="s">
        <v>739</v>
      </c>
      <c r="F925" s="11" t="s">
        <v>739</v>
      </c>
      <c r="G925" s="13">
        <v>42523.47314814815</v>
      </c>
      <c r="H925" s="11"/>
      <c r="I925" s="11"/>
      <c r="J925" s="11" t="s">
        <v>387</v>
      </c>
      <c r="K925" s="11"/>
      <c r="L925" s="11" t="s">
        <v>699</v>
      </c>
      <c r="M925" s="11" t="s">
        <v>353</v>
      </c>
      <c r="N925" s="11">
        <v>1069960001</v>
      </c>
      <c r="O925" s="11" t="s">
        <v>1473</v>
      </c>
      <c r="P925" s="11" t="s">
        <v>165</v>
      </c>
      <c r="Q925" s="11"/>
      <c r="R925" s="11"/>
      <c r="S925" s="11" t="s">
        <v>1374</v>
      </c>
      <c r="T925" s="11"/>
      <c r="U925" s="11"/>
      <c r="V925" s="11"/>
      <c r="W925" s="11"/>
      <c r="X925" s="36">
        <f t="shared" si="28"/>
        <v>0</v>
      </c>
      <c r="Y925" s="36">
        <f t="shared" si="29"/>
        <v>0</v>
      </c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6"/>
      <c r="BE925" s="16"/>
    </row>
    <row r="926" spans="1:57" x14ac:dyDescent="0.3">
      <c r="A926" s="11" t="s">
        <v>3661</v>
      </c>
      <c r="B926" s="11" t="s">
        <v>3662</v>
      </c>
      <c r="C926" s="11" t="s">
        <v>1372</v>
      </c>
      <c r="D926" s="11" t="s">
        <v>1752</v>
      </c>
      <c r="E926" s="11" t="s">
        <v>3519</v>
      </c>
      <c r="F926" s="11" t="s">
        <v>3509</v>
      </c>
      <c r="G926" s="13">
        <v>42523.696967592594</v>
      </c>
      <c r="H926" s="13"/>
      <c r="I926" s="11"/>
      <c r="J926" s="11" t="s">
        <v>387</v>
      </c>
      <c r="K926" s="11"/>
      <c r="L926" s="11" t="s">
        <v>699</v>
      </c>
      <c r="M926" s="11" t="s">
        <v>353</v>
      </c>
      <c r="N926" s="11">
        <v>1069960001</v>
      </c>
      <c r="O926" s="11" t="s">
        <v>1473</v>
      </c>
      <c r="P926" s="11" t="s">
        <v>165</v>
      </c>
      <c r="Q926" s="11"/>
      <c r="R926" s="11"/>
      <c r="S926" s="11" t="s">
        <v>1374</v>
      </c>
      <c r="T926" s="11">
        <v>75</v>
      </c>
      <c r="U926" s="11"/>
      <c r="V926" s="11"/>
      <c r="W926" s="11"/>
      <c r="X926" s="36">
        <f t="shared" si="28"/>
        <v>75</v>
      </c>
      <c r="Y926" s="36">
        <f t="shared" si="29"/>
        <v>0</v>
      </c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6"/>
      <c r="BE926" s="16"/>
    </row>
    <row r="927" spans="1:57" x14ac:dyDescent="0.3">
      <c r="A927" s="11" t="s">
        <v>3663</v>
      </c>
      <c r="B927" s="11" t="s">
        <v>3744</v>
      </c>
      <c r="C927" s="11" t="s">
        <v>1372</v>
      </c>
      <c r="D927" s="11" t="s">
        <v>3571</v>
      </c>
      <c r="E927" s="11" t="s">
        <v>636</v>
      </c>
      <c r="F927" s="11" t="s">
        <v>636</v>
      </c>
      <c r="G927" s="13">
        <v>42524.569618055553</v>
      </c>
      <c r="H927" s="11"/>
      <c r="I927" s="11"/>
      <c r="J927" s="11" t="s">
        <v>354</v>
      </c>
      <c r="K927" s="11"/>
      <c r="L927" s="11" t="s">
        <v>699</v>
      </c>
      <c r="M927" s="11" t="s">
        <v>353</v>
      </c>
      <c r="N927" s="11">
        <v>1069960003</v>
      </c>
      <c r="O927" s="11" t="s">
        <v>1473</v>
      </c>
      <c r="P927" s="11" t="s">
        <v>111</v>
      </c>
      <c r="Q927" s="11"/>
      <c r="R927" s="11"/>
      <c r="S927" s="11" t="s">
        <v>1374</v>
      </c>
      <c r="T927" s="11"/>
      <c r="U927" s="11"/>
      <c r="V927" s="11"/>
      <c r="W927" s="11"/>
      <c r="X927" s="36">
        <f t="shared" si="28"/>
        <v>0</v>
      </c>
      <c r="Y927" s="36">
        <f t="shared" si="29"/>
        <v>0</v>
      </c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6"/>
      <c r="BE927" s="16"/>
    </row>
    <row r="928" spans="1:57" x14ac:dyDescent="0.3">
      <c r="A928" s="11" t="s">
        <v>1853</v>
      </c>
      <c r="B928" s="11" t="s">
        <v>3745</v>
      </c>
      <c r="C928" s="11" t="s">
        <v>1372</v>
      </c>
      <c r="D928" s="11" t="s">
        <v>1449</v>
      </c>
      <c r="E928" s="11" t="s">
        <v>649</v>
      </c>
      <c r="F928" s="11" t="s">
        <v>649</v>
      </c>
      <c r="G928" s="13">
        <v>42526.529745370368</v>
      </c>
      <c r="H928" s="11">
        <v>42864.385358796295</v>
      </c>
      <c r="I928" s="11" t="s">
        <v>77</v>
      </c>
      <c r="J928" s="11" t="s">
        <v>350</v>
      </c>
      <c r="K928" s="11"/>
      <c r="L928" s="11" t="s">
        <v>1047</v>
      </c>
      <c r="M928" s="11" t="s">
        <v>348</v>
      </c>
      <c r="N928" s="11">
        <v>1019960005</v>
      </c>
      <c r="O928" s="11" t="s">
        <v>1475</v>
      </c>
      <c r="P928" s="11" t="s">
        <v>77</v>
      </c>
      <c r="Q928" s="11" t="s">
        <v>369</v>
      </c>
      <c r="R928" s="11" t="s">
        <v>983</v>
      </c>
      <c r="S928" s="11" t="s">
        <v>1383</v>
      </c>
      <c r="T928" s="11">
        <v>46</v>
      </c>
      <c r="U928" s="11">
        <v>23.5</v>
      </c>
      <c r="V928" s="11"/>
      <c r="W928" s="11"/>
      <c r="X928" s="36">
        <f t="shared" si="28"/>
        <v>46</v>
      </c>
      <c r="Y928" s="36">
        <f t="shared" si="29"/>
        <v>23.5</v>
      </c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6"/>
      <c r="BE928" s="16"/>
    </row>
    <row r="929" spans="1:57" x14ac:dyDescent="0.3">
      <c r="A929" s="11" t="s">
        <v>1854</v>
      </c>
      <c r="B929" s="11" t="s">
        <v>4609</v>
      </c>
      <c r="C929" s="11" t="s">
        <v>1372</v>
      </c>
      <c r="D929" s="11" t="s">
        <v>1435</v>
      </c>
      <c r="E929" s="11" t="s">
        <v>124</v>
      </c>
      <c r="F929" s="11" t="s">
        <v>124</v>
      </c>
      <c r="G929" s="13">
        <v>42528.697546296295</v>
      </c>
      <c r="H929" s="11">
        <v>42844.818368055552</v>
      </c>
      <c r="I929" s="11" t="s">
        <v>382</v>
      </c>
      <c r="J929" s="11" t="s">
        <v>350</v>
      </c>
      <c r="K929" s="11"/>
      <c r="L929" s="11" t="s">
        <v>704</v>
      </c>
      <c r="M929" s="11" t="s">
        <v>348</v>
      </c>
      <c r="N929" s="11">
        <v>1019960005</v>
      </c>
      <c r="O929" s="11" t="s">
        <v>1475</v>
      </c>
      <c r="P929" s="11" t="s">
        <v>124</v>
      </c>
      <c r="Q929" s="11" t="s">
        <v>369</v>
      </c>
      <c r="R929" s="11" t="s">
        <v>978</v>
      </c>
      <c r="S929" s="11" t="s">
        <v>1383</v>
      </c>
      <c r="T929" s="11">
        <v>200</v>
      </c>
      <c r="U929" s="11">
        <v>203</v>
      </c>
      <c r="V929" s="11">
        <v>23</v>
      </c>
      <c r="W929" s="11">
        <v>24</v>
      </c>
      <c r="X929" s="36">
        <f t="shared" si="28"/>
        <v>223</v>
      </c>
      <c r="Y929" s="36">
        <f t="shared" si="29"/>
        <v>227</v>
      </c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2"/>
      <c r="AL929" s="11"/>
      <c r="AM929" s="12"/>
      <c r="AN929" s="12"/>
      <c r="AO929" s="11"/>
      <c r="AP929" s="11"/>
      <c r="AQ929" s="12"/>
      <c r="AR929" s="12"/>
      <c r="AS929" s="12"/>
      <c r="AT929" s="11"/>
      <c r="AU929" s="11"/>
      <c r="AV929" s="11"/>
      <c r="AW929" s="11"/>
      <c r="AX929" s="11"/>
      <c r="AY929" s="11"/>
      <c r="AZ929" s="11"/>
      <c r="BA929" s="11"/>
      <c r="BB929" s="12"/>
      <c r="BC929" s="11"/>
      <c r="BD929" s="16"/>
      <c r="BE929" s="16"/>
    </row>
    <row r="930" spans="1:57" x14ac:dyDescent="0.3">
      <c r="A930" s="11" t="s">
        <v>3664</v>
      </c>
      <c r="B930" s="11" t="s">
        <v>3665</v>
      </c>
      <c r="C930" s="11" t="s">
        <v>1372</v>
      </c>
      <c r="D930" s="11" t="s">
        <v>3241</v>
      </c>
      <c r="E930" s="11" t="s">
        <v>2301</v>
      </c>
      <c r="F930" s="11" t="s">
        <v>739</v>
      </c>
      <c r="G930" s="13">
        <v>42529.530416666668</v>
      </c>
      <c r="H930" s="11"/>
      <c r="I930" s="11"/>
      <c r="J930" s="11" t="s">
        <v>350</v>
      </c>
      <c r="K930" s="11"/>
      <c r="L930" s="11" t="s">
        <v>700</v>
      </c>
      <c r="M930" s="11" t="s">
        <v>353</v>
      </c>
      <c r="N930" s="11">
        <v>1069960001</v>
      </c>
      <c r="O930" s="11" t="s">
        <v>1473</v>
      </c>
      <c r="P930" s="11" t="s">
        <v>165</v>
      </c>
      <c r="Q930" s="11"/>
      <c r="R930" s="11"/>
      <c r="S930" s="11" t="s">
        <v>1374</v>
      </c>
      <c r="T930" s="11"/>
      <c r="U930" s="11"/>
      <c r="V930" s="11"/>
      <c r="W930" s="11"/>
      <c r="X930" s="36">
        <f t="shared" si="28"/>
        <v>0</v>
      </c>
      <c r="Y930" s="36">
        <f t="shared" si="29"/>
        <v>0</v>
      </c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6"/>
      <c r="BE930" s="16"/>
    </row>
    <row r="931" spans="1:57" x14ac:dyDescent="0.3">
      <c r="A931" s="11" t="s">
        <v>1855</v>
      </c>
      <c r="B931" s="11" t="s">
        <v>3746</v>
      </c>
      <c r="C931" s="11" t="s">
        <v>1372</v>
      </c>
      <c r="D931" s="11" t="s">
        <v>1425</v>
      </c>
      <c r="E931" s="11" t="s">
        <v>135</v>
      </c>
      <c r="F931" s="11" t="s">
        <v>648</v>
      </c>
      <c r="G931" s="13">
        <v>42529.700243055559</v>
      </c>
      <c r="H931" s="11"/>
      <c r="I931" s="11"/>
      <c r="J931" s="11" t="s">
        <v>350</v>
      </c>
      <c r="K931" s="11"/>
      <c r="L931" s="11" t="s">
        <v>699</v>
      </c>
      <c r="M931" s="11" t="s">
        <v>353</v>
      </c>
      <c r="N931" s="11">
        <v>1006900</v>
      </c>
      <c r="O931" s="11" t="s">
        <v>1473</v>
      </c>
      <c r="P931" s="11" t="s">
        <v>135</v>
      </c>
      <c r="Q931" s="11" t="s">
        <v>369</v>
      </c>
      <c r="R931" s="11" t="s">
        <v>979</v>
      </c>
      <c r="S931" s="11" t="s">
        <v>1383</v>
      </c>
      <c r="T931" s="11">
        <v>43</v>
      </c>
      <c r="U931" s="11">
        <v>43</v>
      </c>
      <c r="V931" s="11"/>
      <c r="W931" s="11"/>
      <c r="X931" s="36">
        <f t="shared" si="28"/>
        <v>43</v>
      </c>
      <c r="Y931" s="36">
        <f t="shared" si="29"/>
        <v>43</v>
      </c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2"/>
      <c r="AN931" s="12"/>
      <c r="AO931" s="11"/>
      <c r="AP931" s="11"/>
      <c r="AQ931" s="12"/>
      <c r="AR931" s="11"/>
      <c r="AS931" s="12"/>
      <c r="AT931" s="11"/>
      <c r="AU931" s="11"/>
      <c r="AV931" s="11"/>
      <c r="AW931" s="11"/>
      <c r="AX931" s="11"/>
      <c r="AY931" s="11"/>
      <c r="AZ931" s="11"/>
      <c r="BA931" s="11"/>
      <c r="BB931" s="12"/>
      <c r="BC931" s="11"/>
      <c r="BD931" s="16"/>
      <c r="BE931" s="16"/>
    </row>
    <row r="932" spans="1:57" x14ac:dyDescent="0.3">
      <c r="A932" s="11" t="s">
        <v>1856</v>
      </c>
      <c r="B932" s="11" t="s">
        <v>1857</v>
      </c>
      <c r="C932" s="11" t="s">
        <v>1372</v>
      </c>
      <c r="D932" s="11" t="s">
        <v>1752</v>
      </c>
      <c r="E932" s="11" t="s">
        <v>1608</v>
      </c>
      <c r="F932" s="11" t="s">
        <v>1608</v>
      </c>
      <c r="G932" s="13">
        <v>42530.447418981479</v>
      </c>
      <c r="H932" s="13"/>
      <c r="I932" s="11"/>
      <c r="J932" s="11" t="s">
        <v>354</v>
      </c>
      <c r="K932" s="11"/>
      <c r="L932" s="11" t="s">
        <v>699</v>
      </c>
      <c r="M932" s="11" t="s">
        <v>353</v>
      </c>
      <c r="N932" s="11">
        <v>1019950020</v>
      </c>
      <c r="O932" s="11" t="s">
        <v>1475</v>
      </c>
      <c r="P932" s="11" t="s">
        <v>250</v>
      </c>
      <c r="Q932" s="11" t="s">
        <v>369</v>
      </c>
      <c r="R932" s="11"/>
      <c r="S932" s="11" t="s">
        <v>1374</v>
      </c>
      <c r="T932" s="11">
        <v>120</v>
      </c>
      <c r="U932" s="11">
        <v>121</v>
      </c>
      <c r="V932" s="11"/>
      <c r="W932" s="11"/>
      <c r="X932" s="36">
        <f t="shared" si="28"/>
        <v>120</v>
      </c>
      <c r="Y932" s="36">
        <f t="shared" si="29"/>
        <v>121</v>
      </c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6"/>
      <c r="BE932" s="16"/>
    </row>
    <row r="933" spans="1:57" x14ac:dyDescent="0.3">
      <c r="A933" s="11" t="s">
        <v>3666</v>
      </c>
      <c r="B933" s="11" t="s">
        <v>3667</v>
      </c>
      <c r="C933" s="11" t="s">
        <v>1372</v>
      </c>
      <c r="D933" s="11" t="s">
        <v>1440</v>
      </c>
      <c r="E933" s="11" t="s">
        <v>77</v>
      </c>
      <c r="F933" s="11" t="s">
        <v>77</v>
      </c>
      <c r="G933" s="13">
        <v>42530.509583333333</v>
      </c>
      <c r="H933" s="11"/>
      <c r="I933" s="11"/>
      <c r="J933" s="11" t="s">
        <v>350</v>
      </c>
      <c r="K933" s="11"/>
      <c r="L933" s="11" t="s">
        <v>704</v>
      </c>
      <c r="M933" s="11" t="s">
        <v>348</v>
      </c>
      <c r="N933" s="11">
        <v>1200749</v>
      </c>
      <c r="O933" s="11"/>
      <c r="P933" s="11" t="s">
        <v>77</v>
      </c>
      <c r="Q933" s="11"/>
      <c r="R933" s="11" t="s">
        <v>983</v>
      </c>
      <c r="S933" s="11" t="s">
        <v>1374</v>
      </c>
      <c r="T933" s="11"/>
      <c r="U933" s="11"/>
      <c r="V933" s="11"/>
      <c r="W933" s="11"/>
      <c r="X933" s="36">
        <f t="shared" si="28"/>
        <v>0</v>
      </c>
      <c r="Y933" s="36">
        <f t="shared" si="29"/>
        <v>0</v>
      </c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2"/>
      <c r="AL933" s="12"/>
      <c r="AM933" s="12"/>
      <c r="AN933" s="12"/>
      <c r="AO933" s="12"/>
      <c r="AP933" s="11"/>
      <c r="AQ933" s="11"/>
      <c r="AR933" s="11"/>
      <c r="AS933" s="12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6"/>
      <c r="BE933" s="16"/>
    </row>
    <row r="934" spans="1:57" x14ac:dyDescent="0.3">
      <c r="A934" s="11" t="s">
        <v>1858</v>
      </c>
      <c r="B934" s="11" t="s">
        <v>3668</v>
      </c>
      <c r="C934" s="11" t="s">
        <v>1372</v>
      </c>
      <c r="D934" s="11" t="s">
        <v>1436</v>
      </c>
      <c r="E934" s="11" t="s">
        <v>423</v>
      </c>
      <c r="F934" s="11" t="s">
        <v>423</v>
      </c>
      <c r="G934" s="13">
        <v>42530.640196759261</v>
      </c>
      <c r="H934" s="11"/>
      <c r="I934" s="11"/>
      <c r="J934" s="11" t="s">
        <v>350</v>
      </c>
      <c r="K934" s="11"/>
      <c r="L934" s="11" t="s">
        <v>704</v>
      </c>
      <c r="M934" s="11" t="s">
        <v>348</v>
      </c>
      <c r="N934" s="11">
        <v>1069960001</v>
      </c>
      <c r="O934" s="11" t="s">
        <v>1475</v>
      </c>
      <c r="P934" s="11" t="s">
        <v>165</v>
      </c>
      <c r="Q934" s="11" t="s">
        <v>369</v>
      </c>
      <c r="R934" s="11"/>
      <c r="S934" s="11" t="s">
        <v>1374</v>
      </c>
      <c r="T934" s="11">
        <v>1137</v>
      </c>
      <c r="U934" s="11">
        <v>1237</v>
      </c>
      <c r="V934" s="11">
        <v>85</v>
      </c>
      <c r="W934" s="11"/>
      <c r="X934" s="36">
        <f t="shared" si="28"/>
        <v>1222</v>
      </c>
      <c r="Y934" s="36">
        <f t="shared" si="29"/>
        <v>1237</v>
      </c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2"/>
      <c r="AL934" s="12"/>
      <c r="AM934" s="12"/>
      <c r="AN934" s="12"/>
      <c r="AO934" s="11"/>
      <c r="AP934" s="11"/>
      <c r="AQ934" s="12"/>
      <c r="AR934" s="11"/>
      <c r="AS934" s="12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6"/>
      <c r="BE934" s="16"/>
    </row>
    <row r="935" spans="1:57" x14ac:dyDescent="0.3">
      <c r="A935" s="11" t="s">
        <v>3669</v>
      </c>
      <c r="B935" s="11" t="s">
        <v>3670</v>
      </c>
      <c r="C935" s="11" t="s">
        <v>1372</v>
      </c>
      <c r="D935" s="11" t="s">
        <v>1752</v>
      </c>
      <c r="E935" s="11" t="s">
        <v>3519</v>
      </c>
      <c r="F935" s="11" t="s">
        <v>3509</v>
      </c>
      <c r="G935" s="13">
        <v>42531.563900462963</v>
      </c>
      <c r="H935" s="11"/>
      <c r="I935" s="11"/>
      <c r="J935" s="11" t="s">
        <v>387</v>
      </c>
      <c r="K935" s="11"/>
      <c r="L935" s="11" t="s">
        <v>699</v>
      </c>
      <c r="M935" s="11" t="s">
        <v>353</v>
      </c>
      <c r="N935" s="11">
        <v>1069960001</v>
      </c>
      <c r="O935" s="11" t="s">
        <v>1473</v>
      </c>
      <c r="P935" s="11" t="s">
        <v>165</v>
      </c>
      <c r="Q935" s="11"/>
      <c r="R935" s="11"/>
      <c r="S935" s="11" t="s">
        <v>1374</v>
      </c>
      <c r="T935" s="11"/>
      <c r="U935" s="11"/>
      <c r="V935" s="11"/>
      <c r="W935" s="11"/>
      <c r="X935" s="36">
        <f t="shared" si="28"/>
        <v>0</v>
      </c>
      <c r="Y935" s="36">
        <f t="shared" si="29"/>
        <v>0</v>
      </c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6"/>
      <c r="BE935" s="16"/>
    </row>
    <row r="936" spans="1:57" x14ac:dyDescent="0.3">
      <c r="A936" s="11" t="s">
        <v>3671</v>
      </c>
      <c r="B936" s="11" t="s">
        <v>3672</v>
      </c>
      <c r="C936" s="11" t="s">
        <v>1372</v>
      </c>
      <c r="D936" s="11" t="s">
        <v>1390</v>
      </c>
      <c r="E936" s="11" t="s">
        <v>396</v>
      </c>
      <c r="F936" s="11" t="s">
        <v>396</v>
      </c>
      <c r="G936" s="13">
        <v>42534.545081018521</v>
      </c>
      <c r="H936" s="11"/>
      <c r="I936" s="11"/>
      <c r="J936" s="11" t="s">
        <v>350</v>
      </c>
      <c r="K936" s="11"/>
      <c r="L936" s="11" t="s">
        <v>704</v>
      </c>
      <c r="M936" s="11" t="s">
        <v>348</v>
      </c>
      <c r="N936" s="11">
        <v>1200700</v>
      </c>
      <c r="O936" s="11" t="s">
        <v>1475</v>
      </c>
      <c r="P936" s="11" t="s">
        <v>108</v>
      </c>
      <c r="Q936" s="11" t="s">
        <v>369</v>
      </c>
      <c r="R936" s="11"/>
      <c r="S936" s="11" t="s">
        <v>1374</v>
      </c>
      <c r="T936" s="11"/>
      <c r="U936" s="11"/>
      <c r="V936" s="11"/>
      <c r="W936" s="11"/>
      <c r="X936" s="36">
        <f t="shared" si="28"/>
        <v>0</v>
      </c>
      <c r="Y936" s="36">
        <f t="shared" si="29"/>
        <v>0</v>
      </c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6"/>
      <c r="BE936" s="16"/>
    </row>
    <row r="937" spans="1:57" x14ac:dyDescent="0.3">
      <c r="A937" s="11" t="s">
        <v>3673</v>
      </c>
      <c r="B937" s="11" t="s">
        <v>3674</v>
      </c>
      <c r="C937" s="11" t="s">
        <v>1372</v>
      </c>
      <c r="D937" s="11" t="s">
        <v>1440</v>
      </c>
      <c r="E937" s="11" t="s">
        <v>77</v>
      </c>
      <c r="F937" s="11" t="s">
        <v>77</v>
      </c>
      <c r="G937" s="13">
        <v>42534.748402777775</v>
      </c>
      <c r="H937" s="13"/>
      <c r="I937" s="11"/>
      <c r="J937" s="11" t="s">
        <v>350</v>
      </c>
      <c r="K937" s="11"/>
      <c r="L937" s="11" t="s">
        <v>1047</v>
      </c>
      <c r="M937" s="11" t="s">
        <v>348</v>
      </c>
      <c r="N937" s="11">
        <v>1019960005</v>
      </c>
      <c r="O937" s="11" t="s">
        <v>1475</v>
      </c>
      <c r="P937" s="11" t="s">
        <v>77</v>
      </c>
      <c r="Q937" s="11" t="s">
        <v>369</v>
      </c>
      <c r="R937" s="11" t="s">
        <v>983</v>
      </c>
      <c r="S937" s="11" t="s">
        <v>1383</v>
      </c>
      <c r="T937" s="11">
        <v>216</v>
      </c>
      <c r="U937" s="11">
        <v>189</v>
      </c>
      <c r="V937" s="11">
        <v>191</v>
      </c>
      <c r="W937" s="11">
        <v>205.5</v>
      </c>
      <c r="X937" s="36">
        <f t="shared" si="28"/>
        <v>407</v>
      </c>
      <c r="Y937" s="36">
        <f t="shared" si="29"/>
        <v>394.5</v>
      </c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6"/>
      <c r="BE937" s="16"/>
    </row>
    <row r="938" spans="1:57" x14ac:dyDescent="0.3">
      <c r="A938" s="11" t="s">
        <v>3675</v>
      </c>
      <c r="B938" s="11" t="s">
        <v>3676</v>
      </c>
      <c r="C938" s="11" t="s">
        <v>1372</v>
      </c>
      <c r="D938" s="11" t="s">
        <v>1440</v>
      </c>
      <c r="E938" s="11" t="s">
        <v>77</v>
      </c>
      <c r="F938" s="11" t="s">
        <v>77</v>
      </c>
      <c r="G938" s="13">
        <v>42534.751956018517</v>
      </c>
      <c r="H938" s="11"/>
      <c r="I938" s="11"/>
      <c r="J938" s="11" t="s">
        <v>350</v>
      </c>
      <c r="K938" s="11"/>
      <c r="L938" s="11" t="s">
        <v>1047</v>
      </c>
      <c r="M938" s="11" t="s">
        <v>348</v>
      </c>
      <c r="N938" s="11">
        <v>1019960005</v>
      </c>
      <c r="O938" s="11" t="s">
        <v>1475</v>
      </c>
      <c r="P938" s="11" t="s">
        <v>77</v>
      </c>
      <c r="Q938" s="11" t="s">
        <v>369</v>
      </c>
      <c r="R938" s="11" t="s">
        <v>983</v>
      </c>
      <c r="S938" s="11" t="s">
        <v>1383</v>
      </c>
      <c r="T938" s="11">
        <v>104</v>
      </c>
      <c r="U938" s="11">
        <v>89.5</v>
      </c>
      <c r="V938" s="11"/>
      <c r="W938" s="11"/>
      <c r="X938" s="36">
        <f t="shared" si="28"/>
        <v>104</v>
      </c>
      <c r="Y938" s="36">
        <f t="shared" si="29"/>
        <v>89.5</v>
      </c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2"/>
      <c r="AL938" s="12"/>
      <c r="AM938" s="11"/>
      <c r="AN938" s="11"/>
      <c r="AO938" s="11"/>
      <c r="AP938" s="11"/>
      <c r="AQ938" s="11"/>
      <c r="AR938" s="11"/>
      <c r="AS938" s="12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6"/>
      <c r="BE938" s="16"/>
    </row>
    <row r="939" spans="1:57" x14ac:dyDescent="0.3">
      <c r="A939" s="11" t="s">
        <v>3677</v>
      </c>
      <c r="B939" s="11" t="s">
        <v>3678</v>
      </c>
      <c r="C939" s="11" t="s">
        <v>1372</v>
      </c>
      <c r="D939" s="11" t="s">
        <v>1397</v>
      </c>
      <c r="E939" s="11" t="s">
        <v>458</v>
      </c>
      <c r="F939" s="11" t="s">
        <v>458</v>
      </c>
      <c r="G939" s="13">
        <v>42535.279629629629</v>
      </c>
      <c r="H939" s="11"/>
      <c r="I939" s="11"/>
      <c r="J939" s="11" t="s">
        <v>387</v>
      </c>
      <c r="K939" s="11"/>
      <c r="L939" s="11" t="s">
        <v>699</v>
      </c>
      <c r="M939" s="11" t="s">
        <v>353</v>
      </c>
      <c r="N939" s="11">
        <v>1069960001</v>
      </c>
      <c r="O939" s="11" t="s">
        <v>1473</v>
      </c>
      <c r="P939" s="11" t="s">
        <v>165</v>
      </c>
      <c r="Q939" s="11"/>
      <c r="R939" s="11"/>
      <c r="S939" s="11" t="s">
        <v>1374</v>
      </c>
      <c r="T939" s="11"/>
      <c r="U939" s="11"/>
      <c r="V939" s="11"/>
      <c r="W939" s="11"/>
      <c r="X939" s="36">
        <f t="shared" si="28"/>
        <v>0</v>
      </c>
      <c r="Y939" s="36">
        <f t="shared" si="29"/>
        <v>0</v>
      </c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2"/>
      <c r="BC939" s="11"/>
      <c r="BD939" s="16"/>
      <c r="BE939" s="16"/>
    </row>
    <row r="940" spans="1:57" x14ac:dyDescent="0.3">
      <c r="A940" s="11" t="s">
        <v>3679</v>
      </c>
      <c r="B940" s="11" t="s">
        <v>3680</v>
      </c>
      <c r="C940" s="11" t="s">
        <v>1372</v>
      </c>
      <c r="D940" s="11" t="s">
        <v>1440</v>
      </c>
      <c r="E940" s="11" t="s">
        <v>77</v>
      </c>
      <c r="F940" s="11" t="s">
        <v>391</v>
      </c>
      <c r="G940" s="13">
        <v>42535.403819444444</v>
      </c>
      <c r="H940" s="11"/>
      <c r="I940" s="11"/>
      <c r="J940" s="11" t="s">
        <v>350</v>
      </c>
      <c r="K940" s="11"/>
      <c r="L940" s="11" t="s">
        <v>704</v>
      </c>
      <c r="M940" s="11" t="s">
        <v>348</v>
      </c>
      <c r="N940" s="11">
        <v>1069960001</v>
      </c>
      <c r="O940" s="11" t="s">
        <v>1475</v>
      </c>
      <c r="P940" s="11" t="s">
        <v>77</v>
      </c>
      <c r="Q940" s="11" t="s">
        <v>369</v>
      </c>
      <c r="R940" s="11" t="s">
        <v>983</v>
      </c>
      <c r="S940" s="11" t="s">
        <v>3827</v>
      </c>
      <c r="T940" s="11"/>
      <c r="U940" s="11">
        <v>264.5</v>
      </c>
      <c r="V940" s="11"/>
      <c r="W940" s="11"/>
      <c r="X940" s="36">
        <f t="shared" ref="X940:X1003" si="30">T940+V940</f>
        <v>0</v>
      </c>
      <c r="Y940" s="36">
        <f t="shared" ref="Y940:Y1003" si="31">U940+W940</f>
        <v>264.5</v>
      </c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6"/>
      <c r="BE940" s="16"/>
    </row>
    <row r="941" spans="1:57" x14ac:dyDescent="0.3">
      <c r="A941" s="11" t="s">
        <v>3681</v>
      </c>
      <c r="B941" s="11" t="s">
        <v>3682</v>
      </c>
      <c r="C941" s="11" t="s">
        <v>1372</v>
      </c>
      <c r="D941" s="11" t="s">
        <v>1474</v>
      </c>
      <c r="E941" s="11" t="s">
        <v>575</v>
      </c>
      <c r="F941" s="11" t="s">
        <v>575</v>
      </c>
      <c r="G941" s="13">
        <v>42535.413703703707</v>
      </c>
      <c r="H941" s="11"/>
      <c r="I941" s="11"/>
      <c r="J941" s="11" t="s">
        <v>350</v>
      </c>
      <c r="K941" s="11"/>
      <c r="L941" s="11" t="s">
        <v>699</v>
      </c>
      <c r="M941" s="11" t="s">
        <v>353</v>
      </c>
      <c r="N941" s="11">
        <v>1069960001</v>
      </c>
      <c r="O941" s="11" t="s">
        <v>1473</v>
      </c>
      <c r="P941" s="11" t="s">
        <v>241</v>
      </c>
      <c r="Q941" s="11" t="s">
        <v>2316</v>
      </c>
      <c r="R941" s="11" t="s">
        <v>983</v>
      </c>
      <c r="S941" s="11" t="s">
        <v>1374</v>
      </c>
      <c r="T941" s="11"/>
      <c r="U941" s="11"/>
      <c r="V941" s="11"/>
      <c r="W941" s="11"/>
      <c r="X941" s="36">
        <f t="shared" si="30"/>
        <v>0</v>
      </c>
      <c r="Y941" s="36">
        <f t="shared" si="31"/>
        <v>0</v>
      </c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2"/>
      <c r="AN941" s="11"/>
      <c r="AO941" s="12"/>
      <c r="AP941" s="11"/>
      <c r="AQ941" s="12"/>
      <c r="AR941" s="12"/>
      <c r="AS941" s="12"/>
      <c r="AT941" s="11"/>
      <c r="AU941" s="11"/>
      <c r="AV941" s="11"/>
      <c r="AW941" s="11"/>
      <c r="AX941" s="11"/>
      <c r="AY941" s="11"/>
      <c r="AZ941" s="11"/>
      <c r="BA941" s="11"/>
      <c r="BB941" s="12"/>
      <c r="BC941" s="11"/>
      <c r="BD941" s="16"/>
      <c r="BE941" s="16"/>
    </row>
    <row r="942" spans="1:57" x14ac:dyDescent="0.3">
      <c r="A942" s="11" t="s">
        <v>3683</v>
      </c>
      <c r="B942" s="11" t="s">
        <v>3684</v>
      </c>
      <c r="C942" s="11" t="s">
        <v>1372</v>
      </c>
      <c r="D942" s="11" t="s">
        <v>1440</v>
      </c>
      <c r="E942" s="11" t="s">
        <v>3685</v>
      </c>
      <c r="F942" s="11" t="s">
        <v>472</v>
      </c>
      <c r="G942" s="13">
        <v>42535.687349537038</v>
      </c>
      <c r="H942" s="11"/>
      <c r="I942" s="11"/>
      <c r="J942" s="11" t="s">
        <v>3142</v>
      </c>
      <c r="K942" s="11"/>
      <c r="L942" s="11" t="s">
        <v>699</v>
      </c>
      <c r="M942" s="11" t="s">
        <v>353</v>
      </c>
      <c r="N942" s="11">
        <v>1069960001</v>
      </c>
      <c r="O942" s="11"/>
      <c r="P942" s="11" t="s">
        <v>77</v>
      </c>
      <c r="Q942" s="11" t="s">
        <v>2316</v>
      </c>
      <c r="R942" s="11" t="s">
        <v>983</v>
      </c>
      <c r="S942" s="11" t="s">
        <v>1383</v>
      </c>
      <c r="T942" s="11"/>
      <c r="U942" s="11"/>
      <c r="V942" s="11"/>
      <c r="W942" s="11"/>
      <c r="X942" s="36">
        <f t="shared" si="30"/>
        <v>0</v>
      </c>
      <c r="Y942" s="36">
        <f t="shared" si="31"/>
        <v>0</v>
      </c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2"/>
      <c r="AN942" s="12"/>
      <c r="AO942" s="11"/>
      <c r="AP942" s="11"/>
      <c r="AQ942" s="12"/>
      <c r="AR942" s="12"/>
      <c r="AS942" s="12"/>
      <c r="AT942" s="11"/>
      <c r="AU942" s="11"/>
      <c r="AV942" s="11"/>
      <c r="AW942" s="11"/>
      <c r="AX942" s="11"/>
      <c r="AY942" s="11"/>
      <c r="AZ942" s="11"/>
      <c r="BA942" s="11"/>
      <c r="BB942" s="12"/>
      <c r="BC942" s="11"/>
      <c r="BD942" s="16"/>
      <c r="BE942" s="16"/>
    </row>
    <row r="943" spans="1:57" x14ac:dyDescent="0.3">
      <c r="A943" s="11" t="s">
        <v>3686</v>
      </c>
      <c r="B943" s="11" t="s">
        <v>3687</v>
      </c>
      <c r="C943" s="11" t="s">
        <v>1372</v>
      </c>
      <c r="D943" s="11" t="s">
        <v>1440</v>
      </c>
      <c r="E943" s="11" t="s">
        <v>1597</v>
      </c>
      <c r="F943" s="11" t="s">
        <v>582</v>
      </c>
      <c r="G943" s="13">
        <v>42537.365127314813</v>
      </c>
      <c r="H943" s="11"/>
      <c r="I943" s="11"/>
      <c r="J943" s="11" t="s">
        <v>359</v>
      </c>
      <c r="K943" s="11"/>
      <c r="L943" s="11" t="s">
        <v>699</v>
      </c>
      <c r="M943" s="11" t="s">
        <v>353</v>
      </c>
      <c r="N943" s="11">
        <v>1069960001</v>
      </c>
      <c r="O943" s="11" t="s">
        <v>1473</v>
      </c>
      <c r="P943" s="11" t="s">
        <v>77</v>
      </c>
      <c r="Q943" s="11" t="s">
        <v>2316</v>
      </c>
      <c r="R943" s="11" t="s">
        <v>983</v>
      </c>
      <c r="S943" s="11" t="s">
        <v>1383</v>
      </c>
      <c r="T943" s="11">
        <v>60</v>
      </c>
      <c r="U943" s="11"/>
      <c r="V943" s="11"/>
      <c r="W943" s="11"/>
      <c r="X943" s="36">
        <f t="shared" si="30"/>
        <v>60</v>
      </c>
      <c r="Y943" s="36">
        <f t="shared" si="31"/>
        <v>0</v>
      </c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6"/>
      <c r="BE943" s="16"/>
    </row>
    <row r="944" spans="1:57" ht="43.2" x14ac:dyDescent="0.3">
      <c r="A944" s="11" t="s">
        <v>3688</v>
      </c>
      <c r="B944" s="49" t="s">
        <v>3689</v>
      </c>
      <c r="C944" s="11" t="s">
        <v>1372</v>
      </c>
      <c r="D944" s="11" t="s">
        <v>1436</v>
      </c>
      <c r="E944" s="11" t="s">
        <v>423</v>
      </c>
      <c r="F944" s="11" t="s">
        <v>423</v>
      </c>
      <c r="G944" s="13">
        <v>42537.449606481481</v>
      </c>
      <c r="H944" s="11"/>
      <c r="I944" s="11"/>
      <c r="J944" s="11" t="s">
        <v>350</v>
      </c>
      <c r="K944" s="11"/>
      <c r="L944" s="11" t="s">
        <v>1047</v>
      </c>
      <c r="M944" s="11" t="s">
        <v>348</v>
      </c>
      <c r="N944" s="11">
        <v>1019960005</v>
      </c>
      <c r="O944" s="11" t="s">
        <v>1475</v>
      </c>
      <c r="P944" s="11" t="s">
        <v>165</v>
      </c>
      <c r="Q944" s="11" t="s">
        <v>369</v>
      </c>
      <c r="R944" s="11"/>
      <c r="S944" s="11" t="s">
        <v>1374</v>
      </c>
      <c r="T944" s="11">
        <v>800</v>
      </c>
      <c r="U944" s="11">
        <v>469</v>
      </c>
      <c r="V944" s="11">
        <v>-295</v>
      </c>
      <c r="W944" s="11">
        <v>40</v>
      </c>
      <c r="X944" s="36">
        <f t="shared" si="30"/>
        <v>505</v>
      </c>
      <c r="Y944" s="36">
        <f t="shared" si="31"/>
        <v>509</v>
      </c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2"/>
      <c r="AL944" s="11"/>
      <c r="AM944" s="11"/>
      <c r="AN944" s="11"/>
      <c r="AO944" s="11"/>
      <c r="AP944" s="11"/>
      <c r="AQ944" s="11"/>
      <c r="AR944" s="11"/>
      <c r="AS944" s="12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6"/>
      <c r="BE944" s="16"/>
    </row>
    <row r="945" spans="1:57" x14ac:dyDescent="0.3">
      <c r="A945" s="11" t="s">
        <v>3690</v>
      </c>
      <c r="B945" s="11" t="s">
        <v>3691</v>
      </c>
      <c r="C945" s="11" t="s">
        <v>1372</v>
      </c>
      <c r="D945" s="11" t="s">
        <v>1384</v>
      </c>
      <c r="E945" s="11" t="s">
        <v>413</v>
      </c>
      <c r="F945" s="11" t="s">
        <v>413</v>
      </c>
      <c r="G945" s="13">
        <v>42537.580983796295</v>
      </c>
      <c r="H945" s="11"/>
      <c r="I945" s="11"/>
      <c r="J945" s="11" t="s">
        <v>350</v>
      </c>
      <c r="K945" s="11"/>
      <c r="L945" s="11" t="s">
        <v>699</v>
      </c>
      <c r="M945" s="11" t="s">
        <v>353</v>
      </c>
      <c r="N945" s="11">
        <v>1069960001</v>
      </c>
      <c r="O945" s="11" t="s">
        <v>1473</v>
      </c>
      <c r="P945" s="11" t="s">
        <v>165</v>
      </c>
      <c r="Q945" s="11" t="s">
        <v>369</v>
      </c>
      <c r="R945" s="11"/>
      <c r="S945" s="11" t="s">
        <v>1374</v>
      </c>
      <c r="T945" s="11"/>
      <c r="U945" s="11">
        <v>91</v>
      </c>
      <c r="V945" s="11"/>
      <c r="W945" s="11"/>
      <c r="X945" s="36">
        <f t="shared" si="30"/>
        <v>0</v>
      </c>
      <c r="Y945" s="36">
        <f t="shared" si="31"/>
        <v>91</v>
      </c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2"/>
      <c r="AL945" s="12"/>
      <c r="AM945" s="11"/>
      <c r="AN945" s="11"/>
      <c r="AO945" s="11"/>
      <c r="AP945" s="11"/>
      <c r="AQ945" s="12"/>
      <c r="AR945" s="12"/>
      <c r="AS945" s="12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6"/>
      <c r="BE945" s="16"/>
    </row>
    <row r="946" spans="1:57" x14ac:dyDescent="0.3">
      <c r="A946" s="11" t="s">
        <v>3692</v>
      </c>
      <c r="B946" s="11" t="s">
        <v>3693</v>
      </c>
      <c r="C946" s="11" t="s">
        <v>1372</v>
      </c>
      <c r="D946" s="11" t="s">
        <v>1752</v>
      </c>
      <c r="E946" s="11" t="s">
        <v>135</v>
      </c>
      <c r="F946" s="11" t="s">
        <v>135</v>
      </c>
      <c r="G946" s="13">
        <v>42538.603634259256</v>
      </c>
      <c r="H946" s="11"/>
      <c r="I946" s="11"/>
      <c r="J946" s="11" t="s">
        <v>350</v>
      </c>
      <c r="K946" s="11"/>
      <c r="L946" s="11" t="s">
        <v>704</v>
      </c>
      <c r="M946" s="11" t="s">
        <v>348</v>
      </c>
      <c r="N946" s="11">
        <v>1069960004</v>
      </c>
      <c r="O946" s="11" t="s">
        <v>1475</v>
      </c>
      <c r="P946" s="11" t="s">
        <v>135</v>
      </c>
      <c r="Q946" s="11"/>
      <c r="R946" s="11"/>
      <c r="S946" s="11" t="s">
        <v>1374</v>
      </c>
      <c r="T946" s="11"/>
      <c r="U946" s="11"/>
      <c r="V946" s="11"/>
      <c r="W946" s="11"/>
      <c r="X946" s="36">
        <f t="shared" si="30"/>
        <v>0</v>
      </c>
      <c r="Y946" s="36">
        <f t="shared" si="31"/>
        <v>0</v>
      </c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2"/>
      <c r="AN946" s="12"/>
      <c r="AO946" s="11"/>
      <c r="AP946" s="11"/>
      <c r="AQ946" s="12"/>
      <c r="AR946" s="12"/>
      <c r="AS946" s="12"/>
      <c r="AT946" s="11"/>
      <c r="AU946" s="11"/>
      <c r="AV946" s="11"/>
      <c r="AW946" s="11"/>
      <c r="AX946" s="11"/>
      <c r="AY946" s="11"/>
      <c r="AZ946" s="11"/>
      <c r="BA946" s="11"/>
      <c r="BB946" s="12"/>
      <c r="BC946" s="11"/>
      <c r="BD946" s="16"/>
      <c r="BE946" s="16"/>
    </row>
    <row r="947" spans="1:57" x14ac:dyDescent="0.3">
      <c r="A947" s="11" t="s">
        <v>3694</v>
      </c>
      <c r="B947" s="11" t="s">
        <v>3695</v>
      </c>
      <c r="C947" s="11" t="s">
        <v>1372</v>
      </c>
      <c r="D947" s="11" t="s">
        <v>1400</v>
      </c>
      <c r="E947" s="11" t="s">
        <v>471</v>
      </c>
      <c r="F947" s="11" t="s">
        <v>471</v>
      </c>
      <c r="G947" s="13">
        <v>42541.450243055559</v>
      </c>
      <c r="H947" s="11"/>
      <c r="I947" s="11"/>
      <c r="J947" s="11" t="s">
        <v>350</v>
      </c>
      <c r="K947" s="11"/>
      <c r="L947" s="11" t="s">
        <v>699</v>
      </c>
      <c r="M947" s="11" t="s">
        <v>353</v>
      </c>
      <c r="N947" s="11">
        <v>1069960001</v>
      </c>
      <c r="O947" s="11" t="s">
        <v>1473</v>
      </c>
      <c r="P947" s="11" t="s">
        <v>77</v>
      </c>
      <c r="Q947" s="11" t="s">
        <v>369</v>
      </c>
      <c r="R947" s="11" t="s">
        <v>983</v>
      </c>
      <c r="S947" s="11" t="s">
        <v>1374</v>
      </c>
      <c r="T947" s="11">
        <v>145</v>
      </c>
      <c r="U947" s="11">
        <v>145</v>
      </c>
      <c r="V947" s="11">
        <v>0</v>
      </c>
      <c r="W947" s="11">
        <v>0</v>
      </c>
      <c r="X947" s="36">
        <f t="shared" si="30"/>
        <v>145</v>
      </c>
      <c r="Y947" s="36">
        <f t="shared" si="31"/>
        <v>145</v>
      </c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6"/>
      <c r="BE947" s="16"/>
    </row>
    <row r="948" spans="1:57" x14ac:dyDescent="0.3">
      <c r="A948" s="11" t="s">
        <v>3696</v>
      </c>
      <c r="B948" s="11" t="s">
        <v>3697</v>
      </c>
      <c r="C948" s="11" t="s">
        <v>1372</v>
      </c>
      <c r="D948" s="11" t="s">
        <v>2823</v>
      </c>
      <c r="E948" s="11" t="s">
        <v>3103</v>
      </c>
      <c r="F948" s="11" t="s">
        <v>527</v>
      </c>
      <c r="G948" s="13">
        <v>42541.484606481485</v>
      </c>
      <c r="H948" s="11"/>
      <c r="I948" s="11"/>
      <c r="J948" s="11" t="s">
        <v>350</v>
      </c>
      <c r="K948" s="11"/>
      <c r="L948" s="11" t="s">
        <v>704</v>
      </c>
      <c r="M948" s="11" t="s">
        <v>353</v>
      </c>
      <c r="N948" s="11">
        <v>1019960004</v>
      </c>
      <c r="O948" s="11" t="s">
        <v>1475</v>
      </c>
      <c r="P948" s="11" t="s">
        <v>111</v>
      </c>
      <c r="Q948" s="11" t="s">
        <v>369</v>
      </c>
      <c r="R948" s="11" t="s">
        <v>980</v>
      </c>
      <c r="S948" s="11" t="s">
        <v>1374</v>
      </c>
      <c r="T948" s="11"/>
      <c r="U948" s="11"/>
      <c r="V948" s="11"/>
      <c r="W948" s="11"/>
      <c r="X948" s="36">
        <f t="shared" si="30"/>
        <v>0</v>
      </c>
      <c r="Y948" s="36">
        <f t="shared" si="31"/>
        <v>0</v>
      </c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2"/>
      <c r="AN948" s="12"/>
      <c r="AO948" s="11"/>
      <c r="AP948" s="11"/>
      <c r="AQ948" s="12"/>
      <c r="AR948" s="12"/>
      <c r="AS948" s="12"/>
      <c r="AT948" s="11"/>
      <c r="AU948" s="11"/>
      <c r="AV948" s="11"/>
      <c r="AW948" s="11"/>
      <c r="AX948" s="11"/>
      <c r="AY948" s="11"/>
      <c r="AZ948" s="11"/>
      <c r="BA948" s="11"/>
      <c r="BB948" s="12"/>
      <c r="BC948" s="11"/>
      <c r="BD948" s="16"/>
      <c r="BE948" s="16"/>
    </row>
    <row r="949" spans="1:57" x14ac:dyDescent="0.3">
      <c r="A949" s="11" t="s">
        <v>3698</v>
      </c>
      <c r="B949" s="11" t="s">
        <v>3734</v>
      </c>
      <c r="C949" s="11" t="s">
        <v>1372</v>
      </c>
      <c r="D949" s="11" t="s">
        <v>1435</v>
      </c>
      <c r="E949" s="11" t="s">
        <v>124</v>
      </c>
      <c r="F949" s="11" t="s">
        <v>124</v>
      </c>
      <c r="G949" s="13">
        <v>42541.680162037039</v>
      </c>
      <c r="H949" s="11">
        <v>42865.481446759259</v>
      </c>
      <c r="I949" s="11" t="s">
        <v>4010</v>
      </c>
      <c r="J949" s="11" t="s">
        <v>350</v>
      </c>
      <c r="K949" s="11"/>
      <c r="L949" s="11" t="s">
        <v>1047</v>
      </c>
      <c r="M949" s="11" t="s">
        <v>348</v>
      </c>
      <c r="N949" s="11">
        <v>1019960005</v>
      </c>
      <c r="O949" s="11" t="s">
        <v>1475</v>
      </c>
      <c r="P949" s="11" t="s">
        <v>77</v>
      </c>
      <c r="Q949" s="11" t="s">
        <v>369</v>
      </c>
      <c r="R949" s="11" t="s">
        <v>983</v>
      </c>
      <c r="S949" s="11" t="s">
        <v>1383</v>
      </c>
      <c r="T949" s="11">
        <v>369</v>
      </c>
      <c r="U949" s="11">
        <v>369</v>
      </c>
      <c r="V949" s="11">
        <v>70</v>
      </c>
      <c r="W949" s="11">
        <v>70</v>
      </c>
      <c r="X949" s="36">
        <f t="shared" si="30"/>
        <v>439</v>
      </c>
      <c r="Y949" s="36">
        <f t="shared" si="31"/>
        <v>439</v>
      </c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2"/>
      <c r="AL949" s="12"/>
      <c r="AM949" s="11"/>
      <c r="AN949" s="11"/>
      <c r="AO949" s="11"/>
      <c r="AP949" s="11"/>
      <c r="AQ949" s="11"/>
      <c r="AR949" s="11"/>
      <c r="AS949" s="12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6"/>
      <c r="BE949" s="16"/>
    </row>
    <row r="950" spans="1:57" x14ac:dyDescent="0.3">
      <c r="A950" s="11" t="s">
        <v>3699</v>
      </c>
      <c r="B950" s="11" t="s">
        <v>3735</v>
      </c>
      <c r="C950" s="11" t="s">
        <v>1372</v>
      </c>
      <c r="D950" s="11" t="s">
        <v>1435</v>
      </c>
      <c r="E950" s="11" t="s">
        <v>124</v>
      </c>
      <c r="F950" s="11" t="s">
        <v>124</v>
      </c>
      <c r="G950" s="13">
        <v>42541.683935185189</v>
      </c>
      <c r="H950" s="11">
        <v>42865.481817129628</v>
      </c>
      <c r="I950" s="11" t="s">
        <v>4010</v>
      </c>
      <c r="J950" s="11" t="s">
        <v>350</v>
      </c>
      <c r="K950" s="11"/>
      <c r="L950" s="11" t="s">
        <v>1047</v>
      </c>
      <c r="M950" s="11" t="s">
        <v>348</v>
      </c>
      <c r="N950" s="11">
        <v>1019960005</v>
      </c>
      <c r="O950" s="11" t="s">
        <v>1475</v>
      </c>
      <c r="P950" s="11" t="s">
        <v>77</v>
      </c>
      <c r="Q950" s="11" t="s">
        <v>369</v>
      </c>
      <c r="R950" s="11" t="s">
        <v>983</v>
      </c>
      <c r="S950" s="11" t="s">
        <v>1383</v>
      </c>
      <c r="T950" s="11">
        <v>1447</v>
      </c>
      <c r="U950" s="11">
        <v>1472</v>
      </c>
      <c r="V950" s="11">
        <v>290</v>
      </c>
      <c r="W950" s="11">
        <v>290</v>
      </c>
      <c r="X950" s="36">
        <f t="shared" si="30"/>
        <v>1737</v>
      </c>
      <c r="Y950" s="36">
        <f t="shared" si="31"/>
        <v>1762</v>
      </c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2"/>
      <c r="AL950" s="12"/>
      <c r="AM950" s="11"/>
      <c r="AN950" s="11"/>
      <c r="AO950" s="11"/>
      <c r="AP950" s="11"/>
      <c r="AQ950" s="11"/>
      <c r="AR950" s="11"/>
      <c r="AS950" s="12"/>
      <c r="AT950" s="11"/>
      <c r="AU950" s="11"/>
      <c r="AV950" s="11"/>
      <c r="AW950" s="11"/>
      <c r="AX950" s="11"/>
      <c r="AY950" s="11"/>
      <c r="AZ950" s="11"/>
      <c r="BA950" s="11"/>
      <c r="BB950" s="12"/>
      <c r="BC950" s="11"/>
      <c r="BD950" s="16"/>
      <c r="BE950" s="16"/>
    </row>
    <row r="951" spans="1:57" x14ac:dyDescent="0.3">
      <c r="A951" s="11" t="s">
        <v>3700</v>
      </c>
      <c r="B951" s="11" t="s">
        <v>3736</v>
      </c>
      <c r="C951" s="11" t="s">
        <v>1372</v>
      </c>
      <c r="D951" s="11" t="s">
        <v>1435</v>
      </c>
      <c r="E951" s="11" t="s">
        <v>124</v>
      </c>
      <c r="F951" s="11" t="s">
        <v>124</v>
      </c>
      <c r="G951" s="13">
        <v>42541.692916666667</v>
      </c>
      <c r="H951" s="13">
        <v>42872.596493055556</v>
      </c>
      <c r="I951" s="11" t="s">
        <v>568</v>
      </c>
      <c r="J951" s="11" t="s">
        <v>350</v>
      </c>
      <c r="K951" s="11"/>
      <c r="L951" s="11" t="s">
        <v>1047</v>
      </c>
      <c r="M951" s="11" t="s">
        <v>348</v>
      </c>
      <c r="N951" s="11">
        <v>1019960005</v>
      </c>
      <c r="O951" s="11" t="s">
        <v>1475</v>
      </c>
      <c r="P951" s="11" t="s">
        <v>124</v>
      </c>
      <c r="Q951" s="11" t="s">
        <v>369</v>
      </c>
      <c r="R951" s="11" t="s">
        <v>978</v>
      </c>
      <c r="S951" s="11" t="s">
        <v>1383</v>
      </c>
      <c r="T951" s="11">
        <v>235</v>
      </c>
      <c r="U951" s="11">
        <v>240</v>
      </c>
      <c r="V951" s="11"/>
      <c r="W951" s="11"/>
      <c r="X951" s="36">
        <f t="shared" si="30"/>
        <v>235</v>
      </c>
      <c r="Y951" s="36">
        <f t="shared" si="31"/>
        <v>240</v>
      </c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2"/>
      <c r="AL951" s="12"/>
      <c r="AM951" s="11"/>
      <c r="AN951" s="11"/>
      <c r="AO951" s="12"/>
      <c r="AP951" s="11"/>
      <c r="AQ951" s="12"/>
      <c r="AR951" s="12"/>
      <c r="AS951" s="12"/>
      <c r="AT951" s="11"/>
      <c r="AU951" s="11"/>
      <c r="AV951" s="11"/>
      <c r="AW951" s="11"/>
      <c r="AX951" s="11"/>
      <c r="AY951" s="11"/>
      <c r="AZ951" s="11"/>
      <c r="BA951" s="11"/>
      <c r="BB951" s="12"/>
      <c r="BC951" s="11"/>
      <c r="BD951" s="16"/>
      <c r="BE951" s="16"/>
    </row>
    <row r="952" spans="1:57" x14ac:dyDescent="0.3">
      <c r="A952" s="11" t="s">
        <v>3701</v>
      </c>
      <c r="B952" s="11" t="s">
        <v>3702</v>
      </c>
      <c r="C952" s="11" t="s">
        <v>1372</v>
      </c>
      <c r="D952" s="11" t="s">
        <v>1752</v>
      </c>
      <c r="E952" s="11" t="s">
        <v>3519</v>
      </c>
      <c r="F952" s="11" t="s">
        <v>3509</v>
      </c>
      <c r="G952" s="13">
        <v>42542.555405092593</v>
      </c>
      <c r="H952" s="11"/>
      <c r="I952" s="11"/>
      <c r="J952" s="11" t="s">
        <v>387</v>
      </c>
      <c r="K952" s="11"/>
      <c r="L952" s="11" t="s">
        <v>704</v>
      </c>
      <c r="M952" s="11" t="s">
        <v>348</v>
      </c>
      <c r="N952" s="11">
        <v>1069960003</v>
      </c>
      <c r="O952" s="11" t="s">
        <v>1475</v>
      </c>
      <c r="P952" s="11" t="s">
        <v>165</v>
      </c>
      <c r="Q952" s="11"/>
      <c r="R952" s="11"/>
      <c r="S952" s="11" t="s">
        <v>1374</v>
      </c>
      <c r="T952" s="11">
        <v>100</v>
      </c>
      <c r="U952" s="11"/>
      <c r="V952" s="11"/>
      <c r="W952" s="11"/>
      <c r="X952" s="36">
        <f t="shared" si="30"/>
        <v>100</v>
      </c>
      <c r="Y952" s="36">
        <f t="shared" si="31"/>
        <v>0</v>
      </c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2"/>
      <c r="AL952" s="11"/>
      <c r="AM952" s="12"/>
      <c r="AN952" s="12"/>
      <c r="AO952" s="12"/>
      <c r="AP952" s="12"/>
      <c r="AQ952" s="12"/>
      <c r="AR952" s="11"/>
      <c r="AS952" s="12"/>
      <c r="AT952" s="11"/>
      <c r="AU952" s="11"/>
      <c r="AV952" s="11"/>
      <c r="AW952" s="11"/>
      <c r="AX952" s="11"/>
      <c r="AY952" s="11"/>
      <c r="AZ952" s="11"/>
      <c r="BA952" s="11"/>
      <c r="BB952" s="12"/>
      <c r="BC952" s="11"/>
      <c r="BD952" s="16"/>
      <c r="BE952" s="16"/>
    </row>
    <row r="953" spans="1:57" x14ac:dyDescent="0.3">
      <c r="A953" s="11" t="s">
        <v>3704</v>
      </c>
      <c r="B953" s="11" t="s">
        <v>3705</v>
      </c>
      <c r="C953" s="11" t="s">
        <v>1372</v>
      </c>
      <c r="D953" s="11" t="s">
        <v>1390</v>
      </c>
      <c r="E953" s="11" t="s">
        <v>396</v>
      </c>
      <c r="F953" s="11" t="s">
        <v>396</v>
      </c>
      <c r="G953" s="13">
        <v>42543.384606481479</v>
      </c>
      <c r="H953" s="11"/>
      <c r="I953" s="11"/>
      <c r="J953" s="11" t="s">
        <v>350</v>
      </c>
      <c r="K953" s="11"/>
      <c r="L953" s="11" t="s">
        <v>699</v>
      </c>
      <c r="M953" s="11" t="s">
        <v>353</v>
      </c>
      <c r="N953" s="11">
        <v>1200700</v>
      </c>
      <c r="O953" s="11" t="s">
        <v>1473</v>
      </c>
      <c r="P953" s="11" t="s">
        <v>108</v>
      </c>
      <c r="Q953" s="11" t="s">
        <v>369</v>
      </c>
      <c r="R953" s="11"/>
      <c r="S953" s="11" t="s">
        <v>1374</v>
      </c>
      <c r="T953" s="11">
        <v>185</v>
      </c>
      <c r="U953" s="11">
        <v>185</v>
      </c>
      <c r="V953" s="11"/>
      <c r="W953" s="11"/>
      <c r="X953" s="36">
        <f t="shared" si="30"/>
        <v>185</v>
      </c>
      <c r="Y953" s="36">
        <f t="shared" si="31"/>
        <v>185</v>
      </c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2"/>
      <c r="AL953" s="11"/>
      <c r="AM953" s="11"/>
      <c r="AN953" s="11"/>
      <c r="AO953" s="11"/>
      <c r="AP953" s="11"/>
      <c r="AQ953" s="12"/>
      <c r="AR953" s="11"/>
      <c r="AS953" s="12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6"/>
      <c r="BE953" s="16"/>
    </row>
    <row r="954" spans="1:57" x14ac:dyDescent="0.3">
      <c r="A954" s="11" t="s">
        <v>3708</v>
      </c>
      <c r="B954" s="11" t="s">
        <v>4238</v>
      </c>
      <c r="C954" s="11" t="s">
        <v>1372</v>
      </c>
      <c r="D954" s="11" t="s">
        <v>3319</v>
      </c>
      <c r="E954" s="11" t="s">
        <v>739</v>
      </c>
      <c r="F954" s="11" t="s">
        <v>2853</v>
      </c>
      <c r="G954" s="13">
        <v>42544.387083333335</v>
      </c>
      <c r="H954" s="11"/>
      <c r="I954" s="11"/>
      <c r="J954" s="11" t="s">
        <v>3142</v>
      </c>
      <c r="K954" s="11"/>
      <c r="L954" s="11" t="s">
        <v>699</v>
      </c>
      <c r="M954" s="11" t="s">
        <v>353</v>
      </c>
      <c r="N954" s="11">
        <v>1069960001</v>
      </c>
      <c r="O954" s="11"/>
      <c r="P954" s="11" t="s">
        <v>165</v>
      </c>
      <c r="Q954" s="11"/>
      <c r="R954" s="11"/>
      <c r="S954" s="11" t="s">
        <v>1383</v>
      </c>
      <c r="T954" s="11">
        <v>160</v>
      </c>
      <c r="U954" s="11"/>
      <c r="V954" s="11"/>
      <c r="W954" s="11"/>
      <c r="X954" s="36">
        <f t="shared" si="30"/>
        <v>160</v>
      </c>
      <c r="Y954" s="36">
        <f t="shared" si="31"/>
        <v>0</v>
      </c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6"/>
      <c r="BE954" s="16"/>
    </row>
    <row r="955" spans="1:57" x14ac:dyDescent="0.3">
      <c r="A955" s="11" t="s">
        <v>3709</v>
      </c>
      <c r="B955" s="11" t="s">
        <v>3710</v>
      </c>
      <c r="C955" s="11" t="s">
        <v>1372</v>
      </c>
      <c r="D955" s="11" t="s">
        <v>1440</v>
      </c>
      <c r="E955" s="11" t="s">
        <v>77</v>
      </c>
      <c r="F955" s="11" t="s">
        <v>77</v>
      </c>
      <c r="G955" s="13">
        <v>42544.427418981482</v>
      </c>
      <c r="H955" s="11"/>
      <c r="I955" s="11"/>
      <c r="J955" s="11" t="s">
        <v>350</v>
      </c>
      <c r="K955" s="11"/>
      <c r="L955" s="11" t="s">
        <v>704</v>
      </c>
      <c r="M955" s="11" t="s">
        <v>348</v>
      </c>
      <c r="N955" s="11">
        <v>1019960005</v>
      </c>
      <c r="O955" s="11" t="s">
        <v>1475</v>
      </c>
      <c r="P955" s="11" t="s">
        <v>77</v>
      </c>
      <c r="Q955" s="11" t="s">
        <v>369</v>
      </c>
      <c r="R955" s="11" t="s">
        <v>983</v>
      </c>
      <c r="S955" s="11" t="s">
        <v>1374</v>
      </c>
      <c r="T955" s="11"/>
      <c r="U955" s="11"/>
      <c r="V955" s="11"/>
      <c r="W955" s="11"/>
      <c r="X955" s="36">
        <f t="shared" si="30"/>
        <v>0</v>
      </c>
      <c r="Y955" s="36">
        <f t="shared" si="31"/>
        <v>0</v>
      </c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6"/>
      <c r="BE955" s="16"/>
    </row>
    <row r="956" spans="1:57" x14ac:dyDescent="0.3">
      <c r="A956" s="11" t="s">
        <v>3711</v>
      </c>
      <c r="B956" s="11" t="s">
        <v>3712</v>
      </c>
      <c r="C956" s="11" t="s">
        <v>1372</v>
      </c>
      <c r="D956" s="11" t="s">
        <v>3319</v>
      </c>
      <c r="E956" s="11" t="s">
        <v>739</v>
      </c>
      <c r="F956" s="11" t="s">
        <v>2853</v>
      </c>
      <c r="G956" s="13">
        <v>42544.452430555553</v>
      </c>
      <c r="H956" s="11"/>
      <c r="I956" s="11"/>
      <c r="J956" s="11" t="s">
        <v>3142</v>
      </c>
      <c r="K956" s="11"/>
      <c r="L956" s="11" t="s">
        <v>699</v>
      </c>
      <c r="M956" s="11" t="s">
        <v>353</v>
      </c>
      <c r="N956" s="11">
        <v>1069960001</v>
      </c>
      <c r="O956" s="11"/>
      <c r="P956" s="11" t="s">
        <v>165</v>
      </c>
      <c r="Q956" s="11"/>
      <c r="R956" s="11"/>
      <c r="S956" s="11" t="s">
        <v>1383</v>
      </c>
      <c r="T956" s="11">
        <v>150</v>
      </c>
      <c r="U956" s="11">
        <v>150</v>
      </c>
      <c r="V956" s="11"/>
      <c r="W956" s="11"/>
      <c r="X956" s="36">
        <f t="shared" si="30"/>
        <v>150</v>
      </c>
      <c r="Y956" s="36">
        <f t="shared" si="31"/>
        <v>150</v>
      </c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6"/>
      <c r="BE956" s="16"/>
    </row>
    <row r="957" spans="1:57" x14ac:dyDescent="0.3">
      <c r="A957" s="11" t="s">
        <v>3713</v>
      </c>
      <c r="B957" s="11" t="s">
        <v>3737</v>
      </c>
      <c r="C957" s="11" t="s">
        <v>1372</v>
      </c>
      <c r="D957" s="11" t="s">
        <v>2269</v>
      </c>
      <c r="E957" s="11" t="s">
        <v>3714</v>
      </c>
      <c r="F957" s="11" t="s">
        <v>461</v>
      </c>
      <c r="G957" s="13">
        <v>42544.464016203703</v>
      </c>
      <c r="H957" s="11"/>
      <c r="I957" s="11"/>
      <c r="J957" s="11" t="s">
        <v>387</v>
      </c>
      <c r="K957" s="11"/>
      <c r="L957" s="11" t="s">
        <v>699</v>
      </c>
      <c r="M957" s="11" t="s">
        <v>353</v>
      </c>
      <c r="N957" s="11">
        <v>1019960004</v>
      </c>
      <c r="O957" s="11" t="s">
        <v>1473</v>
      </c>
      <c r="P957" s="11" t="s">
        <v>165</v>
      </c>
      <c r="Q957" s="11"/>
      <c r="R957" s="11"/>
      <c r="S957" s="11" t="s">
        <v>1374</v>
      </c>
      <c r="T957" s="11"/>
      <c r="U957" s="11"/>
      <c r="V957" s="11"/>
      <c r="W957" s="11"/>
      <c r="X957" s="36">
        <f t="shared" si="30"/>
        <v>0</v>
      </c>
      <c r="Y957" s="36">
        <f t="shared" si="31"/>
        <v>0</v>
      </c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6"/>
      <c r="BE957" s="16"/>
    </row>
    <row r="958" spans="1:57" x14ac:dyDescent="0.3">
      <c r="A958" s="11" t="s">
        <v>3715</v>
      </c>
      <c r="B958" s="11" t="s">
        <v>3716</v>
      </c>
      <c r="C958" s="11" t="s">
        <v>1372</v>
      </c>
      <c r="D958" s="11" t="s">
        <v>1428</v>
      </c>
      <c r="E958" s="11" t="s">
        <v>587</v>
      </c>
      <c r="F958" s="11" t="s">
        <v>587</v>
      </c>
      <c r="G958" s="13">
        <v>42545.392326388886</v>
      </c>
      <c r="H958" s="11"/>
      <c r="I958" s="11"/>
      <c r="J958" s="11" t="s">
        <v>350</v>
      </c>
      <c r="K958" s="11"/>
      <c r="L958" s="11" t="s">
        <v>1047</v>
      </c>
      <c r="M958" s="11" t="s">
        <v>348</v>
      </c>
      <c r="N958" s="11">
        <v>1019960005</v>
      </c>
      <c r="O958" s="11" t="s">
        <v>1473</v>
      </c>
      <c r="P958" s="11" t="s">
        <v>165</v>
      </c>
      <c r="Q958" s="11" t="s">
        <v>369</v>
      </c>
      <c r="R958" s="11"/>
      <c r="S958" s="11" t="s">
        <v>1383</v>
      </c>
      <c r="T958" s="11">
        <v>1530</v>
      </c>
      <c r="U958" s="11">
        <v>1495</v>
      </c>
      <c r="V958" s="11">
        <v>-30</v>
      </c>
      <c r="W958" s="11"/>
      <c r="X958" s="36">
        <f t="shared" si="30"/>
        <v>1500</v>
      </c>
      <c r="Y958" s="36">
        <f t="shared" si="31"/>
        <v>1495</v>
      </c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2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2"/>
      <c r="BC958" s="11"/>
      <c r="BD958" s="16"/>
      <c r="BE958" s="16"/>
    </row>
    <row r="959" spans="1:57" x14ac:dyDescent="0.3">
      <c r="A959" s="11" t="s">
        <v>3717</v>
      </c>
      <c r="B959" s="11" t="s">
        <v>4865</v>
      </c>
      <c r="C959" s="11" t="s">
        <v>1372</v>
      </c>
      <c r="D959" s="11" t="s">
        <v>1497</v>
      </c>
      <c r="E959" s="11" t="s">
        <v>650</v>
      </c>
      <c r="F959" s="11" t="s">
        <v>650</v>
      </c>
      <c r="G959" s="13">
        <v>42545.476030092592</v>
      </c>
      <c r="H959" s="11"/>
      <c r="I959" s="11"/>
      <c r="J959" s="11" t="s">
        <v>350</v>
      </c>
      <c r="K959" s="11"/>
      <c r="L959" s="11" t="s">
        <v>704</v>
      </c>
      <c r="M959" s="11" t="s">
        <v>348</v>
      </c>
      <c r="N959" s="11">
        <v>1019960008</v>
      </c>
      <c r="O959" s="11" t="s">
        <v>1475</v>
      </c>
      <c r="P959" s="11" t="s">
        <v>61</v>
      </c>
      <c r="Q959" s="11" t="s">
        <v>369</v>
      </c>
      <c r="R959" s="11" t="s">
        <v>978</v>
      </c>
      <c r="S959" s="11" t="s">
        <v>356</v>
      </c>
      <c r="T959" s="11"/>
      <c r="U959" s="11"/>
      <c r="V959" s="11"/>
      <c r="W959" s="11"/>
      <c r="X959" s="36">
        <f t="shared" si="30"/>
        <v>0</v>
      </c>
      <c r="Y959" s="36">
        <f t="shared" si="31"/>
        <v>0</v>
      </c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2"/>
      <c r="AL959" s="12"/>
      <c r="AM959" s="12"/>
      <c r="AN959" s="12"/>
      <c r="AO959" s="11"/>
      <c r="AP959" s="11"/>
      <c r="AQ959" s="12"/>
      <c r="AR959" s="12"/>
      <c r="AS959" s="12"/>
      <c r="AT959" s="11"/>
      <c r="AU959" s="11"/>
      <c r="AV959" s="11"/>
      <c r="AW959" s="11"/>
      <c r="AX959" s="11"/>
      <c r="AY959" s="11"/>
      <c r="AZ959" s="11"/>
      <c r="BA959" s="11"/>
      <c r="BB959" s="12"/>
      <c r="BC959" s="11"/>
      <c r="BD959" s="16"/>
      <c r="BE959" s="16"/>
    </row>
    <row r="960" spans="1:57" x14ac:dyDescent="0.3">
      <c r="A960" s="11" t="s">
        <v>3718</v>
      </c>
      <c r="B960" s="11" t="s">
        <v>3719</v>
      </c>
      <c r="C960" s="11" t="s">
        <v>1372</v>
      </c>
      <c r="D960" s="11" t="s">
        <v>1449</v>
      </c>
      <c r="E960" s="11" t="s">
        <v>649</v>
      </c>
      <c r="F960" s="11" t="s">
        <v>649</v>
      </c>
      <c r="G960" s="13">
        <v>42545.633460648147</v>
      </c>
      <c r="H960" s="11"/>
      <c r="I960" s="11"/>
      <c r="J960" s="11" t="s">
        <v>350</v>
      </c>
      <c r="K960" s="11"/>
      <c r="L960" s="11" t="s">
        <v>700</v>
      </c>
      <c r="M960" s="11" t="s">
        <v>353</v>
      </c>
      <c r="N960" s="11">
        <v>1069960001</v>
      </c>
      <c r="O960" s="11" t="s">
        <v>1473</v>
      </c>
      <c r="P960" s="11" t="s">
        <v>77</v>
      </c>
      <c r="Q960" s="11" t="s">
        <v>369</v>
      </c>
      <c r="R960" s="11" t="s">
        <v>983</v>
      </c>
      <c r="S960" s="11" t="s">
        <v>1383</v>
      </c>
      <c r="T960" s="11"/>
      <c r="U960" s="11"/>
      <c r="V960" s="11"/>
      <c r="W960" s="11"/>
      <c r="X960" s="36">
        <f t="shared" si="30"/>
        <v>0</v>
      </c>
      <c r="Y960" s="36">
        <f t="shared" si="31"/>
        <v>0</v>
      </c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2"/>
      <c r="AL960" s="12"/>
      <c r="AM960" s="11"/>
      <c r="AN960" s="11"/>
      <c r="AO960" s="11"/>
      <c r="AP960" s="11"/>
      <c r="AQ960" s="11"/>
      <c r="AR960" s="11"/>
      <c r="AS960" s="12"/>
      <c r="AT960" s="11"/>
      <c r="AU960" s="11"/>
      <c r="AV960" s="11"/>
      <c r="AW960" s="11"/>
      <c r="AX960" s="11"/>
      <c r="AY960" s="11"/>
      <c r="AZ960" s="11"/>
      <c r="BA960" s="11"/>
      <c r="BB960" s="12"/>
      <c r="BC960" s="11"/>
      <c r="BD960" s="16"/>
      <c r="BE960" s="16"/>
    </row>
    <row r="961" spans="1:57" x14ac:dyDescent="0.3">
      <c r="A961" s="11" t="s">
        <v>3720</v>
      </c>
      <c r="B961" s="11" t="s">
        <v>3721</v>
      </c>
      <c r="C961" s="11" t="s">
        <v>1372</v>
      </c>
      <c r="D961" s="11" t="s">
        <v>1436</v>
      </c>
      <c r="E961" s="11" t="s">
        <v>423</v>
      </c>
      <c r="F961" s="11" t="s">
        <v>423</v>
      </c>
      <c r="G961" s="13">
        <v>42548.235995370371</v>
      </c>
      <c r="H961" s="11"/>
      <c r="I961" s="11"/>
      <c r="J961" s="11" t="s">
        <v>350</v>
      </c>
      <c r="K961" s="11"/>
      <c r="L961" s="11" t="s">
        <v>699</v>
      </c>
      <c r="M961" s="11" t="s">
        <v>353</v>
      </c>
      <c r="N961" s="11">
        <v>1069960001</v>
      </c>
      <c r="O961" s="11" t="s">
        <v>1473</v>
      </c>
      <c r="P961" s="11" t="s">
        <v>165</v>
      </c>
      <c r="Q961" s="11" t="s">
        <v>369</v>
      </c>
      <c r="R961" s="11"/>
      <c r="S961" s="11" t="s">
        <v>1374</v>
      </c>
      <c r="T961" s="11">
        <v>350</v>
      </c>
      <c r="U961" s="11">
        <v>350</v>
      </c>
      <c r="V961" s="11"/>
      <c r="W961" s="11"/>
      <c r="X961" s="36">
        <f t="shared" si="30"/>
        <v>350</v>
      </c>
      <c r="Y961" s="36">
        <f t="shared" si="31"/>
        <v>350</v>
      </c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6"/>
      <c r="BE961" s="16"/>
    </row>
    <row r="962" spans="1:57" x14ac:dyDescent="0.3">
      <c r="A962" s="11" t="s">
        <v>3722</v>
      </c>
      <c r="B962" s="11" t="s">
        <v>4313</v>
      </c>
      <c r="C962" s="11" t="s">
        <v>1372</v>
      </c>
      <c r="D962" s="11" t="s">
        <v>1446</v>
      </c>
      <c r="E962" s="11" t="s">
        <v>550</v>
      </c>
      <c r="F962" s="11" t="s">
        <v>550</v>
      </c>
      <c r="G962" s="13">
        <v>42548.46261574074</v>
      </c>
      <c r="H962" s="11"/>
      <c r="I962" s="11"/>
      <c r="J962" s="11" t="s">
        <v>350</v>
      </c>
      <c r="K962" s="11"/>
      <c r="L962" s="11" t="s">
        <v>705</v>
      </c>
      <c r="M962" s="11" t="s">
        <v>348</v>
      </c>
      <c r="N962" s="11">
        <v>1069960001</v>
      </c>
      <c r="O962" s="11" t="s">
        <v>1475</v>
      </c>
      <c r="P962" s="11" t="s">
        <v>520</v>
      </c>
      <c r="Q962" s="11" t="s">
        <v>369</v>
      </c>
      <c r="R962" s="11" t="s">
        <v>983</v>
      </c>
      <c r="S962" s="11" t="s">
        <v>1374</v>
      </c>
      <c r="T962" s="11">
        <v>75</v>
      </c>
      <c r="U962" s="11">
        <v>164</v>
      </c>
      <c r="V962" s="11">
        <v>85</v>
      </c>
      <c r="W962" s="11"/>
      <c r="X962" s="36">
        <f t="shared" si="30"/>
        <v>160</v>
      </c>
      <c r="Y962" s="36">
        <f t="shared" si="31"/>
        <v>164</v>
      </c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6"/>
      <c r="BE962" s="16"/>
    </row>
    <row r="963" spans="1:57" x14ac:dyDescent="0.3">
      <c r="A963" s="11" t="s">
        <v>3723</v>
      </c>
      <c r="B963" s="11" t="s">
        <v>4013</v>
      </c>
      <c r="C963" s="11" t="s">
        <v>1372</v>
      </c>
      <c r="D963" s="11" t="s">
        <v>1509</v>
      </c>
      <c r="E963" s="11" t="s">
        <v>1807</v>
      </c>
      <c r="F963" s="11" t="s">
        <v>739</v>
      </c>
      <c r="G963" s="13">
        <v>42548.3596412037</v>
      </c>
      <c r="H963" s="11"/>
      <c r="I963" s="11"/>
      <c r="J963" s="11" t="s">
        <v>387</v>
      </c>
      <c r="K963" s="11"/>
      <c r="L963" s="11" t="s">
        <v>704</v>
      </c>
      <c r="M963" s="11" t="s">
        <v>348</v>
      </c>
      <c r="N963" s="11">
        <v>1069960001</v>
      </c>
      <c r="O963" s="11" t="s">
        <v>1475</v>
      </c>
      <c r="P963" s="11" t="s">
        <v>165</v>
      </c>
      <c r="Q963" s="11"/>
      <c r="R963" s="11"/>
      <c r="S963" s="11" t="s">
        <v>356</v>
      </c>
      <c r="T963" s="11"/>
      <c r="U963" s="11"/>
      <c r="V963" s="11"/>
      <c r="W963" s="11"/>
      <c r="X963" s="36">
        <f t="shared" si="30"/>
        <v>0</v>
      </c>
      <c r="Y963" s="36">
        <f t="shared" si="31"/>
        <v>0</v>
      </c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6"/>
      <c r="BE963" s="16"/>
    </row>
    <row r="964" spans="1:57" x14ac:dyDescent="0.3">
      <c r="A964" s="11" t="s">
        <v>3724</v>
      </c>
      <c r="B964" s="11" t="s">
        <v>3725</v>
      </c>
      <c r="C964" s="11" t="s">
        <v>1372</v>
      </c>
      <c r="D964" s="11" t="s">
        <v>2880</v>
      </c>
      <c r="E964" s="11" t="s">
        <v>520</v>
      </c>
      <c r="F964" s="11" t="s">
        <v>2881</v>
      </c>
      <c r="G964" s="13">
        <v>42548.63894675926</v>
      </c>
      <c r="H964" s="13"/>
      <c r="I964" s="11"/>
      <c r="J964" s="11" t="s">
        <v>350</v>
      </c>
      <c r="K964" s="11"/>
      <c r="L964" s="11" t="s">
        <v>699</v>
      </c>
      <c r="M964" s="11" t="s">
        <v>353</v>
      </c>
      <c r="N964" s="11">
        <v>1069960003</v>
      </c>
      <c r="O964" s="11" t="s">
        <v>1473</v>
      </c>
      <c r="P964" s="11" t="s">
        <v>111</v>
      </c>
      <c r="Q964" s="11"/>
      <c r="R964" s="11"/>
      <c r="S964" s="11" t="s">
        <v>1374</v>
      </c>
      <c r="T964" s="11">
        <v>5</v>
      </c>
      <c r="U964" s="11"/>
      <c r="V964" s="11"/>
      <c r="W964" s="11"/>
      <c r="X964" s="36">
        <f t="shared" si="30"/>
        <v>5</v>
      </c>
      <c r="Y964" s="36">
        <f t="shared" si="31"/>
        <v>0</v>
      </c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2"/>
      <c r="AL964" s="12"/>
      <c r="AM964" s="11"/>
      <c r="AN964" s="11"/>
      <c r="AO964" s="11"/>
      <c r="AP964" s="11"/>
      <c r="AQ964" s="12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2"/>
      <c r="BC964" s="11"/>
      <c r="BD964" s="16"/>
      <c r="BE964" s="16"/>
    </row>
    <row r="965" spans="1:57" x14ac:dyDescent="0.3">
      <c r="A965" s="11" t="s">
        <v>3726</v>
      </c>
      <c r="B965" s="11" t="s">
        <v>3727</v>
      </c>
      <c r="C965" s="11" t="s">
        <v>1372</v>
      </c>
      <c r="D965" s="11" t="s">
        <v>1390</v>
      </c>
      <c r="E965" s="11" t="s">
        <v>396</v>
      </c>
      <c r="F965" s="11" t="s">
        <v>396</v>
      </c>
      <c r="G965" s="13">
        <v>42548.902372685188</v>
      </c>
      <c r="H965" s="11"/>
      <c r="I965" s="11"/>
      <c r="J965" s="11" t="s">
        <v>350</v>
      </c>
      <c r="K965" s="11"/>
      <c r="L965" s="11" t="s">
        <v>699</v>
      </c>
      <c r="M965" s="11" t="s">
        <v>353</v>
      </c>
      <c r="N965" s="11">
        <v>1200700</v>
      </c>
      <c r="O965" s="11" t="s">
        <v>1475</v>
      </c>
      <c r="P965" s="11" t="s">
        <v>108</v>
      </c>
      <c r="Q965" s="11" t="s">
        <v>369</v>
      </c>
      <c r="R965" s="11"/>
      <c r="S965" s="11" t="s">
        <v>1374</v>
      </c>
      <c r="T965" s="11"/>
      <c r="U965" s="11"/>
      <c r="V965" s="11"/>
      <c r="W965" s="11"/>
      <c r="X965" s="36">
        <f t="shared" si="30"/>
        <v>0</v>
      </c>
      <c r="Y965" s="36">
        <f t="shared" si="31"/>
        <v>0</v>
      </c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6"/>
      <c r="BE965" s="16"/>
    </row>
    <row r="966" spans="1:57" x14ac:dyDescent="0.3">
      <c r="A966" s="11" t="s">
        <v>3728</v>
      </c>
      <c r="B966" s="11" t="s">
        <v>3920</v>
      </c>
      <c r="C966" s="11" t="s">
        <v>1372</v>
      </c>
      <c r="D966" s="11" t="s">
        <v>1470</v>
      </c>
      <c r="E966" s="11" t="s">
        <v>555</v>
      </c>
      <c r="F966" s="11" t="s">
        <v>555</v>
      </c>
      <c r="G966" s="13">
        <v>42549.584328703706</v>
      </c>
      <c r="H966" s="11"/>
      <c r="I966" s="11"/>
      <c r="J966" s="11" t="s">
        <v>350</v>
      </c>
      <c r="K966" s="11"/>
      <c r="L966" s="11" t="s">
        <v>704</v>
      </c>
      <c r="M966" s="11" t="s">
        <v>348</v>
      </c>
      <c r="N966" s="11">
        <v>1019960005</v>
      </c>
      <c r="O966" s="11" t="s">
        <v>1475</v>
      </c>
      <c r="P966" s="11" t="s">
        <v>77</v>
      </c>
      <c r="Q966" s="11" t="s">
        <v>369</v>
      </c>
      <c r="R966" s="11" t="s">
        <v>983</v>
      </c>
      <c r="S966" s="11" t="s">
        <v>1383</v>
      </c>
      <c r="T966" s="11">
        <v>680</v>
      </c>
      <c r="U966" s="11">
        <v>680</v>
      </c>
      <c r="V966" s="11">
        <v>215</v>
      </c>
      <c r="W966" s="11">
        <v>224</v>
      </c>
      <c r="X966" s="36">
        <f t="shared" si="30"/>
        <v>895</v>
      </c>
      <c r="Y966" s="36">
        <f t="shared" si="31"/>
        <v>904</v>
      </c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2"/>
      <c r="AL966" s="12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6"/>
      <c r="BE966" s="16"/>
    </row>
    <row r="967" spans="1:57" x14ac:dyDescent="0.3">
      <c r="A967" s="11" t="s">
        <v>3729</v>
      </c>
      <c r="B967" s="11" t="s">
        <v>3730</v>
      </c>
      <c r="C967" s="11" t="s">
        <v>1372</v>
      </c>
      <c r="D967" s="11" t="s">
        <v>1407</v>
      </c>
      <c r="E967" s="11" t="s">
        <v>116</v>
      </c>
      <c r="F967" s="11" t="s">
        <v>509</v>
      </c>
      <c r="G967" s="13">
        <v>42551.667187500003</v>
      </c>
      <c r="H967" s="11"/>
      <c r="I967" s="11"/>
      <c r="J967" s="11" t="s">
        <v>350</v>
      </c>
      <c r="K967" s="11"/>
      <c r="L967" s="11" t="s">
        <v>699</v>
      </c>
      <c r="M967" s="11" t="s">
        <v>353</v>
      </c>
      <c r="N967" s="11">
        <v>1019960004</v>
      </c>
      <c r="O967" s="11" t="s">
        <v>1475</v>
      </c>
      <c r="P967" s="11" t="s">
        <v>115</v>
      </c>
      <c r="Q967" s="11" t="s">
        <v>369</v>
      </c>
      <c r="R967" s="11" t="s">
        <v>980</v>
      </c>
      <c r="S967" s="11" t="s">
        <v>1374</v>
      </c>
      <c r="T967" s="11">
        <v>213</v>
      </c>
      <c r="U967" s="11">
        <v>213</v>
      </c>
      <c r="V967" s="11">
        <v>116</v>
      </c>
      <c r="W967" s="11">
        <v>116</v>
      </c>
      <c r="X967" s="36">
        <f t="shared" si="30"/>
        <v>329</v>
      </c>
      <c r="Y967" s="36">
        <f t="shared" si="31"/>
        <v>329</v>
      </c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6"/>
      <c r="BE967" s="16"/>
    </row>
    <row r="968" spans="1:57" x14ac:dyDescent="0.3">
      <c r="A968" s="11" t="s">
        <v>3738</v>
      </c>
      <c r="B968" s="11" t="s">
        <v>3739</v>
      </c>
      <c r="C968" s="11" t="s">
        <v>1372</v>
      </c>
      <c r="D968" s="11" t="s">
        <v>1509</v>
      </c>
      <c r="E968" s="11" t="s">
        <v>739</v>
      </c>
      <c r="F968" s="11" t="s">
        <v>739</v>
      </c>
      <c r="G968" s="13">
        <v>42552.622037037036</v>
      </c>
      <c r="H968" s="11"/>
      <c r="I968" s="11"/>
      <c r="J968" s="11" t="s">
        <v>387</v>
      </c>
      <c r="K968" s="11"/>
      <c r="L968" s="11" t="s">
        <v>699</v>
      </c>
      <c r="M968" s="11" t="s">
        <v>353</v>
      </c>
      <c r="N968" s="11">
        <v>1069960001</v>
      </c>
      <c r="O968" s="11" t="s">
        <v>1473</v>
      </c>
      <c r="P968" s="11" t="s">
        <v>165</v>
      </c>
      <c r="Q968" s="11"/>
      <c r="R968" s="11"/>
      <c r="S968" s="11" t="s">
        <v>1374</v>
      </c>
      <c r="T968" s="11"/>
      <c r="U968" s="11"/>
      <c r="V968" s="11"/>
      <c r="W968" s="11"/>
      <c r="X968" s="36">
        <f t="shared" si="30"/>
        <v>0</v>
      </c>
      <c r="Y968" s="36">
        <f t="shared" si="31"/>
        <v>0</v>
      </c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6"/>
      <c r="BE968" s="16"/>
    </row>
    <row r="969" spans="1:57" x14ac:dyDescent="0.3">
      <c r="A969" s="11" t="s">
        <v>3703</v>
      </c>
      <c r="B969" s="11" t="s">
        <v>3741</v>
      </c>
      <c r="C969" s="11" t="s">
        <v>1372</v>
      </c>
      <c r="D969" s="11" t="s">
        <v>3567</v>
      </c>
      <c r="E969" s="11" t="s">
        <v>645</v>
      </c>
      <c r="F969" s="11" t="s">
        <v>645</v>
      </c>
      <c r="G969" s="13">
        <v>42542.570324074077</v>
      </c>
      <c r="H969" s="11"/>
      <c r="I969" s="11"/>
      <c r="J969" s="11" t="s">
        <v>350</v>
      </c>
      <c r="K969" s="11"/>
      <c r="L969" s="11" t="s">
        <v>699</v>
      </c>
      <c r="M969" s="11" t="s">
        <v>353</v>
      </c>
      <c r="N969" s="11">
        <v>1019960002</v>
      </c>
      <c r="O969" s="11" t="s">
        <v>1473</v>
      </c>
      <c r="P969" s="11" t="s">
        <v>124</v>
      </c>
      <c r="Q969" s="11"/>
      <c r="R969" s="11" t="s">
        <v>978</v>
      </c>
      <c r="S969" s="11" t="s">
        <v>1374</v>
      </c>
      <c r="T969" s="11"/>
      <c r="U969" s="11"/>
      <c r="V969" s="11"/>
      <c r="W969" s="11"/>
      <c r="X969" s="36">
        <f t="shared" si="30"/>
        <v>0</v>
      </c>
      <c r="Y969" s="36">
        <f t="shared" si="31"/>
        <v>0</v>
      </c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6"/>
      <c r="BE969" s="16"/>
    </row>
    <row r="970" spans="1:57" ht="28.8" x14ac:dyDescent="0.3">
      <c r="A970" s="11" t="s">
        <v>3747</v>
      </c>
      <c r="B970" s="49" t="s">
        <v>3748</v>
      </c>
      <c r="C970" s="11" t="s">
        <v>1372</v>
      </c>
      <c r="D970" s="11" t="s">
        <v>3749</v>
      </c>
      <c r="E970" s="11" t="s">
        <v>473</v>
      </c>
      <c r="F970" s="11" t="s">
        <v>527</v>
      </c>
      <c r="G970" s="13">
        <v>42562.415914351855</v>
      </c>
      <c r="H970" s="11"/>
      <c r="I970" s="11"/>
      <c r="J970" s="11" t="s">
        <v>350</v>
      </c>
      <c r="K970" s="11"/>
      <c r="L970" s="11" t="s">
        <v>699</v>
      </c>
      <c r="M970" s="11" t="s">
        <v>353</v>
      </c>
      <c r="N970" s="11">
        <v>1019960004</v>
      </c>
      <c r="O970" s="11" t="s">
        <v>1475</v>
      </c>
      <c r="P970" s="11" t="s">
        <v>111</v>
      </c>
      <c r="Q970" s="11"/>
      <c r="R970" s="11" t="s">
        <v>980</v>
      </c>
      <c r="S970" s="11" t="s">
        <v>1374</v>
      </c>
      <c r="T970" s="11"/>
      <c r="U970" s="11"/>
      <c r="V970" s="11"/>
      <c r="W970" s="11"/>
      <c r="X970" s="36">
        <f t="shared" si="30"/>
        <v>0</v>
      </c>
      <c r="Y970" s="36">
        <f t="shared" si="31"/>
        <v>0</v>
      </c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6"/>
      <c r="BE970" s="16"/>
    </row>
    <row r="971" spans="1:57" x14ac:dyDescent="0.3">
      <c r="A971" s="11" t="s">
        <v>3750</v>
      </c>
      <c r="B971" s="11" t="s">
        <v>3751</v>
      </c>
      <c r="C971" s="11" t="s">
        <v>1372</v>
      </c>
      <c r="D971" s="11" t="s">
        <v>1449</v>
      </c>
      <c r="E971" s="11" t="s">
        <v>649</v>
      </c>
      <c r="F971" s="11" t="s">
        <v>649</v>
      </c>
      <c r="G971" s="13">
        <v>42563.384548611109</v>
      </c>
      <c r="H971" s="11"/>
      <c r="I971" s="11"/>
      <c r="J971" s="11" t="s">
        <v>350</v>
      </c>
      <c r="K971" s="11"/>
      <c r="L971" s="11" t="s">
        <v>699</v>
      </c>
      <c r="M971" s="11" t="s">
        <v>353</v>
      </c>
      <c r="N971" s="11">
        <v>1069960001</v>
      </c>
      <c r="O971" s="11" t="s">
        <v>1473</v>
      </c>
      <c r="P971" s="11" t="s">
        <v>77</v>
      </c>
      <c r="Q971" s="11" t="s">
        <v>369</v>
      </c>
      <c r="R971" s="11" t="s">
        <v>983</v>
      </c>
      <c r="S971" s="11" t="s">
        <v>1383</v>
      </c>
      <c r="T971" s="11"/>
      <c r="U971" s="11"/>
      <c r="V971" s="11"/>
      <c r="W971" s="11"/>
      <c r="X971" s="36">
        <f t="shared" si="30"/>
        <v>0</v>
      </c>
      <c r="Y971" s="36">
        <f t="shared" si="31"/>
        <v>0</v>
      </c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6"/>
      <c r="BE971" s="16"/>
    </row>
    <row r="972" spans="1:57" x14ac:dyDescent="0.3">
      <c r="A972" s="11" t="s">
        <v>3752</v>
      </c>
      <c r="B972" s="11" t="s">
        <v>3753</v>
      </c>
      <c r="C972" s="11" t="s">
        <v>1372</v>
      </c>
      <c r="D972" s="11" t="s">
        <v>1752</v>
      </c>
      <c r="E972" s="11" t="s">
        <v>3519</v>
      </c>
      <c r="F972" s="11" t="s">
        <v>3519</v>
      </c>
      <c r="G972" s="13">
        <v>42563.391261574077</v>
      </c>
      <c r="H972" s="13"/>
      <c r="I972" s="11"/>
      <c r="J972" s="11" t="s">
        <v>387</v>
      </c>
      <c r="K972" s="11"/>
      <c r="L972" s="11" t="s">
        <v>704</v>
      </c>
      <c r="M972" s="11" t="s">
        <v>348</v>
      </c>
      <c r="N972" s="11">
        <v>1019960007</v>
      </c>
      <c r="O972" s="11" t="s">
        <v>1475</v>
      </c>
      <c r="P972" s="11" t="s">
        <v>165</v>
      </c>
      <c r="Q972" s="11"/>
      <c r="R972" s="11"/>
      <c r="S972" s="11" t="s">
        <v>1374</v>
      </c>
      <c r="T972" s="11"/>
      <c r="U972" s="11"/>
      <c r="V972" s="11"/>
      <c r="W972" s="11"/>
      <c r="X972" s="36">
        <f t="shared" si="30"/>
        <v>0</v>
      </c>
      <c r="Y972" s="36">
        <f t="shared" si="31"/>
        <v>0</v>
      </c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2"/>
      <c r="AL972" s="12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6"/>
      <c r="BE972" s="16"/>
    </row>
    <row r="973" spans="1:57" x14ac:dyDescent="0.3">
      <c r="A973" s="11" t="s">
        <v>3754</v>
      </c>
      <c r="B973" s="11" t="s">
        <v>3755</v>
      </c>
      <c r="C973" s="11" t="s">
        <v>1372</v>
      </c>
      <c r="D973" s="11" t="s">
        <v>2880</v>
      </c>
      <c r="E973" s="11" t="s">
        <v>2881</v>
      </c>
      <c r="F973" s="11" t="s">
        <v>2881</v>
      </c>
      <c r="G973" s="13">
        <v>42563.444548611114</v>
      </c>
      <c r="H973" s="11"/>
      <c r="I973" s="11"/>
      <c r="J973" s="11" t="s">
        <v>350</v>
      </c>
      <c r="K973" s="11"/>
      <c r="L973" s="11" t="s">
        <v>699</v>
      </c>
      <c r="M973" s="11" t="s">
        <v>353</v>
      </c>
      <c r="N973" s="11">
        <v>1069960003</v>
      </c>
      <c r="O973" s="11" t="s">
        <v>1473</v>
      </c>
      <c r="P973" s="11" t="s">
        <v>111</v>
      </c>
      <c r="Q973" s="11"/>
      <c r="R973" s="11"/>
      <c r="S973" s="11" t="s">
        <v>1374</v>
      </c>
      <c r="T973" s="11"/>
      <c r="U973" s="11"/>
      <c r="V973" s="11"/>
      <c r="W973" s="11"/>
      <c r="X973" s="36">
        <f t="shared" si="30"/>
        <v>0</v>
      </c>
      <c r="Y973" s="36">
        <f t="shared" si="31"/>
        <v>0</v>
      </c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2"/>
      <c r="AL973" s="12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6"/>
      <c r="BE973" s="16"/>
    </row>
    <row r="974" spans="1:57" x14ac:dyDescent="0.3">
      <c r="A974" s="11" t="s">
        <v>3756</v>
      </c>
      <c r="B974" s="11" t="s">
        <v>3757</v>
      </c>
      <c r="C974" s="11" t="s">
        <v>1372</v>
      </c>
      <c r="D974" s="11" t="s">
        <v>1419</v>
      </c>
      <c r="E974" s="11" t="s">
        <v>372</v>
      </c>
      <c r="F974" s="11" t="s">
        <v>372</v>
      </c>
      <c r="G974" s="13">
        <v>42564.073206018518</v>
      </c>
      <c r="H974" s="11"/>
      <c r="I974" s="11"/>
      <c r="J974" s="11" t="s">
        <v>387</v>
      </c>
      <c r="K974" s="11"/>
      <c r="L974" s="11" t="s">
        <v>699</v>
      </c>
      <c r="M974" s="11" t="s">
        <v>353</v>
      </c>
      <c r="N974" s="11">
        <v>1069960001</v>
      </c>
      <c r="O974" s="11" t="s">
        <v>1473</v>
      </c>
      <c r="P974" s="11" t="s">
        <v>165</v>
      </c>
      <c r="Q974" s="11"/>
      <c r="R974" s="11"/>
      <c r="S974" s="11" t="s">
        <v>1374</v>
      </c>
      <c r="T974" s="11"/>
      <c r="U974" s="11"/>
      <c r="V974" s="11"/>
      <c r="W974" s="11"/>
      <c r="X974" s="36">
        <f t="shared" si="30"/>
        <v>0</v>
      </c>
      <c r="Y974" s="36">
        <f t="shared" si="31"/>
        <v>0</v>
      </c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6"/>
      <c r="BE974" s="16"/>
    </row>
    <row r="975" spans="1:57" x14ac:dyDescent="0.3">
      <c r="A975" s="11" t="s">
        <v>3758</v>
      </c>
      <c r="B975" s="11" t="s">
        <v>3759</v>
      </c>
      <c r="C975" s="11" t="s">
        <v>1372</v>
      </c>
      <c r="D975" s="11" t="s">
        <v>1832</v>
      </c>
      <c r="E975" s="11" t="s">
        <v>363</v>
      </c>
      <c r="F975" s="11" t="s">
        <v>363</v>
      </c>
      <c r="G975" s="13">
        <v>42564.699201388888</v>
      </c>
      <c r="H975" s="11"/>
      <c r="I975" s="11"/>
      <c r="J975" s="11" t="s">
        <v>350</v>
      </c>
      <c r="K975" s="11"/>
      <c r="L975" s="11" t="s">
        <v>699</v>
      </c>
      <c r="M975" s="11" t="s">
        <v>353</v>
      </c>
      <c r="N975" s="11">
        <v>1069960003</v>
      </c>
      <c r="O975" s="11" t="s">
        <v>1473</v>
      </c>
      <c r="P975" s="11" t="s">
        <v>111</v>
      </c>
      <c r="Q975" s="11"/>
      <c r="R975" s="11"/>
      <c r="S975" s="11" t="s">
        <v>1374</v>
      </c>
      <c r="T975" s="11"/>
      <c r="U975" s="11"/>
      <c r="V975" s="11"/>
      <c r="W975" s="11"/>
      <c r="X975" s="36">
        <f t="shared" si="30"/>
        <v>0</v>
      </c>
      <c r="Y975" s="36">
        <f t="shared" si="31"/>
        <v>0</v>
      </c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6"/>
      <c r="BE975" s="16"/>
    </row>
    <row r="976" spans="1:57" x14ac:dyDescent="0.3">
      <c r="A976" s="11" t="s">
        <v>3760</v>
      </c>
      <c r="B976" s="11" t="s">
        <v>3761</v>
      </c>
      <c r="C976" s="11" t="s">
        <v>1372</v>
      </c>
      <c r="D976" s="11" t="s">
        <v>1832</v>
      </c>
      <c r="E976" s="11" t="s">
        <v>3312</v>
      </c>
      <c r="F976" s="11" t="s">
        <v>3762</v>
      </c>
      <c r="G976" s="13">
        <v>42564.705590277779</v>
      </c>
      <c r="H976" s="11"/>
      <c r="I976" s="11"/>
      <c r="J976" s="11" t="s">
        <v>350</v>
      </c>
      <c r="K976" s="11"/>
      <c r="L976" s="11" t="s">
        <v>699</v>
      </c>
      <c r="M976" s="11" t="s">
        <v>353</v>
      </c>
      <c r="N976" s="11">
        <v>1019960005</v>
      </c>
      <c r="O976" s="11" t="s">
        <v>1473</v>
      </c>
      <c r="P976" s="11" t="s">
        <v>111</v>
      </c>
      <c r="Q976" s="11"/>
      <c r="R976" s="11"/>
      <c r="S976" s="11" t="s">
        <v>1374</v>
      </c>
      <c r="T976" s="11">
        <v>80</v>
      </c>
      <c r="U976" s="11"/>
      <c r="V976" s="11"/>
      <c r="W976" s="11"/>
      <c r="X976" s="36">
        <f t="shared" si="30"/>
        <v>80</v>
      </c>
      <c r="Y976" s="36">
        <f t="shared" si="31"/>
        <v>0</v>
      </c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6"/>
      <c r="BE976" s="16"/>
    </row>
    <row r="977" spans="1:57" x14ac:dyDescent="0.3">
      <c r="A977" s="11" t="s">
        <v>3763</v>
      </c>
      <c r="B977" s="11" t="s">
        <v>3764</v>
      </c>
      <c r="C977" s="11" t="s">
        <v>1372</v>
      </c>
      <c r="D977" s="11" t="s">
        <v>1440</v>
      </c>
      <c r="E977" s="11" t="s">
        <v>77</v>
      </c>
      <c r="F977" s="11" t="s">
        <v>77</v>
      </c>
      <c r="G977" s="13">
        <v>42564.90047453704</v>
      </c>
      <c r="H977" s="13"/>
      <c r="I977" s="11"/>
      <c r="J977" s="11" t="s">
        <v>350</v>
      </c>
      <c r="K977" s="11"/>
      <c r="L977" s="11" t="s">
        <v>704</v>
      </c>
      <c r="M977" s="11" t="s">
        <v>348</v>
      </c>
      <c r="N977" s="11">
        <v>1000036</v>
      </c>
      <c r="O977" s="11" t="s">
        <v>1475</v>
      </c>
      <c r="P977" s="11" t="s">
        <v>77</v>
      </c>
      <c r="Q977" s="11" t="s">
        <v>369</v>
      </c>
      <c r="R977" s="11" t="s">
        <v>983</v>
      </c>
      <c r="S977" s="11" t="s">
        <v>1374</v>
      </c>
      <c r="T977" s="11">
        <v>150</v>
      </c>
      <c r="U977" s="11">
        <v>150</v>
      </c>
      <c r="V977" s="11"/>
      <c r="W977" s="11"/>
      <c r="X977" s="36">
        <f t="shared" si="30"/>
        <v>150</v>
      </c>
      <c r="Y977" s="36">
        <f t="shared" si="31"/>
        <v>150</v>
      </c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2"/>
      <c r="AL977" s="12"/>
      <c r="AM977" s="11"/>
      <c r="AN977" s="11"/>
      <c r="AO977" s="11"/>
      <c r="AP977" s="11"/>
      <c r="AQ977" s="11"/>
      <c r="AR977" s="11"/>
      <c r="AS977" s="12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6"/>
      <c r="BE977" s="16"/>
    </row>
    <row r="978" spans="1:57" x14ac:dyDescent="0.3">
      <c r="A978" s="11" t="s">
        <v>3767</v>
      </c>
      <c r="B978" s="11" t="s">
        <v>3768</v>
      </c>
      <c r="C978" s="11" t="s">
        <v>1372</v>
      </c>
      <c r="D978" s="11" t="s">
        <v>1431</v>
      </c>
      <c r="E978" s="11" t="s">
        <v>395</v>
      </c>
      <c r="F978" s="11" t="s">
        <v>395</v>
      </c>
      <c r="G978" s="13">
        <v>42570.564108796294</v>
      </c>
      <c r="H978" s="11"/>
      <c r="I978" s="11"/>
      <c r="J978" s="11" t="s">
        <v>350</v>
      </c>
      <c r="K978" s="11"/>
      <c r="L978" s="11" t="s">
        <v>704</v>
      </c>
      <c r="M978" s="11" t="s">
        <v>353</v>
      </c>
      <c r="N978" s="11">
        <v>1019960004</v>
      </c>
      <c r="O978" s="11" t="s">
        <v>1475</v>
      </c>
      <c r="P978" s="11" t="s">
        <v>77</v>
      </c>
      <c r="Q978" s="11" t="s">
        <v>369</v>
      </c>
      <c r="R978" s="11" t="s">
        <v>983</v>
      </c>
      <c r="S978" s="11" t="s">
        <v>1374</v>
      </c>
      <c r="T978" s="11"/>
      <c r="U978" s="11"/>
      <c r="V978" s="11"/>
      <c r="W978" s="11"/>
      <c r="X978" s="36">
        <f t="shared" si="30"/>
        <v>0</v>
      </c>
      <c r="Y978" s="36">
        <f t="shared" si="31"/>
        <v>0</v>
      </c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2"/>
      <c r="AL978" s="12"/>
      <c r="AM978" s="12"/>
      <c r="AN978" s="11"/>
      <c r="AO978" s="11"/>
      <c r="AP978" s="11"/>
      <c r="AQ978" s="12"/>
      <c r="AR978" s="12"/>
      <c r="AS978" s="12"/>
      <c r="AT978" s="11"/>
      <c r="AU978" s="11"/>
      <c r="AV978" s="11"/>
      <c r="AW978" s="11"/>
      <c r="AX978" s="11"/>
      <c r="AY978" s="11"/>
      <c r="AZ978" s="11"/>
      <c r="BA978" s="11"/>
      <c r="BB978" s="12"/>
      <c r="BC978" s="11"/>
      <c r="BD978" s="16"/>
      <c r="BE978" s="16"/>
    </row>
    <row r="979" spans="1:57" x14ac:dyDescent="0.3">
      <c r="A979" s="11" t="s">
        <v>3769</v>
      </c>
      <c r="B979" s="11" t="s">
        <v>3770</v>
      </c>
      <c r="C979" s="11" t="s">
        <v>1372</v>
      </c>
      <c r="D979" s="11" t="s">
        <v>1431</v>
      </c>
      <c r="E979" s="11" t="s">
        <v>395</v>
      </c>
      <c r="F979" s="11" t="s">
        <v>395</v>
      </c>
      <c r="G979" s="13">
        <v>42570.588750000003</v>
      </c>
      <c r="H979" s="11"/>
      <c r="I979" s="11"/>
      <c r="J979" s="11" t="s">
        <v>350</v>
      </c>
      <c r="K979" s="11"/>
      <c r="L979" s="11" t="s">
        <v>704</v>
      </c>
      <c r="M979" s="11" t="s">
        <v>353</v>
      </c>
      <c r="N979" s="11">
        <v>1019960004</v>
      </c>
      <c r="O979" s="11" t="s">
        <v>1475</v>
      </c>
      <c r="P979" s="11" t="s">
        <v>77</v>
      </c>
      <c r="Q979" s="11" t="s">
        <v>369</v>
      </c>
      <c r="R979" s="11" t="s">
        <v>983</v>
      </c>
      <c r="S979" s="11" t="s">
        <v>1374</v>
      </c>
      <c r="T979" s="11"/>
      <c r="U979" s="11"/>
      <c r="V979" s="11"/>
      <c r="W979" s="11"/>
      <c r="X979" s="36">
        <f t="shared" si="30"/>
        <v>0</v>
      </c>
      <c r="Y979" s="36">
        <f t="shared" si="31"/>
        <v>0</v>
      </c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2"/>
      <c r="AL979" s="12"/>
      <c r="AM979" s="11"/>
      <c r="AN979" s="11"/>
      <c r="AO979" s="11"/>
      <c r="AP979" s="11"/>
      <c r="AQ979" s="12"/>
      <c r="AR979" s="11"/>
      <c r="AS979" s="12"/>
      <c r="AT979" s="11"/>
      <c r="AU979" s="11"/>
      <c r="AV979" s="11"/>
      <c r="AW979" s="11"/>
      <c r="AX979" s="11"/>
      <c r="AY979" s="11"/>
      <c r="AZ979" s="11"/>
      <c r="BA979" s="11"/>
      <c r="BB979" s="12"/>
      <c r="BC979" s="11"/>
      <c r="BD979" s="16"/>
      <c r="BE979" s="16"/>
    </row>
    <row r="980" spans="1:57" x14ac:dyDescent="0.3">
      <c r="A980" s="11" t="s">
        <v>3771</v>
      </c>
      <c r="B980" s="11" t="s">
        <v>3772</v>
      </c>
      <c r="C980" s="11" t="s">
        <v>1372</v>
      </c>
      <c r="D980" s="11" t="s">
        <v>1431</v>
      </c>
      <c r="E980" s="11" t="s">
        <v>395</v>
      </c>
      <c r="F980" s="11" t="s">
        <v>395</v>
      </c>
      <c r="G980" s="13">
        <v>42570.593576388892</v>
      </c>
      <c r="H980" s="13"/>
      <c r="I980" s="11"/>
      <c r="J980" s="11" t="s">
        <v>350</v>
      </c>
      <c r="K980" s="11"/>
      <c r="L980" s="11" t="s">
        <v>704</v>
      </c>
      <c r="M980" s="11" t="s">
        <v>353</v>
      </c>
      <c r="N980" s="11">
        <v>1019960004</v>
      </c>
      <c r="O980" s="11" t="s">
        <v>1475</v>
      </c>
      <c r="P980" s="11" t="s">
        <v>111</v>
      </c>
      <c r="Q980" s="11" t="s">
        <v>369</v>
      </c>
      <c r="R980" s="11" t="s">
        <v>983</v>
      </c>
      <c r="S980" s="11" t="s">
        <v>1383</v>
      </c>
      <c r="T980" s="11">
        <v>3</v>
      </c>
      <c r="U980" s="11">
        <v>3</v>
      </c>
      <c r="V980" s="11"/>
      <c r="W980" s="11"/>
      <c r="X980" s="36">
        <f t="shared" si="30"/>
        <v>3</v>
      </c>
      <c r="Y980" s="36">
        <f t="shared" si="31"/>
        <v>3</v>
      </c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2"/>
      <c r="AL980" s="12"/>
      <c r="AM980" s="11"/>
      <c r="AN980" s="11"/>
      <c r="AO980" s="11"/>
      <c r="AP980" s="11"/>
      <c r="AQ980" s="12"/>
      <c r="AR980" s="12"/>
      <c r="AS980" s="12"/>
      <c r="AT980" s="11"/>
      <c r="AU980" s="11"/>
      <c r="AV980" s="11"/>
      <c r="AW980" s="11"/>
      <c r="AX980" s="11"/>
      <c r="AY980" s="11"/>
      <c r="AZ980" s="11"/>
      <c r="BA980" s="11"/>
      <c r="BB980" s="12"/>
      <c r="BC980" s="11"/>
      <c r="BD980" s="16"/>
      <c r="BE980" s="16"/>
    </row>
    <row r="981" spans="1:57" x14ac:dyDescent="0.3">
      <c r="A981" s="11" t="s">
        <v>3773</v>
      </c>
      <c r="B981" s="11" t="s">
        <v>3774</v>
      </c>
      <c r="C981" s="11" t="s">
        <v>1372</v>
      </c>
      <c r="D981" s="11" t="s">
        <v>1461</v>
      </c>
      <c r="E981" s="11" t="s">
        <v>77</v>
      </c>
      <c r="F981" s="11" t="s">
        <v>472</v>
      </c>
      <c r="G981" s="13">
        <v>42572.329328703701</v>
      </c>
      <c r="H981" s="11"/>
      <c r="I981" s="11"/>
      <c r="J981" s="11" t="s">
        <v>350</v>
      </c>
      <c r="K981" s="11"/>
      <c r="L981" s="11" t="s">
        <v>699</v>
      </c>
      <c r="M981" s="11" t="s">
        <v>353</v>
      </c>
      <c r="N981" s="11">
        <v>1069960001</v>
      </c>
      <c r="O981" s="11" t="s">
        <v>1473</v>
      </c>
      <c r="P981" s="11" t="s">
        <v>77</v>
      </c>
      <c r="Q981" s="11"/>
      <c r="R981" s="11" t="s">
        <v>983</v>
      </c>
      <c r="S981" s="11" t="s">
        <v>1374</v>
      </c>
      <c r="T981" s="11"/>
      <c r="U981" s="11"/>
      <c r="V981" s="11"/>
      <c r="W981" s="11"/>
      <c r="X981" s="36">
        <f t="shared" si="30"/>
        <v>0</v>
      </c>
      <c r="Y981" s="36">
        <f t="shared" si="31"/>
        <v>0</v>
      </c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2"/>
      <c r="AL981" s="11"/>
      <c r="AM981" s="11"/>
      <c r="AN981" s="11"/>
      <c r="AO981" s="11"/>
      <c r="AP981" s="11"/>
      <c r="AQ981" s="12"/>
      <c r="AR981" s="11"/>
      <c r="AS981" s="12"/>
      <c r="AT981" s="11"/>
      <c r="AU981" s="11"/>
      <c r="AV981" s="11"/>
      <c r="AW981" s="11"/>
      <c r="AX981" s="11"/>
      <c r="AY981" s="11"/>
      <c r="AZ981" s="11"/>
      <c r="BA981" s="11"/>
      <c r="BB981" s="12"/>
      <c r="BC981" s="11"/>
      <c r="BD981" s="16"/>
      <c r="BE981" s="16"/>
    </row>
    <row r="982" spans="1:57" x14ac:dyDescent="0.3">
      <c r="A982" s="11" t="s">
        <v>3775</v>
      </c>
      <c r="B982" s="11" t="s">
        <v>3776</v>
      </c>
      <c r="C982" s="11" t="s">
        <v>1372</v>
      </c>
      <c r="D982" s="11" t="s">
        <v>1436</v>
      </c>
      <c r="E982" s="11" t="s">
        <v>423</v>
      </c>
      <c r="F982" s="11" t="s">
        <v>423</v>
      </c>
      <c r="G982" s="13">
        <v>42572.44635416667</v>
      </c>
      <c r="H982" s="13"/>
      <c r="I982" s="11"/>
      <c r="J982" s="11" t="s">
        <v>350</v>
      </c>
      <c r="K982" s="11"/>
      <c r="L982" s="11" t="s">
        <v>700</v>
      </c>
      <c r="M982" s="11" t="s">
        <v>353</v>
      </c>
      <c r="N982" s="11">
        <v>1069960001</v>
      </c>
      <c r="O982" s="11" t="s">
        <v>1473</v>
      </c>
      <c r="P982" s="11" t="s">
        <v>165</v>
      </c>
      <c r="Q982" s="11" t="s">
        <v>369</v>
      </c>
      <c r="R982" s="11"/>
      <c r="S982" s="11" t="s">
        <v>1374</v>
      </c>
      <c r="T982" s="11">
        <v>140</v>
      </c>
      <c r="U982" s="11">
        <v>140</v>
      </c>
      <c r="V982" s="11"/>
      <c r="W982" s="11"/>
      <c r="X982" s="36">
        <f t="shared" si="30"/>
        <v>140</v>
      </c>
      <c r="Y982" s="36">
        <f t="shared" si="31"/>
        <v>140</v>
      </c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2"/>
      <c r="AL982" s="12"/>
      <c r="AM982" s="11"/>
      <c r="AN982" s="11"/>
      <c r="AO982" s="11"/>
      <c r="AP982" s="11"/>
      <c r="AQ982" s="12"/>
      <c r="AR982" s="12"/>
      <c r="AS982" s="12"/>
      <c r="AT982" s="11"/>
      <c r="AU982" s="11"/>
      <c r="AV982" s="11"/>
      <c r="AW982" s="11"/>
      <c r="AX982" s="11"/>
      <c r="AY982" s="11"/>
      <c r="AZ982" s="11"/>
      <c r="BA982" s="11"/>
      <c r="BB982" s="12"/>
      <c r="BC982" s="11"/>
      <c r="BD982" s="16"/>
      <c r="BE982" s="16"/>
    </row>
    <row r="983" spans="1:57" x14ac:dyDescent="0.3">
      <c r="A983" s="11" t="s">
        <v>3777</v>
      </c>
      <c r="B983" s="11" t="s">
        <v>3778</v>
      </c>
      <c r="C983" s="11" t="s">
        <v>1372</v>
      </c>
      <c r="D983" s="11" t="s">
        <v>3636</v>
      </c>
      <c r="E983" s="11" t="s">
        <v>1562</v>
      </c>
      <c r="F983" s="11" t="s">
        <v>1562</v>
      </c>
      <c r="G983" s="13">
        <v>42572.453020833331</v>
      </c>
      <c r="H983" s="11">
        <v>42844.274756944447</v>
      </c>
      <c r="I983" s="11" t="s">
        <v>812</v>
      </c>
      <c r="J983" s="11" t="s">
        <v>387</v>
      </c>
      <c r="K983" s="11"/>
      <c r="L983" s="11" t="s">
        <v>699</v>
      </c>
      <c r="M983" s="11" t="s">
        <v>353</v>
      </c>
      <c r="N983" s="11">
        <v>1069960001</v>
      </c>
      <c r="O983" s="11" t="s">
        <v>1473</v>
      </c>
      <c r="P983" s="11" t="s">
        <v>165</v>
      </c>
      <c r="Q983" s="11" t="s">
        <v>369</v>
      </c>
      <c r="R983" s="11"/>
      <c r="S983" s="11" t="s">
        <v>1383</v>
      </c>
      <c r="T983" s="11">
        <v>40</v>
      </c>
      <c r="U983" s="11">
        <v>40</v>
      </c>
      <c r="V983" s="11"/>
      <c r="W983" s="11"/>
      <c r="X983" s="36">
        <f t="shared" si="30"/>
        <v>40</v>
      </c>
      <c r="Y983" s="36">
        <f t="shared" si="31"/>
        <v>40</v>
      </c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6"/>
      <c r="BE983" s="16"/>
    </row>
    <row r="984" spans="1:57" x14ac:dyDescent="0.3">
      <c r="A984" s="11" t="s">
        <v>3779</v>
      </c>
      <c r="B984" s="11" t="s">
        <v>3828</v>
      </c>
      <c r="C984" s="11" t="s">
        <v>1372</v>
      </c>
      <c r="D984" s="11" t="s">
        <v>1517</v>
      </c>
      <c r="E984" s="11" t="s">
        <v>382</v>
      </c>
      <c r="F984" s="11" t="s">
        <v>3407</v>
      </c>
      <c r="G984" s="13">
        <v>42573.392685185187</v>
      </c>
      <c r="H984" s="11"/>
      <c r="I984" s="11"/>
      <c r="J984" s="11" t="s">
        <v>387</v>
      </c>
      <c r="K984" s="11"/>
      <c r="L984" s="11" t="s">
        <v>704</v>
      </c>
      <c r="M984" s="11" t="s">
        <v>348</v>
      </c>
      <c r="N984" s="11">
        <v>1069960001</v>
      </c>
      <c r="O984" s="11" t="s">
        <v>1475</v>
      </c>
      <c r="P984" s="11" t="s">
        <v>165</v>
      </c>
      <c r="Q984" s="11"/>
      <c r="R984" s="11"/>
      <c r="S984" s="11" t="s">
        <v>1383</v>
      </c>
      <c r="T984" s="11">
        <v>5</v>
      </c>
      <c r="U984" s="11"/>
      <c r="V984" s="11"/>
      <c r="W984" s="11"/>
      <c r="X984" s="36">
        <f t="shared" si="30"/>
        <v>5</v>
      </c>
      <c r="Y984" s="36">
        <f t="shared" si="31"/>
        <v>0</v>
      </c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2"/>
      <c r="AL984" s="11"/>
      <c r="AM984" s="12"/>
      <c r="AN984" s="11"/>
      <c r="AO984" s="11"/>
      <c r="AP984" s="11"/>
      <c r="AQ984" s="12"/>
      <c r="AR984" s="12"/>
      <c r="AS984" s="12"/>
      <c r="AT984" s="11"/>
      <c r="AU984" s="11"/>
      <c r="AV984" s="11"/>
      <c r="AW984" s="11"/>
      <c r="AX984" s="11"/>
      <c r="AY984" s="11"/>
      <c r="AZ984" s="11"/>
      <c r="BA984" s="11"/>
      <c r="BB984" s="12"/>
      <c r="BC984" s="11"/>
      <c r="BD984" s="16"/>
      <c r="BE984" s="16"/>
    </row>
    <row r="985" spans="1:57" x14ac:dyDescent="0.3">
      <c r="A985" s="11" t="s">
        <v>3782</v>
      </c>
      <c r="B985" s="11" t="s">
        <v>3783</v>
      </c>
      <c r="C985" s="11" t="s">
        <v>1372</v>
      </c>
      <c r="D985" s="11" t="s">
        <v>1463</v>
      </c>
      <c r="E985" s="11" t="s">
        <v>61</v>
      </c>
      <c r="F985" s="11" t="s">
        <v>61</v>
      </c>
      <c r="G985" s="13">
        <v>42573.655624999999</v>
      </c>
      <c r="H985" s="11"/>
      <c r="I985" s="11"/>
      <c r="J985" s="11" t="s">
        <v>350</v>
      </c>
      <c r="K985" s="11"/>
      <c r="L985" s="11" t="s">
        <v>704</v>
      </c>
      <c r="M985" s="11" t="s">
        <v>348</v>
      </c>
      <c r="N985" s="11">
        <v>1019960007</v>
      </c>
      <c r="O985" s="11" t="s">
        <v>1475</v>
      </c>
      <c r="P985" s="11" t="s">
        <v>231</v>
      </c>
      <c r="Q985" s="11"/>
      <c r="R985" s="11" t="s">
        <v>978</v>
      </c>
      <c r="S985" s="11" t="s">
        <v>1383</v>
      </c>
      <c r="T985" s="11"/>
      <c r="U985" s="11"/>
      <c r="V985" s="11"/>
      <c r="W985" s="11"/>
      <c r="X985" s="36">
        <f t="shared" si="30"/>
        <v>0</v>
      </c>
      <c r="Y985" s="36">
        <f t="shared" si="31"/>
        <v>0</v>
      </c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2"/>
      <c r="AL985" s="12"/>
      <c r="AM985" s="11"/>
      <c r="AN985" s="11"/>
      <c r="AO985" s="11"/>
      <c r="AP985" s="11"/>
      <c r="AQ985" s="12"/>
      <c r="AR985" s="11"/>
      <c r="AS985" s="12"/>
      <c r="AT985" s="11"/>
      <c r="AU985" s="11"/>
      <c r="AV985" s="11"/>
      <c r="AW985" s="11"/>
      <c r="AX985" s="11"/>
      <c r="AY985" s="11"/>
      <c r="AZ985" s="11"/>
      <c r="BA985" s="11"/>
      <c r="BB985" s="12"/>
      <c r="BC985" s="11"/>
      <c r="BD985" s="16"/>
      <c r="BE985" s="16"/>
    </row>
    <row r="986" spans="1:57" x14ac:dyDescent="0.3">
      <c r="A986" s="11" t="s">
        <v>3831</v>
      </c>
      <c r="B986" s="11" t="s">
        <v>3832</v>
      </c>
      <c r="C986" s="11" t="s">
        <v>1372</v>
      </c>
      <c r="D986" s="11" t="s">
        <v>4627</v>
      </c>
      <c r="E986" s="11" t="s">
        <v>670</v>
      </c>
      <c r="F986" s="11" t="s">
        <v>497</v>
      </c>
      <c r="G986" s="13">
        <v>42577.263159722221</v>
      </c>
      <c r="H986" s="13"/>
      <c r="I986" s="11"/>
      <c r="J986" s="11" t="s">
        <v>387</v>
      </c>
      <c r="K986" s="11"/>
      <c r="L986" s="11" t="s">
        <v>699</v>
      </c>
      <c r="M986" s="11" t="s">
        <v>353</v>
      </c>
      <c r="N986" s="11">
        <v>1069960001</v>
      </c>
      <c r="O986" s="11" t="s">
        <v>1473</v>
      </c>
      <c r="P986" s="11" t="s">
        <v>165</v>
      </c>
      <c r="Q986" s="11" t="s">
        <v>369</v>
      </c>
      <c r="R986" s="11"/>
      <c r="S986" s="11" t="s">
        <v>1383</v>
      </c>
      <c r="T986" s="11">
        <v>107</v>
      </c>
      <c r="U986" s="11">
        <v>107</v>
      </c>
      <c r="V986" s="11">
        <v>35</v>
      </c>
      <c r="W986" s="11">
        <v>5</v>
      </c>
      <c r="X986" s="36">
        <f t="shared" si="30"/>
        <v>142</v>
      </c>
      <c r="Y986" s="36">
        <f t="shared" si="31"/>
        <v>112</v>
      </c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6"/>
      <c r="BE986" s="16"/>
    </row>
    <row r="987" spans="1:57" x14ac:dyDescent="0.3">
      <c r="A987" s="11" t="s">
        <v>3833</v>
      </c>
      <c r="B987" s="11" t="s">
        <v>3834</v>
      </c>
      <c r="C987" s="11" t="s">
        <v>1372</v>
      </c>
      <c r="D987" s="11" t="s">
        <v>1428</v>
      </c>
      <c r="E987" s="11" t="s">
        <v>2406</v>
      </c>
      <c r="F987" s="11" t="s">
        <v>2406</v>
      </c>
      <c r="G987" s="13">
        <v>42577.461597222224</v>
      </c>
      <c r="H987" s="13"/>
      <c r="I987" s="11"/>
      <c r="J987" s="11" t="s">
        <v>387</v>
      </c>
      <c r="K987" s="11"/>
      <c r="L987" s="11" t="s">
        <v>699</v>
      </c>
      <c r="M987" s="11" t="s">
        <v>353</v>
      </c>
      <c r="N987" s="11">
        <v>1069960001</v>
      </c>
      <c r="O987" s="11" t="s">
        <v>1473</v>
      </c>
      <c r="P987" s="11" t="s">
        <v>165</v>
      </c>
      <c r="Q987" s="11" t="s">
        <v>369</v>
      </c>
      <c r="R987" s="11"/>
      <c r="S987" s="11" t="s">
        <v>1374</v>
      </c>
      <c r="T987" s="11"/>
      <c r="U987" s="11"/>
      <c r="V987" s="11"/>
      <c r="W987" s="11"/>
      <c r="X987" s="36">
        <f t="shared" si="30"/>
        <v>0</v>
      </c>
      <c r="Y987" s="36">
        <f t="shared" si="31"/>
        <v>0</v>
      </c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6"/>
      <c r="BE987" s="16"/>
    </row>
    <row r="988" spans="1:57" x14ac:dyDescent="0.3">
      <c r="A988" s="11" t="s">
        <v>3835</v>
      </c>
      <c r="B988" s="11" t="s">
        <v>3836</v>
      </c>
      <c r="C988" s="11" t="s">
        <v>1372</v>
      </c>
      <c r="D988" s="11" t="s">
        <v>1503</v>
      </c>
      <c r="E988" s="11" t="s">
        <v>527</v>
      </c>
      <c r="F988" s="11" t="s">
        <v>527</v>
      </c>
      <c r="G988" s="13">
        <v>42577.406145833331</v>
      </c>
      <c r="H988" s="13"/>
      <c r="I988" s="11"/>
      <c r="J988" s="11" t="s">
        <v>354</v>
      </c>
      <c r="K988" s="11"/>
      <c r="L988" s="11" t="s">
        <v>704</v>
      </c>
      <c r="M988" s="11" t="s">
        <v>353</v>
      </c>
      <c r="N988" s="11">
        <v>1019960004</v>
      </c>
      <c r="O988" s="11"/>
      <c r="P988" s="11" t="s">
        <v>653</v>
      </c>
      <c r="Q988" s="11"/>
      <c r="R988" s="11" t="s">
        <v>978</v>
      </c>
      <c r="S988" s="11" t="s">
        <v>1374</v>
      </c>
      <c r="T988" s="11"/>
      <c r="U988" s="11"/>
      <c r="V988" s="11"/>
      <c r="W988" s="11"/>
      <c r="X988" s="36">
        <f t="shared" si="30"/>
        <v>0</v>
      </c>
      <c r="Y988" s="36">
        <f t="shared" si="31"/>
        <v>0</v>
      </c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6"/>
      <c r="BE988" s="16"/>
    </row>
    <row r="989" spans="1:57" x14ac:dyDescent="0.3">
      <c r="A989" s="11" t="s">
        <v>3837</v>
      </c>
      <c r="B989" s="11" t="s">
        <v>3838</v>
      </c>
      <c r="C989" s="11" t="s">
        <v>1372</v>
      </c>
      <c r="D989" s="11" t="s">
        <v>1517</v>
      </c>
      <c r="E989" s="11" t="s">
        <v>3839</v>
      </c>
      <c r="F989" s="11" t="s">
        <v>3481</v>
      </c>
      <c r="G989" s="13">
        <v>42577.640462962961</v>
      </c>
      <c r="H989" s="11"/>
      <c r="I989" s="11"/>
      <c r="J989" s="11" t="s">
        <v>359</v>
      </c>
      <c r="K989" s="11"/>
      <c r="L989" s="11" t="s">
        <v>704</v>
      </c>
      <c r="M989" s="11" t="s">
        <v>348</v>
      </c>
      <c r="N989" s="11">
        <v>1069960001</v>
      </c>
      <c r="O989" s="11" t="s">
        <v>1475</v>
      </c>
      <c r="P989" s="11" t="s">
        <v>520</v>
      </c>
      <c r="Q989" s="11"/>
      <c r="R989" s="11"/>
      <c r="S989" s="11" t="s">
        <v>356</v>
      </c>
      <c r="T989" s="11"/>
      <c r="U989" s="11"/>
      <c r="V989" s="11"/>
      <c r="W989" s="11"/>
      <c r="X989" s="36">
        <f t="shared" si="30"/>
        <v>0</v>
      </c>
      <c r="Y989" s="36">
        <f t="shared" si="31"/>
        <v>0</v>
      </c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2"/>
      <c r="AL989" s="12"/>
      <c r="AM989" s="11"/>
      <c r="AN989" s="11"/>
      <c r="AO989" s="11"/>
      <c r="AP989" s="11"/>
      <c r="AQ989" s="11"/>
      <c r="AR989" s="11"/>
      <c r="AS989" s="12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6"/>
      <c r="BE989" s="16"/>
    </row>
    <row r="990" spans="1:57" x14ac:dyDescent="0.3">
      <c r="A990" s="11" t="s">
        <v>3840</v>
      </c>
      <c r="B990" s="11" t="s">
        <v>3921</v>
      </c>
      <c r="C990" s="11" t="s">
        <v>1372</v>
      </c>
      <c r="D990" s="11" t="s">
        <v>1501</v>
      </c>
      <c r="E990" s="11" t="s">
        <v>696</v>
      </c>
      <c r="F990" s="11" t="s">
        <v>696</v>
      </c>
      <c r="G990" s="13">
        <v>42578.404768518521</v>
      </c>
      <c r="H990" s="11"/>
      <c r="I990" s="11"/>
      <c r="J990" s="11" t="s">
        <v>350</v>
      </c>
      <c r="K990" s="11"/>
      <c r="L990" s="11" t="s">
        <v>699</v>
      </c>
      <c r="M990" s="11" t="s">
        <v>353</v>
      </c>
      <c r="N990" s="11">
        <v>1006901</v>
      </c>
      <c r="O990" s="11" t="s">
        <v>1473</v>
      </c>
      <c r="P990" s="11" t="s">
        <v>520</v>
      </c>
      <c r="Q990" s="11" t="s">
        <v>369</v>
      </c>
      <c r="R990" s="11" t="s">
        <v>983</v>
      </c>
      <c r="S990" s="11" t="s">
        <v>1374</v>
      </c>
      <c r="T990" s="11"/>
      <c r="U990" s="11"/>
      <c r="V990" s="11"/>
      <c r="W990" s="11"/>
      <c r="X990" s="36">
        <f t="shared" si="30"/>
        <v>0</v>
      </c>
      <c r="Y990" s="36">
        <f t="shared" si="31"/>
        <v>0</v>
      </c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6"/>
      <c r="BE990" s="16"/>
    </row>
    <row r="991" spans="1:57" x14ac:dyDescent="0.3">
      <c r="A991" s="11" t="s">
        <v>3841</v>
      </c>
      <c r="B991" s="11" t="s">
        <v>3842</v>
      </c>
      <c r="C991" s="11" t="s">
        <v>1372</v>
      </c>
      <c r="D991" s="11" t="s">
        <v>1507</v>
      </c>
      <c r="E991" s="11" t="s">
        <v>1066</v>
      </c>
      <c r="F991" s="11" t="s">
        <v>1066</v>
      </c>
      <c r="G991" s="13">
        <v>42578.50677083333</v>
      </c>
      <c r="H991" s="11"/>
      <c r="I991" s="11"/>
      <c r="J991" s="11" t="s">
        <v>387</v>
      </c>
      <c r="K991" s="11"/>
      <c r="L991" s="11" t="s">
        <v>704</v>
      </c>
      <c r="M991" s="11" t="s">
        <v>348</v>
      </c>
      <c r="N991" s="11">
        <v>1019960004</v>
      </c>
      <c r="O991" s="11" t="s">
        <v>1475</v>
      </c>
      <c r="P991" s="11" t="s">
        <v>165</v>
      </c>
      <c r="Q991" s="11" t="s">
        <v>369</v>
      </c>
      <c r="R991" s="11"/>
      <c r="S991" s="11" t="s">
        <v>1374</v>
      </c>
      <c r="T991" s="11">
        <v>120</v>
      </c>
      <c r="U991" s="11">
        <v>68</v>
      </c>
      <c r="V991" s="11"/>
      <c r="W991" s="11"/>
      <c r="X991" s="36">
        <f t="shared" si="30"/>
        <v>120</v>
      </c>
      <c r="Y991" s="36">
        <f t="shared" si="31"/>
        <v>68</v>
      </c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2"/>
      <c r="BC991" s="11"/>
      <c r="BD991" s="16"/>
      <c r="BE991" s="16"/>
    </row>
    <row r="992" spans="1:57" x14ac:dyDescent="0.3">
      <c r="A992" s="11" t="s">
        <v>3843</v>
      </c>
      <c r="B992" s="11" t="s">
        <v>3844</v>
      </c>
      <c r="C992" s="11" t="s">
        <v>1372</v>
      </c>
      <c r="D992" s="11" t="s">
        <v>1449</v>
      </c>
      <c r="E992" s="11" t="s">
        <v>649</v>
      </c>
      <c r="F992" s="11" t="s">
        <v>649</v>
      </c>
      <c r="G992" s="13">
        <v>42578.677777777775</v>
      </c>
      <c r="H992" s="11">
        <v>42852.301886574074</v>
      </c>
      <c r="I992" s="11" t="s">
        <v>649</v>
      </c>
      <c r="J992" s="11" t="s">
        <v>350</v>
      </c>
      <c r="K992" s="11"/>
      <c r="L992" s="11" t="s">
        <v>699</v>
      </c>
      <c r="M992" s="11" t="s">
        <v>353</v>
      </c>
      <c r="N992" s="11">
        <v>1069960001</v>
      </c>
      <c r="O992" s="11" t="s">
        <v>1473</v>
      </c>
      <c r="P992" s="11" t="s">
        <v>77</v>
      </c>
      <c r="Q992" s="11" t="s">
        <v>369</v>
      </c>
      <c r="R992" s="11" t="s">
        <v>983</v>
      </c>
      <c r="S992" s="11" t="s">
        <v>1374</v>
      </c>
      <c r="T992" s="11">
        <v>16</v>
      </c>
      <c r="U992" s="11">
        <v>16</v>
      </c>
      <c r="V992" s="11">
        <v>4</v>
      </c>
      <c r="W992" s="11">
        <v>4</v>
      </c>
      <c r="X992" s="36">
        <f t="shared" si="30"/>
        <v>20</v>
      </c>
      <c r="Y992" s="36">
        <f t="shared" si="31"/>
        <v>20</v>
      </c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2"/>
      <c r="AN992" s="12"/>
      <c r="AO992" s="11"/>
      <c r="AP992" s="11"/>
      <c r="AQ992" s="12"/>
      <c r="AR992" s="12"/>
      <c r="AS992" s="12"/>
      <c r="AT992" s="11"/>
      <c r="AU992" s="11"/>
      <c r="AV992" s="11"/>
      <c r="AW992" s="11"/>
      <c r="AX992" s="11"/>
      <c r="AY992" s="11"/>
      <c r="AZ992" s="11"/>
      <c r="BA992" s="11"/>
      <c r="BB992" s="12"/>
      <c r="BC992" s="11"/>
      <c r="BD992" s="16"/>
      <c r="BE992" s="16"/>
    </row>
    <row r="993" spans="1:57" x14ac:dyDescent="0.3">
      <c r="A993" s="11" t="s">
        <v>3845</v>
      </c>
      <c r="B993" s="11" t="s">
        <v>3846</v>
      </c>
      <c r="C993" s="11" t="s">
        <v>1372</v>
      </c>
      <c r="D993" s="11" t="s">
        <v>1752</v>
      </c>
      <c r="E993" s="11" t="s">
        <v>2375</v>
      </c>
      <c r="F993" s="11" t="s">
        <v>2375</v>
      </c>
      <c r="G993" s="13">
        <v>42579.733541666668</v>
      </c>
      <c r="H993" s="13"/>
      <c r="I993" s="11"/>
      <c r="J993" s="11" t="s">
        <v>387</v>
      </c>
      <c r="K993" s="11"/>
      <c r="L993" s="11" t="s">
        <v>699</v>
      </c>
      <c r="M993" s="11" t="s">
        <v>353</v>
      </c>
      <c r="N993" s="11">
        <v>1069960001</v>
      </c>
      <c r="O993" s="11" t="s">
        <v>1473</v>
      </c>
      <c r="P993" s="11" t="s">
        <v>165</v>
      </c>
      <c r="Q993" s="11"/>
      <c r="R993" s="11"/>
      <c r="S993" s="11" t="s">
        <v>1374</v>
      </c>
      <c r="T993" s="11"/>
      <c r="U993" s="11"/>
      <c r="V993" s="11"/>
      <c r="W993" s="11"/>
      <c r="X993" s="36">
        <f t="shared" si="30"/>
        <v>0</v>
      </c>
      <c r="Y993" s="36">
        <f t="shared" si="31"/>
        <v>0</v>
      </c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2"/>
      <c r="AL993" s="12"/>
      <c r="AM993" s="12"/>
      <c r="AN993" s="12"/>
      <c r="AO993" s="11"/>
      <c r="AP993" s="11"/>
      <c r="AQ993" s="12"/>
      <c r="AR993" s="12"/>
      <c r="AS993" s="12"/>
      <c r="AT993" s="11"/>
      <c r="AU993" s="11"/>
      <c r="AV993" s="11"/>
      <c r="AW993" s="11"/>
      <c r="AX993" s="11"/>
      <c r="AY993" s="11"/>
      <c r="AZ993" s="11"/>
      <c r="BA993" s="11"/>
      <c r="BB993" s="12"/>
      <c r="BC993" s="11"/>
      <c r="BD993" s="16"/>
      <c r="BE993" s="16"/>
    </row>
    <row r="994" spans="1:57" x14ac:dyDescent="0.3">
      <c r="A994" s="11" t="s">
        <v>3847</v>
      </c>
      <c r="B994" s="11" t="s">
        <v>3848</v>
      </c>
      <c r="C994" s="11" t="s">
        <v>1372</v>
      </c>
      <c r="D994" s="11" t="s">
        <v>1752</v>
      </c>
      <c r="E994" s="11" t="s">
        <v>2375</v>
      </c>
      <c r="F994" s="11" t="s">
        <v>2375</v>
      </c>
      <c r="G994" s="13">
        <v>42579.736574074072</v>
      </c>
      <c r="H994" s="11"/>
      <c r="I994" s="11"/>
      <c r="J994" s="11" t="s">
        <v>387</v>
      </c>
      <c r="K994" s="11"/>
      <c r="L994" s="11" t="s">
        <v>699</v>
      </c>
      <c r="M994" s="11" t="s">
        <v>353</v>
      </c>
      <c r="N994" s="11">
        <v>1069960001</v>
      </c>
      <c r="O994" s="11" t="s">
        <v>1473</v>
      </c>
      <c r="P994" s="11" t="s">
        <v>165</v>
      </c>
      <c r="Q994" s="11" t="s">
        <v>369</v>
      </c>
      <c r="R994" s="11"/>
      <c r="S994" s="11" t="s">
        <v>1374</v>
      </c>
      <c r="T994" s="11">
        <v>15</v>
      </c>
      <c r="U994" s="11">
        <v>15</v>
      </c>
      <c r="V994" s="11"/>
      <c r="W994" s="11"/>
      <c r="X994" s="36">
        <f t="shared" si="30"/>
        <v>15</v>
      </c>
      <c r="Y994" s="36">
        <f t="shared" si="31"/>
        <v>15</v>
      </c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2"/>
      <c r="AL994" s="12"/>
      <c r="AM994" s="12"/>
      <c r="AN994" s="12"/>
      <c r="AO994" s="11"/>
      <c r="AP994" s="11"/>
      <c r="AQ994" s="12"/>
      <c r="AR994" s="12"/>
      <c r="AS994" s="12"/>
      <c r="AT994" s="11"/>
      <c r="AU994" s="11"/>
      <c r="AV994" s="11"/>
      <c r="AW994" s="11"/>
      <c r="AX994" s="11"/>
      <c r="AY994" s="11"/>
      <c r="AZ994" s="11"/>
      <c r="BA994" s="11"/>
      <c r="BB994" s="12"/>
      <c r="BC994" s="11"/>
      <c r="BD994" s="16"/>
      <c r="BE994" s="16"/>
    </row>
    <row r="995" spans="1:57" x14ac:dyDescent="0.3">
      <c r="A995" s="11" t="s">
        <v>3849</v>
      </c>
      <c r="B995" s="11" t="s">
        <v>3850</v>
      </c>
      <c r="C995" s="11" t="s">
        <v>1372</v>
      </c>
      <c r="D995" s="11" t="s">
        <v>1486</v>
      </c>
      <c r="E995" s="11" t="s">
        <v>165</v>
      </c>
      <c r="F995" s="11" t="s">
        <v>460</v>
      </c>
      <c r="G995" s="13">
        <v>42580.472245370373</v>
      </c>
      <c r="H995" s="11"/>
      <c r="I995" s="11"/>
      <c r="J995" s="11" t="s">
        <v>387</v>
      </c>
      <c r="K995" s="11"/>
      <c r="L995" s="11" t="s">
        <v>699</v>
      </c>
      <c r="M995" s="11" t="s">
        <v>353</v>
      </c>
      <c r="N995" s="11">
        <v>1069960001</v>
      </c>
      <c r="O995" s="11" t="s">
        <v>1473</v>
      </c>
      <c r="P995" s="11" t="s">
        <v>165</v>
      </c>
      <c r="Q995" s="11" t="s">
        <v>369</v>
      </c>
      <c r="R995" s="11"/>
      <c r="S995" s="11" t="s">
        <v>1383</v>
      </c>
      <c r="T995" s="11"/>
      <c r="U995" s="11"/>
      <c r="V995" s="11"/>
      <c r="W995" s="11"/>
      <c r="X995" s="36">
        <f t="shared" si="30"/>
        <v>0</v>
      </c>
      <c r="Y995" s="36">
        <f t="shared" si="31"/>
        <v>0</v>
      </c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2"/>
      <c r="AL995" s="12"/>
      <c r="AM995" s="12"/>
      <c r="AN995" s="12"/>
      <c r="AO995" s="11"/>
      <c r="AP995" s="11"/>
      <c r="AQ995" s="12"/>
      <c r="AR995" s="12"/>
      <c r="AS995" s="12"/>
      <c r="AT995" s="11"/>
      <c r="AU995" s="11"/>
      <c r="AV995" s="11"/>
      <c r="AW995" s="11"/>
      <c r="AX995" s="11"/>
      <c r="AY995" s="11"/>
      <c r="AZ995" s="11"/>
      <c r="BA995" s="11"/>
      <c r="BB995" s="12"/>
      <c r="BC995" s="11"/>
      <c r="BD995" s="16"/>
      <c r="BE995" s="16"/>
    </row>
    <row r="996" spans="1:57" x14ac:dyDescent="0.3">
      <c r="A996" s="11" t="s">
        <v>3851</v>
      </c>
      <c r="B996" s="11" t="s">
        <v>3852</v>
      </c>
      <c r="C996" s="11" t="s">
        <v>1372</v>
      </c>
      <c r="D996" s="11" t="s">
        <v>3853</v>
      </c>
      <c r="E996" s="11" t="s">
        <v>3854</v>
      </c>
      <c r="F996" s="11" t="s">
        <v>423</v>
      </c>
      <c r="G996" s="13">
        <v>42580.59578703704</v>
      </c>
      <c r="H996" s="11"/>
      <c r="I996" s="11"/>
      <c r="J996" s="11" t="s">
        <v>387</v>
      </c>
      <c r="K996" s="11"/>
      <c r="L996" s="11" t="s">
        <v>699</v>
      </c>
      <c r="M996" s="11" t="s">
        <v>353</v>
      </c>
      <c r="N996" s="11">
        <v>1069960001</v>
      </c>
      <c r="O996" s="11" t="s">
        <v>1473</v>
      </c>
      <c r="P996" s="11" t="s">
        <v>297</v>
      </c>
      <c r="Q996" s="11" t="s">
        <v>369</v>
      </c>
      <c r="R996" s="11"/>
      <c r="S996" s="11" t="s">
        <v>1374</v>
      </c>
      <c r="T996" s="11">
        <v>220</v>
      </c>
      <c r="U996" s="11">
        <v>129</v>
      </c>
      <c r="V996" s="11"/>
      <c r="W996" s="11"/>
      <c r="X996" s="36">
        <f t="shared" si="30"/>
        <v>220</v>
      </c>
      <c r="Y996" s="36">
        <f t="shared" si="31"/>
        <v>129</v>
      </c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6"/>
      <c r="BE996" s="16"/>
    </row>
    <row r="997" spans="1:57" x14ac:dyDescent="0.3">
      <c r="A997" s="11" t="s">
        <v>3855</v>
      </c>
      <c r="B997" s="11" t="s">
        <v>3856</v>
      </c>
      <c r="C997" s="11" t="s">
        <v>1372</v>
      </c>
      <c r="D997" s="11" t="s">
        <v>1436</v>
      </c>
      <c r="E997" s="11" t="s">
        <v>423</v>
      </c>
      <c r="F997" s="11" t="s">
        <v>423</v>
      </c>
      <c r="G997" s="13">
        <v>42583.337222222224</v>
      </c>
      <c r="H997" s="11"/>
      <c r="I997" s="11"/>
      <c r="J997" s="11" t="s">
        <v>350</v>
      </c>
      <c r="K997" s="11"/>
      <c r="L997" s="11" t="s">
        <v>699</v>
      </c>
      <c r="M997" s="11" t="s">
        <v>353</v>
      </c>
      <c r="N997" s="11">
        <v>1069960001</v>
      </c>
      <c r="O997" s="11" t="s">
        <v>1473</v>
      </c>
      <c r="P997" s="11" t="s">
        <v>165</v>
      </c>
      <c r="Q997" s="11" t="s">
        <v>369</v>
      </c>
      <c r="R997" s="11"/>
      <c r="S997" s="11" t="s">
        <v>1374</v>
      </c>
      <c r="T997" s="11">
        <v>25</v>
      </c>
      <c r="U997" s="11">
        <v>25</v>
      </c>
      <c r="V997" s="11"/>
      <c r="W997" s="11"/>
      <c r="X997" s="36">
        <f t="shared" si="30"/>
        <v>25</v>
      </c>
      <c r="Y997" s="36">
        <f t="shared" si="31"/>
        <v>25</v>
      </c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2"/>
      <c r="AL997" s="12"/>
      <c r="AM997" s="12"/>
      <c r="AN997" s="12"/>
      <c r="AO997" s="11"/>
      <c r="AP997" s="11"/>
      <c r="AQ997" s="12"/>
      <c r="AR997" s="12"/>
      <c r="AS997" s="12"/>
      <c r="AT997" s="11"/>
      <c r="AU997" s="11"/>
      <c r="AV997" s="11"/>
      <c r="AW997" s="11"/>
      <c r="AX997" s="11"/>
      <c r="AY997" s="11"/>
      <c r="AZ997" s="11"/>
      <c r="BA997" s="11"/>
      <c r="BB997" s="12"/>
      <c r="BC997" s="11"/>
      <c r="BD997" s="16"/>
      <c r="BE997" s="16"/>
    </row>
    <row r="998" spans="1:57" x14ac:dyDescent="0.3">
      <c r="A998" s="11" t="s">
        <v>3857</v>
      </c>
      <c r="B998" s="11" t="s">
        <v>3858</v>
      </c>
      <c r="C998" s="11" t="s">
        <v>1372</v>
      </c>
      <c r="D998" s="11" t="s">
        <v>1397</v>
      </c>
      <c r="E998" s="11" t="s">
        <v>458</v>
      </c>
      <c r="F998" s="11" t="s">
        <v>458</v>
      </c>
      <c r="G998" s="13">
        <v>42583.449641203704</v>
      </c>
      <c r="H998" s="11"/>
      <c r="I998" s="11"/>
      <c r="J998" s="11" t="s">
        <v>350</v>
      </c>
      <c r="K998" s="11"/>
      <c r="L998" s="11" t="s">
        <v>699</v>
      </c>
      <c r="M998" s="11" t="s">
        <v>353</v>
      </c>
      <c r="N998" s="11">
        <v>1069960001</v>
      </c>
      <c r="O998" s="11" t="s">
        <v>1473</v>
      </c>
      <c r="P998" s="11" t="s">
        <v>165</v>
      </c>
      <c r="Q998" s="11"/>
      <c r="R998" s="11"/>
      <c r="S998" s="11" t="s">
        <v>1383</v>
      </c>
      <c r="T998" s="11"/>
      <c r="U998" s="11"/>
      <c r="V998" s="11"/>
      <c r="W998" s="11"/>
      <c r="X998" s="36">
        <f t="shared" si="30"/>
        <v>0</v>
      </c>
      <c r="Y998" s="36">
        <f t="shared" si="31"/>
        <v>0</v>
      </c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2"/>
      <c r="AL998" s="11"/>
      <c r="AM998" s="12"/>
      <c r="AN998" s="12"/>
      <c r="AO998" s="11"/>
      <c r="AP998" s="11"/>
      <c r="AQ998" s="12"/>
      <c r="AR998" s="11"/>
      <c r="AS998" s="12"/>
      <c r="AT998" s="11"/>
      <c r="AU998" s="11"/>
      <c r="AV998" s="11"/>
      <c r="AW998" s="11"/>
      <c r="AX998" s="11"/>
      <c r="AY998" s="11"/>
      <c r="AZ998" s="11"/>
      <c r="BA998" s="11"/>
      <c r="BB998" s="12"/>
      <c r="BC998" s="11"/>
      <c r="BD998" s="16"/>
      <c r="BE998" s="16"/>
    </row>
    <row r="999" spans="1:57" x14ac:dyDescent="0.3">
      <c r="A999" s="11" t="s">
        <v>3859</v>
      </c>
      <c r="B999" s="11" t="s">
        <v>3860</v>
      </c>
      <c r="C999" s="11" t="s">
        <v>1372</v>
      </c>
      <c r="D999" s="11" t="s">
        <v>1449</v>
      </c>
      <c r="E999" s="11" t="s">
        <v>649</v>
      </c>
      <c r="F999" s="11" t="s">
        <v>649</v>
      </c>
      <c r="G999" s="13">
        <v>42583.525416666664</v>
      </c>
      <c r="H999" s="11">
        <v>42852.303148148145</v>
      </c>
      <c r="I999" s="11" t="s">
        <v>649</v>
      </c>
      <c r="J999" s="11" t="s">
        <v>350</v>
      </c>
      <c r="K999" s="11"/>
      <c r="L999" s="11" t="s">
        <v>699</v>
      </c>
      <c r="M999" s="11" t="s">
        <v>353</v>
      </c>
      <c r="N999" s="11">
        <v>1069960001</v>
      </c>
      <c r="O999" s="11" t="s">
        <v>1473</v>
      </c>
      <c r="P999" s="11" t="s">
        <v>77</v>
      </c>
      <c r="Q999" s="11" t="s">
        <v>369</v>
      </c>
      <c r="R999" s="11" t="s">
        <v>983</v>
      </c>
      <c r="S999" s="11" t="s">
        <v>1374</v>
      </c>
      <c r="T999" s="11">
        <v>16</v>
      </c>
      <c r="U999" s="11">
        <v>15</v>
      </c>
      <c r="V999" s="11"/>
      <c r="W999" s="11"/>
      <c r="X999" s="36">
        <f t="shared" si="30"/>
        <v>16</v>
      </c>
      <c r="Y999" s="36">
        <f t="shared" si="31"/>
        <v>15</v>
      </c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6"/>
      <c r="BE999" s="16"/>
    </row>
    <row r="1000" spans="1:57" x14ac:dyDescent="0.3">
      <c r="A1000" s="11" t="s">
        <v>3863</v>
      </c>
      <c r="B1000" s="11" t="s">
        <v>4866</v>
      </c>
      <c r="C1000" s="11" t="s">
        <v>1372</v>
      </c>
      <c r="D1000" s="11" t="s">
        <v>1399</v>
      </c>
      <c r="E1000" s="11" t="s">
        <v>436</v>
      </c>
      <c r="F1000" s="11" t="s">
        <v>436</v>
      </c>
      <c r="G1000" s="13">
        <v>42583.644155092596</v>
      </c>
      <c r="H1000" s="11"/>
      <c r="I1000" s="11"/>
      <c r="J1000" s="11" t="s">
        <v>350</v>
      </c>
      <c r="K1000" s="11"/>
      <c r="L1000" s="11" t="s">
        <v>699</v>
      </c>
      <c r="M1000" s="11" t="s">
        <v>348</v>
      </c>
      <c r="N1000" s="11">
        <v>1069960001</v>
      </c>
      <c r="O1000" s="11" t="s">
        <v>1473</v>
      </c>
      <c r="P1000" s="11" t="s">
        <v>115</v>
      </c>
      <c r="Q1000" s="11" t="s">
        <v>369</v>
      </c>
      <c r="R1000" s="11" t="s">
        <v>980</v>
      </c>
      <c r="S1000" s="11" t="s">
        <v>1374</v>
      </c>
      <c r="T1000" s="11"/>
      <c r="U1000" s="11">
        <v>31</v>
      </c>
      <c r="V1000" s="11"/>
      <c r="W1000" s="11"/>
      <c r="X1000" s="36">
        <f t="shared" si="30"/>
        <v>0</v>
      </c>
      <c r="Y1000" s="36">
        <f t="shared" si="31"/>
        <v>31</v>
      </c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6"/>
      <c r="BE1000" s="16"/>
    </row>
    <row r="1001" spans="1:57" x14ac:dyDescent="0.3">
      <c r="A1001" s="11" t="s">
        <v>3864</v>
      </c>
      <c r="B1001" s="11" t="s">
        <v>3865</v>
      </c>
      <c r="C1001" s="11" t="s">
        <v>1372</v>
      </c>
      <c r="D1001" s="11" t="s">
        <v>3853</v>
      </c>
      <c r="E1001" s="11" t="s">
        <v>3854</v>
      </c>
      <c r="F1001" s="11" t="s">
        <v>3854</v>
      </c>
      <c r="G1001" s="13">
        <v>42583.654710648145</v>
      </c>
      <c r="H1001" s="11"/>
      <c r="I1001" s="11"/>
      <c r="J1001" s="11" t="s">
        <v>387</v>
      </c>
      <c r="K1001" s="11"/>
      <c r="L1001" s="11" t="s">
        <v>699</v>
      </c>
      <c r="M1001" s="11" t="s">
        <v>353</v>
      </c>
      <c r="N1001" s="11">
        <v>1019960001</v>
      </c>
      <c r="O1001" s="11" t="s">
        <v>1473</v>
      </c>
      <c r="P1001" s="11" t="s">
        <v>165</v>
      </c>
      <c r="Q1001" s="11" t="s">
        <v>369</v>
      </c>
      <c r="R1001" s="11"/>
      <c r="S1001" s="11" t="s">
        <v>1374</v>
      </c>
      <c r="T1001" s="11"/>
      <c r="U1001" s="11"/>
      <c r="V1001" s="11"/>
      <c r="W1001" s="11"/>
      <c r="X1001" s="36">
        <f t="shared" si="30"/>
        <v>0</v>
      </c>
      <c r="Y1001" s="36">
        <f t="shared" si="31"/>
        <v>0</v>
      </c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6"/>
      <c r="BE1001" s="16"/>
    </row>
    <row r="1002" spans="1:57" x14ac:dyDescent="0.3">
      <c r="A1002" s="11" t="s">
        <v>3866</v>
      </c>
      <c r="B1002" s="11" t="s">
        <v>3867</v>
      </c>
      <c r="C1002" s="11" t="s">
        <v>1372</v>
      </c>
      <c r="D1002" s="11" t="s">
        <v>1502</v>
      </c>
      <c r="E1002" s="11" t="s">
        <v>376</v>
      </c>
      <c r="F1002" s="11" t="s">
        <v>376</v>
      </c>
      <c r="G1002" s="13">
        <v>42584.977951388886</v>
      </c>
      <c r="H1002" s="11"/>
      <c r="I1002" s="11"/>
      <c r="J1002" s="11" t="s">
        <v>354</v>
      </c>
      <c r="K1002" s="11"/>
      <c r="L1002" s="11" t="s">
        <v>700</v>
      </c>
      <c r="M1002" s="11" t="s">
        <v>353</v>
      </c>
      <c r="N1002" s="11">
        <v>1069960001</v>
      </c>
      <c r="O1002" s="11" t="s">
        <v>1473</v>
      </c>
      <c r="P1002" s="11" t="s">
        <v>61</v>
      </c>
      <c r="Q1002" s="11"/>
      <c r="R1002" s="11" t="s">
        <v>978</v>
      </c>
      <c r="S1002" s="11" t="s">
        <v>1374</v>
      </c>
      <c r="T1002" s="11"/>
      <c r="U1002" s="11"/>
      <c r="V1002" s="11"/>
      <c r="W1002" s="11"/>
      <c r="X1002" s="36">
        <f t="shared" si="30"/>
        <v>0</v>
      </c>
      <c r="Y1002" s="36">
        <f t="shared" si="31"/>
        <v>0</v>
      </c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6"/>
      <c r="BE1002" s="16"/>
    </row>
    <row r="1003" spans="1:57" x14ac:dyDescent="0.3">
      <c r="A1003" s="11" t="s">
        <v>3868</v>
      </c>
      <c r="B1003" s="11" t="s">
        <v>4014</v>
      </c>
      <c r="C1003" s="11" t="s">
        <v>1372</v>
      </c>
      <c r="D1003" s="11" t="s">
        <v>1502</v>
      </c>
      <c r="E1003" s="11" t="s">
        <v>376</v>
      </c>
      <c r="F1003" s="11" t="s">
        <v>376</v>
      </c>
      <c r="G1003" s="13">
        <v>42585.095081018517</v>
      </c>
      <c r="H1003" s="11">
        <v>42827.960613425923</v>
      </c>
      <c r="I1003" s="11" t="s">
        <v>376</v>
      </c>
      <c r="J1003" s="11" t="s">
        <v>354</v>
      </c>
      <c r="K1003" s="11"/>
      <c r="L1003" s="11" t="s">
        <v>704</v>
      </c>
      <c r="M1003" s="11" t="s">
        <v>348</v>
      </c>
      <c r="N1003" s="11">
        <v>1019960008</v>
      </c>
      <c r="O1003" s="11" t="s">
        <v>1475</v>
      </c>
      <c r="P1003" s="11" t="s">
        <v>61</v>
      </c>
      <c r="Q1003" s="11" t="s">
        <v>369</v>
      </c>
      <c r="R1003" s="11" t="s">
        <v>978</v>
      </c>
      <c r="S1003" s="11" t="s">
        <v>1383</v>
      </c>
      <c r="T1003" s="11">
        <v>190</v>
      </c>
      <c r="U1003" s="11">
        <v>133.5</v>
      </c>
      <c r="V1003" s="11"/>
      <c r="W1003" s="11"/>
      <c r="X1003" s="36">
        <f t="shared" si="30"/>
        <v>190</v>
      </c>
      <c r="Y1003" s="36">
        <f t="shared" si="31"/>
        <v>133.5</v>
      </c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6"/>
      <c r="BE1003" s="16"/>
    </row>
    <row r="1004" spans="1:57" x14ac:dyDescent="0.3">
      <c r="A1004" s="11" t="s">
        <v>3869</v>
      </c>
      <c r="B1004" s="11" t="s">
        <v>3870</v>
      </c>
      <c r="C1004" s="11" t="s">
        <v>1372</v>
      </c>
      <c r="D1004" s="11" t="s">
        <v>1446</v>
      </c>
      <c r="E1004" s="11" t="s">
        <v>550</v>
      </c>
      <c r="F1004" s="11" t="s">
        <v>550</v>
      </c>
      <c r="G1004" s="13">
        <v>42585.595833333333</v>
      </c>
      <c r="H1004" s="11"/>
      <c r="I1004" s="11"/>
      <c r="J1004" s="11" t="s">
        <v>350</v>
      </c>
      <c r="K1004" s="11"/>
      <c r="L1004" s="11" t="s">
        <v>699</v>
      </c>
      <c r="M1004" s="11" t="s">
        <v>353</v>
      </c>
      <c r="N1004" s="11">
        <v>1069960001</v>
      </c>
      <c r="O1004" s="11" t="s">
        <v>1473</v>
      </c>
      <c r="P1004" s="11" t="s">
        <v>520</v>
      </c>
      <c r="Q1004" s="11" t="s">
        <v>369</v>
      </c>
      <c r="R1004" s="11" t="s">
        <v>983</v>
      </c>
      <c r="S1004" s="11" t="s">
        <v>1374</v>
      </c>
      <c r="T1004" s="11">
        <v>86</v>
      </c>
      <c r="U1004" s="11">
        <v>89</v>
      </c>
      <c r="V1004" s="11"/>
      <c r="W1004" s="11"/>
      <c r="X1004" s="36">
        <f t="shared" ref="X1004:X1067" si="32">T1004+V1004</f>
        <v>86</v>
      </c>
      <c r="Y1004" s="36">
        <f t="shared" ref="Y1004:Y1067" si="33">U1004+W1004</f>
        <v>89</v>
      </c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6"/>
      <c r="BE1004" s="16"/>
    </row>
    <row r="1005" spans="1:57" x14ac:dyDescent="0.3">
      <c r="A1005" s="11" t="s">
        <v>3871</v>
      </c>
      <c r="B1005" s="11" t="s">
        <v>3872</v>
      </c>
      <c r="C1005" s="11" t="s">
        <v>1372</v>
      </c>
      <c r="D1005" s="11" t="s">
        <v>1407</v>
      </c>
      <c r="E1005" s="11" t="s">
        <v>115</v>
      </c>
      <c r="F1005" s="11" t="s">
        <v>509</v>
      </c>
      <c r="G1005" s="13">
        <v>42585.629259259258</v>
      </c>
      <c r="H1005" s="11"/>
      <c r="I1005" s="11"/>
      <c r="J1005" s="11" t="s">
        <v>350</v>
      </c>
      <c r="K1005" s="11"/>
      <c r="L1005" s="11" t="s">
        <v>704</v>
      </c>
      <c r="M1005" s="11" t="s">
        <v>353</v>
      </c>
      <c r="N1005" s="11">
        <v>1069960001</v>
      </c>
      <c r="O1005" s="11" t="s">
        <v>1475</v>
      </c>
      <c r="P1005" s="11" t="s">
        <v>115</v>
      </c>
      <c r="Q1005" s="11" t="s">
        <v>369</v>
      </c>
      <c r="R1005" s="11" t="s">
        <v>980</v>
      </c>
      <c r="S1005" s="11" t="s">
        <v>1374</v>
      </c>
      <c r="T1005" s="11">
        <v>1650</v>
      </c>
      <c r="U1005" s="11">
        <v>1650</v>
      </c>
      <c r="V1005" s="11">
        <v>108</v>
      </c>
      <c r="W1005" s="11">
        <v>100</v>
      </c>
      <c r="X1005" s="36">
        <f t="shared" si="32"/>
        <v>1758</v>
      </c>
      <c r="Y1005" s="36">
        <f t="shared" si="33"/>
        <v>1750</v>
      </c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2"/>
      <c r="AL1005" s="11"/>
      <c r="AM1005" s="12"/>
      <c r="AN1005" s="12"/>
      <c r="AO1005" s="11"/>
      <c r="AP1005" s="11"/>
      <c r="AQ1005" s="12"/>
      <c r="AR1005" s="11"/>
      <c r="AS1005" s="12"/>
      <c r="AT1005" s="11"/>
      <c r="AU1005" s="11"/>
      <c r="AV1005" s="11"/>
      <c r="AW1005" s="11"/>
      <c r="AX1005" s="11"/>
      <c r="AY1005" s="11"/>
      <c r="AZ1005" s="11"/>
      <c r="BA1005" s="11"/>
      <c r="BB1005" s="12"/>
      <c r="BC1005" s="11"/>
      <c r="BD1005" s="16"/>
      <c r="BE1005" s="16"/>
    </row>
    <row r="1006" spans="1:57" x14ac:dyDescent="0.3">
      <c r="A1006" s="11" t="s">
        <v>3873</v>
      </c>
      <c r="B1006" s="11" t="s">
        <v>3874</v>
      </c>
      <c r="C1006" s="11" t="s">
        <v>1372</v>
      </c>
      <c r="D1006" s="11" t="s">
        <v>1397</v>
      </c>
      <c r="E1006" s="11" t="s">
        <v>458</v>
      </c>
      <c r="F1006" s="11" t="s">
        <v>458</v>
      </c>
      <c r="G1006" s="13">
        <v>42586.334224537037</v>
      </c>
      <c r="H1006" s="11"/>
      <c r="I1006" s="11"/>
      <c r="J1006" s="11" t="s">
        <v>350</v>
      </c>
      <c r="K1006" s="11"/>
      <c r="L1006" s="11" t="s">
        <v>699</v>
      </c>
      <c r="M1006" s="11" t="s">
        <v>353</v>
      </c>
      <c r="N1006" s="11">
        <v>1069960001</v>
      </c>
      <c r="O1006" s="11" t="s">
        <v>1473</v>
      </c>
      <c r="P1006" s="11" t="s">
        <v>165</v>
      </c>
      <c r="Q1006" s="11"/>
      <c r="R1006" s="11"/>
      <c r="S1006" s="11" t="s">
        <v>1383</v>
      </c>
      <c r="T1006" s="11"/>
      <c r="U1006" s="11"/>
      <c r="V1006" s="11"/>
      <c r="W1006" s="11"/>
      <c r="X1006" s="36">
        <f t="shared" si="32"/>
        <v>0</v>
      </c>
      <c r="Y1006" s="36">
        <f t="shared" si="33"/>
        <v>0</v>
      </c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6"/>
      <c r="BE1006" s="16"/>
    </row>
    <row r="1007" spans="1:57" x14ac:dyDescent="0.3">
      <c r="A1007" s="11" t="s">
        <v>3875</v>
      </c>
      <c r="B1007" s="11" t="s">
        <v>3876</v>
      </c>
      <c r="C1007" s="11" t="s">
        <v>1372</v>
      </c>
      <c r="D1007" s="11" t="s">
        <v>1449</v>
      </c>
      <c r="E1007" s="11" t="s">
        <v>649</v>
      </c>
      <c r="F1007" s="11" t="s">
        <v>649</v>
      </c>
      <c r="G1007" s="13">
        <v>42586.379710648151</v>
      </c>
      <c r="H1007" s="11">
        <v>42872.485497685186</v>
      </c>
      <c r="I1007" s="11" t="s">
        <v>3740</v>
      </c>
      <c r="J1007" s="11" t="s">
        <v>350</v>
      </c>
      <c r="K1007" s="11"/>
      <c r="L1007" s="11" t="s">
        <v>1047</v>
      </c>
      <c r="M1007" s="11" t="s">
        <v>348</v>
      </c>
      <c r="N1007" s="11">
        <v>1019960005</v>
      </c>
      <c r="O1007" s="11" t="s">
        <v>1475</v>
      </c>
      <c r="P1007" s="11" t="s">
        <v>77</v>
      </c>
      <c r="Q1007" s="11" t="s">
        <v>369</v>
      </c>
      <c r="R1007" s="11" t="s">
        <v>983</v>
      </c>
      <c r="S1007" s="11" t="s">
        <v>1383</v>
      </c>
      <c r="T1007" s="11">
        <v>240</v>
      </c>
      <c r="U1007" s="11">
        <v>168.5</v>
      </c>
      <c r="V1007" s="11"/>
      <c r="W1007" s="11"/>
      <c r="X1007" s="36">
        <f t="shared" si="32"/>
        <v>240</v>
      </c>
      <c r="Y1007" s="36">
        <f t="shared" si="33"/>
        <v>168.5</v>
      </c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1"/>
      <c r="AU1007" s="11"/>
      <c r="AV1007" s="11"/>
      <c r="AW1007" s="11"/>
      <c r="AX1007" s="11"/>
      <c r="AY1007" s="11"/>
      <c r="AZ1007" s="11"/>
      <c r="BA1007" s="11"/>
      <c r="BB1007" s="12"/>
      <c r="BC1007" s="11"/>
      <c r="BD1007" s="16"/>
      <c r="BE1007" s="16"/>
    </row>
    <row r="1008" spans="1:57" x14ac:dyDescent="0.3">
      <c r="A1008" s="11" t="s">
        <v>3877</v>
      </c>
      <c r="B1008" s="11" t="s">
        <v>4610</v>
      </c>
      <c r="C1008" s="11" t="s">
        <v>1372</v>
      </c>
      <c r="D1008" s="11" t="s">
        <v>1808</v>
      </c>
      <c r="E1008" s="11" t="s">
        <v>1562</v>
      </c>
      <c r="F1008" s="11" t="s">
        <v>1562</v>
      </c>
      <c r="G1008" s="13">
        <v>42586.383819444447</v>
      </c>
      <c r="H1008" s="11">
        <v>42793.986319444448</v>
      </c>
      <c r="I1008" s="11" t="s">
        <v>3523</v>
      </c>
      <c r="J1008" s="11" t="s">
        <v>387</v>
      </c>
      <c r="K1008" s="11"/>
      <c r="L1008" s="11" t="s">
        <v>699</v>
      </c>
      <c r="M1008" s="11" t="s">
        <v>353</v>
      </c>
      <c r="N1008" s="11">
        <v>1069960001</v>
      </c>
      <c r="O1008" s="11" t="s">
        <v>1473</v>
      </c>
      <c r="P1008" s="11" t="s">
        <v>165</v>
      </c>
      <c r="Q1008" s="11" t="s">
        <v>369</v>
      </c>
      <c r="R1008" s="11" t="s">
        <v>979</v>
      </c>
      <c r="S1008" s="11" t="s">
        <v>1383</v>
      </c>
      <c r="T1008" s="11">
        <v>40</v>
      </c>
      <c r="U1008" s="11">
        <v>39.200000000000003</v>
      </c>
      <c r="V1008" s="11"/>
      <c r="W1008" s="11"/>
      <c r="X1008" s="36">
        <f t="shared" si="32"/>
        <v>40</v>
      </c>
      <c r="Y1008" s="36">
        <f t="shared" si="33"/>
        <v>39.200000000000003</v>
      </c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2"/>
      <c r="AN1008" s="12"/>
      <c r="AO1008" s="12"/>
      <c r="AP1008" s="12"/>
      <c r="AQ1008" s="12"/>
      <c r="AR1008" s="12"/>
      <c r="AS1008" s="12"/>
      <c r="AT1008" s="11"/>
      <c r="AU1008" s="11"/>
      <c r="AV1008" s="11"/>
      <c r="AW1008" s="11"/>
      <c r="AX1008" s="11"/>
      <c r="AY1008" s="11"/>
      <c r="AZ1008" s="11"/>
      <c r="BA1008" s="11"/>
      <c r="BB1008" s="12"/>
      <c r="BC1008" s="11"/>
      <c r="BD1008" s="16"/>
      <c r="BE1008" s="16"/>
    </row>
    <row r="1009" spans="1:57" x14ac:dyDescent="0.3">
      <c r="A1009" s="11" t="s">
        <v>3878</v>
      </c>
      <c r="B1009" s="11" t="s">
        <v>3879</v>
      </c>
      <c r="C1009" s="11" t="s">
        <v>1372</v>
      </c>
      <c r="D1009" s="11" t="s">
        <v>1461</v>
      </c>
      <c r="E1009" s="11" t="s">
        <v>391</v>
      </c>
      <c r="F1009" s="11" t="s">
        <v>2626</v>
      </c>
      <c r="G1009" s="13">
        <v>42586.664131944446</v>
      </c>
      <c r="H1009" s="11"/>
      <c r="I1009" s="11"/>
      <c r="J1009" s="11" t="s">
        <v>350</v>
      </c>
      <c r="K1009" s="11"/>
      <c r="L1009" s="11" t="s">
        <v>704</v>
      </c>
      <c r="M1009" s="11" t="s">
        <v>353</v>
      </c>
      <c r="N1009" s="11">
        <v>1069960004</v>
      </c>
      <c r="O1009" s="11" t="s">
        <v>1473</v>
      </c>
      <c r="P1009" s="11" t="s">
        <v>77</v>
      </c>
      <c r="Q1009" s="11" t="s">
        <v>369</v>
      </c>
      <c r="R1009" s="11" t="s">
        <v>983</v>
      </c>
      <c r="S1009" s="11" t="s">
        <v>1374</v>
      </c>
      <c r="T1009" s="11"/>
      <c r="U1009" s="11"/>
      <c r="V1009" s="11"/>
      <c r="W1009" s="11"/>
      <c r="X1009" s="36">
        <f t="shared" si="32"/>
        <v>0</v>
      </c>
      <c r="Y1009" s="36">
        <f t="shared" si="33"/>
        <v>0</v>
      </c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6"/>
      <c r="BE1009" s="16"/>
    </row>
    <row r="1010" spans="1:57" x14ac:dyDescent="0.3">
      <c r="A1010" s="11" t="s">
        <v>3880</v>
      </c>
      <c r="B1010" s="11" t="s">
        <v>3881</v>
      </c>
      <c r="C1010" s="11" t="s">
        <v>1372</v>
      </c>
      <c r="D1010" s="11" t="s">
        <v>1461</v>
      </c>
      <c r="E1010" s="11" t="s">
        <v>391</v>
      </c>
      <c r="F1010" s="11" t="s">
        <v>2626</v>
      </c>
      <c r="G1010" s="13">
        <v>42586.669548611113</v>
      </c>
      <c r="H1010" s="11"/>
      <c r="I1010" s="11"/>
      <c r="J1010" s="11" t="s">
        <v>350</v>
      </c>
      <c r="K1010" s="11"/>
      <c r="L1010" s="11" t="s">
        <v>704</v>
      </c>
      <c r="M1010" s="11" t="s">
        <v>353</v>
      </c>
      <c r="N1010" s="11">
        <v>1069960004</v>
      </c>
      <c r="O1010" s="11" t="s">
        <v>1473</v>
      </c>
      <c r="P1010" s="11" t="s">
        <v>77</v>
      </c>
      <c r="Q1010" s="11" t="s">
        <v>369</v>
      </c>
      <c r="R1010" s="11" t="s">
        <v>983</v>
      </c>
      <c r="S1010" s="11" t="s">
        <v>1374</v>
      </c>
      <c r="T1010" s="11"/>
      <c r="U1010" s="11"/>
      <c r="V1010" s="11"/>
      <c r="W1010" s="11"/>
      <c r="X1010" s="36">
        <f t="shared" si="32"/>
        <v>0</v>
      </c>
      <c r="Y1010" s="36">
        <f t="shared" si="33"/>
        <v>0</v>
      </c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2"/>
      <c r="AN1010" s="11"/>
      <c r="AO1010" s="11"/>
      <c r="AP1010" s="11"/>
      <c r="AQ1010" s="12"/>
      <c r="AR1010" s="12"/>
      <c r="AS1010" s="12"/>
      <c r="AT1010" s="11"/>
      <c r="AU1010" s="11"/>
      <c r="AV1010" s="11"/>
      <c r="AW1010" s="11"/>
      <c r="AX1010" s="11"/>
      <c r="AY1010" s="11"/>
      <c r="AZ1010" s="11"/>
      <c r="BA1010" s="11"/>
      <c r="BB1010" s="12"/>
      <c r="BC1010" s="11"/>
      <c r="BD1010" s="16"/>
      <c r="BE1010" s="16"/>
    </row>
    <row r="1011" spans="1:57" x14ac:dyDescent="0.3">
      <c r="A1011" s="11" t="s">
        <v>3882</v>
      </c>
      <c r="B1011" s="11" t="s">
        <v>3883</v>
      </c>
      <c r="C1011" s="11" t="s">
        <v>1372</v>
      </c>
      <c r="D1011" s="11" t="s">
        <v>1461</v>
      </c>
      <c r="E1011" s="11" t="s">
        <v>391</v>
      </c>
      <c r="F1011" s="11" t="s">
        <v>391</v>
      </c>
      <c r="G1011" s="13">
        <v>42586.676319444443</v>
      </c>
      <c r="H1011" s="11"/>
      <c r="I1011" s="11"/>
      <c r="J1011" s="11" t="s">
        <v>350</v>
      </c>
      <c r="K1011" s="11"/>
      <c r="L1011" s="11" t="s">
        <v>704</v>
      </c>
      <c r="M1011" s="11" t="s">
        <v>353</v>
      </c>
      <c r="N1011" s="11">
        <v>1069960004</v>
      </c>
      <c r="O1011" s="11" t="s">
        <v>1473</v>
      </c>
      <c r="P1011" s="11" t="s">
        <v>77</v>
      </c>
      <c r="Q1011" s="11" t="s">
        <v>369</v>
      </c>
      <c r="R1011" s="11" t="s">
        <v>983</v>
      </c>
      <c r="S1011" s="11" t="s">
        <v>1374</v>
      </c>
      <c r="T1011" s="11"/>
      <c r="U1011" s="11"/>
      <c r="V1011" s="11"/>
      <c r="W1011" s="11"/>
      <c r="X1011" s="36">
        <f t="shared" si="32"/>
        <v>0</v>
      </c>
      <c r="Y1011" s="36">
        <f t="shared" si="33"/>
        <v>0</v>
      </c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2"/>
      <c r="AL1011" s="12"/>
      <c r="AM1011" s="12"/>
      <c r="AN1011" s="11"/>
      <c r="AO1011" s="11"/>
      <c r="AP1011" s="11"/>
      <c r="AQ1011" s="12"/>
      <c r="AR1011" s="11"/>
      <c r="AS1011" s="12"/>
      <c r="AT1011" s="11"/>
      <c r="AU1011" s="11"/>
      <c r="AV1011" s="11"/>
      <c r="AW1011" s="11"/>
      <c r="AX1011" s="11"/>
      <c r="AY1011" s="11"/>
      <c r="AZ1011" s="11"/>
      <c r="BA1011" s="11"/>
      <c r="BB1011" s="12"/>
      <c r="BC1011" s="11"/>
      <c r="BD1011" s="16"/>
      <c r="BE1011" s="16"/>
    </row>
    <row r="1012" spans="1:57" x14ac:dyDescent="0.3">
      <c r="A1012" s="11" t="s">
        <v>3884</v>
      </c>
      <c r="B1012" s="11" t="s">
        <v>3885</v>
      </c>
      <c r="C1012" s="11" t="s">
        <v>1372</v>
      </c>
      <c r="D1012" s="11" t="s">
        <v>1461</v>
      </c>
      <c r="E1012" s="11" t="s">
        <v>391</v>
      </c>
      <c r="F1012" s="11" t="s">
        <v>391</v>
      </c>
      <c r="G1012" s="13">
        <v>42586.681030092594</v>
      </c>
      <c r="H1012" s="11"/>
      <c r="I1012" s="11"/>
      <c r="J1012" s="11" t="s">
        <v>350</v>
      </c>
      <c r="K1012" s="11"/>
      <c r="L1012" s="11" t="s">
        <v>704</v>
      </c>
      <c r="M1012" s="11" t="s">
        <v>353</v>
      </c>
      <c r="N1012" s="11">
        <v>1069960004</v>
      </c>
      <c r="O1012" s="11" t="s">
        <v>1473</v>
      </c>
      <c r="P1012" s="11" t="s">
        <v>77</v>
      </c>
      <c r="Q1012" s="11" t="s">
        <v>369</v>
      </c>
      <c r="R1012" s="11" t="s">
        <v>983</v>
      </c>
      <c r="S1012" s="11" t="s">
        <v>1374</v>
      </c>
      <c r="T1012" s="11"/>
      <c r="U1012" s="11"/>
      <c r="V1012" s="11"/>
      <c r="W1012" s="11"/>
      <c r="X1012" s="36">
        <f t="shared" si="32"/>
        <v>0</v>
      </c>
      <c r="Y1012" s="36">
        <f t="shared" si="33"/>
        <v>0</v>
      </c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2"/>
      <c r="AN1012" s="11"/>
      <c r="AO1012" s="11"/>
      <c r="AP1012" s="11"/>
      <c r="AQ1012" s="12"/>
      <c r="AR1012" s="11"/>
      <c r="AS1012" s="12"/>
      <c r="AT1012" s="11"/>
      <c r="AU1012" s="11"/>
      <c r="AV1012" s="11"/>
      <c r="AW1012" s="11"/>
      <c r="AX1012" s="11"/>
      <c r="AY1012" s="11"/>
      <c r="AZ1012" s="11"/>
      <c r="BA1012" s="11"/>
      <c r="BB1012" s="12"/>
      <c r="BC1012" s="11"/>
      <c r="BD1012" s="16"/>
      <c r="BE1012" s="16"/>
    </row>
    <row r="1013" spans="1:57" x14ac:dyDescent="0.3">
      <c r="A1013" s="11" t="s">
        <v>3886</v>
      </c>
      <c r="B1013" s="11" t="s">
        <v>3887</v>
      </c>
      <c r="C1013" s="11" t="s">
        <v>1372</v>
      </c>
      <c r="D1013" s="11" t="s">
        <v>1461</v>
      </c>
      <c r="E1013" s="11" t="s">
        <v>391</v>
      </c>
      <c r="F1013" s="11" t="s">
        <v>391</v>
      </c>
      <c r="G1013" s="13">
        <v>42586.685567129629</v>
      </c>
      <c r="H1013" s="11"/>
      <c r="I1013" s="11"/>
      <c r="J1013" s="11" t="s">
        <v>350</v>
      </c>
      <c r="K1013" s="11"/>
      <c r="L1013" s="11" t="s">
        <v>704</v>
      </c>
      <c r="M1013" s="11" t="s">
        <v>353</v>
      </c>
      <c r="N1013" s="11">
        <v>1069960004</v>
      </c>
      <c r="O1013" s="11" t="s">
        <v>1473</v>
      </c>
      <c r="P1013" s="11" t="s">
        <v>77</v>
      </c>
      <c r="Q1013" s="11" t="s">
        <v>369</v>
      </c>
      <c r="R1013" s="11" t="s">
        <v>983</v>
      </c>
      <c r="S1013" s="11" t="s">
        <v>1374</v>
      </c>
      <c r="T1013" s="11"/>
      <c r="U1013" s="11"/>
      <c r="V1013" s="11"/>
      <c r="W1013" s="11"/>
      <c r="X1013" s="36">
        <f t="shared" si="32"/>
        <v>0</v>
      </c>
      <c r="Y1013" s="36">
        <f t="shared" si="33"/>
        <v>0</v>
      </c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2"/>
      <c r="AL1013" s="12"/>
      <c r="AM1013" s="12"/>
      <c r="AN1013" s="12"/>
      <c r="AO1013" s="11"/>
      <c r="AP1013" s="11"/>
      <c r="AQ1013" s="12"/>
      <c r="AR1013" s="11"/>
      <c r="AS1013" s="12"/>
      <c r="AT1013" s="11"/>
      <c r="AU1013" s="11"/>
      <c r="AV1013" s="11"/>
      <c r="AW1013" s="11"/>
      <c r="AX1013" s="11"/>
      <c r="AY1013" s="11"/>
      <c r="AZ1013" s="11"/>
      <c r="BA1013" s="11"/>
      <c r="BB1013" s="12"/>
      <c r="BC1013" s="11"/>
      <c r="BD1013" s="16"/>
      <c r="BE1013" s="16"/>
    </row>
    <row r="1014" spans="1:57" x14ac:dyDescent="0.3">
      <c r="A1014" s="11" t="s">
        <v>3888</v>
      </c>
      <c r="B1014" s="11" t="s">
        <v>3889</v>
      </c>
      <c r="C1014" s="11" t="s">
        <v>1372</v>
      </c>
      <c r="D1014" s="11" t="s">
        <v>1493</v>
      </c>
      <c r="E1014" s="11" t="s">
        <v>628</v>
      </c>
      <c r="F1014" s="11" t="s">
        <v>628</v>
      </c>
      <c r="G1014" s="13">
        <v>42587.349687499998</v>
      </c>
      <c r="H1014" s="11"/>
      <c r="I1014" s="11"/>
      <c r="J1014" s="11" t="s">
        <v>350</v>
      </c>
      <c r="K1014" s="11"/>
      <c r="L1014" s="11" t="s">
        <v>699</v>
      </c>
      <c r="M1014" s="11" t="s">
        <v>353</v>
      </c>
      <c r="N1014" s="11">
        <v>1019960004</v>
      </c>
      <c r="O1014" s="11" t="s">
        <v>1473</v>
      </c>
      <c r="P1014" s="11" t="s">
        <v>241</v>
      </c>
      <c r="Q1014" s="11" t="s">
        <v>369</v>
      </c>
      <c r="R1014" s="11"/>
      <c r="S1014" s="11" t="s">
        <v>1374</v>
      </c>
      <c r="T1014" s="11"/>
      <c r="U1014" s="11"/>
      <c r="V1014" s="11"/>
      <c r="W1014" s="11"/>
      <c r="X1014" s="36">
        <f t="shared" si="32"/>
        <v>0</v>
      </c>
      <c r="Y1014" s="36">
        <f t="shared" si="33"/>
        <v>0</v>
      </c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2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6"/>
      <c r="BE1014" s="16"/>
    </row>
    <row r="1015" spans="1:57" x14ac:dyDescent="0.3">
      <c r="A1015" s="11" t="s">
        <v>3890</v>
      </c>
      <c r="B1015" s="11" t="s">
        <v>3891</v>
      </c>
      <c r="C1015" s="11" t="s">
        <v>1372</v>
      </c>
      <c r="D1015" s="11" t="s">
        <v>1449</v>
      </c>
      <c r="E1015" s="11" t="s">
        <v>649</v>
      </c>
      <c r="F1015" s="11" t="s">
        <v>649</v>
      </c>
      <c r="G1015" s="13">
        <v>42587.451944444445</v>
      </c>
      <c r="H1015" s="11">
        <v>42817.649548611109</v>
      </c>
      <c r="I1015" s="11" t="s">
        <v>649</v>
      </c>
      <c r="J1015" s="11" t="s">
        <v>350</v>
      </c>
      <c r="K1015" s="11"/>
      <c r="L1015" s="11" t="s">
        <v>699</v>
      </c>
      <c r="M1015" s="11" t="s">
        <v>353</v>
      </c>
      <c r="N1015" s="11">
        <v>1069960001</v>
      </c>
      <c r="O1015" s="11" t="s">
        <v>1473</v>
      </c>
      <c r="P1015" s="11" t="s">
        <v>77</v>
      </c>
      <c r="Q1015" s="11" t="s">
        <v>369</v>
      </c>
      <c r="R1015" s="11" t="s">
        <v>983</v>
      </c>
      <c r="S1015" s="11" t="s">
        <v>1383</v>
      </c>
      <c r="T1015" s="11"/>
      <c r="U1015" s="11"/>
      <c r="V1015" s="11"/>
      <c r="W1015" s="11"/>
      <c r="X1015" s="36">
        <f t="shared" si="32"/>
        <v>0</v>
      </c>
      <c r="Y1015" s="36">
        <f t="shared" si="33"/>
        <v>0</v>
      </c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2"/>
      <c r="AL1015" s="11"/>
      <c r="AM1015" s="12"/>
      <c r="AN1015" s="12"/>
      <c r="AO1015" s="11"/>
      <c r="AP1015" s="11"/>
      <c r="AQ1015" s="12"/>
      <c r="AR1015" s="12"/>
      <c r="AS1015" s="12"/>
      <c r="AT1015" s="11"/>
      <c r="AU1015" s="11"/>
      <c r="AV1015" s="11"/>
      <c r="AW1015" s="11"/>
      <c r="AX1015" s="11"/>
      <c r="AY1015" s="11"/>
      <c r="AZ1015" s="11"/>
      <c r="BA1015" s="11"/>
      <c r="BB1015" s="12"/>
      <c r="BC1015" s="11"/>
      <c r="BD1015" s="16"/>
      <c r="BE1015" s="16"/>
    </row>
    <row r="1016" spans="1:57" x14ac:dyDescent="0.3">
      <c r="A1016" s="11" t="s">
        <v>3892</v>
      </c>
      <c r="B1016" s="11" t="s">
        <v>3893</v>
      </c>
      <c r="C1016" s="11" t="s">
        <v>1372</v>
      </c>
      <c r="D1016" s="11" t="s">
        <v>2880</v>
      </c>
      <c r="E1016" s="11" t="s">
        <v>2881</v>
      </c>
      <c r="F1016" s="11" t="s">
        <v>2881</v>
      </c>
      <c r="G1016" s="13">
        <v>42590.36855324074</v>
      </c>
      <c r="H1016" s="13"/>
      <c r="I1016" s="11"/>
      <c r="J1016" s="11" t="s">
        <v>350</v>
      </c>
      <c r="K1016" s="11"/>
      <c r="L1016" s="11" t="s">
        <v>699</v>
      </c>
      <c r="M1016" s="11" t="s">
        <v>353</v>
      </c>
      <c r="N1016" s="11">
        <v>1069960003</v>
      </c>
      <c r="O1016" s="11" t="s">
        <v>1473</v>
      </c>
      <c r="P1016" s="11" t="s">
        <v>111</v>
      </c>
      <c r="Q1016" s="11"/>
      <c r="R1016" s="11"/>
      <c r="S1016" s="11" t="s">
        <v>1374</v>
      </c>
      <c r="T1016" s="11">
        <v>3</v>
      </c>
      <c r="U1016" s="11"/>
      <c r="V1016" s="11"/>
      <c r="W1016" s="11"/>
      <c r="X1016" s="36">
        <f t="shared" si="32"/>
        <v>3</v>
      </c>
      <c r="Y1016" s="36">
        <f t="shared" si="33"/>
        <v>0</v>
      </c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6"/>
      <c r="BE1016" s="16"/>
    </row>
    <row r="1017" spans="1:57" x14ac:dyDescent="0.3">
      <c r="A1017" s="11" t="s">
        <v>3894</v>
      </c>
      <c r="B1017" s="11" t="s">
        <v>3895</v>
      </c>
      <c r="C1017" s="11" t="s">
        <v>1372</v>
      </c>
      <c r="D1017" s="11" t="s">
        <v>1436</v>
      </c>
      <c r="E1017" s="11" t="s">
        <v>423</v>
      </c>
      <c r="F1017" s="11" t="s">
        <v>423</v>
      </c>
      <c r="G1017" s="13">
        <v>42590.866759259261</v>
      </c>
      <c r="H1017" s="13"/>
      <c r="I1017" s="11"/>
      <c r="J1017" s="11" t="s">
        <v>350</v>
      </c>
      <c r="K1017" s="11"/>
      <c r="L1017" s="11" t="s">
        <v>699</v>
      </c>
      <c r="M1017" s="11" t="s">
        <v>353</v>
      </c>
      <c r="N1017" s="11">
        <v>1069960001</v>
      </c>
      <c r="O1017" s="11" t="s">
        <v>1473</v>
      </c>
      <c r="P1017" s="11" t="s">
        <v>297</v>
      </c>
      <c r="Q1017" s="11" t="s">
        <v>369</v>
      </c>
      <c r="R1017" s="11"/>
      <c r="S1017" s="11" t="s">
        <v>1374</v>
      </c>
      <c r="T1017" s="11">
        <v>600</v>
      </c>
      <c r="U1017" s="11">
        <v>459</v>
      </c>
      <c r="V1017" s="11"/>
      <c r="W1017" s="11"/>
      <c r="X1017" s="36">
        <f t="shared" si="32"/>
        <v>600</v>
      </c>
      <c r="Y1017" s="36">
        <f t="shared" si="33"/>
        <v>459</v>
      </c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2"/>
      <c r="AL1017" s="11"/>
      <c r="AM1017" s="11"/>
      <c r="AN1017" s="11"/>
      <c r="AO1017" s="11"/>
      <c r="AP1017" s="11"/>
      <c r="AQ1017" s="11"/>
      <c r="AR1017" s="11"/>
      <c r="AS1017" s="12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6"/>
      <c r="BE1017" s="16"/>
    </row>
    <row r="1018" spans="1:57" ht="28.8" x14ac:dyDescent="0.3">
      <c r="A1018" s="11" t="s">
        <v>3896</v>
      </c>
      <c r="B1018" s="49" t="s">
        <v>3897</v>
      </c>
      <c r="C1018" s="11" t="s">
        <v>1372</v>
      </c>
      <c r="D1018" s="11" t="s">
        <v>1436</v>
      </c>
      <c r="E1018" s="11" t="s">
        <v>423</v>
      </c>
      <c r="F1018" s="11" t="s">
        <v>423</v>
      </c>
      <c r="G1018" s="13">
        <v>42590.869421296295</v>
      </c>
      <c r="H1018" s="11"/>
      <c r="I1018" s="11"/>
      <c r="J1018" s="11" t="s">
        <v>350</v>
      </c>
      <c r="K1018" s="11"/>
      <c r="L1018" s="11" t="s">
        <v>699</v>
      </c>
      <c r="M1018" s="11" t="s">
        <v>353</v>
      </c>
      <c r="N1018" s="11">
        <v>1069960001</v>
      </c>
      <c r="O1018" s="11" t="s">
        <v>1473</v>
      </c>
      <c r="P1018" s="11" t="s">
        <v>165</v>
      </c>
      <c r="Q1018" s="11" t="s">
        <v>369</v>
      </c>
      <c r="R1018" s="11"/>
      <c r="S1018" s="11" t="s">
        <v>1374</v>
      </c>
      <c r="T1018" s="11">
        <v>300</v>
      </c>
      <c r="U1018" s="11">
        <v>99</v>
      </c>
      <c r="V1018" s="11"/>
      <c r="W1018" s="11"/>
      <c r="X1018" s="36">
        <f t="shared" si="32"/>
        <v>300</v>
      </c>
      <c r="Y1018" s="36">
        <f t="shared" si="33"/>
        <v>99</v>
      </c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6"/>
      <c r="BE1018" s="16"/>
    </row>
    <row r="1019" spans="1:57" x14ac:dyDescent="0.3">
      <c r="A1019" s="11" t="s">
        <v>3898</v>
      </c>
      <c r="B1019" s="11" t="s">
        <v>3899</v>
      </c>
      <c r="C1019" s="11" t="s">
        <v>1372</v>
      </c>
      <c r="D1019" s="11" t="s">
        <v>3706</v>
      </c>
      <c r="E1019" s="11" t="s">
        <v>1608</v>
      </c>
      <c r="F1019" s="11" t="s">
        <v>1608</v>
      </c>
      <c r="G1019" s="13">
        <v>42591.100277777776</v>
      </c>
      <c r="H1019" s="11"/>
      <c r="I1019" s="11"/>
      <c r="J1019" s="11" t="s">
        <v>354</v>
      </c>
      <c r="K1019" s="11"/>
      <c r="L1019" s="11" t="s">
        <v>699</v>
      </c>
      <c r="M1019" s="11" t="s">
        <v>348</v>
      </c>
      <c r="N1019" s="11">
        <v>1019950020</v>
      </c>
      <c r="O1019" s="11" t="s">
        <v>1475</v>
      </c>
      <c r="P1019" s="11" t="s">
        <v>165</v>
      </c>
      <c r="Q1019" s="11" t="s">
        <v>369</v>
      </c>
      <c r="R1019" s="11"/>
      <c r="S1019" s="11" t="s">
        <v>1374</v>
      </c>
      <c r="T1019" s="11">
        <v>877</v>
      </c>
      <c r="U1019" s="11">
        <v>934</v>
      </c>
      <c r="V1019" s="11">
        <v>68</v>
      </c>
      <c r="W1019" s="11"/>
      <c r="X1019" s="36">
        <f t="shared" si="32"/>
        <v>945</v>
      </c>
      <c r="Y1019" s="36">
        <f t="shared" si="33"/>
        <v>934</v>
      </c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6"/>
      <c r="BE1019" s="16"/>
    </row>
    <row r="1020" spans="1:57" x14ac:dyDescent="0.3">
      <c r="A1020" s="11" t="s">
        <v>3900</v>
      </c>
      <c r="B1020" s="11" t="s">
        <v>3901</v>
      </c>
      <c r="C1020" s="11" t="s">
        <v>1372</v>
      </c>
      <c r="D1020" s="11" t="s">
        <v>1486</v>
      </c>
      <c r="E1020" s="11" t="s">
        <v>165</v>
      </c>
      <c r="F1020" s="11" t="s">
        <v>743</v>
      </c>
      <c r="G1020" s="13">
        <v>42591.506284722222</v>
      </c>
      <c r="H1020" s="11">
        <v>42846.478993055556</v>
      </c>
      <c r="I1020" s="11" t="s">
        <v>743</v>
      </c>
      <c r="J1020" s="11" t="s">
        <v>387</v>
      </c>
      <c r="K1020" s="11"/>
      <c r="L1020" s="11" t="s">
        <v>699</v>
      </c>
      <c r="M1020" s="11" t="s">
        <v>353</v>
      </c>
      <c r="N1020" s="11">
        <v>1069960001</v>
      </c>
      <c r="O1020" s="11" t="s">
        <v>1473</v>
      </c>
      <c r="P1020" s="11" t="s">
        <v>165</v>
      </c>
      <c r="Q1020" s="11" t="s">
        <v>369</v>
      </c>
      <c r="R1020" s="11"/>
      <c r="S1020" s="11" t="s">
        <v>1374</v>
      </c>
      <c r="T1020" s="11">
        <v>70</v>
      </c>
      <c r="U1020" s="11">
        <v>70</v>
      </c>
      <c r="V1020" s="11"/>
      <c r="W1020" s="11"/>
      <c r="X1020" s="36">
        <f t="shared" si="32"/>
        <v>70</v>
      </c>
      <c r="Y1020" s="36">
        <f t="shared" si="33"/>
        <v>70</v>
      </c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6"/>
      <c r="BE1020" s="16"/>
    </row>
    <row r="1021" spans="1:57" x14ac:dyDescent="0.3">
      <c r="A1021" s="11" t="s">
        <v>3902</v>
      </c>
      <c r="B1021" s="11" t="s">
        <v>3903</v>
      </c>
      <c r="C1021" s="11" t="s">
        <v>1372</v>
      </c>
      <c r="D1021" s="11" t="s">
        <v>1390</v>
      </c>
      <c r="E1021" s="11" t="s">
        <v>396</v>
      </c>
      <c r="F1021" s="11" t="s">
        <v>396</v>
      </c>
      <c r="G1021" s="13">
        <v>42591.590428240743</v>
      </c>
      <c r="H1021" s="11"/>
      <c r="I1021" s="11"/>
      <c r="J1021" s="11" t="s">
        <v>350</v>
      </c>
      <c r="K1021" s="11"/>
      <c r="L1021" s="11" t="s">
        <v>699</v>
      </c>
      <c r="M1021" s="11" t="s">
        <v>353</v>
      </c>
      <c r="N1021" s="11">
        <v>1069960001</v>
      </c>
      <c r="O1021" s="11" t="s">
        <v>1473</v>
      </c>
      <c r="P1021" s="11" t="s">
        <v>108</v>
      </c>
      <c r="Q1021" s="11" t="s">
        <v>369</v>
      </c>
      <c r="R1021" s="11"/>
      <c r="S1021" s="11" t="s">
        <v>1374</v>
      </c>
      <c r="T1021" s="11">
        <v>147</v>
      </c>
      <c r="U1021" s="11">
        <v>147</v>
      </c>
      <c r="V1021" s="11"/>
      <c r="W1021" s="11"/>
      <c r="X1021" s="36">
        <f t="shared" si="32"/>
        <v>147</v>
      </c>
      <c r="Y1021" s="36">
        <f t="shared" si="33"/>
        <v>147</v>
      </c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2"/>
      <c r="AL1021" s="12"/>
      <c r="AM1021" s="12"/>
      <c r="AN1021" s="12"/>
      <c r="AO1021" s="11"/>
      <c r="AP1021" s="11"/>
      <c r="AQ1021" s="12"/>
      <c r="AR1021" s="12"/>
      <c r="AS1021" s="12"/>
      <c r="AT1021" s="11"/>
      <c r="AU1021" s="11"/>
      <c r="AV1021" s="11"/>
      <c r="AW1021" s="11"/>
      <c r="AX1021" s="11"/>
      <c r="AY1021" s="11"/>
      <c r="AZ1021" s="11"/>
      <c r="BA1021" s="11"/>
      <c r="BB1021" s="12"/>
      <c r="BC1021" s="11"/>
      <c r="BD1021" s="16"/>
      <c r="BE1021" s="16"/>
    </row>
    <row r="1022" spans="1:57" x14ac:dyDescent="0.3">
      <c r="A1022" s="11" t="s">
        <v>3905</v>
      </c>
      <c r="B1022" s="11" t="s">
        <v>3906</v>
      </c>
      <c r="C1022" s="11" t="s">
        <v>1372</v>
      </c>
      <c r="D1022" s="11" t="s">
        <v>1465</v>
      </c>
      <c r="E1022" s="11" t="s">
        <v>610</v>
      </c>
      <c r="F1022" s="11" t="s">
        <v>610</v>
      </c>
      <c r="G1022" s="13">
        <v>42592.437800925924</v>
      </c>
      <c r="H1022" s="11"/>
      <c r="I1022" s="11"/>
      <c r="J1022" s="11" t="s">
        <v>350</v>
      </c>
      <c r="K1022" s="11"/>
      <c r="L1022" s="11" t="s">
        <v>704</v>
      </c>
      <c r="M1022" s="11" t="s">
        <v>348</v>
      </c>
      <c r="N1022" s="11">
        <v>1069960001</v>
      </c>
      <c r="O1022" s="11" t="s">
        <v>1475</v>
      </c>
      <c r="P1022" s="11" t="s">
        <v>165</v>
      </c>
      <c r="Q1022" s="11" t="s">
        <v>369</v>
      </c>
      <c r="R1022" s="11"/>
      <c r="S1022" s="11" t="s">
        <v>1374</v>
      </c>
      <c r="T1022" s="11">
        <v>37</v>
      </c>
      <c r="U1022" s="11">
        <v>38</v>
      </c>
      <c r="V1022" s="11">
        <v>15</v>
      </c>
      <c r="W1022" s="11">
        <v>14</v>
      </c>
      <c r="X1022" s="36">
        <f t="shared" si="32"/>
        <v>52</v>
      </c>
      <c r="Y1022" s="36">
        <f t="shared" si="33"/>
        <v>52</v>
      </c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2"/>
      <c r="AL1022" s="12"/>
      <c r="AM1022" s="11"/>
      <c r="AN1022" s="11"/>
      <c r="AO1022" s="11"/>
      <c r="AP1022" s="11"/>
      <c r="AQ1022" s="12"/>
      <c r="AR1022" s="12"/>
      <c r="AS1022" s="12"/>
      <c r="AT1022" s="11"/>
      <c r="AU1022" s="11"/>
      <c r="AV1022" s="11"/>
      <c r="AW1022" s="11"/>
      <c r="AX1022" s="11"/>
      <c r="AY1022" s="11"/>
      <c r="AZ1022" s="11"/>
      <c r="BA1022" s="11"/>
      <c r="BB1022" s="12"/>
      <c r="BC1022" s="11"/>
      <c r="BD1022" s="16"/>
      <c r="BE1022" s="16"/>
    </row>
    <row r="1023" spans="1:57" x14ac:dyDescent="0.3">
      <c r="A1023" s="11" t="s">
        <v>3909</v>
      </c>
      <c r="B1023" s="11" t="s">
        <v>3922</v>
      </c>
      <c r="C1023" s="11" t="s">
        <v>1372</v>
      </c>
      <c r="D1023" s="11" t="s">
        <v>3706</v>
      </c>
      <c r="E1023" s="11" t="s">
        <v>3707</v>
      </c>
      <c r="F1023" s="11" t="s">
        <v>3707</v>
      </c>
      <c r="G1023" s="13">
        <v>42593.263333333336</v>
      </c>
      <c r="H1023" s="11"/>
      <c r="I1023" s="11"/>
      <c r="J1023" s="11" t="s">
        <v>354</v>
      </c>
      <c r="K1023" s="11"/>
      <c r="L1023" s="11" t="s">
        <v>699</v>
      </c>
      <c r="M1023" s="11" t="s">
        <v>353</v>
      </c>
      <c r="N1023" s="11">
        <v>1069960001</v>
      </c>
      <c r="O1023" s="11" t="s">
        <v>1473</v>
      </c>
      <c r="P1023" s="11" t="s">
        <v>115</v>
      </c>
      <c r="Q1023" s="11"/>
      <c r="R1023" s="11"/>
      <c r="S1023" s="11" t="s">
        <v>1374</v>
      </c>
      <c r="T1023" s="11"/>
      <c r="U1023" s="11"/>
      <c r="V1023" s="11"/>
      <c r="W1023" s="11"/>
      <c r="X1023" s="36">
        <f t="shared" si="32"/>
        <v>0</v>
      </c>
      <c r="Y1023" s="36">
        <f t="shared" si="33"/>
        <v>0</v>
      </c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2"/>
      <c r="AL1023" s="12"/>
      <c r="AM1023" s="11"/>
      <c r="AN1023" s="11"/>
      <c r="AO1023" s="12"/>
      <c r="AP1023" s="12"/>
      <c r="AQ1023" s="12"/>
      <c r="AR1023" s="12"/>
      <c r="AS1023" s="12"/>
      <c r="AT1023" s="11"/>
      <c r="AU1023" s="11"/>
      <c r="AV1023" s="11"/>
      <c r="AW1023" s="11"/>
      <c r="AX1023" s="11"/>
      <c r="AY1023" s="11"/>
      <c r="AZ1023" s="11"/>
      <c r="BA1023" s="11"/>
      <c r="BB1023" s="12"/>
      <c r="BC1023" s="11"/>
      <c r="BD1023" s="16"/>
      <c r="BE1023" s="16"/>
    </row>
    <row r="1024" spans="1:57" x14ac:dyDescent="0.3">
      <c r="A1024" s="11" t="s">
        <v>3911</v>
      </c>
      <c r="B1024" s="11" t="s">
        <v>3912</v>
      </c>
      <c r="C1024" s="11" t="s">
        <v>1372</v>
      </c>
      <c r="D1024" s="11" t="s">
        <v>3913</v>
      </c>
      <c r="E1024" s="11" t="s">
        <v>3914</v>
      </c>
      <c r="F1024" s="11" t="s">
        <v>3914</v>
      </c>
      <c r="G1024" s="13">
        <v>42594.436481481483</v>
      </c>
      <c r="H1024" s="11">
        <v>42823.490104166667</v>
      </c>
      <c r="I1024" s="11" t="s">
        <v>3914</v>
      </c>
      <c r="J1024" s="11" t="s">
        <v>350</v>
      </c>
      <c r="K1024" s="11"/>
      <c r="L1024" s="11" t="s">
        <v>699</v>
      </c>
      <c r="M1024" s="11" t="s">
        <v>353</v>
      </c>
      <c r="N1024" s="11">
        <v>1069960001</v>
      </c>
      <c r="O1024" s="11" t="s">
        <v>1473</v>
      </c>
      <c r="P1024" s="11" t="s">
        <v>139</v>
      </c>
      <c r="Q1024" s="11" t="s">
        <v>369</v>
      </c>
      <c r="R1024" s="11" t="s">
        <v>979</v>
      </c>
      <c r="S1024" s="11" t="s">
        <v>1374</v>
      </c>
      <c r="T1024" s="11">
        <v>10</v>
      </c>
      <c r="U1024" s="11"/>
      <c r="V1024" s="11"/>
      <c r="W1024" s="11"/>
      <c r="X1024" s="36">
        <f t="shared" si="32"/>
        <v>10</v>
      </c>
      <c r="Y1024" s="36">
        <f t="shared" si="33"/>
        <v>0</v>
      </c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2"/>
      <c r="AL1024" s="12"/>
      <c r="AM1024" s="12"/>
      <c r="AN1024" s="12"/>
      <c r="AO1024" s="11"/>
      <c r="AP1024" s="11"/>
      <c r="AQ1024" s="12"/>
      <c r="AR1024" s="11"/>
      <c r="AS1024" s="12"/>
      <c r="AT1024" s="11"/>
      <c r="AU1024" s="11"/>
      <c r="AV1024" s="11"/>
      <c r="AW1024" s="11"/>
      <c r="AX1024" s="11"/>
      <c r="AY1024" s="11"/>
      <c r="AZ1024" s="11"/>
      <c r="BA1024" s="11"/>
      <c r="BB1024" s="12"/>
      <c r="BC1024" s="11"/>
      <c r="BD1024" s="16"/>
      <c r="BE1024" s="16"/>
    </row>
    <row r="1025" spans="1:57" x14ac:dyDescent="0.3">
      <c r="A1025" s="11" t="s">
        <v>3915</v>
      </c>
      <c r="B1025" s="11" t="s">
        <v>3916</v>
      </c>
      <c r="C1025" s="11">
        <v>166</v>
      </c>
      <c r="D1025" s="11" t="s">
        <v>1622</v>
      </c>
      <c r="E1025" s="11" t="s">
        <v>768</v>
      </c>
      <c r="F1025" s="11" t="s">
        <v>768</v>
      </c>
      <c r="G1025" s="13">
        <v>42597.428495370368</v>
      </c>
      <c r="H1025" s="11">
        <v>42810.360127314816</v>
      </c>
      <c r="I1025" s="11" t="s">
        <v>768</v>
      </c>
      <c r="J1025" s="11" t="s">
        <v>419</v>
      </c>
      <c r="K1025" s="11"/>
      <c r="L1025" s="11" t="s">
        <v>1047</v>
      </c>
      <c r="M1025" s="11" t="s">
        <v>353</v>
      </c>
      <c r="N1025" s="11">
        <v>1069960004</v>
      </c>
      <c r="O1025" s="11" t="s">
        <v>1473</v>
      </c>
      <c r="P1025" s="11" t="s">
        <v>139</v>
      </c>
      <c r="Q1025" s="11" t="s">
        <v>369</v>
      </c>
      <c r="R1025" s="11" t="s">
        <v>979</v>
      </c>
      <c r="S1025" s="11" t="s">
        <v>1383</v>
      </c>
      <c r="T1025" s="11">
        <v>135.5</v>
      </c>
      <c r="U1025" s="11">
        <v>135.5</v>
      </c>
      <c r="V1025" s="11"/>
      <c r="W1025" s="11"/>
      <c r="X1025" s="36">
        <f t="shared" si="32"/>
        <v>135.5</v>
      </c>
      <c r="Y1025" s="36">
        <f t="shared" si="33"/>
        <v>135.5</v>
      </c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6"/>
      <c r="BE1025" s="16"/>
    </row>
    <row r="1026" spans="1:57" x14ac:dyDescent="0.3">
      <c r="A1026" s="11" t="s">
        <v>3923</v>
      </c>
      <c r="B1026" s="11" t="s">
        <v>3924</v>
      </c>
      <c r="C1026" s="11" t="s">
        <v>1372</v>
      </c>
      <c r="D1026" s="11" t="s">
        <v>1440</v>
      </c>
      <c r="E1026" s="11" t="s">
        <v>77</v>
      </c>
      <c r="F1026" s="11" t="s">
        <v>77</v>
      </c>
      <c r="G1026" s="13">
        <v>42598.442175925928</v>
      </c>
      <c r="H1026" s="11"/>
      <c r="I1026" s="11"/>
      <c r="J1026" s="11" t="s">
        <v>350</v>
      </c>
      <c r="K1026" s="11"/>
      <c r="L1026" s="11" t="s">
        <v>700</v>
      </c>
      <c r="M1026" s="11" t="s">
        <v>353</v>
      </c>
      <c r="N1026" s="11">
        <v>1069960001</v>
      </c>
      <c r="O1026" s="11" t="s">
        <v>1473</v>
      </c>
      <c r="P1026" s="11" t="s">
        <v>77</v>
      </c>
      <c r="Q1026" s="11"/>
      <c r="R1026" s="11"/>
      <c r="S1026" s="11" t="s">
        <v>1374</v>
      </c>
      <c r="T1026" s="11"/>
      <c r="U1026" s="11"/>
      <c r="V1026" s="11"/>
      <c r="W1026" s="11"/>
      <c r="X1026" s="36">
        <f t="shared" si="32"/>
        <v>0</v>
      </c>
      <c r="Y1026" s="36">
        <f t="shared" si="33"/>
        <v>0</v>
      </c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6"/>
      <c r="BE1026" s="16"/>
    </row>
    <row r="1027" spans="1:57" x14ac:dyDescent="0.3">
      <c r="A1027" s="11" t="s">
        <v>3925</v>
      </c>
      <c r="B1027" s="11" t="s">
        <v>3926</v>
      </c>
      <c r="C1027" s="11" t="s">
        <v>1372</v>
      </c>
      <c r="D1027" s="11" t="s">
        <v>1470</v>
      </c>
      <c r="E1027" s="11" t="s">
        <v>555</v>
      </c>
      <c r="F1027" s="11" t="s">
        <v>555</v>
      </c>
      <c r="G1027" s="13">
        <v>42598.567557870374</v>
      </c>
      <c r="H1027" s="11"/>
      <c r="I1027" s="11"/>
      <c r="J1027" s="11" t="s">
        <v>350</v>
      </c>
      <c r="K1027" s="11"/>
      <c r="L1027" s="11" t="s">
        <v>704</v>
      </c>
      <c r="M1027" s="11" t="s">
        <v>348</v>
      </c>
      <c r="N1027" s="11">
        <v>1019960005</v>
      </c>
      <c r="O1027" s="11" t="s">
        <v>1475</v>
      </c>
      <c r="P1027" s="11" t="s">
        <v>77</v>
      </c>
      <c r="Q1027" s="11" t="s">
        <v>369</v>
      </c>
      <c r="R1027" s="11" t="s">
        <v>983</v>
      </c>
      <c r="S1027" s="11" t="s">
        <v>1374</v>
      </c>
      <c r="T1027" s="11">
        <v>750</v>
      </c>
      <c r="U1027" s="11">
        <v>750</v>
      </c>
      <c r="V1027" s="11">
        <v>543</v>
      </c>
      <c r="W1027" s="11">
        <v>543</v>
      </c>
      <c r="X1027" s="36">
        <f t="shared" si="32"/>
        <v>1293</v>
      </c>
      <c r="Y1027" s="36">
        <f t="shared" si="33"/>
        <v>1293</v>
      </c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6"/>
      <c r="BE1027" s="16"/>
    </row>
    <row r="1028" spans="1:57" x14ac:dyDescent="0.3">
      <c r="A1028" s="11" t="s">
        <v>3927</v>
      </c>
      <c r="B1028" s="11" t="s">
        <v>3928</v>
      </c>
      <c r="C1028" s="11" t="s">
        <v>1372</v>
      </c>
      <c r="D1028" s="11" t="s">
        <v>1392</v>
      </c>
      <c r="E1028" s="11" t="s">
        <v>403</v>
      </c>
      <c r="F1028" s="11" t="s">
        <v>403</v>
      </c>
      <c r="G1028" s="13">
        <v>42598.696875000001</v>
      </c>
      <c r="H1028" s="11"/>
      <c r="I1028" s="11"/>
      <c r="J1028" s="11" t="s">
        <v>350</v>
      </c>
      <c r="K1028" s="11"/>
      <c r="L1028" s="11" t="s">
        <v>704</v>
      </c>
      <c r="M1028" s="11" t="s">
        <v>353</v>
      </c>
      <c r="N1028" s="11">
        <v>1069960003</v>
      </c>
      <c r="O1028" s="11"/>
      <c r="P1028" s="11" t="s">
        <v>111</v>
      </c>
      <c r="Q1028" s="11"/>
      <c r="R1028" s="11"/>
      <c r="S1028" s="11" t="s">
        <v>1374</v>
      </c>
      <c r="T1028" s="11"/>
      <c r="U1028" s="11"/>
      <c r="V1028" s="11"/>
      <c r="W1028" s="11"/>
      <c r="X1028" s="36">
        <f t="shared" si="32"/>
        <v>0</v>
      </c>
      <c r="Y1028" s="36">
        <f t="shared" si="33"/>
        <v>0</v>
      </c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2"/>
      <c r="AN1028" s="11"/>
      <c r="AO1028" s="11"/>
      <c r="AP1028" s="11"/>
      <c r="AQ1028" s="12"/>
      <c r="AR1028" s="11"/>
      <c r="AS1028" s="12"/>
      <c r="AT1028" s="11"/>
      <c r="AU1028" s="11"/>
      <c r="AV1028" s="11"/>
      <c r="AW1028" s="11"/>
      <c r="AX1028" s="11"/>
      <c r="AY1028" s="11"/>
      <c r="AZ1028" s="11"/>
      <c r="BA1028" s="11"/>
      <c r="BB1028" s="12"/>
      <c r="BC1028" s="11"/>
      <c r="BD1028" s="16"/>
      <c r="BE1028" s="16"/>
    </row>
    <row r="1029" spans="1:57" x14ac:dyDescent="0.3">
      <c r="A1029" s="11" t="s">
        <v>3929</v>
      </c>
      <c r="B1029" s="11" t="s">
        <v>3622</v>
      </c>
      <c r="C1029" s="11" t="s">
        <v>1372</v>
      </c>
      <c r="D1029" s="11" t="s">
        <v>3930</v>
      </c>
      <c r="E1029" s="11" t="s">
        <v>739</v>
      </c>
      <c r="F1029" s="11" t="s">
        <v>3931</v>
      </c>
      <c r="G1029" s="13">
        <v>42600.34207175926</v>
      </c>
      <c r="H1029" s="11"/>
      <c r="I1029" s="11"/>
      <c r="J1029" s="11" t="s">
        <v>354</v>
      </c>
      <c r="K1029" s="11"/>
      <c r="L1029" s="11" t="s">
        <v>699</v>
      </c>
      <c r="M1029" s="11" t="s">
        <v>353</v>
      </c>
      <c r="N1029" s="11">
        <v>1069960001</v>
      </c>
      <c r="O1029" s="11" t="s">
        <v>1473</v>
      </c>
      <c r="P1029" s="11" t="s">
        <v>165</v>
      </c>
      <c r="Q1029" s="11"/>
      <c r="R1029" s="11"/>
      <c r="S1029" s="11" t="s">
        <v>1374</v>
      </c>
      <c r="T1029" s="11"/>
      <c r="U1029" s="11"/>
      <c r="V1029" s="11"/>
      <c r="W1029" s="11"/>
      <c r="X1029" s="36">
        <f t="shared" si="32"/>
        <v>0</v>
      </c>
      <c r="Y1029" s="36">
        <f t="shared" si="33"/>
        <v>0</v>
      </c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2"/>
      <c r="AN1029" s="12"/>
      <c r="AO1029" s="11"/>
      <c r="AP1029" s="11"/>
      <c r="AQ1029" s="12"/>
      <c r="AR1029" s="12"/>
      <c r="AS1029" s="12"/>
      <c r="AT1029" s="11"/>
      <c r="AU1029" s="11"/>
      <c r="AV1029" s="11"/>
      <c r="AW1029" s="11"/>
      <c r="AX1029" s="11"/>
      <c r="AY1029" s="11"/>
      <c r="AZ1029" s="11"/>
      <c r="BA1029" s="11"/>
      <c r="BB1029" s="12"/>
      <c r="BC1029" s="11"/>
      <c r="BD1029" s="16"/>
      <c r="BE1029" s="16"/>
    </row>
    <row r="1030" spans="1:57" x14ac:dyDescent="0.3">
      <c r="A1030" s="11" t="s">
        <v>3932</v>
      </c>
      <c r="B1030" s="11" t="s">
        <v>3933</v>
      </c>
      <c r="C1030" s="11" t="s">
        <v>1372</v>
      </c>
      <c r="D1030" s="11" t="s">
        <v>3241</v>
      </c>
      <c r="E1030" s="11" t="s">
        <v>739</v>
      </c>
      <c r="F1030" s="11" t="s">
        <v>2301</v>
      </c>
      <c r="G1030" s="13">
        <v>42600.382488425923</v>
      </c>
      <c r="H1030" s="11"/>
      <c r="I1030" s="11"/>
      <c r="J1030" s="11" t="s">
        <v>354</v>
      </c>
      <c r="K1030" s="11"/>
      <c r="L1030" s="11" t="s">
        <v>699</v>
      </c>
      <c r="M1030" s="11" t="s">
        <v>353</v>
      </c>
      <c r="N1030" s="11">
        <v>1069960001</v>
      </c>
      <c r="O1030" s="11" t="s">
        <v>1473</v>
      </c>
      <c r="P1030" s="11" t="s">
        <v>165</v>
      </c>
      <c r="Q1030" s="11"/>
      <c r="R1030" s="11"/>
      <c r="S1030" s="11" t="s">
        <v>1374</v>
      </c>
      <c r="T1030" s="11"/>
      <c r="U1030" s="11"/>
      <c r="V1030" s="11"/>
      <c r="W1030" s="11"/>
      <c r="X1030" s="36">
        <f t="shared" si="32"/>
        <v>0</v>
      </c>
      <c r="Y1030" s="36">
        <f t="shared" si="33"/>
        <v>0</v>
      </c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6"/>
      <c r="BE1030" s="16"/>
    </row>
    <row r="1031" spans="1:57" x14ac:dyDescent="0.3">
      <c r="A1031" s="11" t="s">
        <v>3934</v>
      </c>
      <c r="B1031" s="11" t="s">
        <v>3935</v>
      </c>
      <c r="C1031" s="11" t="s">
        <v>1372</v>
      </c>
      <c r="D1031" s="11" t="s">
        <v>1457</v>
      </c>
      <c r="E1031" s="11" t="s">
        <v>586</v>
      </c>
      <c r="F1031" s="11" t="s">
        <v>586</v>
      </c>
      <c r="G1031" s="13">
        <v>42600.459710648145</v>
      </c>
      <c r="H1031" s="11"/>
      <c r="I1031" s="11"/>
      <c r="J1031" s="11" t="s">
        <v>350</v>
      </c>
      <c r="K1031" s="11"/>
      <c r="L1031" s="11" t="s">
        <v>699</v>
      </c>
      <c r="M1031" s="11" t="s">
        <v>353</v>
      </c>
      <c r="N1031" s="11">
        <v>1019960004</v>
      </c>
      <c r="O1031" s="11" t="s">
        <v>1475</v>
      </c>
      <c r="P1031" s="11" t="s">
        <v>653</v>
      </c>
      <c r="Q1031" s="11" t="s">
        <v>369</v>
      </c>
      <c r="R1031" s="11" t="s">
        <v>978</v>
      </c>
      <c r="S1031" s="11" t="s">
        <v>1374</v>
      </c>
      <c r="T1031" s="11"/>
      <c r="U1031" s="11"/>
      <c r="V1031" s="11"/>
      <c r="W1031" s="11"/>
      <c r="X1031" s="36">
        <f t="shared" si="32"/>
        <v>0</v>
      </c>
      <c r="Y1031" s="36">
        <f t="shared" si="33"/>
        <v>0</v>
      </c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2"/>
      <c r="AL1031" s="12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6"/>
      <c r="BE1031" s="16"/>
    </row>
    <row r="1032" spans="1:57" x14ac:dyDescent="0.3">
      <c r="A1032" s="11" t="s">
        <v>3936</v>
      </c>
      <c r="B1032" s="11" t="s">
        <v>3937</v>
      </c>
      <c r="C1032" s="11" t="s">
        <v>1372</v>
      </c>
      <c r="D1032" s="11" t="s">
        <v>1474</v>
      </c>
      <c r="E1032" s="11" t="s">
        <v>575</v>
      </c>
      <c r="F1032" s="11" t="s">
        <v>575</v>
      </c>
      <c r="G1032" s="13">
        <v>42600.634988425925</v>
      </c>
      <c r="H1032" s="11"/>
      <c r="I1032" s="11"/>
      <c r="J1032" s="11" t="s">
        <v>350</v>
      </c>
      <c r="K1032" s="11"/>
      <c r="L1032" s="11" t="s">
        <v>699</v>
      </c>
      <c r="M1032" s="11" t="s">
        <v>353</v>
      </c>
      <c r="N1032" s="11">
        <v>1069960001</v>
      </c>
      <c r="O1032" s="11" t="s">
        <v>1473</v>
      </c>
      <c r="P1032" s="11" t="s">
        <v>241</v>
      </c>
      <c r="Q1032" s="11" t="s">
        <v>369</v>
      </c>
      <c r="R1032" s="11" t="s">
        <v>983</v>
      </c>
      <c r="S1032" s="11" t="s">
        <v>1374</v>
      </c>
      <c r="T1032" s="11">
        <v>106</v>
      </c>
      <c r="U1032" s="11">
        <v>106</v>
      </c>
      <c r="V1032" s="11"/>
      <c r="W1032" s="11"/>
      <c r="X1032" s="36">
        <f t="shared" si="32"/>
        <v>106</v>
      </c>
      <c r="Y1032" s="36">
        <f t="shared" si="33"/>
        <v>106</v>
      </c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2"/>
      <c r="AL1032" s="11"/>
      <c r="AM1032" s="11"/>
      <c r="AN1032" s="11"/>
      <c r="AO1032" s="11"/>
      <c r="AP1032" s="11"/>
      <c r="AQ1032" s="11"/>
      <c r="AR1032" s="11"/>
      <c r="AS1032" s="12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6"/>
      <c r="BE1032" s="16"/>
    </row>
    <row r="1033" spans="1:57" x14ac:dyDescent="0.3">
      <c r="A1033" s="11" t="s">
        <v>3938</v>
      </c>
      <c r="B1033" s="11" t="s">
        <v>3939</v>
      </c>
      <c r="C1033" s="11" t="s">
        <v>1372</v>
      </c>
      <c r="D1033" s="11" t="s">
        <v>1517</v>
      </c>
      <c r="E1033" s="11" t="s">
        <v>3940</v>
      </c>
      <c r="F1033" s="11" t="s">
        <v>3830</v>
      </c>
      <c r="G1033" s="13">
        <v>42600.759212962963</v>
      </c>
      <c r="H1033" s="11"/>
      <c r="I1033" s="11"/>
      <c r="J1033" s="11" t="s">
        <v>354</v>
      </c>
      <c r="K1033" s="11"/>
      <c r="L1033" s="11" t="s">
        <v>704</v>
      </c>
      <c r="M1033" s="11" t="s">
        <v>348</v>
      </c>
      <c r="N1033" s="11">
        <v>1069960001</v>
      </c>
      <c r="O1033" s="11" t="s">
        <v>1475</v>
      </c>
      <c r="P1033" s="11" t="s">
        <v>77</v>
      </c>
      <c r="Q1033" s="11" t="s">
        <v>369</v>
      </c>
      <c r="R1033" s="11" t="s">
        <v>983</v>
      </c>
      <c r="S1033" s="11" t="s">
        <v>1383</v>
      </c>
      <c r="T1033" s="11"/>
      <c r="U1033" s="11"/>
      <c r="V1033" s="11"/>
      <c r="W1033" s="11"/>
      <c r="X1033" s="36">
        <f t="shared" si="32"/>
        <v>0</v>
      </c>
      <c r="Y1033" s="36">
        <f t="shared" si="33"/>
        <v>0</v>
      </c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2"/>
      <c r="AL1033" s="12"/>
      <c r="AM1033" s="12"/>
      <c r="AN1033" s="12"/>
      <c r="AO1033" s="11"/>
      <c r="AP1033" s="12"/>
      <c r="AQ1033" s="12"/>
      <c r="AR1033" s="12"/>
      <c r="AS1033" s="12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6"/>
      <c r="BE1033" s="16"/>
    </row>
    <row r="1034" spans="1:57" x14ac:dyDescent="0.3">
      <c r="A1034" s="11" t="s">
        <v>3623</v>
      </c>
      <c r="B1034" s="11" t="s">
        <v>4015</v>
      </c>
      <c r="C1034" s="11" t="s">
        <v>1372</v>
      </c>
      <c r="D1034" s="11" t="s">
        <v>1586</v>
      </c>
      <c r="E1034" s="11" t="s">
        <v>1562</v>
      </c>
      <c r="F1034" s="11" t="s">
        <v>1562</v>
      </c>
      <c r="G1034" s="13">
        <v>42453.502766203703</v>
      </c>
      <c r="H1034" s="13"/>
      <c r="I1034" s="11"/>
      <c r="J1034" s="11" t="s">
        <v>387</v>
      </c>
      <c r="K1034" s="11"/>
      <c r="L1034" s="11" t="s">
        <v>699</v>
      </c>
      <c r="M1034" s="11" t="s">
        <v>353</v>
      </c>
      <c r="N1034" s="11">
        <v>1069960001</v>
      </c>
      <c r="O1034" s="11" t="s">
        <v>1473</v>
      </c>
      <c r="P1034" s="11" t="s">
        <v>165</v>
      </c>
      <c r="Q1034" s="11" t="s">
        <v>369</v>
      </c>
      <c r="R1034" s="11"/>
      <c r="S1034" s="11" t="s">
        <v>1383</v>
      </c>
      <c r="T1034" s="11"/>
      <c r="U1034" s="11"/>
      <c r="V1034" s="11"/>
      <c r="W1034" s="11"/>
      <c r="X1034" s="36">
        <f t="shared" si="32"/>
        <v>0</v>
      </c>
      <c r="Y1034" s="36">
        <f t="shared" si="33"/>
        <v>0</v>
      </c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6"/>
      <c r="BE1034" s="16"/>
    </row>
    <row r="1035" spans="1:57" x14ac:dyDescent="0.3">
      <c r="A1035" s="11" t="s">
        <v>3941</v>
      </c>
      <c r="B1035" s="11" t="s">
        <v>3942</v>
      </c>
      <c r="C1035" s="11" t="s">
        <v>1372</v>
      </c>
      <c r="D1035" s="11" t="s">
        <v>2223</v>
      </c>
      <c r="E1035" s="11" t="s">
        <v>424</v>
      </c>
      <c r="F1035" s="11" t="s">
        <v>424</v>
      </c>
      <c r="G1035" s="13">
        <v>42604.414907407408</v>
      </c>
      <c r="H1035" s="11"/>
      <c r="I1035" s="11"/>
      <c r="J1035" s="11" t="s">
        <v>387</v>
      </c>
      <c r="K1035" s="11"/>
      <c r="L1035" s="11" t="s">
        <v>699</v>
      </c>
      <c r="M1035" s="11" t="s">
        <v>353</v>
      </c>
      <c r="N1035" s="11">
        <v>1069960001</v>
      </c>
      <c r="O1035" s="11" t="s">
        <v>1473</v>
      </c>
      <c r="P1035" s="11" t="s">
        <v>165</v>
      </c>
      <c r="Q1035" s="11" t="s">
        <v>369</v>
      </c>
      <c r="R1035" s="11"/>
      <c r="S1035" s="11" t="s">
        <v>1374</v>
      </c>
      <c r="T1035" s="11">
        <v>50</v>
      </c>
      <c r="U1035" s="11"/>
      <c r="V1035" s="11"/>
      <c r="W1035" s="11"/>
      <c r="X1035" s="36">
        <f t="shared" si="32"/>
        <v>50</v>
      </c>
      <c r="Y1035" s="36">
        <f t="shared" si="33"/>
        <v>0</v>
      </c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2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6"/>
      <c r="BE1035" s="16"/>
    </row>
    <row r="1036" spans="1:57" x14ac:dyDescent="0.3">
      <c r="A1036" s="11" t="s">
        <v>3943</v>
      </c>
      <c r="B1036" s="11" t="s">
        <v>3944</v>
      </c>
      <c r="C1036" s="11" t="s">
        <v>1372</v>
      </c>
      <c r="D1036" s="11" t="s">
        <v>2269</v>
      </c>
      <c r="E1036" s="11" t="s">
        <v>461</v>
      </c>
      <c r="F1036" s="11" t="s">
        <v>461</v>
      </c>
      <c r="G1036" s="13">
        <v>42604.410011574073</v>
      </c>
      <c r="H1036" s="11"/>
      <c r="I1036" s="11"/>
      <c r="J1036" s="11" t="s">
        <v>387</v>
      </c>
      <c r="K1036" s="11"/>
      <c r="L1036" s="11" t="s">
        <v>699</v>
      </c>
      <c r="M1036" s="11" t="s">
        <v>353</v>
      </c>
      <c r="N1036" s="11">
        <v>1069960001</v>
      </c>
      <c r="O1036" s="11" t="s">
        <v>1473</v>
      </c>
      <c r="P1036" s="11" t="s">
        <v>165</v>
      </c>
      <c r="Q1036" s="11"/>
      <c r="R1036" s="11"/>
      <c r="S1036" s="11" t="s">
        <v>1374</v>
      </c>
      <c r="T1036" s="11"/>
      <c r="U1036" s="11"/>
      <c r="V1036" s="11"/>
      <c r="W1036" s="11"/>
      <c r="X1036" s="36">
        <f t="shared" si="32"/>
        <v>0</v>
      </c>
      <c r="Y1036" s="36">
        <f t="shared" si="33"/>
        <v>0</v>
      </c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6"/>
      <c r="BE1036" s="16"/>
    </row>
    <row r="1037" spans="1:57" x14ac:dyDescent="0.3">
      <c r="A1037" s="11" t="s">
        <v>3945</v>
      </c>
      <c r="B1037" s="11" t="s">
        <v>4867</v>
      </c>
      <c r="C1037" s="11" t="s">
        <v>1372</v>
      </c>
      <c r="D1037" s="11" t="s">
        <v>1502</v>
      </c>
      <c r="E1037" s="11" t="s">
        <v>376</v>
      </c>
      <c r="F1037" s="11" t="s">
        <v>376</v>
      </c>
      <c r="G1037" s="13">
        <v>42605.304872685185</v>
      </c>
      <c r="H1037" s="11">
        <v>42820.989988425928</v>
      </c>
      <c r="I1037" s="11" t="s">
        <v>376</v>
      </c>
      <c r="J1037" s="11" t="s">
        <v>354</v>
      </c>
      <c r="K1037" s="11"/>
      <c r="L1037" s="11" t="s">
        <v>704</v>
      </c>
      <c r="M1037" s="11" t="s">
        <v>348</v>
      </c>
      <c r="N1037" s="11">
        <v>1019960005</v>
      </c>
      <c r="O1037" s="11" t="s">
        <v>1475</v>
      </c>
      <c r="P1037" s="11" t="s">
        <v>61</v>
      </c>
      <c r="Q1037" s="11" t="s">
        <v>369</v>
      </c>
      <c r="R1037" s="11" t="s">
        <v>978</v>
      </c>
      <c r="S1037" s="11" t="s">
        <v>1374</v>
      </c>
      <c r="T1037" s="11">
        <v>50</v>
      </c>
      <c r="U1037" s="11">
        <v>50</v>
      </c>
      <c r="V1037" s="11"/>
      <c r="W1037" s="11"/>
      <c r="X1037" s="36">
        <f t="shared" si="32"/>
        <v>50</v>
      </c>
      <c r="Y1037" s="36">
        <f t="shared" si="33"/>
        <v>50</v>
      </c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2"/>
      <c r="AL1037" s="12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6"/>
      <c r="BE1037" s="16"/>
    </row>
    <row r="1038" spans="1:57" x14ac:dyDescent="0.3">
      <c r="A1038" s="11" t="s">
        <v>3907</v>
      </c>
      <c r="B1038" s="11" t="s">
        <v>3908</v>
      </c>
      <c r="C1038" s="11" t="s">
        <v>1372</v>
      </c>
      <c r="D1038" s="11" t="s">
        <v>1465</v>
      </c>
      <c r="E1038" s="11" t="s">
        <v>610</v>
      </c>
      <c r="F1038" s="11" t="s">
        <v>610</v>
      </c>
      <c r="G1038" s="13">
        <v>42592.558622685188</v>
      </c>
      <c r="H1038" s="11"/>
      <c r="I1038" s="11"/>
      <c r="J1038" s="11" t="s">
        <v>350</v>
      </c>
      <c r="K1038" s="11"/>
      <c r="L1038" s="11" t="s">
        <v>699</v>
      </c>
      <c r="M1038" s="11" t="s">
        <v>353</v>
      </c>
      <c r="N1038" s="11">
        <v>1069960001</v>
      </c>
      <c r="O1038" s="11" t="s">
        <v>1475</v>
      </c>
      <c r="P1038" s="11" t="s">
        <v>165</v>
      </c>
      <c r="Q1038" s="11" t="s">
        <v>369</v>
      </c>
      <c r="R1038" s="11"/>
      <c r="S1038" s="11" t="s">
        <v>1374</v>
      </c>
      <c r="T1038" s="11">
        <v>70</v>
      </c>
      <c r="U1038" s="11">
        <v>27</v>
      </c>
      <c r="V1038" s="11"/>
      <c r="W1038" s="11"/>
      <c r="X1038" s="36">
        <f t="shared" si="32"/>
        <v>70</v>
      </c>
      <c r="Y1038" s="36">
        <f t="shared" si="33"/>
        <v>27</v>
      </c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6"/>
      <c r="BE1038" s="16"/>
    </row>
    <row r="1039" spans="1:57" x14ac:dyDescent="0.3">
      <c r="A1039" s="11" t="s">
        <v>3948</v>
      </c>
      <c r="B1039" s="11" t="s">
        <v>4016</v>
      </c>
      <c r="C1039" s="11" t="s">
        <v>1372</v>
      </c>
      <c r="D1039" s="11" t="s">
        <v>1517</v>
      </c>
      <c r="E1039" s="11" t="s">
        <v>3112</v>
      </c>
      <c r="F1039" s="11" t="s">
        <v>3630</v>
      </c>
      <c r="G1039" s="13">
        <v>42606.48364583333</v>
      </c>
      <c r="H1039" s="13">
        <v>42860.110659722224</v>
      </c>
      <c r="I1039" s="11" t="s">
        <v>670</v>
      </c>
      <c r="J1039" s="11" t="s">
        <v>387</v>
      </c>
      <c r="K1039" s="11"/>
      <c r="L1039" s="11" t="s">
        <v>704</v>
      </c>
      <c r="M1039" s="11" t="s">
        <v>348</v>
      </c>
      <c r="N1039" s="11">
        <v>1069960001</v>
      </c>
      <c r="O1039" s="11" t="s">
        <v>1475</v>
      </c>
      <c r="P1039" s="11" t="s">
        <v>165</v>
      </c>
      <c r="Q1039" s="11" t="s">
        <v>369</v>
      </c>
      <c r="R1039" s="11"/>
      <c r="S1039" s="11" t="s">
        <v>1383</v>
      </c>
      <c r="T1039" s="11">
        <v>330</v>
      </c>
      <c r="U1039" s="11">
        <v>330</v>
      </c>
      <c r="V1039" s="11">
        <v>190</v>
      </c>
      <c r="W1039" s="11">
        <v>190</v>
      </c>
      <c r="X1039" s="36">
        <f t="shared" si="32"/>
        <v>520</v>
      </c>
      <c r="Y1039" s="36">
        <f t="shared" si="33"/>
        <v>520</v>
      </c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6"/>
      <c r="BE1039" s="16"/>
    </row>
    <row r="1040" spans="1:57" x14ac:dyDescent="0.3">
      <c r="A1040" s="11" t="s">
        <v>3949</v>
      </c>
      <c r="B1040" s="11" t="s">
        <v>3950</v>
      </c>
      <c r="C1040" s="11" t="s">
        <v>1372</v>
      </c>
      <c r="D1040" s="11" t="s">
        <v>3946</v>
      </c>
      <c r="E1040" s="11" t="s">
        <v>3947</v>
      </c>
      <c r="F1040" s="11" t="s">
        <v>3947</v>
      </c>
      <c r="G1040" s="13">
        <v>42607.366481481484</v>
      </c>
      <c r="H1040" s="11"/>
      <c r="I1040" s="11"/>
      <c r="J1040" s="11" t="s">
        <v>359</v>
      </c>
      <c r="K1040" s="11"/>
      <c r="L1040" s="11"/>
      <c r="M1040" s="11"/>
      <c r="N1040" s="11"/>
      <c r="O1040" s="11"/>
      <c r="P1040" s="11" t="s">
        <v>77</v>
      </c>
      <c r="Q1040" s="11"/>
      <c r="R1040" s="11"/>
      <c r="S1040" s="11" t="s">
        <v>1374</v>
      </c>
      <c r="T1040" s="11"/>
      <c r="U1040" s="11"/>
      <c r="V1040" s="11"/>
      <c r="W1040" s="11"/>
      <c r="X1040" s="36">
        <f t="shared" si="32"/>
        <v>0</v>
      </c>
      <c r="Y1040" s="36">
        <f t="shared" si="33"/>
        <v>0</v>
      </c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6"/>
      <c r="BE1040" s="16"/>
    </row>
    <row r="1041" spans="1:57" x14ac:dyDescent="0.3">
      <c r="A1041" s="11" t="s">
        <v>3951</v>
      </c>
      <c r="B1041" s="11" t="s">
        <v>3952</v>
      </c>
      <c r="C1041" s="11" t="s">
        <v>1372</v>
      </c>
      <c r="D1041" s="11" t="s">
        <v>3706</v>
      </c>
      <c r="E1041" s="11" t="s">
        <v>1608</v>
      </c>
      <c r="F1041" s="11" t="s">
        <v>550</v>
      </c>
      <c r="G1041" s="13">
        <v>42607.449247685188</v>
      </c>
      <c r="H1041" s="11"/>
      <c r="I1041" s="11"/>
      <c r="J1041" s="11" t="s">
        <v>357</v>
      </c>
      <c r="K1041" s="11"/>
      <c r="L1041" s="11" t="s">
        <v>699</v>
      </c>
      <c r="M1041" s="11" t="s">
        <v>353</v>
      </c>
      <c r="N1041" s="11">
        <v>1019960004</v>
      </c>
      <c r="O1041" s="11" t="s">
        <v>1475</v>
      </c>
      <c r="P1041" s="11" t="s">
        <v>520</v>
      </c>
      <c r="Q1041" s="11" t="s">
        <v>369</v>
      </c>
      <c r="R1041" s="11" t="s">
        <v>983</v>
      </c>
      <c r="S1041" s="11" t="s">
        <v>1383</v>
      </c>
      <c r="T1041" s="11">
        <v>890</v>
      </c>
      <c r="U1041" s="11">
        <v>433</v>
      </c>
      <c r="V1041" s="11"/>
      <c r="W1041" s="11"/>
      <c r="X1041" s="36">
        <f t="shared" si="32"/>
        <v>890</v>
      </c>
      <c r="Y1041" s="36">
        <f t="shared" si="33"/>
        <v>433</v>
      </c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6"/>
      <c r="BE1041" s="16"/>
    </row>
    <row r="1042" spans="1:57" x14ac:dyDescent="0.3">
      <c r="A1042" s="11" t="s">
        <v>3953</v>
      </c>
      <c r="B1042" s="11" t="s">
        <v>3954</v>
      </c>
      <c r="C1042" s="11" t="s">
        <v>1372</v>
      </c>
      <c r="D1042" s="11" t="s">
        <v>1477</v>
      </c>
      <c r="E1042" s="11" t="s">
        <v>382</v>
      </c>
      <c r="F1042" s="11" t="s">
        <v>382</v>
      </c>
      <c r="G1042" s="13">
        <v>42607.60396990741</v>
      </c>
      <c r="H1042" s="11"/>
      <c r="I1042" s="11"/>
      <c r="J1042" s="11" t="s">
        <v>350</v>
      </c>
      <c r="K1042" s="11"/>
      <c r="L1042" s="11" t="s">
        <v>704</v>
      </c>
      <c r="M1042" s="11" t="s">
        <v>348</v>
      </c>
      <c r="N1042" s="11">
        <v>1069960001</v>
      </c>
      <c r="O1042" s="11" t="s">
        <v>1475</v>
      </c>
      <c r="P1042" s="11" t="s">
        <v>124</v>
      </c>
      <c r="Q1042" s="11" t="s">
        <v>369</v>
      </c>
      <c r="R1042" s="11" t="s">
        <v>978</v>
      </c>
      <c r="S1042" s="11" t="s">
        <v>1374</v>
      </c>
      <c r="T1042" s="11">
        <v>30</v>
      </c>
      <c r="U1042" s="11">
        <v>30</v>
      </c>
      <c r="V1042" s="11"/>
      <c r="W1042" s="11"/>
      <c r="X1042" s="36">
        <f t="shared" si="32"/>
        <v>30</v>
      </c>
      <c r="Y1042" s="36">
        <f t="shared" si="33"/>
        <v>30</v>
      </c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6"/>
      <c r="BE1042" s="16"/>
    </row>
    <row r="1043" spans="1:57" x14ac:dyDescent="0.3">
      <c r="A1043" s="11" t="s">
        <v>3955</v>
      </c>
      <c r="B1043" s="11" t="s">
        <v>3956</v>
      </c>
      <c r="C1043" s="11" t="s">
        <v>1372</v>
      </c>
      <c r="D1043" s="11" t="s">
        <v>1509</v>
      </c>
      <c r="E1043" s="11" t="s">
        <v>739</v>
      </c>
      <c r="F1043" s="11" t="s">
        <v>739</v>
      </c>
      <c r="G1043" s="13">
        <v>42607.692928240744</v>
      </c>
      <c r="H1043" s="11"/>
      <c r="I1043" s="11"/>
      <c r="J1043" s="11" t="s">
        <v>387</v>
      </c>
      <c r="K1043" s="11"/>
      <c r="L1043" s="11" t="s">
        <v>699</v>
      </c>
      <c r="M1043" s="11" t="s">
        <v>353</v>
      </c>
      <c r="N1043" s="11">
        <v>1069960001</v>
      </c>
      <c r="O1043" s="11" t="s">
        <v>1473</v>
      </c>
      <c r="P1043" s="11" t="s">
        <v>165</v>
      </c>
      <c r="Q1043" s="11"/>
      <c r="R1043" s="11"/>
      <c r="S1043" s="11" t="s">
        <v>1383</v>
      </c>
      <c r="T1043" s="11">
        <v>60</v>
      </c>
      <c r="U1043" s="11"/>
      <c r="V1043" s="11"/>
      <c r="W1043" s="11"/>
      <c r="X1043" s="36">
        <f t="shared" si="32"/>
        <v>60</v>
      </c>
      <c r="Y1043" s="36">
        <f t="shared" si="33"/>
        <v>0</v>
      </c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2"/>
      <c r="AL1043" s="11"/>
      <c r="AM1043" s="12"/>
      <c r="AN1043" s="12"/>
      <c r="AO1043" s="11"/>
      <c r="AP1043" s="11"/>
      <c r="AQ1043" s="11"/>
      <c r="AR1043" s="11"/>
      <c r="AS1043" s="12"/>
      <c r="AT1043" s="11"/>
      <c r="AU1043" s="11"/>
      <c r="AV1043" s="11"/>
      <c r="AW1043" s="11"/>
      <c r="AX1043" s="11"/>
      <c r="AY1043" s="11"/>
      <c r="AZ1043" s="11"/>
      <c r="BA1043" s="11"/>
      <c r="BB1043" s="12"/>
      <c r="BC1043" s="11"/>
      <c r="BD1043" s="16"/>
      <c r="BE1043" s="16"/>
    </row>
    <row r="1044" spans="1:57" x14ac:dyDescent="0.3">
      <c r="A1044" s="11" t="s">
        <v>3957</v>
      </c>
      <c r="B1044" s="11" t="s">
        <v>3958</v>
      </c>
      <c r="C1044" s="11" t="s">
        <v>1372</v>
      </c>
      <c r="D1044" s="11" t="s">
        <v>1437</v>
      </c>
      <c r="E1044" s="11" t="s">
        <v>641</v>
      </c>
      <c r="F1044" s="11" t="s">
        <v>641</v>
      </c>
      <c r="G1044" s="13">
        <v>42608.637499999997</v>
      </c>
      <c r="H1044" s="11"/>
      <c r="I1044" s="11"/>
      <c r="J1044" s="11" t="s">
        <v>393</v>
      </c>
      <c r="K1044" s="11"/>
      <c r="L1044" s="11" t="s">
        <v>699</v>
      </c>
      <c r="M1044" s="11" t="s">
        <v>353</v>
      </c>
      <c r="N1044" s="11">
        <v>1069960001</v>
      </c>
      <c r="O1044" s="11" t="s">
        <v>1473</v>
      </c>
      <c r="P1044" s="11" t="s">
        <v>61</v>
      </c>
      <c r="Q1044" s="11" t="s">
        <v>369</v>
      </c>
      <c r="R1044" s="11" t="s">
        <v>978</v>
      </c>
      <c r="S1044" s="11" t="s">
        <v>1383</v>
      </c>
      <c r="T1044" s="11"/>
      <c r="U1044" s="11"/>
      <c r="V1044" s="11"/>
      <c r="W1044" s="11"/>
      <c r="X1044" s="36">
        <f t="shared" si="32"/>
        <v>0</v>
      </c>
      <c r="Y1044" s="36">
        <f t="shared" si="33"/>
        <v>0</v>
      </c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2"/>
      <c r="AL1044" s="12"/>
      <c r="AM1044" s="12"/>
      <c r="AN1044" s="12"/>
      <c r="AO1044" s="12"/>
      <c r="AP1044" s="12"/>
      <c r="AQ1044" s="12"/>
      <c r="AR1044" s="11"/>
      <c r="AS1044" s="12"/>
      <c r="AT1044" s="11"/>
      <c r="AU1044" s="11"/>
      <c r="AV1044" s="11"/>
      <c r="AW1044" s="11"/>
      <c r="AX1044" s="11"/>
      <c r="AY1044" s="11"/>
      <c r="AZ1044" s="11"/>
      <c r="BA1044" s="11"/>
      <c r="BB1044" s="12"/>
      <c r="BC1044" s="11"/>
      <c r="BD1044" s="16"/>
      <c r="BE1044" s="16"/>
    </row>
    <row r="1045" spans="1:57" x14ac:dyDescent="0.3">
      <c r="A1045" s="11" t="s">
        <v>3959</v>
      </c>
      <c r="B1045" s="11" t="s">
        <v>4017</v>
      </c>
      <c r="C1045" s="11" t="s">
        <v>1372</v>
      </c>
      <c r="D1045" s="11" t="s">
        <v>1517</v>
      </c>
      <c r="E1045" s="11" t="s">
        <v>808</v>
      </c>
      <c r="F1045" s="11" t="s">
        <v>1053</v>
      </c>
      <c r="G1045" s="13">
        <v>42611.496539351851</v>
      </c>
      <c r="H1045" s="11"/>
      <c r="I1045" s="11"/>
      <c r="J1045" s="11" t="s">
        <v>387</v>
      </c>
      <c r="K1045" s="11"/>
      <c r="L1045" s="11" t="s">
        <v>704</v>
      </c>
      <c r="M1045" s="11" t="s">
        <v>348</v>
      </c>
      <c r="N1045" s="11">
        <v>1069960001</v>
      </c>
      <c r="O1045" s="11" t="s">
        <v>1475</v>
      </c>
      <c r="P1045" s="11" t="s">
        <v>165</v>
      </c>
      <c r="Q1045" s="11"/>
      <c r="R1045" s="11"/>
      <c r="S1045" s="11" t="s">
        <v>1374</v>
      </c>
      <c r="T1045" s="11"/>
      <c r="U1045" s="11"/>
      <c r="V1045" s="11"/>
      <c r="W1045" s="11"/>
      <c r="X1045" s="36">
        <f t="shared" si="32"/>
        <v>0</v>
      </c>
      <c r="Y1045" s="36">
        <f t="shared" si="33"/>
        <v>0</v>
      </c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2"/>
      <c r="AL1045" s="11"/>
      <c r="AM1045" s="11"/>
      <c r="AN1045" s="11"/>
      <c r="AO1045" s="12"/>
      <c r="AP1045" s="12"/>
      <c r="AQ1045" s="12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6"/>
      <c r="BE1045" s="16"/>
    </row>
    <row r="1046" spans="1:57" x14ac:dyDescent="0.3">
      <c r="A1046" s="11" t="s">
        <v>3960</v>
      </c>
      <c r="B1046" s="11" t="s">
        <v>3961</v>
      </c>
      <c r="C1046" s="11" t="s">
        <v>1372</v>
      </c>
      <c r="D1046" s="11" t="s">
        <v>1517</v>
      </c>
      <c r="E1046" s="11" t="s">
        <v>739</v>
      </c>
      <c r="F1046" s="11" t="s">
        <v>1053</v>
      </c>
      <c r="G1046" s="13">
        <v>42611.507905092592</v>
      </c>
      <c r="H1046" s="11"/>
      <c r="I1046" s="11"/>
      <c r="J1046" s="11" t="s">
        <v>387</v>
      </c>
      <c r="K1046" s="11"/>
      <c r="L1046" s="11" t="s">
        <v>704</v>
      </c>
      <c r="M1046" s="11" t="s">
        <v>348</v>
      </c>
      <c r="N1046" s="11">
        <v>1069960001</v>
      </c>
      <c r="O1046" s="11" t="s">
        <v>1475</v>
      </c>
      <c r="P1046" s="11" t="s">
        <v>165</v>
      </c>
      <c r="Q1046" s="11"/>
      <c r="R1046" s="11"/>
      <c r="S1046" s="11" t="s">
        <v>356</v>
      </c>
      <c r="T1046" s="11"/>
      <c r="U1046" s="11"/>
      <c r="V1046" s="11"/>
      <c r="W1046" s="11"/>
      <c r="X1046" s="36">
        <f t="shared" si="32"/>
        <v>0</v>
      </c>
      <c r="Y1046" s="36">
        <f t="shared" si="33"/>
        <v>0</v>
      </c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6"/>
      <c r="BE1046" s="16"/>
    </row>
    <row r="1047" spans="1:57" x14ac:dyDescent="0.3">
      <c r="A1047" s="11" t="s">
        <v>3962</v>
      </c>
      <c r="B1047" s="11" t="s">
        <v>3963</v>
      </c>
      <c r="C1047" s="11" t="s">
        <v>1372</v>
      </c>
      <c r="D1047" s="11" t="s">
        <v>3930</v>
      </c>
      <c r="E1047" s="11" t="s">
        <v>3931</v>
      </c>
      <c r="F1047" s="11" t="s">
        <v>3217</v>
      </c>
      <c r="G1047" s="13">
        <v>42612.28869212963</v>
      </c>
      <c r="H1047" s="11"/>
      <c r="I1047" s="11"/>
      <c r="J1047" s="11" t="s">
        <v>387</v>
      </c>
      <c r="K1047" s="11"/>
      <c r="L1047" s="11" t="s">
        <v>699</v>
      </c>
      <c r="M1047" s="11" t="s">
        <v>353</v>
      </c>
      <c r="N1047" s="11">
        <v>1069960001</v>
      </c>
      <c r="O1047" s="11" t="s">
        <v>1473</v>
      </c>
      <c r="P1047" s="11" t="s">
        <v>165</v>
      </c>
      <c r="Q1047" s="11" t="s">
        <v>2180</v>
      </c>
      <c r="R1047" s="11"/>
      <c r="S1047" s="11" t="s">
        <v>1374</v>
      </c>
      <c r="T1047" s="11"/>
      <c r="U1047" s="11"/>
      <c r="V1047" s="11"/>
      <c r="W1047" s="11"/>
      <c r="X1047" s="36">
        <f t="shared" si="32"/>
        <v>0</v>
      </c>
      <c r="Y1047" s="36">
        <f t="shared" si="33"/>
        <v>0</v>
      </c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1"/>
      <c r="AU1047" s="11"/>
      <c r="AV1047" s="11"/>
      <c r="AW1047" s="11"/>
      <c r="AX1047" s="11"/>
      <c r="AY1047" s="11"/>
      <c r="AZ1047" s="11"/>
      <c r="BA1047" s="11"/>
      <c r="BB1047" s="12"/>
      <c r="BC1047" s="11"/>
      <c r="BD1047" s="16"/>
      <c r="BE1047" s="16"/>
    </row>
    <row r="1048" spans="1:57" x14ac:dyDescent="0.3">
      <c r="A1048" s="11" t="s">
        <v>3964</v>
      </c>
      <c r="B1048" s="11" t="s">
        <v>3965</v>
      </c>
      <c r="C1048" s="11" t="s">
        <v>1372</v>
      </c>
      <c r="D1048" s="11" t="s">
        <v>2880</v>
      </c>
      <c r="E1048" s="11" t="s">
        <v>2881</v>
      </c>
      <c r="F1048" s="11" t="s">
        <v>2881</v>
      </c>
      <c r="G1048" s="13">
        <v>42612.685162037036</v>
      </c>
      <c r="H1048" s="11"/>
      <c r="I1048" s="11"/>
      <c r="J1048" s="11" t="s">
        <v>350</v>
      </c>
      <c r="K1048" s="11"/>
      <c r="L1048" s="11" t="s">
        <v>699</v>
      </c>
      <c r="M1048" s="11" t="s">
        <v>353</v>
      </c>
      <c r="N1048" s="11">
        <v>1069960003</v>
      </c>
      <c r="O1048" s="11" t="s">
        <v>1473</v>
      </c>
      <c r="P1048" s="11" t="s">
        <v>111</v>
      </c>
      <c r="Q1048" s="11"/>
      <c r="R1048" s="11"/>
      <c r="S1048" s="11" t="s">
        <v>1374</v>
      </c>
      <c r="T1048" s="11">
        <v>3</v>
      </c>
      <c r="U1048" s="11"/>
      <c r="V1048" s="11"/>
      <c r="W1048" s="11"/>
      <c r="X1048" s="36">
        <f t="shared" si="32"/>
        <v>3</v>
      </c>
      <c r="Y1048" s="36">
        <f t="shared" si="33"/>
        <v>0</v>
      </c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6"/>
      <c r="BE1048" s="16"/>
    </row>
    <row r="1049" spans="1:57" x14ac:dyDescent="0.3">
      <c r="A1049" s="11" t="s">
        <v>3966</v>
      </c>
      <c r="B1049" s="11" t="s">
        <v>3967</v>
      </c>
      <c r="C1049" s="11" t="s">
        <v>1372</v>
      </c>
      <c r="D1049" s="11" t="s">
        <v>3706</v>
      </c>
      <c r="E1049" s="11" t="s">
        <v>3519</v>
      </c>
      <c r="F1049" s="11" t="s">
        <v>3509</v>
      </c>
      <c r="G1049" s="13">
        <v>42612.3515162037</v>
      </c>
      <c r="H1049" s="11"/>
      <c r="I1049" s="11"/>
      <c r="J1049" s="11" t="s">
        <v>387</v>
      </c>
      <c r="K1049" s="11"/>
      <c r="L1049" s="11" t="s">
        <v>704</v>
      </c>
      <c r="M1049" s="11" t="s">
        <v>353</v>
      </c>
      <c r="N1049" s="11">
        <v>1069960001</v>
      </c>
      <c r="O1049" s="11" t="s">
        <v>1473</v>
      </c>
      <c r="P1049" s="11" t="s">
        <v>165</v>
      </c>
      <c r="Q1049" s="11"/>
      <c r="R1049" s="11"/>
      <c r="S1049" s="11" t="s">
        <v>1374</v>
      </c>
      <c r="T1049" s="11"/>
      <c r="U1049" s="11"/>
      <c r="V1049" s="11"/>
      <c r="W1049" s="11"/>
      <c r="X1049" s="36">
        <f t="shared" si="32"/>
        <v>0</v>
      </c>
      <c r="Y1049" s="36">
        <f t="shared" si="33"/>
        <v>0</v>
      </c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6"/>
      <c r="BE1049" s="16"/>
    </row>
    <row r="1050" spans="1:57" x14ac:dyDescent="0.3">
      <c r="A1050" s="11" t="s">
        <v>3969</v>
      </c>
      <c r="B1050" s="11" t="s">
        <v>3970</v>
      </c>
      <c r="C1050" s="11" t="s">
        <v>1372</v>
      </c>
      <c r="D1050" s="11" t="s">
        <v>1384</v>
      </c>
      <c r="E1050" s="11" t="s">
        <v>1807</v>
      </c>
      <c r="F1050" s="11" t="s">
        <v>413</v>
      </c>
      <c r="G1050" s="13">
        <v>42613.472500000003</v>
      </c>
      <c r="H1050" s="11"/>
      <c r="I1050" s="11"/>
      <c r="J1050" s="11" t="s">
        <v>387</v>
      </c>
      <c r="K1050" s="11"/>
      <c r="L1050" s="11" t="s">
        <v>699</v>
      </c>
      <c r="M1050" s="11" t="s">
        <v>353</v>
      </c>
      <c r="N1050" s="11">
        <v>1069960001</v>
      </c>
      <c r="O1050" s="11" t="s">
        <v>1473</v>
      </c>
      <c r="P1050" s="11" t="s">
        <v>165</v>
      </c>
      <c r="Q1050" s="11" t="s">
        <v>2162</v>
      </c>
      <c r="R1050" s="11"/>
      <c r="S1050" s="11" t="s">
        <v>1374</v>
      </c>
      <c r="T1050" s="11"/>
      <c r="U1050" s="11"/>
      <c r="V1050" s="11"/>
      <c r="W1050" s="11"/>
      <c r="X1050" s="36">
        <f t="shared" si="32"/>
        <v>0</v>
      </c>
      <c r="Y1050" s="36">
        <f t="shared" si="33"/>
        <v>0</v>
      </c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2"/>
      <c r="AL1050" s="12"/>
      <c r="AM1050" s="12"/>
      <c r="AN1050" s="12"/>
      <c r="AO1050" s="12"/>
      <c r="AP1050" s="11"/>
      <c r="AQ1050" s="12"/>
      <c r="AR1050" s="11"/>
      <c r="AS1050" s="12"/>
      <c r="AT1050" s="11"/>
      <c r="AU1050" s="11"/>
      <c r="AV1050" s="11"/>
      <c r="AW1050" s="11"/>
      <c r="AX1050" s="11"/>
      <c r="AY1050" s="11"/>
      <c r="AZ1050" s="11"/>
      <c r="BA1050" s="11"/>
      <c r="BB1050" s="12"/>
      <c r="BC1050" s="11"/>
      <c r="BD1050" s="16"/>
      <c r="BE1050" s="16"/>
    </row>
    <row r="1051" spans="1:57" x14ac:dyDescent="0.3">
      <c r="A1051" s="11" t="s">
        <v>3971</v>
      </c>
      <c r="B1051" s="11" t="s">
        <v>4018</v>
      </c>
      <c r="C1051" s="11" t="s">
        <v>1372</v>
      </c>
      <c r="D1051" s="11" t="s">
        <v>2269</v>
      </c>
      <c r="E1051" s="11" t="s">
        <v>461</v>
      </c>
      <c r="F1051" s="11" t="s">
        <v>461</v>
      </c>
      <c r="G1051" s="13">
        <v>42613.629259259258</v>
      </c>
      <c r="H1051" s="11"/>
      <c r="I1051" s="11"/>
      <c r="J1051" s="11" t="s">
        <v>387</v>
      </c>
      <c r="K1051" s="11"/>
      <c r="L1051" s="11" t="s">
        <v>699</v>
      </c>
      <c r="M1051" s="11" t="s">
        <v>353</v>
      </c>
      <c r="N1051" s="11">
        <v>1019960004</v>
      </c>
      <c r="O1051" s="11" t="s">
        <v>1475</v>
      </c>
      <c r="P1051" s="11" t="s">
        <v>111</v>
      </c>
      <c r="Q1051" s="11"/>
      <c r="R1051" s="11"/>
      <c r="S1051" s="11" t="s">
        <v>1374</v>
      </c>
      <c r="T1051" s="11">
        <v>80</v>
      </c>
      <c r="U1051" s="11"/>
      <c r="V1051" s="11"/>
      <c r="W1051" s="11"/>
      <c r="X1051" s="36">
        <f t="shared" si="32"/>
        <v>80</v>
      </c>
      <c r="Y1051" s="36">
        <f t="shared" si="33"/>
        <v>0</v>
      </c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6"/>
      <c r="BE1051" s="16"/>
    </row>
    <row r="1052" spans="1:57" x14ac:dyDescent="0.3">
      <c r="A1052" s="11" t="s">
        <v>3972</v>
      </c>
      <c r="B1052" s="11" t="s">
        <v>4019</v>
      </c>
      <c r="C1052" s="11" t="s">
        <v>1372</v>
      </c>
      <c r="D1052" s="11" t="s">
        <v>2269</v>
      </c>
      <c r="E1052" s="11" t="s">
        <v>461</v>
      </c>
      <c r="F1052" s="11" t="s">
        <v>461</v>
      </c>
      <c r="G1052" s="13">
        <v>42613.631053240744</v>
      </c>
      <c r="H1052" s="13"/>
      <c r="I1052" s="11"/>
      <c r="J1052" s="11" t="s">
        <v>387</v>
      </c>
      <c r="K1052" s="11"/>
      <c r="L1052" s="11" t="s">
        <v>699</v>
      </c>
      <c r="M1052" s="11" t="s">
        <v>353</v>
      </c>
      <c r="N1052" s="11">
        <v>1019960004</v>
      </c>
      <c r="O1052" s="11" t="s">
        <v>1475</v>
      </c>
      <c r="P1052" s="11" t="s">
        <v>111</v>
      </c>
      <c r="Q1052" s="11"/>
      <c r="R1052" s="11"/>
      <c r="S1052" s="11" t="s">
        <v>1374</v>
      </c>
      <c r="T1052" s="11">
        <v>72</v>
      </c>
      <c r="U1052" s="11"/>
      <c r="V1052" s="11"/>
      <c r="W1052" s="11"/>
      <c r="X1052" s="36">
        <f t="shared" si="32"/>
        <v>72</v>
      </c>
      <c r="Y1052" s="36">
        <f t="shared" si="33"/>
        <v>0</v>
      </c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6"/>
      <c r="BE1052" s="16"/>
    </row>
    <row r="1053" spans="1:57" x14ac:dyDescent="0.3">
      <c r="A1053" s="11" t="s">
        <v>3973</v>
      </c>
      <c r="B1053" s="11" t="s">
        <v>4020</v>
      </c>
      <c r="C1053" s="11" t="s">
        <v>1372</v>
      </c>
      <c r="D1053" s="11" t="s">
        <v>2269</v>
      </c>
      <c r="E1053" s="11" t="s">
        <v>461</v>
      </c>
      <c r="F1053" s="11" t="s">
        <v>461</v>
      </c>
      <c r="G1053" s="13">
        <v>42613.631701388891</v>
      </c>
      <c r="H1053" s="11"/>
      <c r="I1053" s="11"/>
      <c r="J1053" s="11" t="s">
        <v>387</v>
      </c>
      <c r="K1053" s="11"/>
      <c r="L1053" s="11" t="s">
        <v>699</v>
      </c>
      <c r="M1053" s="11" t="s">
        <v>353</v>
      </c>
      <c r="N1053" s="11">
        <v>1019960004</v>
      </c>
      <c r="O1053" s="11" t="s">
        <v>1475</v>
      </c>
      <c r="P1053" s="11" t="s">
        <v>111</v>
      </c>
      <c r="Q1053" s="11"/>
      <c r="R1053" s="11"/>
      <c r="S1053" s="11" t="s">
        <v>1374</v>
      </c>
      <c r="T1053" s="11"/>
      <c r="U1053" s="11"/>
      <c r="V1053" s="11"/>
      <c r="W1053" s="11"/>
      <c r="X1053" s="36">
        <f t="shared" si="32"/>
        <v>0</v>
      </c>
      <c r="Y1053" s="36">
        <f t="shared" si="33"/>
        <v>0</v>
      </c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6"/>
      <c r="BE1053" s="16"/>
    </row>
    <row r="1054" spans="1:57" x14ac:dyDescent="0.3">
      <c r="A1054" s="11" t="s">
        <v>3974</v>
      </c>
      <c r="B1054" s="11" t="s">
        <v>4239</v>
      </c>
      <c r="C1054" s="11" t="s">
        <v>1372</v>
      </c>
      <c r="D1054" s="11" t="s">
        <v>2269</v>
      </c>
      <c r="E1054" s="11" t="s">
        <v>730</v>
      </c>
      <c r="F1054" s="11" t="s">
        <v>730</v>
      </c>
      <c r="G1054" s="13">
        <v>42613.632349537038</v>
      </c>
      <c r="H1054" s="11"/>
      <c r="I1054" s="11"/>
      <c r="J1054" s="11" t="s">
        <v>378</v>
      </c>
      <c r="K1054" s="11"/>
      <c r="L1054" s="11" t="s">
        <v>699</v>
      </c>
      <c r="M1054" s="11" t="s">
        <v>353</v>
      </c>
      <c r="N1054" s="11">
        <v>1019960004</v>
      </c>
      <c r="O1054" s="11" t="s">
        <v>1475</v>
      </c>
      <c r="P1054" s="11" t="s">
        <v>111</v>
      </c>
      <c r="Q1054" s="11"/>
      <c r="R1054" s="11"/>
      <c r="S1054" s="11" t="s">
        <v>1374</v>
      </c>
      <c r="T1054" s="11"/>
      <c r="U1054" s="11"/>
      <c r="V1054" s="11"/>
      <c r="W1054" s="11"/>
      <c r="X1054" s="36">
        <f t="shared" si="32"/>
        <v>0</v>
      </c>
      <c r="Y1054" s="36">
        <f t="shared" si="33"/>
        <v>0</v>
      </c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1"/>
      <c r="AU1054" s="11"/>
      <c r="AV1054" s="11"/>
      <c r="AW1054" s="11"/>
      <c r="AX1054" s="11"/>
      <c r="AY1054" s="11"/>
      <c r="AZ1054" s="11"/>
      <c r="BA1054" s="11"/>
      <c r="BB1054" s="12"/>
      <c r="BC1054" s="11"/>
      <c r="BD1054" s="16"/>
      <c r="BE1054" s="16"/>
    </row>
    <row r="1055" spans="1:57" x14ac:dyDescent="0.3">
      <c r="A1055" s="11" t="s">
        <v>3975</v>
      </c>
      <c r="B1055" s="11" t="s">
        <v>4021</v>
      </c>
      <c r="C1055" s="11" t="s">
        <v>1372</v>
      </c>
      <c r="D1055" s="11" t="s">
        <v>2269</v>
      </c>
      <c r="E1055" s="11" t="s">
        <v>461</v>
      </c>
      <c r="F1055" s="11" t="s">
        <v>461</v>
      </c>
      <c r="G1055" s="13">
        <v>42613.633171296293</v>
      </c>
      <c r="H1055" s="11"/>
      <c r="I1055" s="11"/>
      <c r="J1055" s="11" t="s">
        <v>387</v>
      </c>
      <c r="K1055" s="11"/>
      <c r="L1055" s="11" t="s">
        <v>699</v>
      </c>
      <c r="M1055" s="11" t="s">
        <v>353</v>
      </c>
      <c r="N1055" s="11">
        <v>1019960004</v>
      </c>
      <c r="O1055" s="11" t="s">
        <v>1475</v>
      </c>
      <c r="P1055" s="11" t="s">
        <v>111</v>
      </c>
      <c r="Q1055" s="11"/>
      <c r="R1055" s="11"/>
      <c r="S1055" s="11" t="s">
        <v>1374</v>
      </c>
      <c r="T1055" s="11">
        <v>72</v>
      </c>
      <c r="U1055" s="11"/>
      <c r="V1055" s="11"/>
      <c r="W1055" s="11"/>
      <c r="X1055" s="36">
        <f t="shared" si="32"/>
        <v>72</v>
      </c>
      <c r="Y1055" s="36">
        <f t="shared" si="33"/>
        <v>0</v>
      </c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2"/>
      <c r="AL1055" s="12"/>
      <c r="AM1055" s="12"/>
      <c r="AN1055" s="12"/>
      <c r="AO1055" s="11"/>
      <c r="AP1055" s="11"/>
      <c r="AQ1055" s="12"/>
      <c r="AR1055" s="12"/>
      <c r="AS1055" s="12"/>
      <c r="AT1055" s="11"/>
      <c r="AU1055" s="11"/>
      <c r="AV1055" s="11"/>
      <c r="AW1055" s="11"/>
      <c r="AX1055" s="11"/>
      <c r="AY1055" s="11"/>
      <c r="AZ1055" s="11"/>
      <c r="BA1055" s="11"/>
      <c r="BB1055" s="12"/>
      <c r="BC1055" s="11"/>
      <c r="BD1055" s="16"/>
      <c r="BE1055" s="16"/>
    </row>
    <row r="1056" spans="1:57" x14ac:dyDescent="0.3">
      <c r="A1056" s="11" t="s">
        <v>3976</v>
      </c>
      <c r="B1056" s="11" t="s">
        <v>4022</v>
      </c>
      <c r="C1056" s="11" t="s">
        <v>1372</v>
      </c>
      <c r="D1056" s="11" t="s">
        <v>2269</v>
      </c>
      <c r="E1056" s="11" t="s">
        <v>461</v>
      </c>
      <c r="F1056" s="11" t="s">
        <v>461</v>
      </c>
      <c r="G1056" s="13">
        <v>42613.634583333333</v>
      </c>
      <c r="H1056" s="13"/>
      <c r="I1056" s="11"/>
      <c r="J1056" s="11" t="s">
        <v>387</v>
      </c>
      <c r="K1056" s="11"/>
      <c r="L1056" s="11" t="s">
        <v>699</v>
      </c>
      <c r="M1056" s="11" t="s">
        <v>353</v>
      </c>
      <c r="N1056" s="11">
        <v>1019960004</v>
      </c>
      <c r="O1056" s="11" t="s">
        <v>1475</v>
      </c>
      <c r="P1056" s="11" t="s">
        <v>111</v>
      </c>
      <c r="Q1056" s="11"/>
      <c r="R1056" s="11"/>
      <c r="S1056" s="11" t="s">
        <v>1374</v>
      </c>
      <c r="T1056" s="11"/>
      <c r="U1056" s="11"/>
      <c r="V1056" s="11"/>
      <c r="W1056" s="11"/>
      <c r="X1056" s="36">
        <f t="shared" si="32"/>
        <v>0</v>
      </c>
      <c r="Y1056" s="36">
        <f t="shared" si="33"/>
        <v>0</v>
      </c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1"/>
      <c r="AU1056" s="11"/>
      <c r="AV1056" s="11"/>
      <c r="AW1056" s="11"/>
      <c r="AX1056" s="11"/>
      <c r="AY1056" s="11"/>
      <c r="AZ1056" s="11"/>
      <c r="BA1056" s="11"/>
      <c r="BB1056" s="12"/>
      <c r="BC1056" s="11"/>
      <c r="BD1056" s="16"/>
      <c r="BE1056" s="16"/>
    </row>
    <row r="1057" spans="1:57" x14ac:dyDescent="0.3">
      <c r="A1057" s="11" t="s">
        <v>3977</v>
      </c>
      <c r="B1057" s="11" t="s">
        <v>4023</v>
      </c>
      <c r="C1057" s="11" t="s">
        <v>1372</v>
      </c>
      <c r="D1057" s="11" t="s">
        <v>2269</v>
      </c>
      <c r="E1057" s="11" t="s">
        <v>461</v>
      </c>
      <c r="F1057" s="11" t="s">
        <v>461</v>
      </c>
      <c r="G1057" s="13">
        <v>42613.63721064815</v>
      </c>
      <c r="H1057" s="11"/>
      <c r="I1057" s="11"/>
      <c r="J1057" s="11" t="s">
        <v>387</v>
      </c>
      <c r="K1057" s="11"/>
      <c r="L1057" s="11" t="s">
        <v>699</v>
      </c>
      <c r="M1057" s="11" t="s">
        <v>353</v>
      </c>
      <c r="N1057" s="11">
        <v>1019960004</v>
      </c>
      <c r="O1057" s="11" t="s">
        <v>1475</v>
      </c>
      <c r="P1057" s="11" t="s">
        <v>111</v>
      </c>
      <c r="Q1057" s="11"/>
      <c r="R1057" s="11"/>
      <c r="S1057" s="11" t="s">
        <v>1374</v>
      </c>
      <c r="T1057" s="11"/>
      <c r="U1057" s="11"/>
      <c r="V1057" s="11"/>
      <c r="W1057" s="11"/>
      <c r="X1057" s="36">
        <f t="shared" si="32"/>
        <v>0</v>
      </c>
      <c r="Y1057" s="36">
        <f t="shared" si="33"/>
        <v>0</v>
      </c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6"/>
      <c r="BE1057" s="16"/>
    </row>
    <row r="1058" spans="1:57" x14ac:dyDescent="0.3">
      <c r="A1058" s="11" t="s">
        <v>3978</v>
      </c>
      <c r="B1058" s="11" t="s">
        <v>4024</v>
      </c>
      <c r="C1058" s="11" t="s">
        <v>1372</v>
      </c>
      <c r="D1058" s="11" t="s">
        <v>2269</v>
      </c>
      <c r="E1058" s="11" t="s">
        <v>461</v>
      </c>
      <c r="F1058" s="11" t="s">
        <v>461</v>
      </c>
      <c r="G1058" s="13">
        <v>42613.63789351852</v>
      </c>
      <c r="H1058" s="11"/>
      <c r="I1058" s="11"/>
      <c r="J1058" s="11" t="s">
        <v>387</v>
      </c>
      <c r="K1058" s="11"/>
      <c r="L1058" s="11" t="s">
        <v>699</v>
      </c>
      <c r="M1058" s="11" t="s">
        <v>353</v>
      </c>
      <c r="N1058" s="11">
        <v>1019960004</v>
      </c>
      <c r="O1058" s="11" t="s">
        <v>1475</v>
      </c>
      <c r="P1058" s="11" t="s">
        <v>111</v>
      </c>
      <c r="Q1058" s="11"/>
      <c r="R1058" s="11"/>
      <c r="S1058" s="11" t="s">
        <v>1374</v>
      </c>
      <c r="T1058" s="11"/>
      <c r="U1058" s="11"/>
      <c r="V1058" s="11"/>
      <c r="W1058" s="11"/>
      <c r="X1058" s="36">
        <f t="shared" si="32"/>
        <v>0</v>
      </c>
      <c r="Y1058" s="36">
        <f t="shared" si="33"/>
        <v>0</v>
      </c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6"/>
      <c r="BE1058" s="16"/>
    </row>
    <row r="1059" spans="1:57" x14ac:dyDescent="0.3">
      <c r="A1059" s="11" t="s">
        <v>3979</v>
      </c>
      <c r="B1059" s="11" t="s">
        <v>4025</v>
      </c>
      <c r="C1059" s="11" t="s">
        <v>1372</v>
      </c>
      <c r="D1059" s="11" t="s">
        <v>2269</v>
      </c>
      <c r="E1059" s="11" t="s">
        <v>461</v>
      </c>
      <c r="F1059" s="11" t="s">
        <v>461</v>
      </c>
      <c r="G1059" s="13">
        <v>42613.639120370368</v>
      </c>
      <c r="H1059" s="11"/>
      <c r="I1059" s="11"/>
      <c r="J1059" s="11" t="s">
        <v>387</v>
      </c>
      <c r="K1059" s="11"/>
      <c r="L1059" s="11" t="s">
        <v>699</v>
      </c>
      <c r="M1059" s="11" t="s">
        <v>353</v>
      </c>
      <c r="N1059" s="11">
        <v>1019960004</v>
      </c>
      <c r="O1059" s="11" t="s">
        <v>1475</v>
      </c>
      <c r="P1059" s="11" t="s">
        <v>111</v>
      </c>
      <c r="Q1059" s="11"/>
      <c r="R1059" s="11"/>
      <c r="S1059" s="11" t="s">
        <v>1374</v>
      </c>
      <c r="T1059" s="11">
        <v>112</v>
      </c>
      <c r="U1059" s="11"/>
      <c r="V1059" s="11"/>
      <c r="W1059" s="11"/>
      <c r="X1059" s="36">
        <f t="shared" si="32"/>
        <v>112</v>
      </c>
      <c r="Y1059" s="36">
        <f t="shared" si="33"/>
        <v>0</v>
      </c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2"/>
      <c r="AN1059" s="12"/>
      <c r="AO1059" s="11"/>
      <c r="AP1059" s="11"/>
      <c r="AQ1059" s="12"/>
      <c r="AR1059" s="12"/>
      <c r="AS1059" s="12"/>
      <c r="AT1059" s="11"/>
      <c r="AU1059" s="11"/>
      <c r="AV1059" s="11"/>
      <c r="AW1059" s="11"/>
      <c r="AX1059" s="11"/>
      <c r="AY1059" s="11"/>
      <c r="AZ1059" s="11"/>
      <c r="BA1059" s="11"/>
      <c r="BB1059" s="12"/>
      <c r="BC1059" s="11"/>
      <c r="BD1059" s="16"/>
      <c r="BE1059" s="16"/>
    </row>
    <row r="1060" spans="1:57" x14ac:dyDescent="0.3">
      <c r="A1060" s="11" t="s">
        <v>3980</v>
      </c>
      <c r="B1060" s="11" t="s">
        <v>4026</v>
      </c>
      <c r="C1060" s="11" t="s">
        <v>1372</v>
      </c>
      <c r="D1060" s="11" t="s">
        <v>2269</v>
      </c>
      <c r="E1060" s="11" t="s">
        <v>461</v>
      </c>
      <c r="F1060" s="11" t="s">
        <v>461</v>
      </c>
      <c r="G1060" s="13">
        <v>42613.639618055553</v>
      </c>
      <c r="H1060" s="11"/>
      <c r="I1060" s="11"/>
      <c r="J1060" s="11" t="s">
        <v>387</v>
      </c>
      <c r="K1060" s="11"/>
      <c r="L1060" s="11" t="s">
        <v>699</v>
      </c>
      <c r="M1060" s="11" t="s">
        <v>353</v>
      </c>
      <c r="N1060" s="11">
        <v>1019960004</v>
      </c>
      <c r="O1060" s="11" t="s">
        <v>1475</v>
      </c>
      <c r="P1060" s="11" t="s">
        <v>111</v>
      </c>
      <c r="Q1060" s="11"/>
      <c r="R1060" s="11"/>
      <c r="S1060" s="11" t="s">
        <v>1374</v>
      </c>
      <c r="T1060" s="11">
        <v>64</v>
      </c>
      <c r="U1060" s="11"/>
      <c r="V1060" s="11"/>
      <c r="W1060" s="11"/>
      <c r="X1060" s="36">
        <f t="shared" si="32"/>
        <v>64</v>
      </c>
      <c r="Y1060" s="36">
        <f t="shared" si="33"/>
        <v>0</v>
      </c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2"/>
      <c r="AL1060" s="12"/>
      <c r="AM1060" s="12"/>
      <c r="AN1060" s="12"/>
      <c r="AO1060" s="11"/>
      <c r="AP1060" s="11"/>
      <c r="AQ1060" s="12"/>
      <c r="AR1060" s="11"/>
      <c r="AS1060" s="12"/>
      <c r="AT1060" s="11"/>
      <c r="AU1060" s="11"/>
      <c r="AV1060" s="11"/>
      <c r="AW1060" s="11"/>
      <c r="AX1060" s="11"/>
      <c r="AY1060" s="11"/>
      <c r="AZ1060" s="11"/>
      <c r="BA1060" s="11"/>
      <c r="BB1060" s="12"/>
      <c r="BC1060" s="11"/>
      <c r="BD1060" s="16"/>
      <c r="BE1060" s="16"/>
    </row>
    <row r="1061" spans="1:57" x14ac:dyDescent="0.3">
      <c r="A1061" s="11" t="s">
        <v>3981</v>
      </c>
      <c r="B1061" s="11" t="s">
        <v>4027</v>
      </c>
      <c r="C1061" s="11" t="s">
        <v>1372</v>
      </c>
      <c r="D1061" s="11" t="s">
        <v>2269</v>
      </c>
      <c r="E1061" s="11" t="s">
        <v>461</v>
      </c>
      <c r="F1061" s="11" t="s">
        <v>461</v>
      </c>
      <c r="G1061" s="13">
        <v>42613.640243055554</v>
      </c>
      <c r="H1061" s="11"/>
      <c r="I1061" s="11"/>
      <c r="J1061" s="11" t="s">
        <v>387</v>
      </c>
      <c r="K1061" s="11"/>
      <c r="L1061" s="11" t="s">
        <v>699</v>
      </c>
      <c r="M1061" s="11" t="s">
        <v>353</v>
      </c>
      <c r="N1061" s="11">
        <v>1019960004</v>
      </c>
      <c r="O1061" s="11" t="s">
        <v>1475</v>
      </c>
      <c r="P1061" s="11" t="s">
        <v>111</v>
      </c>
      <c r="Q1061" s="11"/>
      <c r="R1061" s="11"/>
      <c r="S1061" s="11" t="s">
        <v>1374</v>
      </c>
      <c r="T1061" s="11">
        <v>48</v>
      </c>
      <c r="U1061" s="11"/>
      <c r="V1061" s="11"/>
      <c r="W1061" s="11"/>
      <c r="X1061" s="36">
        <f t="shared" si="32"/>
        <v>48</v>
      </c>
      <c r="Y1061" s="36">
        <f t="shared" si="33"/>
        <v>0</v>
      </c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2"/>
      <c r="AL1061" s="12"/>
      <c r="AM1061" s="11"/>
      <c r="AN1061" s="11"/>
      <c r="AO1061" s="11"/>
      <c r="AP1061" s="11"/>
      <c r="AQ1061" s="11"/>
      <c r="AR1061" s="11"/>
      <c r="AS1061" s="12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6"/>
      <c r="BE1061" s="16"/>
    </row>
    <row r="1062" spans="1:57" x14ac:dyDescent="0.3">
      <c r="A1062" s="11" t="s">
        <v>3982</v>
      </c>
      <c r="B1062" s="11" t="s">
        <v>4028</v>
      </c>
      <c r="C1062" s="11" t="s">
        <v>1372</v>
      </c>
      <c r="D1062" s="11" t="s">
        <v>2269</v>
      </c>
      <c r="E1062" s="11" t="s">
        <v>461</v>
      </c>
      <c r="F1062" s="11" t="s">
        <v>461</v>
      </c>
      <c r="G1062" s="13">
        <v>42613.640798611108</v>
      </c>
      <c r="H1062" s="11"/>
      <c r="I1062" s="11"/>
      <c r="J1062" s="11" t="s">
        <v>387</v>
      </c>
      <c r="K1062" s="11"/>
      <c r="L1062" s="11" t="s">
        <v>699</v>
      </c>
      <c r="M1062" s="11" t="s">
        <v>353</v>
      </c>
      <c r="N1062" s="11">
        <v>1019960004</v>
      </c>
      <c r="O1062" s="11" t="s">
        <v>1475</v>
      </c>
      <c r="P1062" s="11" t="s">
        <v>111</v>
      </c>
      <c r="Q1062" s="11"/>
      <c r="R1062" s="11"/>
      <c r="S1062" s="11" t="s">
        <v>1374</v>
      </c>
      <c r="T1062" s="11">
        <v>128</v>
      </c>
      <c r="U1062" s="11"/>
      <c r="V1062" s="11"/>
      <c r="W1062" s="11"/>
      <c r="X1062" s="36">
        <f t="shared" si="32"/>
        <v>128</v>
      </c>
      <c r="Y1062" s="36">
        <f t="shared" si="33"/>
        <v>0</v>
      </c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6"/>
      <c r="BE1062" s="16"/>
    </row>
    <row r="1063" spans="1:57" x14ac:dyDescent="0.3">
      <c r="A1063" s="11" t="s">
        <v>3983</v>
      </c>
      <c r="B1063" s="11" t="s">
        <v>4029</v>
      </c>
      <c r="C1063" s="11" t="s">
        <v>1372</v>
      </c>
      <c r="D1063" s="11" t="s">
        <v>2269</v>
      </c>
      <c r="E1063" s="11" t="s">
        <v>461</v>
      </c>
      <c r="F1063" s="11" t="s">
        <v>461</v>
      </c>
      <c r="G1063" s="13">
        <v>42613.641331018516</v>
      </c>
      <c r="H1063" s="11"/>
      <c r="I1063" s="11"/>
      <c r="J1063" s="11" t="s">
        <v>387</v>
      </c>
      <c r="K1063" s="11"/>
      <c r="L1063" s="11" t="s">
        <v>699</v>
      </c>
      <c r="M1063" s="11" t="s">
        <v>353</v>
      </c>
      <c r="N1063" s="11">
        <v>1019960004</v>
      </c>
      <c r="O1063" s="11" t="s">
        <v>1475</v>
      </c>
      <c r="P1063" s="11" t="s">
        <v>111</v>
      </c>
      <c r="Q1063" s="11"/>
      <c r="R1063" s="11"/>
      <c r="S1063" s="11" t="s">
        <v>1374</v>
      </c>
      <c r="T1063" s="11"/>
      <c r="U1063" s="11"/>
      <c r="V1063" s="11"/>
      <c r="W1063" s="11"/>
      <c r="X1063" s="36">
        <f t="shared" si="32"/>
        <v>0</v>
      </c>
      <c r="Y1063" s="36">
        <f t="shared" si="33"/>
        <v>0</v>
      </c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2"/>
      <c r="AR1063" s="12"/>
      <c r="AS1063" s="12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6"/>
      <c r="BE1063" s="16"/>
    </row>
    <row r="1064" spans="1:57" x14ac:dyDescent="0.3">
      <c r="A1064" s="11" t="s">
        <v>3984</v>
      </c>
      <c r="B1064" s="11" t="s">
        <v>4030</v>
      </c>
      <c r="C1064" s="11" t="s">
        <v>1372</v>
      </c>
      <c r="D1064" s="11" t="s">
        <v>2269</v>
      </c>
      <c r="E1064" s="11" t="s">
        <v>461</v>
      </c>
      <c r="F1064" s="11" t="s">
        <v>461</v>
      </c>
      <c r="G1064" s="13">
        <v>42613.641956018517</v>
      </c>
      <c r="H1064" s="11"/>
      <c r="I1064" s="11"/>
      <c r="J1064" s="11" t="s">
        <v>387</v>
      </c>
      <c r="K1064" s="11"/>
      <c r="L1064" s="11" t="s">
        <v>699</v>
      </c>
      <c r="M1064" s="11" t="s">
        <v>353</v>
      </c>
      <c r="N1064" s="11">
        <v>1019960004</v>
      </c>
      <c r="O1064" s="11" t="s">
        <v>1475</v>
      </c>
      <c r="P1064" s="11" t="s">
        <v>111</v>
      </c>
      <c r="Q1064" s="11"/>
      <c r="R1064" s="11"/>
      <c r="S1064" s="11" t="s">
        <v>1374</v>
      </c>
      <c r="T1064" s="11">
        <v>72</v>
      </c>
      <c r="U1064" s="11"/>
      <c r="V1064" s="11"/>
      <c r="W1064" s="11"/>
      <c r="X1064" s="36">
        <f t="shared" si="32"/>
        <v>72</v>
      </c>
      <c r="Y1064" s="36">
        <f t="shared" si="33"/>
        <v>0</v>
      </c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6"/>
      <c r="BE1064" s="16"/>
    </row>
    <row r="1065" spans="1:57" x14ac:dyDescent="0.3">
      <c r="A1065" s="11" t="s">
        <v>3985</v>
      </c>
      <c r="B1065" s="11" t="s">
        <v>4031</v>
      </c>
      <c r="C1065" s="11" t="s">
        <v>1372</v>
      </c>
      <c r="D1065" s="11" t="s">
        <v>2269</v>
      </c>
      <c r="E1065" s="11" t="s">
        <v>461</v>
      </c>
      <c r="F1065" s="11" t="s">
        <v>461</v>
      </c>
      <c r="G1065" s="13">
        <v>42613.642500000002</v>
      </c>
      <c r="H1065" s="13"/>
      <c r="I1065" s="11"/>
      <c r="J1065" s="11" t="s">
        <v>387</v>
      </c>
      <c r="K1065" s="11"/>
      <c r="L1065" s="11" t="s">
        <v>699</v>
      </c>
      <c r="M1065" s="11" t="s">
        <v>353</v>
      </c>
      <c r="N1065" s="11">
        <v>1019960004</v>
      </c>
      <c r="O1065" s="11" t="s">
        <v>1475</v>
      </c>
      <c r="P1065" s="11" t="s">
        <v>111</v>
      </c>
      <c r="Q1065" s="11"/>
      <c r="R1065" s="11"/>
      <c r="S1065" s="11" t="s">
        <v>1374</v>
      </c>
      <c r="T1065" s="11"/>
      <c r="U1065" s="11"/>
      <c r="V1065" s="11"/>
      <c r="W1065" s="11"/>
      <c r="X1065" s="36">
        <f t="shared" si="32"/>
        <v>0</v>
      </c>
      <c r="Y1065" s="36">
        <f t="shared" si="33"/>
        <v>0</v>
      </c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2"/>
      <c r="AL1065" s="12"/>
      <c r="AM1065" s="11"/>
      <c r="AN1065" s="11"/>
      <c r="AO1065" s="12"/>
      <c r="AP1065" s="12"/>
      <c r="AQ1065" s="12"/>
      <c r="AR1065" s="12"/>
      <c r="AS1065" s="12"/>
      <c r="AT1065" s="11"/>
      <c r="AU1065" s="11"/>
      <c r="AV1065" s="11"/>
      <c r="AW1065" s="11"/>
      <c r="AX1065" s="11"/>
      <c r="AY1065" s="11"/>
      <c r="AZ1065" s="11"/>
      <c r="BA1065" s="11"/>
      <c r="BB1065" s="12"/>
      <c r="BC1065" s="11"/>
      <c r="BD1065" s="16"/>
      <c r="BE1065" s="16"/>
    </row>
    <row r="1066" spans="1:57" x14ac:dyDescent="0.3">
      <c r="A1066" s="11" t="s">
        <v>3986</v>
      </c>
      <c r="B1066" s="11" t="s">
        <v>4032</v>
      </c>
      <c r="C1066" s="11" t="s">
        <v>1372</v>
      </c>
      <c r="D1066" s="11" t="s">
        <v>2269</v>
      </c>
      <c r="E1066" s="11" t="s">
        <v>461</v>
      </c>
      <c r="F1066" s="11" t="s">
        <v>461</v>
      </c>
      <c r="G1066" s="13">
        <v>42613.643182870372</v>
      </c>
      <c r="H1066" s="11"/>
      <c r="I1066" s="11"/>
      <c r="J1066" s="11" t="s">
        <v>387</v>
      </c>
      <c r="K1066" s="11"/>
      <c r="L1066" s="11" t="s">
        <v>699</v>
      </c>
      <c r="M1066" s="11" t="s">
        <v>353</v>
      </c>
      <c r="N1066" s="11">
        <v>1019960004</v>
      </c>
      <c r="O1066" s="11" t="s">
        <v>1475</v>
      </c>
      <c r="P1066" s="11" t="s">
        <v>111</v>
      </c>
      <c r="Q1066" s="11"/>
      <c r="R1066" s="11"/>
      <c r="S1066" s="11" t="s">
        <v>1374</v>
      </c>
      <c r="T1066" s="11">
        <v>81</v>
      </c>
      <c r="U1066" s="11"/>
      <c r="V1066" s="11"/>
      <c r="W1066" s="11"/>
      <c r="X1066" s="36">
        <f t="shared" si="32"/>
        <v>81</v>
      </c>
      <c r="Y1066" s="36">
        <f t="shared" si="33"/>
        <v>0</v>
      </c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2"/>
      <c r="AL1066" s="12"/>
      <c r="AM1066" s="12"/>
      <c r="AN1066" s="12"/>
      <c r="AO1066" s="11"/>
      <c r="AP1066" s="11"/>
      <c r="AQ1066" s="12"/>
      <c r="AR1066" s="12"/>
      <c r="AS1066" s="12"/>
      <c r="AT1066" s="11"/>
      <c r="AU1066" s="11"/>
      <c r="AV1066" s="11"/>
      <c r="AW1066" s="11"/>
      <c r="AX1066" s="11"/>
      <c r="AY1066" s="11"/>
      <c r="AZ1066" s="11"/>
      <c r="BA1066" s="11"/>
      <c r="BB1066" s="12"/>
      <c r="BC1066" s="11"/>
      <c r="BD1066" s="16"/>
      <c r="BE1066" s="16"/>
    </row>
    <row r="1067" spans="1:57" x14ac:dyDescent="0.3">
      <c r="A1067" s="11" t="s">
        <v>3987</v>
      </c>
      <c r="B1067" s="11" t="s">
        <v>4033</v>
      </c>
      <c r="C1067" s="11" t="s">
        <v>1372</v>
      </c>
      <c r="D1067" s="11" t="s">
        <v>2269</v>
      </c>
      <c r="E1067" s="11" t="s">
        <v>461</v>
      </c>
      <c r="F1067" s="11" t="s">
        <v>461</v>
      </c>
      <c r="G1067" s="13">
        <v>42613.643784722219</v>
      </c>
      <c r="H1067" s="11"/>
      <c r="I1067" s="11"/>
      <c r="J1067" s="11" t="s">
        <v>387</v>
      </c>
      <c r="K1067" s="11"/>
      <c r="L1067" s="11" t="s">
        <v>699</v>
      </c>
      <c r="M1067" s="11" t="s">
        <v>353</v>
      </c>
      <c r="N1067" s="11">
        <v>1019960004</v>
      </c>
      <c r="O1067" s="11" t="s">
        <v>1475</v>
      </c>
      <c r="P1067" s="11" t="s">
        <v>111</v>
      </c>
      <c r="Q1067" s="11"/>
      <c r="R1067" s="11"/>
      <c r="S1067" s="11" t="s">
        <v>1374</v>
      </c>
      <c r="T1067" s="11">
        <v>72</v>
      </c>
      <c r="U1067" s="11"/>
      <c r="V1067" s="11"/>
      <c r="W1067" s="11"/>
      <c r="X1067" s="36">
        <f t="shared" si="32"/>
        <v>72</v>
      </c>
      <c r="Y1067" s="36">
        <f t="shared" si="33"/>
        <v>0</v>
      </c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6"/>
      <c r="BE1067" s="16"/>
    </row>
    <row r="1068" spans="1:57" x14ac:dyDescent="0.3">
      <c r="A1068" s="11" t="s">
        <v>3988</v>
      </c>
      <c r="B1068" s="11" t="s">
        <v>4034</v>
      </c>
      <c r="C1068" s="11" t="s">
        <v>1372</v>
      </c>
      <c r="D1068" s="11" t="s">
        <v>2269</v>
      </c>
      <c r="E1068" s="11" t="s">
        <v>461</v>
      </c>
      <c r="F1068" s="11" t="s">
        <v>461</v>
      </c>
      <c r="G1068" s="13">
        <v>42613.644444444442</v>
      </c>
      <c r="H1068" s="13"/>
      <c r="I1068" s="11"/>
      <c r="J1068" s="11" t="s">
        <v>387</v>
      </c>
      <c r="K1068" s="11"/>
      <c r="L1068" s="11" t="s">
        <v>699</v>
      </c>
      <c r="M1068" s="11" t="s">
        <v>353</v>
      </c>
      <c r="N1068" s="11">
        <v>1019960004</v>
      </c>
      <c r="O1068" s="11" t="s">
        <v>1475</v>
      </c>
      <c r="P1068" s="11" t="s">
        <v>111</v>
      </c>
      <c r="Q1068" s="11"/>
      <c r="R1068" s="11"/>
      <c r="S1068" s="11" t="s">
        <v>1374</v>
      </c>
      <c r="T1068" s="11">
        <v>128</v>
      </c>
      <c r="U1068" s="11"/>
      <c r="V1068" s="11"/>
      <c r="W1068" s="11"/>
      <c r="X1068" s="36">
        <f t="shared" ref="X1068:X1131" si="34">T1068+V1068</f>
        <v>128</v>
      </c>
      <c r="Y1068" s="36">
        <f t="shared" ref="Y1068:Y1131" si="35">U1068+W1068</f>
        <v>0</v>
      </c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1"/>
      <c r="AU1068" s="11"/>
      <c r="AV1068" s="11"/>
      <c r="AW1068" s="11"/>
      <c r="AX1068" s="11"/>
      <c r="AY1068" s="11"/>
      <c r="AZ1068" s="11"/>
      <c r="BA1068" s="11"/>
      <c r="BB1068" s="12"/>
      <c r="BC1068" s="11"/>
      <c r="BD1068" s="16"/>
      <c r="BE1068" s="16"/>
    </row>
    <row r="1069" spans="1:57" x14ac:dyDescent="0.3">
      <c r="A1069" s="11" t="s">
        <v>3989</v>
      </c>
      <c r="B1069" s="11" t="s">
        <v>4035</v>
      </c>
      <c r="C1069" s="11" t="s">
        <v>1372</v>
      </c>
      <c r="D1069" s="11" t="s">
        <v>2269</v>
      </c>
      <c r="E1069" s="11" t="s">
        <v>461</v>
      </c>
      <c r="F1069" s="11" t="s">
        <v>461</v>
      </c>
      <c r="G1069" s="13">
        <v>42613.645069444443</v>
      </c>
      <c r="H1069" s="11"/>
      <c r="I1069" s="11"/>
      <c r="J1069" s="11" t="s">
        <v>387</v>
      </c>
      <c r="K1069" s="11"/>
      <c r="L1069" s="11" t="s">
        <v>699</v>
      </c>
      <c r="M1069" s="11" t="s">
        <v>353</v>
      </c>
      <c r="N1069" s="11">
        <v>1019960004</v>
      </c>
      <c r="O1069" s="11" t="s">
        <v>1475</v>
      </c>
      <c r="P1069" s="11" t="s">
        <v>111</v>
      </c>
      <c r="Q1069" s="11"/>
      <c r="R1069" s="11"/>
      <c r="S1069" s="11" t="s">
        <v>1374</v>
      </c>
      <c r="T1069" s="11">
        <v>72</v>
      </c>
      <c r="U1069" s="11"/>
      <c r="V1069" s="11"/>
      <c r="W1069" s="11"/>
      <c r="X1069" s="36">
        <f t="shared" si="34"/>
        <v>72</v>
      </c>
      <c r="Y1069" s="36">
        <f t="shared" si="35"/>
        <v>0</v>
      </c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2"/>
      <c r="AL1069" s="12"/>
      <c r="AM1069" s="12"/>
      <c r="AN1069" s="12"/>
      <c r="AO1069" s="12"/>
      <c r="AP1069" s="11"/>
      <c r="AQ1069" s="12"/>
      <c r="AR1069" s="11"/>
      <c r="AS1069" s="12"/>
      <c r="AT1069" s="11"/>
      <c r="AU1069" s="11"/>
      <c r="AV1069" s="11"/>
      <c r="AW1069" s="11"/>
      <c r="AX1069" s="11"/>
      <c r="AY1069" s="11"/>
      <c r="AZ1069" s="11"/>
      <c r="BA1069" s="11"/>
      <c r="BB1069" s="12"/>
      <c r="BC1069" s="11"/>
      <c r="BD1069" s="16"/>
      <c r="BE1069" s="16"/>
    </row>
    <row r="1070" spans="1:57" x14ac:dyDescent="0.3">
      <c r="A1070" s="11" t="s">
        <v>3990</v>
      </c>
      <c r="B1070" s="11" t="s">
        <v>4036</v>
      </c>
      <c r="C1070" s="11" t="s">
        <v>1372</v>
      </c>
      <c r="D1070" s="11" t="s">
        <v>2269</v>
      </c>
      <c r="E1070" s="11" t="s">
        <v>461</v>
      </c>
      <c r="F1070" s="11" t="s">
        <v>461</v>
      </c>
      <c r="G1070" s="13">
        <v>42613.645752314813</v>
      </c>
      <c r="H1070" s="11"/>
      <c r="I1070" s="11"/>
      <c r="J1070" s="11" t="s">
        <v>387</v>
      </c>
      <c r="K1070" s="11"/>
      <c r="L1070" s="11" t="s">
        <v>699</v>
      </c>
      <c r="M1070" s="11" t="s">
        <v>353</v>
      </c>
      <c r="N1070" s="11">
        <v>1019960004</v>
      </c>
      <c r="O1070" s="11" t="s">
        <v>1475</v>
      </c>
      <c r="P1070" s="11" t="s">
        <v>111</v>
      </c>
      <c r="Q1070" s="11"/>
      <c r="R1070" s="11"/>
      <c r="S1070" s="11" t="s">
        <v>1374</v>
      </c>
      <c r="T1070" s="11">
        <v>72</v>
      </c>
      <c r="U1070" s="11"/>
      <c r="V1070" s="11"/>
      <c r="W1070" s="11"/>
      <c r="X1070" s="36">
        <f t="shared" si="34"/>
        <v>72</v>
      </c>
      <c r="Y1070" s="36">
        <f t="shared" si="35"/>
        <v>0</v>
      </c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6"/>
      <c r="BE1070" s="16"/>
    </row>
    <row r="1071" spans="1:57" x14ac:dyDescent="0.3">
      <c r="A1071" s="11" t="s">
        <v>3991</v>
      </c>
      <c r="B1071" s="11" t="s">
        <v>4037</v>
      </c>
      <c r="C1071" s="11" t="s">
        <v>1372</v>
      </c>
      <c r="D1071" s="11" t="s">
        <v>2269</v>
      </c>
      <c r="E1071" s="11" t="s">
        <v>461</v>
      </c>
      <c r="F1071" s="11" t="s">
        <v>461</v>
      </c>
      <c r="G1071" s="13">
        <v>42613.646550925929</v>
      </c>
      <c r="H1071" s="11"/>
      <c r="I1071" s="11"/>
      <c r="J1071" s="11" t="s">
        <v>387</v>
      </c>
      <c r="K1071" s="11"/>
      <c r="L1071" s="11" t="s">
        <v>699</v>
      </c>
      <c r="M1071" s="11" t="s">
        <v>353</v>
      </c>
      <c r="N1071" s="11">
        <v>1019960004</v>
      </c>
      <c r="O1071" s="11" t="s">
        <v>1475</v>
      </c>
      <c r="P1071" s="11" t="s">
        <v>111</v>
      </c>
      <c r="Q1071" s="11"/>
      <c r="R1071" s="11"/>
      <c r="S1071" s="11" t="s">
        <v>1374</v>
      </c>
      <c r="T1071" s="11">
        <v>48</v>
      </c>
      <c r="U1071" s="11"/>
      <c r="V1071" s="11"/>
      <c r="W1071" s="11"/>
      <c r="X1071" s="36">
        <f t="shared" si="34"/>
        <v>48</v>
      </c>
      <c r="Y1071" s="36">
        <f t="shared" si="35"/>
        <v>0</v>
      </c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2"/>
      <c r="AN1071" s="12"/>
      <c r="AO1071" s="11"/>
      <c r="AP1071" s="11"/>
      <c r="AQ1071" s="12"/>
      <c r="AR1071" s="12"/>
      <c r="AS1071" s="12"/>
      <c r="AT1071" s="11"/>
      <c r="AU1071" s="11"/>
      <c r="AV1071" s="11"/>
      <c r="AW1071" s="11"/>
      <c r="AX1071" s="11"/>
      <c r="AY1071" s="11"/>
      <c r="AZ1071" s="11"/>
      <c r="BA1071" s="11"/>
      <c r="BB1071" s="12"/>
      <c r="BC1071" s="11"/>
      <c r="BD1071" s="16"/>
      <c r="BE1071" s="16"/>
    </row>
    <row r="1072" spans="1:57" ht="43.2" x14ac:dyDescent="0.3">
      <c r="A1072" s="11" t="s">
        <v>3992</v>
      </c>
      <c r="B1072" s="49" t="s">
        <v>4038</v>
      </c>
      <c r="C1072" s="11" t="s">
        <v>1372</v>
      </c>
      <c r="D1072" s="11" t="s">
        <v>2269</v>
      </c>
      <c r="E1072" s="11" t="s">
        <v>461</v>
      </c>
      <c r="F1072" s="11" t="s">
        <v>461</v>
      </c>
      <c r="G1072" s="13">
        <v>42613.647083333337</v>
      </c>
      <c r="H1072" s="13"/>
      <c r="I1072" s="11"/>
      <c r="J1072" s="11" t="s">
        <v>387</v>
      </c>
      <c r="K1072" s="11"/>
      <c r="L1072" s="11" t="s">
        <v>699</v>
      </c>
      <c r="M1072" s="11" t="s">
        <v>353</v>
      </c>
      <c r="N1072" s="11">
        <v>1019960004</v>
      </c>
      <c r="O1072" s="11" t="s">
        <v>1475</v>
      </c>
      <c r="P1072" s="11" t="s">
        <v>111</v>
      </c>
      <c r="Q1072" s="11"/>
      <c r="R1072" s="11"/>
      <c r="S1072" s="11" t="s">
        <v>1374</v>
      </c>
      <c r="T1072" s="11">
        <v>72</v>
      </c>
      <c r="U1072" s="11"/>
      <c r="V1072" s="11"/>
      <c r="W1072" s="11"/>
      <c r="X1072" s="36">
        <f t="shared" si="34"/>
        <v>72</v>
      </c>
      <c r="Y1072" s="36">
        <f t="shared" si="35"/>
        <v>0</v>
      </c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2"/>
      <c r="AT1072" s="11"/>
      <c r="AU1072" s="11"/>
      <c r="AV1072" s="11"/>
      <c r="AW1072" s="11"/>
      <c r="AX1072" s="11"/>
      <c r="AY1072" s="11"/>
      <c r="AZ1072" s="11"/>
      <c r="BA1072" s="11"/>
      <c r="BB1072" s="12"/>
      <c r="BC1072" s="11"/>
      <c r="BD1072" s="16"/>
      <c r="BE1072" s="16"/>
    </row>
    <row r="1073" spans="1:57" x14ac:dyDescent="0.3">
      <c r="A1073" s="11" t="s">
        <v>3993</v>
      </c>
      <c r="B1073" s="11" t="s">
        <v>4240</v>
      </c>
      <c r="C1073" s="11" t="s">
        <v>1372</v>
      </c>
      <c r="D1073" s="11" t="s">
        <v>2269</v>
      </c>
      <c r="E1073" s="11" t="s">
        <v>461</v>
      </c>
      <c r="F1073" s="11" t="s">
        <v>461</v>
      </c>
      <c r="G1073" s="13">
        <v>42613.647592592592</v>
      </c>
      <c r="H1073" s="11"/>
      <c r="I1073" s="11"/>
      <c r="J1073" s="11" t="s">
        <v>387</v>
      </c>
      <c r="K1073" s="11"/>
      <c r="L1073" s="11" t="s">
        <v>699</v>
      </c>
      <c r="M1073" s="11" t="s">
        <v>353</v>
      </c>
      <c r="N1073" s="11">
        <v>1019960004</v>
      </c>
      <c r="O1073" s="11" t="s">
        <v>1475</v>
      </c>
      <c r="P1073" s="11" t="s">
        <v>111</v>
      </c>
      <c r="Q1073" s="11"/>
      <c r="R1073" s="11"/>
      <c r="S1073" s="11" t="s">
        <v>1374</v>
      </c>
      <c r="T1073" s="11"/>
      <c r="U1073" s="11"/>
      <c r="V1073" s="11"/>
      <c r="W1073" s="11"/>
      <c r="X1073" s="36">
        <f t="shared" si="34"/>
        <v>0</v>
      </c>
      <c r="Y1073" s="36">
        <f t="shared" si="35"/>
        <v>0</v>
      </c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2"/>
      <c r="AL1073" s="11"/>
      <c r="AM1073" s="11"/>
      <c r="AN1073" s="11"/>
      <c r="AO1073" s="11"/>
      <c r="AP1073" s="11"/>
      <c r="AQ1073" s="12"/>
      <c r="AR1073" s="12"/>
      <c r="AS1073" s="12"/>
      <c r="AT1073" s="11"/>
      <c r="AU1073" s="11"/>
      <c r="AV1073" s="11"/>
      <c r="AW1073" s="11"/>
      <c r="AX1073" s="11"/>
      <c r="AY1073" s="11"/>
      <c r="AZ1073" s="11"/>
      <c r="BA1073" s="11"/>
      <c r="BB1073" s="12"/>
      <c r="BC1073" s="11"/>
      <c r="BD1073" s="16"/>
      <c r="BE1073" s="16"/>
    </row>
    <row r="1074" spans="1:57" x14ac:dyDescent="0.3">
      <c r="A1074" s="11" t="s">
        <v>3994</v>
      </c>
      <c r="B1074" s="11" t="s">
        <v>4039</v>
      </c>
      <c r="C1074" s="11" t="s">
        <v>1372</v>
      </c>
      <c r="D1074" s="11" t="s">
        <v>2269</v>
      </c>
      <c r="E1074" s="11" t="s">
        <v>461</v>
      </c>
      <c r="F1074" s="11" t="s">
        <v>461</v>
      </c>
      <c r="G1074" s="13">
        <v>42613.648680555554</v>
      </c>
      <c r="H1074" s="13"/>
      <c r="I1074" s="11"/>
      <c r="J1074" s="11" t="s">
        <v>387</v>
      </c>
      <c r="K1074" s="11"/>
      <c r="L1074" s="11" t="s">
        <v>699</v>
      </c>
      <c r="M1074" s="11" t="s">
        <v>353</v>
      </c>
      <c r="N1074" s="11">
        <v>1019960004</v>
      </c>
      <c r="O1074" s="11" t="s">
        <v>1475</v>
      </c>
      <c r="P1074" s="11" t="s">
        <v>111</v>
      </c>
      <c r="Q1074" s="11"/>
      <c r="R1074" s="11"/>
      <c r="S1074" s="11" t="s">
        <v>1374</v>
      </c>
      <c r="T1074" s="11"/>
      <c r="U1074" s="11"/>
      <c r="V1074" s="11"/>
      <c r="W1074" s="11"/>
      <c r="X1074" s="36">
        <f t="shared" si="34"/>
        <v>0</v>
      </c>
      <c r="Y1074" s="36">
        <f t="shared" si="35"/>
        <v>0</v>
      </c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2"/>
      <c r="AL1074" s="12"/>
      <c r="AM1074" s="12"/>
      <c r="AN1074" s="12"/>
      <c r="AO1074" s="11"/>
      <c r="AP1074" s="11"/>
      <c r="AQ1074" s="12"/>
      <c r="AR1074" s="12"/>
      <c r="AS1074" s="12"/>
      <c r="AT1074" s="11"/>
      <c r="AU1074" s="11"/>
      <c r="AV1074" s="11"/>
      <c r="AW1074" s="11"/>
      <c r="AX1074" s="11"/>
      <c r="AY1074" s="11"/>
      <c r="AZ1074" s="11"/>
      <c r="BA1074" s="11"/>
      <c r="BB1074" s="12"/>
      <c r="BC1074" s="11"/>
      <c r="BD1074" s="16"/>
      <c r="BE1074" s="16"/>
    </row>
    <row r="1075" spans="1:57" x14ac:dyDescent="0.3">
      <c r="A1075" s="11" t="s">
        <v>3995</v>
      </c>
      <c r="B1075" s="11" t="s">
        <v>3996</v>
      </c>
      <c r="C1075" s="11" t="s">
        <v>1372</v>
      </c>
      <c r="D1075" s="11" t="s">
        <v>1436</v>
      </c>
      <c r="E1075" s="11" t="s">
        <v>423</v>
      </c>
      <c r="F1075" s="11" t="s">
        <v>423</v>
      </c>
      <c r="G1075" s="13">
        <v>42614.478888888887</v>
      </c>
      <c r="H1075" s="11"/>
      <c r="I1075" s="11"/>
      <c r="J1075" s="11" t="s">
        <v>350</v>
      </c>
      <c r="K1075" s="11"/>
      <c r="L1075" s="11" t="s">
        <v>699</v>
      </c>
      <c r="M1075" s="11" t="s">
        <v>353</v>
      </c>
      <c r="N1075" s="11">
        <v>1069960001</v>
      </c>
      <c r="O1075" s="11" t="s">
        <v>1473</v>
      </c>
      <c r="P1075" s="11" t="s">
        <v>297</v>
      </c>
      <c r="Q1075" s="11" t="s">
        <v>369</v>
      </c>
      <c r="R1075" s="11"/>
      <c r="S1075" s="11" t="s">
        <v>1374</v>
      </c>
      <c r="T1075" s="11">
        <v>320</v>
      </c>
      <c r="U1075" s="11">
        <v>320</v>
      </c>
      <c r="V1075" s="11"/>
      <c r="W1075" s="11"/>
      <c r="X1075" s="36">
        <f t="shared" si="34"/>
        <v>320</v>
      </c>
      <c r="Y1075" s="36">
        <f t="shared" si="35"/>
        <v>320</v>
      </c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2"/>
      <c r="AL1075" s="12"/>
      <c r="AM1075" s="12"/>
      <c r="AN1075" s="12"/>
      <c r="AO1075" s="11"/>
      <c r="AP1075" s="11"/>
      <c r="AQ1075" s="12"/>
      <c r="AR1075" s="12"/>
      <c r="AS1075" s="12"/>
      <c r="AT1075" s="11"/>
      <c r="AU1075" s="11"/>
      <c r="AV1075" s="11"/>
      <c r="AW1075" s="11"/>
      <c r="AX1075" s="11"/>
      <c r="AY1075" s="11"/>
      <c r="AZ1075" s="11"/>
      <c r="BA1075" s="11"/>
      <c r="BB1075" s="12"/>
      <c r="BC1075" s="11"/>
      <c r="BD1075" s="16"/>
      <c r="BE1075" s="16"/>
    </row>
    <row r="1076" spans="1:57" ht="43.2" x14ac:dyDescent="0.3">
      <c r="A1076" s="11" t="s">
        <v>3997</v>
      </c>
      <c r="B1076" s="49" t="s">
        <v>3998</v>
      </c>
      <c r="C1076" s="11" t="s">
        <v>1372</v>
      </c>
      <c r="D1076" s="11" t="s">
        <v>1832</v>
      </c>
      <c r="E1076" s="11" t="s">
        <v>363</v>
      </c>
      <c r="F1076" s="11" t="s">
        <v>363</v>
      </c>
      <c r="G1076" s="13">
        <v>42614.594456018516</v>
      </c>
      <c r="H1076" s="13"/>
      <c r="I1076" s="11"/>
      <c r="J1076" s="11" t="s">
        <v>350</v>
      </c>
      <c r="K1076" s="11"/>
      <c r="L1076" s="11" t="s">
        <v>699</v>
      </c>
      <c r="M1076" s="11" t="s">
        <v>353</v>
      </c>
      <c r="N1076" s="11">
        <v>1069960003</v>
      </c>
      <c r="O1076" s="11" t="s">
        <v>1473</v>
      </c>
      <c r="P1076" s="11" t="s">
        <v>111</v>
      </c>
      <c r="Q1076" s="11"/>
      <c r="R1076" s="11"/>
      <c r="S1076" s="11" t="s">
        <v>1374</v>
      </c>
      <c r="T1076" s="11"/>
      <c r="U1076" s="11"/>
      <c r="V1076" s="11"/>
      <c r="W1076" s="11"/>
      <c r="X1076" s="36">
        <f t="shared" si="34"/>
        <v>0</v>
      </c>
      <c r="Y1076" s="36">
        <f t="shared" si="35"/>
        <v>0</v>
      </c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6"/>
      <c r="BE1076" s="16"/>
    </row>
    <row r="1077" spans="1:57" x14ac:dyDescent="0.3">
      <c r="A1077" s="11" t="s">
        <v>3999</v>
      </c>
      <c r="B1077" s="11" t="s">
        <v>4000</v>
      </c>
      <c r="C1077" s="11" t="s">
        <v>1372</v>
      </c>
      <c r="D1077" s="11" t="s">
        <v>1392</v>
      </c>
      <c r="E1077" s="11" t="s">
        <v>403</v>
      </c>
      <c r="F1077" s="11" t="s">
        <v>403</v>
      </c>
      <c r="G1077" s="13">
        <v>42614.612083333333</v>
      </c>
      <c r="H1077" s="11"/>
      <c r="I1077" s="11"/>
      <c r="J1077" s="11" t="s">
        <v>350</v>
      </c>
      <c r="K1077" s="11"/>
      <c r="L1077" s="11" t="s">
        <v>699</v>
      </c>
      <c r="M1077" s="11" t="s">
        <v>353</v>
      </c>
      <c r="N1077" s="11">
        <v>1069960003</v>
      </c>
      <c r="O1077" s="11" t="s">
        <v>1473</v>
      </c>
      <c r="P1077" s="11" t="s">
        <v>111</v>
      </c>
      <c r="Q1077" s="11"/>
      <c r="R1077" s="11"/>
      <c r="S1077" s="11" t="s">
        <v>1383</v>
      </c>
      <c r="T1077" s="11"/>
      <c r="U1077" s="11"/>
      <c r="V1077" s="11">
        <v>15</v>
      </c>
      <c r="W1077" s="11"/>
      <c r="X1077" s="36">
        <f t="shared" si="34"/>
        <v>15</v>
      </c>
      <c r="Y1077" s="36">
        <f t="shared" si="35"/>
        <v>0</v>
      </c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6"/>
      <c r="BE1077" s="16"/>
    </row>
    <row r="1078" spans="1:57" x14ac:dyDescent="0.3">
      <c r="A1078" s="11" t="s">
        <v>4001</v>
      </c>
      <c r="B1078" s="11" t="s">
        <v>4002</v>
      </c>
      <c r="C1078" s="11" t="s">
        <v>1372</v>
      </c>
      <c r="D1078" s="11" t="s">
        <v>1392</v>
      </c>
      <c r="E1078" s="11" t="s">
        <v>403</v>
      </c>
      <c r="F1078" s="11" t="s">
        <v>403</v>
      </c>
      <c r="G1078" s="13">
        <v>42614.62972222222</v>
      </c>
      <c r="H1078" s="13"/>
      <c r="I1078" s="11"/>
      <c r="J1078" s="11" t="s">
        <v>350</v>
      </c>
      <c r="K1078" s="11"/>
      <c r="L1078" s="11" t="s">
        <v>700</v>
      </c>
      <c r="M1078" s="11" t="s">
        <v>353</v>
      </c>
      <c r="N1078" s="11">
        <v>1069960003</v>
      </c>
      <c r="O1078" s="11" t="s">
        <v>1473</v>
      </c>
      <c r="P1078" s="11" t="s">
        <v>111</v>
      </c>
      <c r="Q1078" s="11"/>
      <c r="R1078" s="11"/>
      <c r="S1078" s="11" t="s">
        <v>1374</v>
      </c>
      <c r="T1078" s="11"/>
      <c r="U1078" s="11"/>
      <c r="V1078" s="11"/>
      <c r="W1078" s="11"/>
      <c r="X1078" s="36">
        <f t="shared" si="34"/>
        <v>0</v>
      </c>
      <c r="Y1078" s="36">
        <f t="shared" si="35"/>
        <v>0</v>
      </c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2"/>
      <c r="AN1078" s="12"/>
      <c r="AO1078" s="11"/>
      <c r="AP1078" s="11"/>
      <c r="AQ1078" s="12"/>
      <c r="AR1078" s="12"/>
      <c r="AS1078" s="12"/>
      <c r="AT1078" s="11"/>
      <c r="AU1078" s="11"/>
      <c r="AV1078" s="11"/>
      <c r="AW1078" s="11"/>
      <c r="AX1078" s="11"/>
      <c r="AY1078" s="11"/>
      <c r="AZ1078" s="11"/>
      <c r="BA1078" s="11"/>
      <c r="BB1078" s="12"/>
      <c r="BC1078" s="11"/>
      <c r="BD1078" s="16"/>
      <c r="BE1078" s="16"/>
    </row>
    <row r="1079" spans="1:57" x14ac:dyDescent="0.3">
      <c r="A1079" s="11" t="s">
        <v>4003</v>
      </c>
      <c r="B1079" s="11" t="s">
        <v>2711</v>
      </c>
      <c r="C1079" s="11" t="s">
        <v>1372</v>
      </c>
      <c r="D1079" s="11" t="s">
        <v>1752</v>
      </c>
      <c r="E1079" s="11" t="s">
        <v>653</v>
      </c>
      <c r="F1079" s="11" t="s">
        <v>653</v>
      </c>
      <c r="G1079" s="13">
        <v>42620.41369212963</v>
      </c>
      <c r="H1079" s="11"/>
      <c r="I1079" s="11"/>
      <c r="J1079" s="11" t="s">
        <v>350</v>
      </c>
      <c r="K1079" s="11"/>
      <c r="L1079" s="11" t="s">
        <v>704</v>
      </c>
      <c r="M1079" s="11" t="s">
        <v>348</v>
      </c>
      <c r="N1079" s="11">
        <v>1069960003</v>
      </c>
      <c r="O1079" s="11"/>
      <c r="P1079" s="11" t="s">
        <v>653</v>
      </c>
      <c r="Q1079" s="11"/>
      <c r="R1079" s="11"/>
      <c r="S1079" s="11" t="s">
        <v>1374</v>
      </c>
      <c r="T1079" s="11"/>
      <c r="U1079" s="11"/>
      <c r="V1079" s="11"/>
      <c r="W1079" s="11"/>
      <c r="X1079" s="36">
        <f t="shared" si="34"/>
        <v>0</v>
      </c>
      <c r="Y1079" s="36">
        <f t="shared" si="35"/>
        <v>0</v>
      </c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2"/>
      <c r="BC1079" s="11"/>
      <c r="BD1079" s="16"/>
      <c r="BE1079" s="16"/>
    </row>
    <row r="1080" spans="1:57" x14ac:dyDescent="0.3">
      <c r="A1080" s="11" t="s">
        <v>4004</v>
      </c>
      <c r="B1080" s="11" t="s">
        <v>4040</v>
      </c>
      <c r="C1080" s="11" t="s">
        <v>1372</v>
      </c>
      <c r="D1080" s="11" t="s">
        <v>1423</v>
      </c>
      <c r="E1080" s="11" t="s">
        <v>351</v>
      </c>
      <c r="F1080" s="11" t="s">
        <v>351</v>
      </c>
      <c r="G1080" s="13">
        <v>42620.650914351849</v>
      </c>
      <c r="H1080" s="13"/>
      <c r="I1080" s="11"/>
      <c r="J1080" s="11" t="s">
        <v>357</v>
      </c>
      <c r="K1080" s="11"/>
      <c r="L1080" s="11" t="s">
        <v>704</v>
      </c>
      <c r="M1080" s="11" t="s">
        <v>348</v>
      </c>
      <c r="N1080" s="11">
        <v>1069960002</v>
      </c>
      <c r="O1080" s="11" t="s">
        <v>1475</v>
      </c>
      <c r="P1080" s="11" t="s">
        <v>653</v>
      </c>
      <c r="Q1080" s="11"/>
      <c r="R1080" s="11"/>
      <c r="S1080" s="11" t="s">
        <v>1374</v>
      </c>
      <c r="T1080" s="11"/>
      <c r="U1080" s="11"/>
      <c r="V1080" s="11"/>
      <c r="W1080" s="11"/>
      <c r="X1080" s="36">
        <f t="shared" si="34"/>
        <v>0</v>
      </c>
      <c r="Y1080" s="36">
        <f t="shared" si="35"/>
        <v>0</v>
      </c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2"/>
      <c r="AL1080" s="12"/>
      <c r="AM1080" s="11"/>
      <c r="AN1080" s="11"/>
      <c r="AO1080" s="11"/>
      <c r="AP1080" s="11"/>
      <c r="AQ1080" s="11"/>
      <c r="AR1080" s="11"/>
      <c r="AS1080" s="12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6"/>
      <c r="BE1080" s="16"/>
    </row>
    <row r="1081" spans="1:57" x14ac:dyDescent="0.3">
      <c r="A1081" s="11" t="s">
        <v>4005</v>
      </c>
      <c r="B1081" s="11" t="s">
        <v>4006</v>
      </c>
      <c r="C1081" s="11" t="s">
        <v>1372</v>
      </c>
      <c r="D1081" s="11" t="s">
        <v>1832</v>
      </c>
      <c r="E1081" s="11" t="s">
        <v>363</v>
      </c>
      <c r="F1081" s="11" t="s">
        <v>363</v>
      </c>
      <c r="G1081" s="13">
        <v>42620.69358796296</v>
      </c>
      <c r="H1081" s="11"/>
      <c r="I1081" s="11"/>
      <c r="J1081" s="11" t="s">
        <v>350</v>
      </c>
      <c r="K1081" s="11"/>
      <c r="L1081" s="11" t="s">
        <v>699</v>
      </c>
      <c r="M1081" s="11" t="s">
        <v>353</v>
      </c>
      <c r="N1081" s="11">
        <v>1069960001</v>
      </c>
      <c r="O1081" s="11" t="s">
        <v>1473</v>
      </c>
      <c r="P1081" s="11" t="s">
        <v>111</v>
      </c>
      <c r="Q1081" s="11"/>
      <c r="R1081" s="11"/>
      <c r="S1081" s="11" t="s">
        <v>1374</v>
      </c>
      <c r="T1081" s="11"/>
      <c r="U1081" s="11"/>
      <c r="V1081" s="11"/>
      <c r="W1081" s="11"/>
      <c r="X1081" s="36">
        <f t="shared" si="34"/>
        <v>0</v>
      </c>
      <c r="Y1081" s="36">
        <f t="shared" si="35"/>
        <v>0</v>
      </c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2"/>
      <c r="AL1081" s="12"/>
      <c r="AM1081" s="11"/>
      <c r="AN1081" s="11"/>
      <c r="AO1081" s="11"/>
      <c r="AP1081" s="11"/>
      <c r="AQ1081" s="11"/>
      <c r="AR1081" s="11"/>
      <c r="AS1081" s="12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6"/>
      <c r="BE1081" s="16"/>
    </row>
    <row r="1082" spans="1:57" x14ac:dyDescent="0.3">
      <c r="A1082" s="11" t="s">
        <v>4041</v>
      </c>
      <c r="B1082" s="11" t="s">
        <v>4868</v>
      </c>
      <c r="C1082" s="11" t="s">
        <v>1372</v>
      </c>
      <c r="D1082" s="11" t="s">
        <v>1516</v>
      </c>
      <c r="E1082" s="11" t="s">
        <v>3485</v>
      </c>
      <c r="F1082" s="11" t="s">
        <v>351</v>
      </c>
      <c r="G1082" s="13">
        <v>42621.431793981479</v>
      </c>
      <c r="H1082" s="11"/>
      <c r="I1082" s="11"/>
      <c r="J1082" s="11" t="s">
        <v>357</v>
      </c>
      <c r="K1082" s="11"/>
      <c r="L1082" s="11" t="s">
        <v>704</v>
      </c>
      <c r="M1082" s="11" t="s">
        <v>348</v>
      </c>
      <c r="N1082" s="11">
        <v>1069960002</v>
      </c>
      <c r="O1082" s="11" t="s">
        <v>1475</v>
      </c>
      <c r="P1082" s="11" t="s">
        <v>124</v>
      </c>
      <c r="Q1082" s="11" t="s">
        <v>369</v>
      </c>
      <c r="R1082" s="11" t="s">
        <v>978</v>
      </c>
      <c r="S1082" s="11" t="s">
        <v>1383</v>
      </c>
      <c r="T1082" s="11">
        <v>630</v>
      </c>
      <c r="U1082" s="11"/>
      <c r="V1082" s="11"/>
      <c r="W1082" s="11"/>
      <c r="X1082" s="36">
        <f t="shared" si="34"/>
        <v>630</v>
      </c>
      <c r="Y1082" s="36">
        <f t="shared" si="35"/>
        <v>0</v>
      </c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2"/>
      <c r="AL1082" s="12"/>
      <c r="AM1082" s="12"/>
      <c r="AN1082" s="12"/>
      <c r="AO1082" s="11"/>
      <c r="AP1082" s="11"/>
      <c r="AQ1082" s="12"/>
      <c r="AR1082" s="12"/>
      <c r="AS1082" s="12"/>
      <c r="AT1082" s="11"/>
      <c r="AU1082" s="11"/>
      <c r="AV1082" s="11"/>
      <c r="AW1082" s="11"/>
      <c r="AX1082" s="11"/>
      <c r="AY1082" s="11"/>
      <c r="AZ1082" s="11"/>
      <c r="BA1082" s="11"/>
      <c r="BB1082" s="12"/>
      <c r="BC1082" s="11"/>
      <c r="BD1082" s="16"/>
      <c r="BE1082" s="16"/>
    </row>
    <row r="1083" spans="1:57" x14ac:dyDescent="0.3">
      <c r="A1083" s="11" t="s">
        <v>4042</v>
      </c>
      <c r="B1083" s="11" t="s">
        <v>4043</v>
      </c>
      <c r="C1083" s="11" t="s">
        <v>1372</v>
      </c>
      <c r="D1083" s="11" t="s">
        <v>1516</v>
      </c>
      <c r="E1083" s="11" t="s">
        <v>3485</v>
      </c>
      <c r="F1083" s="11" t="s">
        <v>351</v>
      </c>
      <c r="G1083" s="13">
        <v>42621.435844907406</v>
      </c>
      <c r="H1083" s="11"/>
      <c r="I1083" s="11"/>
      <c r="J1083" s="11" t="s">
        <v>357</v>
      </c>
      <c r="K1083" s="11"/>
      <c r="L1083" s="11" t="s">
        <v>704</v>
      </c>
      <c r="M1083" s="11" t="s">
        <v>348</v>
      </c>
      <c r="N1083" s="11">
        <v>1069960002</v>
      </c>
      <c r="O1083" s="11" t="s">
        <v>1475</v>
      </c>
      <c r="P1083" s="11" t="s">
        <v>115</v>
      </c>
      <c r="Q1083" s="11" t="s">
        <v>369</v>
      </c>
      <c r="R1083" s="11"/>
      <c r="S1083" s="11" t="s">
        <v>1374</v>
      </c>
      <c r="T1083" s="11"/>
      <c r="U1083" s="11"/>
      <c r="V1083" s="11"/>
      <c r="W1083" s="11"/>
      <c r="X1083" s="36">
        <f t="shared" si="34"/>
        <v>0</v>
      </c>
      <c r="Y1083" s="36">
        <f t="shared" si="35"/>
        <v>0</v>
      </c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2"/>
      <c r="AL1083" s="12"/>
      <c r="AM1083" s="12"/>
      <c r="AN1083" s="12"/>
      <c r="AO1083" s="11"/>
      <c r="AP1083" s="11"/>
      <c r="AQ1083" s="12"/>
      <c r="AR1083" s="12"/>
      <c r="AS1083" s="12"/>
      <c r="AT1083" s="11"/>
      <c r="AU1083" s="11"/>
      <c r="AV1083" s="11"/>
      <c r="AW1083" s="11"/>
      <c r="AX1083" s="11"/>
      <c r="AY1083" s="11"/>
      <c r="AZ1083" s="11"/>
      <c r="BA1083" s="11"/>
      <c r="BB1083" s="12"/>
      <c r="BC1083" s="11"/>
      <c r="BD1083" s="16"/>
      <c r="BE1083" s="16"/>
    </row>
    <row r="1084" spans="1:57" x14ac:dyDescent="0.3">
      <c r="A1084" s="11" t="s">
        <v>4044</v>
      </c>
      <c r="B1084" s="11" t="s">
        <v>4045</v>
      </c>
      <c r="C1084" s="11" t="s">
        <v>1372</v>
      </c>
      <c r="D1084" s="11" t="s">
        <v>1516</v>
      </c>
      <c r="E1084" s="11" t="s">
        <v>3485</v>
      </c>
      <c r="F1084" s="11" t="s">
        <v>351</v>
      </c>
      <c r="G1084" s="13">
        <v>42621.437928240739</v>
      </c>
      <c r="H1084" s="11"/>
      <c r="I1084" s="11"/>
      <c r="J1084" s="11" t="s">
        <v>357</v>
      </c>
      <c r="K1084" s="11"/>
      <c r="L1084" s="11" t="s">
        <v>704</v>
      </c>
      <c r="M1084" s="11" t="s">
        <v>348</v>
      </c>
      <c r="N1084" s="11"/>
      <c r="O1084" s="11" t="s">
        <v>1475</v>
      </c>
      <c r="P1084" s="11" t="s">
        <v>653</v>
      </c>
      <c r="Q1084" s="11"/>
      <c r="R1084" s="11"/>
      <c r="S1084" s="11" t="s">
        <v>1374</v>
      </c>
      <c r="T1084" s="11"/>
      <c r="U1084" s="11"/>
      <c r="V1084" s="11"/>
      <c r="W1084" s="11"/>
      <c r="X1084" s="36">
        <f t="shared" si="34"/>
        <v>0</v>
      </c>
      <c r="Y1084" s="36">
        <f t="shared" si="35"/>
        <v>0</v>
      </c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2"/>
      <c r="AL1084" s="12"/>
      <c r="AM1084" s="12"/>
      <c r="AN1084" s="12"/>
      <c r="AO1084" s="11"/>
      <c r="AP1084" s="11"/>
      <c r="AQ1084" s="12"/>
      <c r="AR1084" s="12"/>
      <c r="AS1084" s="12"/>
      <c r="AT1084" s="11"/>
      <c r="AU1084" s="11"/>
      <c r="AV1084" s="11"/>
      <c r="AW1084" s="11"/>
      <c r="AX1084" s="11"/>
      <c r="AY1084" s="11"/>
      <c r="AZ1084" s="11"/>
      <c r="BA1084" s="11"/>
      <c r="BB1084" s="12"/>
      <c r="BC1084" s="11"/>
      <c r="BD1084" s="16"/>
      <c r="BE1084" s="16"/>
    </row>
    <row r="1085" spans="1:57" x14ac:dyDescent="0.3">
      <c r="A1085" s="11" t="s">
        <v>4046</v>
      </c>
      <c r="B1085" s="11" t="s">
        <v>4047</v>
      </c>
      <c r="C1085" s="11" t="s">
        <v>1372</v>
      </c>
      <c r="D1085" s="11" t="s">
        <v>1516</v>
      </c>
      <c r="E1085" s="11" t="s">
        <v>3485</v>
      </c>
      <c r="F1085" s="11" t="s">
        <v>351</v>
      </c>
      <c r="G1085" s="13">
        <v>42621.442280092589</v>
      </c>
      <c r="H1085" s="11"/>
      <c r="I1085" s="11"/>
      <c r="J1085" s="11" t="s">
        <v>357</v>
      </c>
      <c r="K1085" s="11"/>
      <c r="L1085" s="11" t="s">
        <v>704</v>
      </c>
      <c r="M1085" s="11" t="s">
        <v>348</v>
      </c>
      <c r="N1085" s="11"/>
      <c r="O1085" s="11" t="s">
        <v>1475</v>
      </c>
      <c r="P1085" s="11" t="s">
        <v>653</v>
      </c>
      <c r="Q1085" s="11"/>
      <c r="R1085" s="11"/>
      <c r="S1085" s="11" t="s">
        <v>1374</v>
      </c>
      <c r="T1085" s="11"/>
      <c r="U1085" s="11"/>
      <c r="V1085" s="11"/>
      <c r="W1085" s="11"/>
      <c r="X1085" s="36">
        <f t="shared" si="34"/>
        <v>0</v>
      </c>
      <c r="Y1085" s="36">
        <f t="shared" si="35"/>
        <v>0</v>
      </c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2"/>
      <c r="AL1085" s="12"/>
      <c r="AM1085" s="11"/>
      <c r="AN1085" s="11"/>
      <c r="AO1085" s="11"/>
      <c r="AP1085" s="11"/>
      <c r="AQ1085" s="12"/>
      <c r="AR1085" s="11"/>
      <c r="AS1085" s="12"/>
      <c r="AT1085" s="11"/>
      <c r="AU1085" s="11"/>
      <c r="AV1085" s="11"/>
      <c r="AW1085" s="11"/>
      <c r="AX1085" s="11"/>
      <c r="AY1085" s="11"/>
      <c r="AZ1085" s="11"/>
      <c r="BA1085" s="11"/>
      <c r="BB1085" s="12"/>
      <c r="BC1085" s="11"/>
      <c r="BD1085" s="16"/>
      <c r="BE1085" s="16"/>
    </row>
    <row r="1086" spans="1:57" x14ac:dyDescent="0.3">
      <c r="A1086" s="11" t="s">
        <v>4048</v>
      </c>
      <c r="B1086" s="11" t="s">
        <v>4049</v>
      </c>
      <c r="C1086" s="11" t="s">
        <v>1372</v>
      </c>
      <c r="D1086" s="11" t="s">
        <v>1516</v>
      </c>
      <c r="E1086" s="11" t="s">
        <v>3485</v>
      </c>
      <c r="F1086" s="11" t="s">
        <v>351</v>
      </c>
      <c r="G1086" s="13">
        <v>42621.443738425929</v>
      </c>
      <c r="H1086" s="11"/>
      <c r="I1086" s="11"/>
      <c r="J1086" s="11" t="s">
        <v>357</v>
      </c>
      <c r="K1086" s="11"/>
      <c r="L1086" s="11" t="s">
        <v>704</v>
      </c>
      <c r="M1086" s="11" t="s">
        <v>348</v>
      </c>
      <c r="N1086" s="11">
        <v>1069960002</v>
      </c>
      <c r="O1086" s="11" t="s">
        <v>1475</v>
      </c>
      <c r="P1086" s="11" t="s">
        <v>124</v>
      </c>
      <c r="Q1086" s="11" t="s">
        <v>369</v>
      </c>
      <c r="R1086" s="11" t="s">
        <v>978</v>
      </c>
      <c r="S1086" s="11" t="s">
        <v>1383</v>
      </c>
      <c r="T1086" s="11"/>
      <c r="U1086" s="11"/>
      <c r="V1086" s="11"/>
      <c r="W1086" s="11"/>
      <c r="X1086" s="36">
        <f t="shared" si="34"/>
        <v>0</v>
      </c>
      <c r="Y1086" s="36">
        <f t="shared" si="35"/>
        <v>0</v>
      </c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2"/>
      <c r="AL1086" s="12"/>
      <c r="AM1086" s="12"/>
      <c r="AN1086" s="12"/>
      <c r="AO1086" s="11"/>
      <c r="AP1086" s="11"/>
      <c r="AQ1086" s="12"/>
      <c r="AR1086" s="12"/>
      <c r="AS1086" s="12"/>
      <c r="AT1086" s="11"/>
      <c r="AU1086" s="11"/>
      <c r="AV1086" s="11"/>
      <c r="AW1086" s="11"/>
      <c r="AX1086" s="11"/>
      <c r="AY1086" s="11"/>
      <c r="AZ1086" s="11"/>
      <c r="BA1086" s="11"/>
      <c r="BB1086" s="12"/>
      <c r="BC1086" s="11"/>
      <c r="BD1086" s="16"/>
      <c r="BE1086" s="16"/>
    </row>
    <row r="1087" spans="1:57" x14ac:dyDescent="0.3">
      <c r="A1087" s="11" t="s">
        <v>4050</v>
      </c>
      <c r="B1087" s="11" t="s">
        <v>4051</v>
      </c>
      <c r="C1087" s="11" t="s">
        <v>1372</v>
      </c>
      <c r="D1087" s="11" t="s">
        <v>1516</v>
      </c>
      <c r="E1087" s="11" t="s">
        <v>3485</v>
      </c>
      <c r="F1087" s="11" t="s">
        <v>351</v>
      </c>
      <c r="G1087" s="13">
        <v>42621.444675925923</v>
      </c>
      <c r="H1087" s="13"/>
      <c r="I1087" s="11"/>
      <c r="J1087" s="11" t="s">
        <v>357</v>
      </c>
      <c r="K1087" s="11"/>
      <c r="L1087" s="11" t="s">
        <v>704</v>
      </c>
      <c r="M1087" s="11" t="s">
        <v>348</v>
      </c>
      <c r="N1087" s="11">
        <v>1069960002</v>
      </c>
      <c r="O1087" s="11" t="s">
        <v>1475</v>
      </c>
      <c r="P1087" s="11" t="s">
        <v>124</v>
      </c>
      <c r="Q1087" s="11" t="s">
        <v>369</v>
      </c>
      <c r="R1087" s="11" t="s">
        <v>978</v>
      </c>
      <c r="S1087" s="11" t="s">
        <v>1383</v>
      </c>
      <c r="T1087" s="11"/>
      <c r="U1087" s="11"/>
      <c r="V1087" s="11"/>
      <c r="W1087" s="11"/>
      <c r="X1087" s="36">
        <f t="shared" si="34"/>
        <v>0</v>
      </c>
      <c r="Y1087" s="36">
        <f t="shared" si="35"/>
        <v>0</v>
      </c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1"/>
      <c r="AU1087" s="11"/>
      <c r="AV1087" s="11"/>
      <c r="AW1087" s="11"/>
      <c r="AX1087" s="11"/>
      <c r="AY1087" s="11"/>
      <c r="AZ1087" s="11"/>
      <c r="BA1087" s="11"/>
      <c r="BB1087" s="12"/>
      <c r="BC1087" s="11"/>
      <c r="BD1087" s="16"/>
      <c r="BE1087" s="16"/>
    </row>
    <row r="1088" spans="1:57" x14ac:dyDescent="0.3">
      <c r="A1088" s="11" t="s">
        <v>4052</v>
      </c>
      <c r="B1088" s="11" t="s">
        <v>4053</v>
      </c>
      <c r="C1088" s="11" t="s">
        <v>1372</v>
      </c>
      <c r="D1088" s="11" t="s">
        <v>1516</v>
      </c>
      <c r="E1088" s="11" t="s">
        <v>3485</v>
      </c>
      <c r="F1088" s="11" t="s">
        <v>351</v>
      </c>
      <c r="G1088" s="13">
        <v>42621.447685185187</v>
      </c>
      <c r="H1088" s="11"/>
      <c r="I1088" s="11"/>
      <c r="J1088" s="11" t="s">
        <v>357</v>
      </c>
      <c r="K1088" s="11"/>
      <c r="L1088" s="11" t="s">
        <v>704</v>
      </c>
      <c r="M1088" s="11" t="s">
        <v>348</v>
      </c>
      <c r="N1088" s="11">
        <v>1069960002</v>
      </c>
      <c r="O1088" s="11" t="s">
        <v>1475</v>
      </c>
      <c r="P1088" s="11" t="s">
        <v>77</v>
      </c>
      <c r="Q1088" s="11"/>
      <c r="R1088" s="11"/>
      <c r="S1088" s="11" t="s">
        <v>1374</v>
      </c>
      <c r="T1088" s="11"/>
      <c r="U1088" s="11"/>
      <c r="V1088" s="11"/>
      <c r="W1088" s="11"/>
      <c r="X1088" s="36">
        <f t="shared" si="34"/>
        <v>0</v>
      </c>
      <c r="Y1088" s="36">
        <f t="shared" si="35"/>
        <v>0</v>
      </c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2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2"/>
      <c r="BC1088" s="11"/>
      <c r="BD1088" s="16"/>
      <c r="BE1088" s="16"/>
    </row>
    <row r="1089" spans="1:57" x14ac:dyDescent="0.3">
      <c r="A1089" s="11" t="s">
        <v>4054</v>
      </c>
      <c r="B1089" s="11" t="s">
        <v>4055</v>
      </c>
      <c r="C1089" s="11" t="s">
        <v>1372</v>
      </c>
      <c r="D1089" s="11" t="s">
        <v>1516</v>
      </c>
      <c r="E1089" s="11" t="s">
        <v>3485</v>
      </c>
      <c r="F1089" s="11" t="s">
        <v>351</v>
      </c>
      <c r="G1089" s="13">
        <v>42621.450138888889</v>
      </c>
      <c r="H1089" s="11"/>
      <c r="I1089" s="11"/>
      <c r="J1089" s="11" t="s">
        <v>357</v>
      </c>
      <c r="K1089" s="11"/>
      <c r="L1089" s="11" t="s">
        <v>704</v>
      </c>
      <c r="M1089" s="11" t="s">
        <v>348</v>
      </c>
      <c r="N1089" s="11"/>
      <c r="O1089" s="11" t="s">
        <v>1475</v>
      </c>
      <c r="P1089" s="11" t="s">
        <v>61</v>
      </c>
      <c r="Q1089" s="11"/>
      <c r="R1089" s="11" t="s">
        <v>978</v>
      </c>
      <c r="S1089" s="11" t="s">
        <v>1374</v>
      </c>
      <c r="T1089" s="11"/>
      <c r="U1089" s="11"/>
      <c r="V1089" s="11"/>
      <c r="W1089" s="11"/>
      <c r="X1089" s="36">
        <f t="shared" si="34"/>
        <v>0</v>
      </c>
      <c r="Y1089" s="36">
        <f t="shared" si="35"/>
        <v>0</v>
      </c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2"/>
      <c r="AL1089" s="12"/>
      <c r="AM1089" s="12"/>
      <c r="AN1089" s="12"/>
      <c r="AO1089" s="11"/>
      <c r="AP1089" s="11"/>
      <c r="AQ1089" s="12"/>
      <c r="AR1089" s="12"/>
      <c r="AS1089" s="12"/>
      <c r="AT1089" s="11"/>
      <c r="AU1089" s="11"/>
      <c r="AV1089" s="11"/>
      <c r="AW1089" s="11"/>
      <c r="AX1089" s="11"/>
      <c r="AY1089" s="11"/>
      <c r="AZ1089" s="11"/>
      <c r="BA1089" s="11"/>
      <c r="BB1089" s="12"/>
      <c r="BC1089" s="11"/>
      <c r="BD1089" s="16"/>
      <c r="BE1089" s="16"/>
    </row>
    <row r="1090" spans="1:57" x14ac:dyDescent="0.3">
      <c r="A1090" s="11" t="s">
        <v>4056</v>
      </c>
      <c r="B1090" s="11" t="s">
        <v>4057</v>
      </c>
      <c r="C1090" s="11" t="s">
        <v>1372</v>
      </c>
      <c r="D1090" s="11" t="s">
        <v>1516</v>
      </c>
      <c r="E1090" s="11" t="s">
        <v>3485</v>
      </c>
      <c r="F1090" s="11" t="s">
        <v>351</v>
      </c>
      <c r="G1090" s="13">
        <v>42621.451296296298</v>
      </c>
      <c r="H1090" s="11"/>
      <c r="I1090" s="11"/>
      <c r="J1090" s="11" t="s">
        <v>357</v>
      </c>
      <c r="K1090" s="11"/>
      <c r="L1090" s="11" t="s">
        <v>704</v>
      </c>
      <c r="M1090" s="11" t="s">
        <v>348</v>
      </c>
      <c r="N1090" s="11">
        <v>1069960002</v>
      </c>
      <c r="O1090" s="11" t="s">
        <v>1475</v>
      </c>
      <c r="P1090" s="11" t="s">
        <v>111</v>
      </c>
      <c r="Q1090" s="11"/>
      <c r="R1090" s="11"/>
      <c r="S1090" s="11" t="s">
        <v>1374</v>
      </c>
      <c r="T1090" s="11"/>
      <c r="U1090" s="11"/>
      <c r="V1090" s="11"/>
      <c r="W1090" s="11"/>
      <c r="X1090" s="36">
        <f t="shared" si="34"/>
        <v>0</v>
      </c>
      <c r="Y1090" s="36">
        <f t="shared" si="35"/>
        <v>0</v>
      </c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2"/>
      <c r="AN1090" s="12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2"/>
      <c r="BC1090" s="11"/>
      <c r="BD1090" s="16"/>
      <c r="BE1090" s="16"/>
    </row>
    <row r="1091" spans="1:57" x14ac:dyDescent="0.3">
      <c r="A1091" s="11" t="s">
        <v>4058</v>
      </c>
      <c r="B1091" s="11" t="s">
        <v>4059</v>
      </c>
      <c r="C1091" s="11" t="s">
        <v>1372</v>
      </c>
      <c r="D1091" s="11" t="s">
        <v>1516</v>
      </c>
      <c r="E1091" s="11" t="s">
        <v>3485</v>
      </c>
      <c r="F1091" s="11" t="s">
        <v>351</v>
      </c>
      <c r="G1091" s="13">
        <v>42621.452164351853</v>
      </c>
      <c r="H1091" s="13"/>
      <c r="I1091" s="11"/>
      <c r="J1091" s="11" t="s">
        <v>357</v>
      </c>
      <c r="K1091" s="11"/>
      <c r="L1091" s="11" t="s">
        <v>704</v>
      </c>
      <c r="M1091" s="11" t="s">
        <v>348</v>
      </c>
      <c r="N1091" s="11">
        <v>1069960002</v>
      </c>
      <c r="O1091" s="11" t="s">
        <v>1475</v>
      </c>
      <c r="P1091" s="11" t="s">
        <v>111</v>
      </c>
      <c r="Q1091" s="11"/>
      <c r="R1091" s="11"/>
      <c r="S1091" s="11" t="s">
        <v>1374</v>
      </c>
      <c r="T1091" s="11"/>
      <c r="U1091" s="11"/>
      <c r="V1091" s="11"/>
      <c r="W1091" s="11"/>
      <c r="X1091" s="36">
        <f t="shared" si="34"/>
        <v>0</v>
      </c>
      <c r="Y1091" s="36">
        <f t="shared" si="35"/>
        <v>0</v>
      </c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2"/>
      <c r="AL1091" s="12"/>
      <c r="AM1091" s="12"/>
      <c r="AN1091" s="12"/>
      <c r="AO1091" s="11"/>
      <c r="AP1091" s="11"/>
      <c r="AQ1091" s="12"/>
      <c r="AR1091" s="12"/>
      <c r="AS1091" s="12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6"/>
      <c r="BE1091" s="16"/>
    </row>
    <row r="1092" spans="1:57" x14ac:dyDescent="0.3">
      <c r="A1092" s="11" t="s">
        <v>4060</v>
      </c>
      <c r="B1092" s="11" t="s">
        <v>4061</v>
      </c>
      <c r="C1092" s="11" t="s">
        <v>1372</v>
      </c>
      <c r="D1092" s="11" t="s">
        <v>1516</v>
      </c>
      <c r="E1092" s="11" t="s">
        <v>3485</v>
      </c>
      <c r="F1092" s="11" t="s">
        <v>351</v>
      </c>
      <c r="G1092" s="13">
        <v>42621.453657407408</v>
      </c>
      <c r="H1092" s="13"/>
      <c r="I1092" s="11"/>
      <c r="J1092" s="11" t="s">
        <v>357</v>
      </c>
      <c r="K1092" s="11"/>
      <c r="L1092" s="11" t="s">
        <v>704</v>
      </c>
      <c r="M1092" s="11" t="s">
        <v>348</v>
      </c>
      <c r="N1092" s="11"/>
      <c r="O1092" s="11" t="s">
        <v>1475</v>
      </c>
      <c r="P1092" s="11" t="s">
        <v>653</v>
      </c>
      <c r="Q1092" s="11"/>
      <c r="R1092" s="11"/>
      <c r="S1092" s="11" t="s">
        <v>1374</v>
      </c>
      <c r="T1092" s="11"/>
      <c r="U1092" s="11"/>
      <c r="V1092" s="11"/>
      <c r="W1092" s="11"/>
      <c r="X1092" s="36">
        <f t="shared" si="34"/>
        <v>0</v>
      </c>
      <c r="Y1092" s="36">
        <f t="shared" si="35"/>
        <v>0</v>
      </c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2"/>
      <c r="AL1092" s="12"/>
      <c r="AM1092" s="11"/>
      <c r="AN1092" s="11"/>
      <c r="AO1092" s="11"/>
      <c r="AP1092" s="11"/>
      <c r="AQ1092" s="12"/>
      <c r="AR1092" s="12"/>
      <c r="AS1092" s="12"/>
      <c r="AT1092" s="11"/>
      <c r="AU1092" s="11"/>
      <c r="AV1092" s="11"/>
      <c r="AW1092" s="11"/>
      <c r="AX1092" s="11"/>
      <c r="AY1092" s="11"/>
      <c r="AZ1092" s="11"/>
      <c r="BA1092" s="11"/>
      <c r="BB1092" s="12"/>
      <c r="BC1092" s="11"/>
      <c r="BD1092" s="16"/>
      <c r="BE1092" s="16"/>
    </row>
    <row r="1093" spans="1:57" x14ac:dyDescent="0.3">
      <c r="A1093" s="11" t="s">
        <v>4062</v>
      </c>
      <c r="B1093" s="11" t="s">
        <v>4063</v>
      </c>
      <c r="C1093" s="11" t="s">
        <v>1372</v>
      </c>
      <c r="D1093" s="11" t="s">
        <v>1428</v>
      </c>
      <c r="E1093" s="11" t="s">
        <v>587</v>
      </c>
      <c r="F1093" s="11" t="s">
        <v>739</v>
      </c>
      <c r="G1093" s="13">
        <v>42621.354872685188</v>
      </c>
      <c r="H1093" s="11"/>
      <c r="I1093" s="11"/>
      <c r="J1093" s="11" t="s">
        <v>350</v>
      </c>
      <c r="K1093" s="11"/>
      <c r="L1093" s="11" t="s">
        <v>700</v>
      </c>
      <c r="M1093" s="11" t="s">
        <v>353</v>
      </c>
      <c r="N1093" s="11">
        <v>1069960001</v>
      </c>
      <c r="O1093" s="11" t="s">
        <v>1473</v>
      </c>
      <c r="P1093" s="11" t="s">
        <v>165</v>
      </c>
      <c r="Q1093" s="11"/>
      <c r="R1093" s="11"/>
      <c r="S1093" s="11" t="s">
        <v>1374</v>
      </c>
      <c r="T1093" s="11"/>
      <c r="U1093" s="11"/>
      <c r="V1093" s="11"/>
      <c r="W1093" s="11"/>
      <c r="X1093" s="36">
        <f t="shared" si="34"/>
        <v>0</v>
      </c>
      <c r="Y1093" s="36">
        <f t="shared" si="35"/>
        <v>0</v>
      </c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2"/>
      <c r="AL1093" s="11"/>
      <c r="AM1093" s="12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2"/>
      <c r="BC1093" s="11"/>
      <c r="BD1093" s="16"/>
      <c r="BE1093" s="16"/>
    </row>
    <row r="1094" spans="1:57" x14ac:dyDescent="0.3">
      <c r="A1094" s="11" t="s">
        <v>4064</v>
      </c>
      <c r="B1094" s="11" t="s">
        <v>4065</v>
      </c>
      <c r="C1094" s="11" t="s">
        <v>1372</v>
      </c>
      <c r="D1094" s="11" t="s">
        <v>2269</v>
      </c>
      <c r="E1094" s="11" t="s">
        <v>461</v>
      </c>
      <c r="F1094" s="11" t="s">
        <v>461</v>
      </c>
      <c r="G1094" s="13">
        <v>42621.744895833333</v>
      </c>
      <c r="H1094" s="13"/>
      <c r="I1094" s="11"/>
      <c r="J1094" s="11" t="s">
        <v>387</v>
      </c>
      <c r="K1094" s="11"/>
      <c r="L1094" s="11" t="s">
        <v>699</v>
      </c>
      <c r="M1094" s="11" t="s">
        <v>353</v>
      </c>
      <c r="N1094" s="11">
        <v>1069960001</v>
      </c>
      <c r="O1094" s="11" t="s">
        <v>1473</v>
      </c>
      <c r="P1094" s="11" t="s">
        <v>165</v>
      </c>
      <c r="Q1094" s="11" t="s">
        <v>369</v>
      </c>
      <c r="R1094" s="11"/>
      <c r="S1094" s="11" t="s">
        <v>1374</v>
      </c>
      <c r="T1094" s="11"/>
      <c r="U1094" s="11"/>
      <c r="V1094" s="11"/>
      <c r="W1094" s="11"/>
      <c r="X1094" s="36">
        <f t="shared" si="34"/>
        <v>0</v>
      </c>
      <c r="Y1094" s="36">
        <f t="shared" si="35"/>
        <v>0</v>
      </c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6"/>
      <c r="BE1094" s="16"/>
    </row>
    <row r="1095" spans="1:57" x14ac:dyDescent="0.3">
      <c r="A1095" s="11" t="s">
        <v>4066</v>
      </c>
      <c r="B1095" s="11" t="s">
        <v>4067</v>
      </c>
      <c r="C1095" s="11" t="s">
        <v>1372</v>
      </c>
      <c r="D1095" s="11" t="s">
        <v>2269</v>
      </c>
      <c r="E1095" s="11" t="s">
        <v>461</v>
      </c>
      <c r="F1095" s="11" t="s">
        <v>461</v>
      </c>
      <c r="G1095" s="13">
        <v>42621.742627314816</v>
      </c>
      <c r="H1095" s="11"/>
      <c r="I1095" s="11"/>
      <c r="J1095" s="11" t="s">
        <v>387</v>
      </c>
      <c r="K1095" s="11"/>
      <c r="L1095" s="11" t="s">
        <v>699</v>
      </c>
      <c r="M1095" s="11" t="s">
        <v>353</v>
      </c>
      <c r="N1095" s="11">
        <v>1069960001</v>
      </c>
      <c r="O1095" s="11" t="s">
        <v>1473</v>
      </c>
      <c r="P1095" s="11" t="s">
        <v>165</v>
      </c>
      <c r="Q1095" s="11"/>
      <c r="R1095" s="11"/>
      <c r="S1095" s="11" t="s">
        <v>1374</v>
      </c>
      <c r="T1095" s="11"/>
      <c r="U1095" s="11"/>
      <c r="V1095" s="11"/>
      <c r="W1095" s="11"/>
      <c r="X1095" s="36">
        <f t="shared" si="34"/>
        <v>0</v>
      </c>
      <c r="Y1095" s="36">
        <f t="shared" si="35"/>
        <v>0</v>
      </c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6"/>
      <c r="BE1095" s="16"/>
    </row>
    <row r="1096" spans="1:57" x14ac:dyDescent="0.3">
      <c r="A1096" s="11" t="s">
        <v>4068</v>
      </c>
      <c r="B1096" s="11" t="s">
        <v>4069</v>
      </c>
      <c r="C1096" s="11" t="s">
        <v>1372</v>
      </c>
      <c r="D1096" s="11" t="s">
        <v>2269</v>
      </c>
      <c r="E1096" s="11" t="s">
        <v>461</v>
      </c>
      <c r="F1096" s="11" t="s">
        <v>461</v>
      </c>
      <c r="G1096" s="13">
        <v>42621.744317129633</v>
      </c>
      <c r="H1096" s="11"/>
      <c r="I1096" s="11"/>
      <c r="J1096" s="11" t="s">
        <v>387</v>
      </c>
      <c r="K1096" s="11"/>
      <c r="L1096" s="11" t="s">
        <v>699</v>
      </c>
      <c r="M1096" s="11" t="s">
        <v>353</v>
      </c>
      <c r="N1096" s="11">
        <v>1069960001</v>
      </c>
      <c r="O1096" s="11" t="s">
        <v>1473</v>
      </c>
      <c r="P1096" s="11" t="s">
        <v>165</v>
      </c>
      <c r="Q1096" s="11"/>
      <c r="R1096" s="11"/>
      <c r="S1096" s="11" t="s">
        <v>1374</v>
      </c>
      <c r="T1096" s="11"/>
      <c r="U1096" s="11"/>
      <c r="V1096" s="11"/>
      <c r="W1096" s="11"/>
      <c r="X1096" s="36">
        <f t="shared" si="34"/>
        <v>0</v>
      </c>
      <c r="Y1096" s="36">
        <f t="shared" si="35"/>
        <v>0</v>
      </c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6"/>
      <c r="BE1096" s="16"/>
    </row>
    <row r="1097" spans="1:57" x14ac:dyDescent="0.3">
      <c r="A1097" s="11" t="s">
        <v>4070</v>
      </c>
      <c r="B1097" s="11" t="s">
        <v>4071</v>
      </c>
      <c r="C1097" s="11" t="s">
        <v>1372</v>
      </c>
      <c r="D1097" s="11" t="s">
        <v>1486</v>
      </c>
      <c r="E1097" s="11" t="s">
        <v>165</v>
      </c>
      <c r="F1097" s="11" t="s">
        <v>743</v>
      </c>
      <c r="G1097" s="13">
        <v>42622.537824074076</v>
      </c>
      <c r="H1097" s="11"/>
      <c r="I1097" s="11"/>
      <c r="J1097" s="11" t="s">
        <v>387</v>
      </c>
      <c r="K1097" s="11"/>
      <c r="L1097" s="11" t="s">
        <v>704</v>
      </c>
      <c r="M1097" s="11" t="s">
        <v>348</v>
      </c>
      <c r="N1097" s="11">
        <v>1069960001</v>
      </c>
      <c r="O1097" s="11" t="s">
        <v>1475</v>
      </c>
      <c r="P1097" s="11" t="s">
        <v>165</v>
      </c>
      <c r="Q1097" s="11" t="s">
        <v>369</v>
      </c>
      <c r="R1097" s="11"/>
      <c r="S1097" s="11" t="s">
        <v>1374</v>
      </c>
      <c r="T1097" s="11">
        <v>4</v>
      </c>
      <c r="U1097" s="11">
        <v>4</v>
      </c>
      <c r="V1097" s="11"/>
      <c r="W1097" s="11"/>
      <c r="X1097" s="36">
        <f t="shared" si="34"/>
        <v>4</v>
      </c>
      <c r="Y1097" s="36">
        <f t="shared" si="35"/>
        <v>4</v>
      </c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2"/>
      <c r="AN1097" s="12"/>
      <c r="AO1097" s="11"/>
      <c r="AP1097" s="11"/>
      <c r="AQ1097" s="12"/>
      <c r="AR1097" s="11"/>
      <c r="AS1097" s="12"/>
      <c r="AT1097" s="11"/>
      <c r="AU1097" s="11"/>
      <c r="AV1097" s="11"/>
      <c r="AW1097" s="11"/>
      <c r="AX1097" s="11"/>
      <c r="AY1097" s="11"/>
      <c r="AZ1097" s="11"/>
      <c r="BA1097" s="11"/>
      <c r="BB1097" s="12"/>
      <c r="BC1097" s="11"/>
      <c r="BD1097" s="16"/>
      <c r="BE1097" s="16"/>
    </row>
    <row r="1098" spans="1:57" x14ac:dyDescent="0.3">
      <c r="A1098" s="11" t="s">
        <v>4072</v>
      </c>
      <c r="B1098" s="11" t="s">
        <v>4073</v>
      </c>
      <c r="C1098" s="11" t="s">
        <v>1372</v>
      </c>
      <c r="D1098" s="11" t="s">
        <v>2269</v>
      </c>
      <c r="E1098" s="11" t="s">
        <v>461</v>
      </c>
      <c r="F1098" s="11" t="s">
        <v>461</v>
      </c>
      <c r="G1098" s="13">
        <v>42622.659270833334</v>
      </c>
      <c r="H1098" s="11"/>
      <c r="I1098" s="11"/>
      <c r="J1098" s="11" t="s">
        <v>387</v>
      </c>
      <c r="K1098" s="11"/>
      <c r="L1098" s="11" t="s">
        <v>699</v>
      </c>
      <c r="M1098" s="11" t="s">
        <v>353</v>
      </c>
      <c r="N1098" s="11">
        <v>1069960001</v>
      </c>
      <c r="O1098" s="11" t="s">
        <v>1473</v>
      </c>
      <c r="P1098" s="11" t="s">
        <v>165</v>
      </c>
      <c r="Q1098" s="11"/>
      <c r="R1098" s="11"/>
      <c r="S1098" s="11" t="s">
        <v>1374</v>
      </c>
      <c r="T1098" s="11"/>
      <c r="U1098" s="11"/>
      <c r="V1098" s="11"/>
      <c r="W1098" s="11"/>
      <c r="X1098" s="36">
        <f t="shared" si="34"/>
        <v>0</v>
      </c>
      <c r="Y1098" s="36">
        <f t="shared" si="35"/>
        <v>0</v>
      </c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2"/>
      <c r="AL1098" s="11"/>
      <c r="AM1098" s="11"/>
      <c r="AN1098" s="11"/>
      <c r="AO1098" s="11"/>
      <c r="AP1098" s="11"/>
      <c r="AQ1098" s="11"/>
      <c r="AR1098" s="11"/>
      <c r="AS1098" s="12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6"/>
      <c r="BE1098" s="16"/>
    </row>
    <row r="1099" spans="1:57" x14ac:dyDescent="0.3">
      <c r="A1099" s="11" t="s">
        <v>4074</v>
      </c>
      <c r="B1099" s="11" t="s">
        <v>4075</v>
      </c>
      <c r="C1099" s="11" t="s">
        <v>1372</v>
      </c>
      <c r="D1099" s="11" t="s">
        <v>1502</v>
      </c>
      <c r="E1099" s="11" t="s">
        <v>376</v>
      </c>
      <c r="F1099" s="11" t="s">
        <v>376</v>
      </c>
      <c r="G1099" s="13">
        <v>42624.947812500002</v>
      </c>
      <c r="H1099" s="11">
        <v>42827.966481481482</v>
      </c>
      <c r="I1099" s="11" t="s">
        <v>376</v>
      </c>
      <c r="J1099" s="11" t="s">
        <v>354</v>
      </c>
      <c r="K1099" s="11"/>
      <c r="L1099" s="11" t="s">
        <v>699</v>
      </c>
      <c r="M1099" s="11" t="s">
        <v>353</v>
      </c>
      <c r="N1099" s="11">
        <v>1069960001</v>
      </c>
      <c r="O1099" s="11" t="s">
        <v>1473</v>
      </c>
      <c r="P1099" s="11" t="s">
        <v>61</v>
      </c>
      <c r="Q1099" s="11" t="s">
        <v>369</v>
      </c>
      <c r="R1099" s="11" t="s">
        <v>978</v>
      </c>
      <c r="S1099" s="11" t="s">
        <v>1383</v>
      </c>
      <c r="T1099" s="11">
        <v>10</v>
      </c>
      <c r="U1099" s="11">
        <v>2</v>
      </c>
      <c r="V1099" s="11"/>
      <c r="W1099" s="11"/>
      <c r="X1099" s="36">
        <f t="shared" si="34"/>
        <v>10</v>
      </c>
      <c r="Y1099" s="36">
        <f t="shared" si="35"/>
        <v>2</v>
      </c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2"/>
      <c r="AL1099" s="12"/>
      <c r="AM1099" s="11"/>
      <c r="AN1099" s="11"/>
      <c r="AO1099" s="11"/>
      <c r="AP1099" s="11"/>
      <c r="AQ1099" s="11"/>
      <c r="AR1099" s="11"/>
      <c r="AS1099" s="12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6"/>
      <c r="BE1099" s="16"/>
    </row>
    <row r="1100" spans="1:57" x14ac:dyDescent="0.3">
      <c r="A1100" s="11" t="s">
        <v>4076</v>
      </c>
      <c r="B1100" s="11" t="s">
        <v>4077</v>
      </c>
      <c r="C1100" s="11" t="s">
        <v>1372</v>
      </c>
      <c r="D1100" s="11" t="s">
        <v>1428</v>
      </c>
      <c r="E1100" s="11" t="s">
        <v>587</v>
      </c>
      <c r="F1100" s="11" t="s">
        <v>587</v>
      </c>
      <c r="G1100" s="13">
        <v>42625.584456018521</v>
      </c>
      <c r="H1100" s="11"/>
      <c r="I1100" s="11"/>
      <c r="J1100" s="11" t="s">
        <v>350</v>
      </c>
      <c r="K1100" s="11"/>
      <c r="L1100" s="11" t="s">
        <v>704</v>
      </c>
      <c r="M1100" s="11" t="s">
        <v>348</v>
      </c>
      <c r="N1100" s="11">
        <v>1019960001</v>
      </c>
      <c r="O1100" s="11" t="s">
        <v>1475</v>
      </c>
      <c r="P1100" s="11" t="s">
        <v>165</v>
      </c>
      <c r="Q1100" s="11" t="s">
        <v>369</v>
      </c>
      <c r="R1100" s="11"/>
      <c r="S1100" s="11" t="s">
        <v>1383</v>
      </c>
      <c r="T1100" s="11">
        <v>150</v>
      </c>
      <c r="U1100" s="11">
        <v>150</v>
      </c>
      <c r="V1100" s="11">
        <v>10</v>
      </c>
      <c r="W1100" s="11">
        <v>7</v>
      </c>
      <c r="X1100" s="36">
        <f t="shared" si="34"/>
        <v>160</v>
      </c>
      <c r="Y1100" s="36">
        <f t="shared" si="35"/>
        <v>157</v>
      </c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2"/>
      <c r="AL1100" s="12"/>
      <c r="AM1100" s="12"/>
      <c r="AN1100" s="12"/>
      <c r="AO1100" s="11"/>
      <c r="AP1100" s="11"/>
      <c r="AQ1100" s="12"/>
      <c r="AR1100" s="12"/>
      <c r="AS1100" s="12"/>
      <c r="AT1100" s="11"/>
      <c r="AU1100" s="11"/>
      <c r="AV1100" s="11"/>
      <c r="AW1100" s="11"/>
      <c r="AX1100" s="11"/>
      <c r="AY1100" s="11"/>
      <c r="AZ1100" s="11"/>
      <c r="BA1100" s="11"/>
      <c r="BB1100" s="12"/>
      <c r="BC1100" s="11"/>
      <c r="BD1100" s="16"/>
      <c r="BE1100" s="16"/>
    </row>
    <row r="1101" spans="1:57" x14ac:dyDescent="0.3">
      <c r="A1101" s="11" t="s">
        <v>4078</v>
      </c>
      <c r="B1101" s="11" t="s">
        <v>4079</v>
      </c>
      <c r="C1101" s="11" t="s">
        <v>1372</v>
      </c>
      <c r="D1101" s="11" t="s">
        <v>1428</v>
      </c>
      <c r="E1101" s="11" t="s">
        <v>587</v>
      </c>
      <c r="F1101" s="11" t="s">
        <v>587</v>
      </c>
      <c r="G1101" s="13">
        <v>42625.701435185183</v>
      </c>
      <c r="H1101" s="11"/>
      <c r="I1101" s="11"/>
      <c r="J1101" s="11" t="s">
        <v>350</v>
      </c>
      <c r="K1101" s="11"/>
      <c r="L1101" s="11" t="s">
        <v>704</v>
      </c>
      <c r="M1101" s="11" t="s">
        <v>348</v>
      </c>
      <c r="N1101" s="11">
        <v>1019960001</v>
      </c>
      <c r="O1101" s="11" t="s">
        <v>1473</v>
      </c>
      <c r="P1101" s="11" t="s">
        <v>165</v>
      </c>
      <c r="Q1101" s="11" t="s">
        <v>369</v>
      </c>
      <c r="R1101" s="11"/>
      <c r="S1101" s="11" t="s">
        <v>1383</v>
      </c>
      <c r="T1101" s="11">
        <v>115</v>
      </c>
      <c r="U1101" s="11">
        <v>107</v>
      </c>
      <c r="V1101" s="11"/>
      <c r="W1101" s="11"/>
      <c r="X1101" s="36">
        <f t="shared" si="34"/>
        <v>115</v>
      </c>
      <c r="Y1101" s="36">
        <f t="shared" si="35"/>
        <v>107</v>
      </c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6"/>
      <c r="BE1101" s="16"/>
    </row>
    <row r="1102" spans="1:57" x14ac:dyDescent="0.3">
      <c r="A1102" s="11" t="s">
        <v>4080</v>
      </c>
      <c r="B1102" s="11" t="s">
        <v>4081</v>
      </c>
      <c r="C1102" s="11" t="s">
        <v>1372</v>
      </c>
      <c r="D1102" s="11" t="s">
        <v>1440</v>
      </c>
      <c r="E1102" s="11" t="s">
        <v>77</v>
      </c>
      <c r="F1102" s="11" t="s">
        <v>77</v>
      </c>
      <c r="G1102" s="13">
        <v>42626.963784722226</v>
      </c>
      <c r="H1102" s="11"/>
      <c r="I1102" s="11"/>
      <c r="J1102" s="11" t="s">
        <v>350</v>
      </c>
      <c r="K1102" s="11"/>
      <c r="L1102" s="11" t="s">
        <v>699</v>
      </c>
      <c r="M1102" s="11" t="s">
        <v>353</v>
      </c>
      <c r="N1102" s="11">
        <v>1069960001</v>
      </c>
      <c r="O1102" s="11" t="s">
        <v>1473</v>
      </c>
      <c r="P1102" s="11" t="s">
        <v>77</v>
      </c>
      <c r="Q1102" s="11" t="s">
        <v>369</v>
      </c>
      <c r="R1102" s="11" t="s">
        <v>983</v>
      </c>
      <c r="S1102" s="11" t="s">
        <v>1374</v>
      </c>
      <c r="T1102" s="11"/>
      <c r="U1102" s="11"/>
      <c r="V1102" s="11"/>
      <c r="W1102" s="11"/>
      <c r="X1102" s="36">
        <f t="shared" si="34"/>
        <v>0</v>
      </c>
      <c r="Y1102" s="36">
        <f t="shared" si="35"/>
        <v>0</v>
      </c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2"/>
      <c r="AL1102" s="12"/>
      <c r="AM1102" s="12"/>
      <c r="AN1102" s="12"/>
      <c r="AO1102" s="11"/>
      <c r="AP1102" s="11"/>
      <c r="AQ1102" s="12"/>
      <c r="AR1102" s="12"/>
      <c r="AS1102" s="12"/>
      <c r="AT1102" s="11"/>
      <c r="AU1102" s="11"/>
      <c r="AV1102" s="11"/>
      <c r="AW1102" s="11"/>
      <c r="AX1102" s="11"/>
      <c r="AY1102" s="11"/>
      <c r="AZ1102" s="11"/>
      <c r="BA1102" s="11"/>
      <c r="BB1102" s="12"/>
      <c r="BC1102" s="11"/>
      <c r="BD1102" s="16"/>
      <c r="BE1102" s="16"/>
    </row>
    <row r="1103" spans="1:57" x14ac:dyDescent="0.3">
      <c r="A1103" s="11" t="s">
        <v>4082</v>
      </c>
      <c r="B1103" s="11" t="s">
        <v>4869</v>
      </c>
      <c r="C1103" s="11" t="s">
        <v>1372</v>
      </c>
      <c r="D1103" s="11" t="s">
        <v>1507</v>
      </c>
      <c r="E1103" s="11" t="s">
        <v>165</v>
      </c>
      <c r="F1103" s="11" t="s">
        <v>165</v>
      </c>
      <c r="G1103" s="13">
        <v>42627.641192129631</v>
      </c>
      <c r="H1103" s="11"/>
      <c r="I1103" s="11"/>
      <c r="J1103" s="11" t="s">
        <v>387</v>
      </c>
      <c r="K1103" s="11"/>
      <c r="L1103" s="11" t="s">
        <v>704</v>
      </c>
      <c r="M1103" s="11" t="s">
        <v>348</v>
      </c>
      <c r="N1103" s="11">
        <v>1019960004</v>
      </c>
      <c r="O1103" s="11" t="s">
        <v>1475</v>
      </c>
      <c r="P1103" s="11" t="s">
        <v>165</v>
      </c>
      <c r="Q1103" s="11" t="s">
        <v>369</v>
      </c>
      <c r="R1103" s="11" t="s">
        <v>979</v>
      </c>
      <c r="S1103" s="11" t="s">
        <v>1383</v>
      </c>
      <c r="T1103" s="11">
        <v>8390</v>
      </c>
      <c r="U1103" s="11">
        <v>1402</v>
      </c>
      <c r="V1103" s="11">
        <v>205</v>
      </c>
      <c r="W1103" s="11">
        <v>40</v>
      </c>
      <c r="X1103" s="36">
        <f t="shared" si="34"/>
        <v>8595</v>
      </c>
      <c r="Y1103" s="36">
        <f t="shared" si="35"/>
        <v>1442</v>
      </c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2"/>
      <c r="AL1103" s="12"/>
      <c r="AM1103" s="12"/>
      <c r="AN1103" s="12"/>
      <c r="AO1103" s="11"/>
      <c r="AP1103" s="11"/>
      <c r="AQ1103" s="12"/>
      <c r="AR1103" s="12"/>
      <c r="AS1103" s="12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6"/>
      <c r="BE1103" s="16"/>
    </row>
    <row r="1104" spans="1:57" x14ac:dyDescent="0.3">
      <c r="A1104" s="11" t="s">
        <v>4083</v>
      </c>
      <c r="B1104" s="11" t="s">
        <v>4084</v>
      </c>
      <c r="C1104" s="11" t="s">
        <v>1372</v>
      </c>
      <c r="D1104" s="11" t="s">
        <v>1440</v>
      </c>
      <c r="E1104" s="11" t="s">
        <v>77</v>
      </c>
      <c r="F1104" s="11" t="s">
        <v>77</v>
      </c>
      <c r="G1104" s="13">
        <v>42627.953888888886</v>
      </c>
      <c r="H1104" s="11"/>
      <c r="I1104" s="11"/>
      <c r="J1104" s="11" t="s">
        <v>350</v>
      </c>
      <c r="K1104" s="11"/>
      <c r="L1104" s="11" t="s">
        <v>704</v>
      </c>
      <c r="M1104" s="11" t="s">
        <v>348</v>
      </c>
      <c r="N1104" s="11">
        <v>1069960001</v>
      </c>
      <c r="O1104" s="11" t="s">
        <v>1475</v>
      </c>
      <c r="P1104" s="11" t="s">
        <v>77</v>
      </c>
      <c r="Q1104" s="11" t="s">
        <v>369</v>
      </c>
      <c r="R1104" s="11" t="s">
        <v>983</v>
      </c>
      <c r="S1104" s="11" t="s">
        <v>1383</v>
      </c>
      <c r="T1104" s="11">
        <v>236</v>
      </c>
      <c r="U1104" s="11">
        <v>9</v>
      </c>
      <c r="V1104" s="11"/>
      <c r="W1104" s="11"/>
      <c r="X1104" s="36">
        <f t="shared" si="34"/>
        <v>236</v>
      </c>
      <c r="Y1104" s="36">
        <f t="shared" si="35"/>
        <v>9</v>
      </c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2"/>
      <c r="AL1104" s="12"/>
      <c r="AM1104" s="12"/>
      <c r="AN1104" s="12"/>
      <c r="AO1104" s="11"/>
      <c r="AP1104" s="11"/>
      <c r="AQ1104" s="12"/>
      <c r="AR1104" s="12"/>
      <c r="AS1104" s="12"/>
      <c r="AT1104" s="11"/>
      <c r="AU1104" s="11"/>
      <c r="AV1104" s="11"/>
      <c r="AW1104" s="11"/>
      <c r="AX1104" s="11"/>
      <c r="AY1104" s="11"/>
      <c r="AZ1104" s="11"/>
      <c r="BA1104" s="11"/>
      <c r="BB1104" s="12"/>
      <c r="BC1104" s="11"/>
      <c r="BD1104" s="16"/>
      <c r="BE1104" s="16"/>
    </row>
    <row r="1105" spans="1:57" x14ac:dyDescent="0.3">
      <c r="A1105" s="11" t="s">
        <v>4085</v>
      </c>
      <c r="B1105" s="11" t="s">
        <v>4086</v>
      </c>
      <c r="C1105" s="11" t="s">
        <v>1372</v>
      </c>
      <c r="D1105" s="11" t="s">
        <v>3930</v>
      </c>
      <c r="E1105" s="11" t="s">
        <v>3931</v>
      </c>
      <c r="F1105" s="11" t="s">
        <v>3217</v>
      </c>
      <c r="G1105" s="13">
        <v>42629.432696759257</v>
      </c>
      <c r="H1105" s="11"/>
      <c r="I1105" s="11"/>
      <c r="J1105" s="11" t="s">
        <v>387</v>
      </c>
      <c r="K1105" s="11"/>
      <c r="L1105" s="11" t="s">
        <v>699</v>
      </c>
      <c r="M1105" s="11" t="s">
        <v>353</v>
      </c>
      <c r="N1105" s="11">
        <v>1069960001</v>
      </c>
      <c r="O1105" s="11" t="s">
        <v>1473</v>
      </c>
      <c r="P1105" s="11" t="s">
        <v>165</v>
      </c>
      <c r="Q1105" s="11" t="s">
        <v>2180</v>
      </c>
      <c r="R1105" s="11"/>
      <c r="S1105" s="11" t="s">
        <v>1374</v>
      </c>
      <c r="T1105" s="11"/>
      <c r="U1105" s="11"/>
      <c r="V1105" s="11"/>
      <c r="W1105" s="11"/>
      <c r="X1105" s="36">
        <f t="shared" si="34"/>
        <v>0</v>
      </c>
      <c r="Y1105" s="36">
        <f t="shared" si="35"/>
        <v>0</v>
      </c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2"/>
      <c r="AL1105" s="12"/>
      <c r="AM1105" s="11"/>
      <c r="AN1105" s="11"/>
      <c r="AO1105" s="11"/>
      <c r="AP1105" s="11"/>
      <c r="AQ1105" s="12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6"/>
      <c r="BE1105" s="16"/>
    </row>
    <row r="1106" spans="1:57" x14ac:dyDescent="0.3">
      <c r="A1106" s="11" t="s">
        <v>4087</v>
      </c>
      <c r="B1106" s="11" t="s">
        <v>4088</v>
      </c>
      <c r="C1106" s="11" t="s">
        <v>1372</v>
      </c>
      <c r="D1106" s="11" t="s">
        <v>3706</v>
      </c>
      <c r="E1106" s="11" t="s">
        <v>3707</v>
      </c>
      <c r="F1106" s="11" t="s">
        <v>3707</v>
      </c>
      <c r="G1106" s="13">
        <v>42632.149467592593</v>
      </c>
      <c r="H1106" s="11"/>
      <c r="I1106" s="11"/>
      <c r="J1106" s="11" t="s">
        <v>354</v>
      </c>
      <c r="K1106" s="11"/>
      <c r="L1106" s="11" t="s">
        <v>699</v>
      </c>
      <c r="M1106" s="11" t="s">
        <v>353</v>
      </c>
      <c r="N1106" s="11">
        <v>1069960001</v>
      </c>
      <c r="O1106" s="11" t="s">
        <v>1473</v>
      </c>
      <c r="P1106" s="11" t="s">
        <v>115</v>
      </c>
      <c r="Q1106" s="11"/>
      <c r="R1106" s="11"/>
      <c r="S1106" s="11" t="s">
        <v>1374</v>
      </c>
      <c r="T1106" s="11"/>
      <c r="U1106" s="11"/>
      <c r="V1106" s="11"/>
      <c r="W1106" s="11"/>
      <c r="X1106" s="36">
        <f t="shared" si="34"/>
        <v>0</v>
      </c>
      <c r="Y1106" s="36">
        <f t="shared" si="35"/>
        <v>0</v>
      </c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2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6"/>
      <c r="BE1106" s="16"/>
    </row>
    <row r="1107" spans="1:57" x14ac:dyDescent="0.3">
      <c r="A1107" s="11" t="s">
        <v>4089</v>
      </c>
      <c r="B1107" s="11" t="s">
        <v>4611</v>
      </c>
      <c r="C1107" s="11" t="s">
        <v>1372</v>
      </c>
      <c r="D1107" s="11" t="s">
        <v>1467</v>
      </c>
      <c r="E1107" s="11" t="s">
        <v>608</v>
      </c>
      <c r="F1107" s="11" t="s">
        <v>608</v>
      </c>
      <c r="G1107" s="13">
        <v>42632.458599537036</v>
      </c>
      <c r="H1107" s="11">
        <v>42871.478113425925</v>
      </c>
      <c r="I1107" s="11" t="s">
        <v>608</v>
      </c>
      <c r="J1107" s="11" t="s">
        <v>350</v>
      </c>
      <c r="K1107" s="11"/>
      <c r="L1107" s="11" t="s">
        <v>704</v>
      </c>
      <c r="M1107" s="11" t="s">
        <v>348</v>
      </c>
      <c r="N1107" s="11">
        <v>1019960005</v>
      </c>
      <c r="O1107" s="11" t="s">
        <v>1475</v>
      </c>
      <c r="P1107" s="11" t="s">
        <v>61</v>
      </c>
      <c r="Q1107" s="11" t="s">
        <v>369</v>
      </c>
      <c r="R1107" s="11" t="s">
        <v>978</v>
      </c>
      <c r="S1107" s="11" t="s">
        <v>1383</v>
      </c>
      <c r="T1107" s="11">
        <v>234</v>
      </c>
      <c r="U1107" s="11">
        <v>232</v>
      </c>
      <c r="V1107" s="11">
        <v>96</v>
      </c>
      <c r="W1107" s="11">
        <v>111</v>
      </c>
      <c r="X1107" s="36">
        <f t="shared" si="34"/>
        <v>330</v>
      </c>
      <c r="Y1107" s="36">
        <f t="shared" si="35"/>
        <v>343</v>
      </c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2"/>
      <c r="AL1107" s="11"/>
      <c r="AM1107" s="11"/>
      <c r="AN1107" s="11"/>
      <c r="AO1107" s="11"/>
      <c r="AP1107" s="11"/>
      <c r="AQ1107" s="12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6"/>
      <c r="BE1107" s="16"/>
    </row>
    <row r="1108" spans="1:57" x14ac:dyDescent="0.3">
      <c r="A1108" s="11" t="s">
        <v>4090</v>
      </c>
      <c r="B1108" s="11" t="s">
        <v>4091</v>
      </c>
      <c r="C1108" s="11" t="s">
        <v>1372</v>
      </c>
      <c r="D1108" s="11" t="s">
        <v>1465</v>
      </c>
      <c r="E1108" s="11" t="s">
        <v>610</v>
      </c>
      <c r="F1108" s="11" t="s">
        <v>610</v>
      </c>
      <c r="G1108" s="13">
        <v>42632.657592592594</v>
      </c>
      <c r="H1108" s="11"/>
      <c r="I1108" s="11"/>
      <c r="J1108" s="11" t="s">
        <v>350</v>
      </c>
      <c r="K1108" s="11"/>
      <c r="L1108" s="11" t="s">
        <v>699</v>
      </c>
      <c r="M1108" s="11" t="s">
        <v>353</v>
      </c>
      <c r="N1108" s="11">
        <v>1019960004</v>
      </c>
      <c r="O1108" s="11" t="s">
        <v>1473</v>
      </c>
      <c r="P1108" s="11" t="s">
        <v>165</v>
      </c>
      <c r="Q1108" s="11" t="s">
        <v>2162</v>
      </c>
      <c r="R1108" s="11"/>
      <c r="S1108" s="11" t="s">
        <v>1374</v>
      </c>
      <c r="T1108" s="11"/>
      <c r="U1108" s="11"/>
      <c r="V1108" s="11"/>
      <c r="W1108" s="11"/>
      <c r="X1108" s="36">
        <f t="shared" si="34"/>
        <v>0</v>
      </c>
      <c r="Y1108" s="36">
        <f t="shared" si="35"/>
        <v>0</v>
      </c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2"/>
      <c r="AL1108" s="12"/>
      <c r="AM1108" s="11"/>
      <c r="AN1108" s="11"/>
      <c r="AO1108" s="11"/>
      <c r="AP1108" s="11"/>
      <c r="AQ1108" s="11"/>
      <c r="AR1108" s="11"/>
      <c r="AS1108" s="12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6"/>
      <c r="BE1108" s="16"/>
    </row>
    <row r="1109" spans="1:57" x14ac:dyDescent="0.3">
      <c r="A1109" s="11" t="s">
        <v>4092</v>
      </c>
      <c r="B1109" s="11" t="s">
        <v>4093</v>
      </c>
      <c r="C1109" s="11" t="s">
        <v>1372</v>
      </c>
      <c r="D1109" s="11" t="s">
        <v>1390</v>
      </c>
      <c r="E1109" s="11" t="s">
        <v>396</v>
      </c>
      <c r="F1109" s="11" t="s">
        <v>396</v>
      </c>
      <c r="G1109" s="13">
        <v>42634.467245370368</v>
      </c>
      <c r="H1109" s="11"/>
      <c r="I1109" s="11"/>
      <c r="J1109" s="11" t="s">
        <v>350</v>
      </c>
      <c r="K1109" s="11"/>
      <c r="L1109" s="11" t="s">
        <v>699</v>
      </c>
      <c r="M1109" s="11" t="s">
        <v>353</v>
      </c>
      <c r="N1109" s="11">
        <v>1069960001</v>
      </c>
      <c r="O1109" s="11" t="s">
        <v>1473</v>
      </c>
      <c r="P1109" s="11" t="s">
        <v>108</v>
      </c>
      <c r="Q1109" s="11" t="s">
        <v>369</v>
      </c>
      <c r="R1109" s="11"/>
      <c r="S1109" s="11" t="s">
        <v>1383</v>
      </c>
      <c r="T1109" s="11">
        <v>147</v>
      </c>
      <c r="U1109" s="11">
        <v>147</v>
      </c>
      <c r="V1109" s="11"/>
      <c r="W1109" s="11"/>
      <c r="X1109" s="36">
        <f t="shared" si="34"/>
        <v>147</v>
      </c>
      <c r="Y1109" s="36">
        <f t="shared" si="35"/>
        <v>147</v>
      </c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2"/>
      <c r="AL1109" s="12"/>
      <c r="AM1109" s="12"/>
      <c r="AN1109" s="12"/>
      <c r="AO1109" s="11"/>
      <c r="AP1109" s="11"/>
      <c r="AQ1109" s="12"/>
      <c r="AR1109" s="11"/>
      <c r="AS1109" s="12"/>
      <c r="AT1109" s="11"/>
      <c r="AU1109" s="11"/>
      <c r="AV1109" s="11"/>
      <c r="AW1109" s="11"/>
      <c r="AX1109" s="11"/>
      <c r="AY1109" s="11"/>
      <c r="AZ1109" s="11"/>
      <c r="BA1109" s="11"/>
      <c r="BB1109" s="12"/>
      <c r="BC1109" s="11"/>
      <c r="BD1109" s="16"/>
      <c r="BE1109" s="16"/>
    </row>
    <row r="1110" spans="1:57" x14ac:dyDescent="0.3">
      <c r="A1110" s="11" t="s">
        <v>4094</v>
      </c>
      <c r="B1110" s="11" t="s">
        <v>4095</v>
      </c>
      <c r="C1110" s="11" t="s">
        <v>1372</v>
      </c>
      <c r="D1110" s="11" t="s">
        <v>1471</v>
      </c>
      <c r="E1110" s="11" t="s">
        <v>602</v>
      </c>
      <c r="F1110" s="11" t="s">
        <v>633</v>
      </c>
      <c r="G1110" s="13">
        <v>42634.529675925929</v>
      </c>
      <c r="H1110" s="11">
        <v>42845.428888888891</v>
      </c>
      <c r="I1110" s="11" t="s">
        <v>633</v>
      </c>
      <c r="J1110" s="11" t="s">
        <v>350</v>
      </c>
      <c r="K1110" s="11"/>
      <c r="L1110" s="11" t="s">
        <v>699</v>
      </c>
      <c r="M1110" s="11" t="s">
        <v>353</v>
      </c>
      <c r="N1110" s="11">
        <v>1069960001</v>
      </c>
      <c r="O1110" s="11" t="s">
        <v>1473</v>
      </c>
      <c r="P1110" s="11" t="s">
        <v>602</v>
      </c>
      <c r="Q1110" s="11" t="s">
        <v>369</v>
      </c>
      <c r="R1110" s="11" t="s">
        <v>980</v>
      </c>
      <c r="S1110" s="11" t="s">
        <v>1374</v>
      </c>
      <c r="T1110" s="11">
        <v>104</v>
      </c>
      <c r="U1110" s="11"/>
      <c r="V1110" s="11"/>
      <c r="W1110" s="11"/>
      <c r="X1110" s="36">
        <f t="shared" si="34"/>
        <v>104</v>
      </c>
      <c r="Y1110" s="36">
        <f t="shared" si="35"/>
        <v>0</v>
      </c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2"/>
      <c r="BC1110" s="11"/>
      <c r="BD1110" s="16"/>
      <c r="BE1110" s="16"/>
    </row>
    <row r="1111" spans="1:57" x14ac:dyDescent="0.3">
      <c r="A1111" s="11" t="s">
        <v>4096</v>
      </c>
      <c r="B1111" s="11" t="s">
        <v>4097</v>
      </c>
      <c r="C1111" s="11" t="s">
        <v>1372</v>
      </c>
      <c r="D1111" s="11" t="s">
        <v>1808</v>
      </c>
      <c r="E1111" s="11" t="s">
        <v>1562</v>
      </c>
      <c r="F1111" s="11" t="s">
        <v>1562</v>
      </c>
      <c r="G1111" s="13">
        <v>42634.547696759262</v>
      </c>
      <c r="H1111" s="11"/>
      <c r="I1111" s="11"/>
      <c r="J1111" s="11" t="s">
        <v>387</v>
      </c>
      <c r="K1111" s="11"/>
      <c r="L1111" s="11" t="s">
        <v>699</v>
      </c>
      <c r="M1111" s="11" t="s">
        <v>353</v>
      </c>
      <c r="N1111" s="11">
        <v>1069960001</v>
      </c>
      <c r="O1111" s="11" t="s">
        <v>1473</v>
      </c>
      <c r="P1111" s="11" t="s">
        <v>165</v>
      </c>
      <c r="Q1111" s="11"/>
      <c r="R1111" s="11"/>
      <c r="S1111" s="11" t="s">
        <v>1383</v>
      </c>
      <c r="T1111" s="11"/>
      <c r="U1111" s="11"/>
      <c r="V1111" s="11"/>
      <c r="W1111" s="11"/>
      <c r="X1111" s="36">
        <f t="shared" si="34"/>
        <v>0</v>
      </c>
      <c r="Y1111" s="36">
        <f t="shared" si="35"/>
        <v>0</v>
      </c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2"/>
      <c r="BC1111" s="11"/>
      <c r="BD1111" s="16"/>
      <c r="BE1111" s="16"/>
    </row>
    <row r="1112" spans="1:57" x14ac:dyDescent="0.3">
      <c r="A1112" s="11" t="s">
        <v>4098</v>
      </c>
      <c r="B1112" s="11" t="s">
        <v>4099</v>
      </c>
      <c r="C1112" s="11" t="s">
        <v>1372</v>
      </c>
      <c r="D1112" s="11" t="s">
        <v>1486</v>
      </c>
      <c r="E1112" s="11" t="s">
        <v>165</v>
      </c>
      <c r="F1112" s="11" t="s">
        <v>743</v>
      </c>
      <c r="G1112" s="13">
        <v>42634.577002314814</v>
      </c>
      <c r="H1112" s="11"/>
      <c r="I1112" s="11"/>
      <c r="J1112" s="11" t="s">
        <v>387</v>
      </c>
      <c r="K1112" s="11"/>
      <c r="L1112" s="11" t="s">
        <v>704</v>
      </c>
      <c r="M1112" s="11" t="s">
        <v>348</v>
      </c>
      <c r="N1112" s="11">
        <v>1069960001</v>
      </c>
      <c r="O1112" s="11" t="s">
        <v>1475</v>
      </c>
      <c r="P1112" s="11" t="s">
        <v>165</v>
      </c>
      <c r="Q1112" s="11" t="s">
        <v>369</v>
      </c>
      <c r="R1112" s="11"/>
      <c r="S1112" s="11" t="s">
        <v>1374</v>
      </c>
      <c r="T1112" s="11">
        <v>45</v>
      </c>
      <c r="U1112" s="11">
        <v>45</v>
      </c>
      <c r="V1112" s="11">
        <v>8</v>
      </c>
      <c r="W1112" s="11"/>
      <c r="X1112" s="36">
        <f t="shared" si="34"/>
        <v>53</v>
      </c>
      <c r="Y1112" s="36">
        <f t="shared" si="35"/>
        <v>45</v>
      </c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2"/>
      <c r="AL1112" s="12"/>
      <c r="AM1112" s="12"/>
      <c r="AN1112" s="12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2"/>
      <c r="BC1112" s="11"/>
      <c r="BD1112" s="16"/>
      <c r="BE1112" s="16"/>
    </row>
    <row r="1113" spans="1:57" x14ac:dyDescent="0.3">
      <c r="A1113" s="11" t="s">
        <v>4100</v>
      </c>
      <c r="B1113" s="11" t="s">
        <v>4241</v>
      </c>
      <c r="C1113" s="11" t="s">
        <v>1372</v>
      </c>
      <c r="D1113" s="11" t="s">
        <v>1507</v>
      </c>
      <c r="E1113" s="11" t="s">
        <v>4101</v>
      </c>
      <c r="F1113" s="11" t="s">
        <v>4102</v>
      </c>
      <c r="G1113" s="13">
        <v>42634.62740740741</v>
      </c>
      <c r="H1113" s="11"/>
      <c r="I1113" s="11"/>
      <c r="J1113" s="11" t="s">
        <v>387</v>
      </c>
      <c r="K1113" s="11"/>
      <c r="L1113" s="11" t="s">
        <v>699</v>
      </c>
      <c r="M1113" s="11" t="s">
        <v>353</v>
      </c>
      <c r="N1113" s="11">
        <v>1019960004</v>
      </c>
      <c r="O1113" s="11" t="s">
        <v>1475</v>
      </c>
      <c r="P1113" s="11" t="s">
        <v>165</v>
      </c>
      <c r="Q1113" s="11" t="s">
        <v>369</v>
      </c>
      <c r="R1113" s="11"/>
      <c r="S1113" s="11" t="s">
        <v>1383</v>
      </c>
      <c r="T1113" s="11">
        <v>1470</v>
      </c>
      <c r="U1113" s="11">
        <v>1470</v>
      </c>
      <c r="V1113" s="11">
        <v>375</v>
      </c>
      <c r="W1113" s="11">
        <v>292</v>
      </c>
      <c r="X1113" s="36">
        <f t="shared" si="34"/>
        <v>1845</v>
      </c>
      <c r="Y1113" s="36">
        <f t="shared" si="35"/>
        <v>1762</v>
      </c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6"/>
      <c r="BE1113" s="16"/>
    </row>
    <row r="1114" spans="1:57" x14ac:dyDescent="0.3">
      <c r="A1114" s="11" t="s">
        <v>4103</v>
      </c>
      <c r="B1114" s="11" t="s">
        <v>4104</v>
      </c>
      <c r="C1114" s="11" t="s">
        <v>1372</v>
      </c>
      <c r="D1114" s="11" t="s">
        <v>1477</v>
      </c>
      <c r="E1114" s="11" t="s">
        <v>382</v>
      </c>
      <c r="F1114" s="11" t="s">
        <v>382</v>
      </c>
      <c r="G1114" s="13">
        <v>42635.663541666669</v>
      </c>
      <c r="H1114" s="13"/>
      <c r="I1114" s="11"/>
      <c r="J1114" s="11" t="s">
        <v>350</v>
      </c>
      <c r="K1114" s="11"/>
      <c r="L1114" s="11" t="s">
        <v>704</v>
      </c>
      <c r="M1114" s="11" t="s">
        <v>348</v>
      </c>
      <c r="N1114" s="11">
        <v>1069960001</v>
      </c>
      <c r="O1114" s="11" t="s">
        <v>1475</v>
      </c>
      <c r="P1114" s="11" t="s">
        <v>124</v>
      </c>
      <c r="Q1114" s="11" t="s">
        <v>369</v>
      </c>
      <c r="R1114" s="11" t="s">
        <v>978</v>
      </c>
      <c r="S1114" s="11" t="s">
        <v>1383</v>
      </c>
      <c r="T1114" s="11">
        <v>90</v>
      </c>
      <c r="U1114" s="11">
        <v>17</v>
      </c>
      <c r="V1114" s="11">
        <v>-25</v>
      </c>
      <c r="W1114" s="11"/>
      <c r="X1114" s="36">
        <f t="shared" si="34"/>
        <v>65</v>
      </c>
      <c r="Y1114" s="36">
        <f t="shared" si="35"/>
        <v>17</v>
      </c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2"/>
      <c r="AL1114" s="12"/>
      <c r="AM1114" s="11"/>
      <c r="AN1114" s="11"/>
      <c r="AO1114" s="11"/>
      <c r="AP1114" s="11"/>
      <c r="AQ1114" s="11"/>
      <c r="AR1114" s="11"/>
      <c r="AS1114" s="12"/>
      <c r="AT1114" s="11"/>
      <c r="AU1114" s="11"/>
      <c r="AV1114" s="11"/>
      <c r="AW1114" s="11"/>
      <c r="AX1114" s="11"/>
      <c r="AY1114" s="11"/>
      <c r="AZ1114" s="11"/>
      <c r="BA1114" s="11"/>
      <c r="BB1114" s="12"/>
      <c r="BC1114" s="11"/>
      <c r="BD1114" s="16"/>
      <c r="BE1114" s="16"/>
    </row>
    <row r="1115" spans="1:57" ht="28.8" x14ac:dyDescent="0.3">
      <c r="A1115" s="11" t="s">
        <v>4105</v>
      </c>
      <c r="B1115" s="49" t="s">
        <v>4106</v>
      </c>
      <c r="C1115" s="11" t="s">
        <v>1372</v>
      </c>
      <c r="D1115" s="11" t="s">
        <v>1407</v>
      </c>
      <c r="E1115" s="11" t="s">
        <v>115</v>
      </c>
      <c r="F1115" s="11" t="s">
        <v>509</v>
      </c>
      <c r="G1115" s="13">
        <v>42635.679826388892</v>
      </c>
      <c r="H1115" s="11"/>
      <c r="I1115" s="11"/>
      <c r="J1115" s="11" t="s">
        <v>350</v>
      </c>
      <c r="K1115" s="11"/>
      <c r="L1115" s="11" t="s">
        <v>1047</v>
      </c>
      <c r="M1115" s="11" t="s">
        <v>348</v>
      </c>
      <c r="N1115" s="11">
        <v>1019960005</v>
      </c>
      <c r="O1115" s="11" t="s">
        <v>1475</v>
      </c>
      <c r="P1115" s="11" t="s">
        <v>115</v>
      </c>
      <c r="Q1115" s="11"/>
      <c r="R1115" s="11" t="s">
        <v>980</v>
      </c>
      <c r="S1115" s="11" t="s">
        <v>1374</v>
      </c>
      <c r="T1115" s="11"/>
      <c r="U1115" s="11"/>
      <c r="V1115" s="11"/>
      <c r="W1115" s="11"/>
      <c r="X1115" s="36">
        <f t="shared" si="34"/>
        <v>0</v>
      </c>
      <c r="Y1115" s="36">
        <f t="shared" si="35"/>
        <v>0</v>
      </c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6"/>
      <c r="BE1115" s="16"/>
    </row>
    <row r="1116" spans="1:57" x14ac:dyDescent="0.3">
      <c r="A1116" s="11" t="s">
        <v>4108</v>
      </c>
      <c r="B1116" s="11" t="s">
        <v>4109</v>
      </c>
      <c r="C1116" s="11" t="s">
        <v>1372</v>
      </c>
      <c r="D1116" s="11" t="s">
        <v>1435</v>
      </c>
      <c r="E1116" s="11" t="s">
        <v>124</v>
      </c>
      <c r="F1116" s="11" t="s">
        <v>124</v>
      </c>
      <c r="G1116" s="13">
        <v>42636.419872685183</v>
      </c>
      <c r="H1116" s="11">
        <v>42846.425925925927</v>
      </c>
      <c r="I1116" s="11" t="s">
        <v>649</v>
      </c>
      <c r="J1116" s="11" t="s">
        <v>350</v>
      </c>
      <c r="K1116" s="11"/>
      <c r="L1116" s="11" t="s">
        <v>1047</v>
      </c>
      <c r="M1116" s="11" t="s">
        <v>348</v>
      </c>
      <c r="N1116" s="11">
        <v>1019960005</v>
      </c>
      <c r="O1116" s="11" t="s">
        <v>1475</v>
      </c>
      <c r="P1116" s="11" t="s">
        <v>77</v>
      </c>
      <c r="Q1116" s="11" t="s">
        <v>369</v>
      </c>
      <c r="R1116" s="11" t="s">
        <v>979</v>
      </c>
      <c r="S1116" s="11" t="s">
        <v>1383</v>
      </c>
      <c r="T1116" s="11">
        <v>347</v>
      </c>
      <c r="U1116" s="11">
        <v>315</v>
      </c>
      <c r="V1116" s="11">
        <v>187</v>
      </c>
      <c r="W1116" s="11">
        <v>340</v>
      </c>
      <c r="X1116" s="36">
        <f t="shared" si="34"/>
        <v>534</v>
      </c>
      <c r="Y1116" s="36">
        <f t="shared" si="35"/>
        <v>655</v>
      </c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2"/>
      <c r="AL1116" s="11"/>
      <c r="AM1116" s="12"/>
      <c r="AN1116" s="12"/>
      <c r="AO1116" s="11"/>
      <c r="AP1116" s="11"/>
      <c r="AQ1116" s="12"/>
      <c r="AR1116" s="12"/>
      <c r="AS1116" s="12"/>
      <c r="AT1116" s="11"/>
      <c r="AU1116" s="11"/>
      <c r="AV1116" s="11"/>
      <c r="AW1116" s="11"/>
      <c r="AX1116" s="11"/>
      <c r="AY1116" s="11"/>
      <c r="AZ1116" s="11"/>
      <c r="BA1116" s="11"/>
      <c r="BB1116" s="12"/>
      <c r="BC1116" s="11"/>
      <c r="BD1116" s="16"/>
      <c r="BE1116" s="16"/>
    </row>
    <row r="1117" spans="1:57" x14ac:dyDescent="0.3">
      <c r="A1117" s="11" t="s">
        <v>4110</v>
      </c>
      <c r="B1117" s="11" t="s">
        <v>4111</v>
      </c>
      <c r="C1117" s="11" t="s">
        <v>1372</v>
      </c>
      <c r="D1117" s="11" t="s">
        <v>1440</v>
      </c>
      <c r="E1117" s="11" t="s">
        <v>77</v>
      </c>
      <c r="F1117" s="11" t="s">
        <v>582</v>
      </c>
      <c r="G1117" s="13">
        <v>42637.531909722224</v>
      </c>
      <c r="H1117" s="11">
        <v>42816.072708333333</v>
      </c>
      <c r="I1117" s="11" t="s">
        <v>582</v>
      </c>
      <c r="J1117" s="11" t="s">
        <v>350</v>
      </c>
      <c r="K1117" s="11"/>
      <c r="L1117" s="11" t="s">
        <v>699</v>
      </c>
      <c r="M1117" s="11" t="s">
        <v>353</v>
      </c>
      <c r="N1117" s="11">
        <v>1069960001</v>
      </c>
      <c r="O1117" s="11" t="s">
        <v>1473</v>
      </c>
      <c r="P1117" s="11" t="s">
        <v>77</v>
      </c>
      <c r="Q1117" s="11" t="s">
        <v>2316</v>
      </c>
      <c r="R1117" s="11" t="s">
        <v>983</v>
      </c>
      <c r="S1117" s="11" t="s">
        <v>1383</v>
      </c>
      <c r="T1117" s="11">
        <v>40</v>
      </c>
      <c r="U1117" s="11">
        <v>35</v>
      </c>
      <c r="V1117" s="11"/>
      <c r="W1117" s="11"/>
      <c r="X1117" s="36">
        <f t="shared" si="34"/>
        <v>40</v>
      </c>
      <c r="Y1117" s="36">
        <f t="shared" si="35"/>
        <v>35</v>
      </c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2"/>
      <c r="AL1117" s="12"/>
      <c r="AM1117" s="12"/>
      <c r="AN1117" s="12"/>
      <c r="AO1117" s="11"/>
      <c r="AP1117" s="11"/>
      <c r="AQ1117" s="12"/>
      <c r="AR1117" s="12"/>
      <c r="AS1117" s="12"/>
      <c r="AT1117" s="11"/>
      <c r="AU1117" s="11"/>
      <c r="AV1117" s="11"/>
      <c r="AW1117" s="11"/>
      <c r="AX1117" s="11"/>
      <c r="AY1117" s="11"/>
      <c r="AZ1117" s="11"/>
      <c r="BA1117" s="11"/>
      <c r="BB1117" s="12"/>
      <c r="BC1117" s="11"/>
      <c r="BD1117" s="16"/>
      <c r="BE1117" s="16"/>
    </row>
    <row r="1118" spans="1:57" ht="43.2" x14ac:dyDescent="0.3">
      <c r="A1118" s="11" t="s">
        <v>4112</v>
      </c>
      <c r="B1118" s="49" t="s">
        <v>4113</v>
      </c>
      <c r="C1118" s="11" t="s">
        <v>1372</v>
      </c>
      <c r="D1118" s="11" t="s">
        <v>1440</v>
      </c>
      <c r="E1118" s="11" t="s">
        <v>77</v>
      </c>
      <c r="F1118" s="11" t="s">
        <v>582</v>
      </c>
      <c r="G1118" s="13">
        <v>42637.54005787037</v>
      </c>
      <c r="H1118" s="11">
        <v>42816.061296296299</v>
      </c>
      <c r="I1118" s="11" t="s">
        <v>582</v>
      </c>
      <c r="J1118" s="11" t="s">
        <v>350</v>
      </c>
      <c r="K1118" s="11"/>
      <c r="L1118" s="11" t="s">
        <v>699</v>
      </c>
      <c r="M1118" s="11" t="s">
        <v>353</v>
      </c>
      <c r="N1118" s="11">
        <v>1069960001</v>
      </c>
      <c r="O1118" s="11" t="s">
        <v>1473</v>
      </c>
      <c r="P1118" s="11" t="s">
        <v>77</v>
      </c>
      <c r="Q1118" s="11" t="s">
        <v>2316</v>
      </c>
      <c r="R1118" s="11" t="s">
        <v>983</v>
      </c>
      <c r="S1118" s="11" t="s">
        <v>1383</v>
      </c>
      <c r="T1118" s="11">
        <v>44</v>
      </c>
      <c r="U1118" s="11">
        <v>44</v>
      </c>
      <c r="V1118" s="11"/>
      <c r="W1118" s="11"/>
      <c r="X1118" s="36">
        <f t="shared" si="34"/>
        <v>44</v>
      </c>
      <c r="Y1118" s="36">
        <f t="shared" si="35"/>
        <v>44</v>
      </c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6"/>
      <c r="BE1118" s="16"/>
    </row>
    <row r="1119" spans="1:57" x14ac:dyDescent="0.3">
      <c r="A1119" s="11" t="s">
        <v>4114</v>
      </c>
      <c r="B1119" s="11" t="s">
        <v>4115</v>
      </c>
      <c r="C1119" s="11" t="s">
        <v>1372</v>
      </c>
      <c r="D1119" s="11" t="s">
        <v>1440</v>
      </c>
      <c r="E1119" s="11" t="s">
        <v>77</v>
      </c>
      <c r="F1119" s="11" t="s">
        <v>582</v>
      </c>
      <c r="G1119" s="13">
        <v>42637.536851851852</v>
      </c>
      <c r="H1119" s="13"/>
      <c r="I1119" s="11"/>
      <c r="J1119" s="11" t="s">
        <v>350</v>
      </c>
      <c r="K1119" s="11"/>
      <c r="L1119" s="11" t="s">
        <v>699</v>
      </c>
      <c r="M1119" s="11" t="s">
        <v>353</v>
      </c>
      <c r="N1119" s="11">
        <v>1069960001</v>
      </c>
      <c r="O1119" s="11" t="s">
        <v>1473</v>
      </c>
      <c r="P1119" s="11" t="s">
        <v>77</v>
      </c>
      <c r="Q1119" s="11" t="s">
        <v>369</v>
      </c>
      <c r="R1119" s="11" t="s">
        <v>983</v>
      </c>
      <c r="S1119" s="11" t="s">
        <v>1383</v>
      </c>
      <c r="T1119" s="11">
        <v>35</v>
      </c>
      <c r="U1119" s="11">
        <v>32</v>
      </c>
      <c r="V1119" s="11"/>
      <c r="W1119" s="11"/>
      <c r="X1119" s="36">
        <f t="shared" si="34"/>
        <v>35</v>
      </c>
      <c r="Y1119" s="36">
        <f t="shared" si="35"/>
        <v>32</v>
      </c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2"/>
      <c r="AL1119" s="12"/>
      <c r="AM1119" s="12"/>
      <c r="AN1119" s="12"/>
      <c r="AO1119" s="11"/>
      <c r="AP1119" s="11"/>
      <c r="AQ1119" s="12"/>
      <c r="AR1119" s="12"/>
      <c r="AS1119" s="12"/>
      <c r="AT1119" s="11"/>
      <c r="AU1119" s="11"/>
      <c r="AV1119" s="11"/>
      <c r="AW1119" s="11"/>
      <c r="AX1119" s="11"/>
      <c r="AY1119" s="11"/>
      <c r="AZ1119" s="11"/>
      <c r="BA1119" s="11"/>
      <c r="BB1119" s="12"/>
      <c r="BC1119" s="11"/>
      <c r="BD1119" s="16"/>
      <c r="BE1119" s="16"/>
    </row>
    <row r="1120" spans="1:57" x14ac:dyDescent="0.3">
      <c r="A1120" s="11" t="s">
        <v>4116</v>
      </c>
      <c r="B1120" s="11" t="s">
        <v>4117</v>
      </c>
      <c r="C1120" s="11" t="s">
        <v>1372</v>
      </c>
      <c r="D1120" s="11" t="s">
        <v>1461</v>
      </c>
      <c r="E1120" s="11" t="s">
        <v>391</v>
      </c>
      <c r="F1120" s="11" t="s">
        <v>391</v>
      </c>
      <c r="G1120" s="13">
        <v>42261.400451388887</v>
      </c>
      <c r="H1120" s="11"/>
      <c r="I1120" s="11"/>
      <c r="J1120" s="11" t="s">
        <v>350</v>
      </c>
      <c r="K1120" s="11"/>
      <c r="L1120" s="11" t="s">
        <v>699</v>
      </c>
      <c r="M1120" s="11" t="s">
        <v>353</v>
      </c>
      <c r="N1120" s="11">
        <v>1008890</v>
      </c>
      <c r="O1120" s="11"/>
      <c r="P1120" s="11" t="s">
        <v>77</v>
      </c>
      <c r="Q1120" s="11" t="s">
        <v>369</v>
      </c>
      <c r="R1120" s="11" t="s">
        <v>978</v>
      </c>
      <c r="S1120" s="11" t="s">
        <v>1374</v>
      </c>
      <c r="T1120" s="11"/>
      <c r="U1120" s="11"/>
      <c r="V1120" s="11"/>
      <c r="W1120" s="11"/>
      <c r="X1120" s="36">
        <f t="shared" si="34"/>
        <v>0</v>
      </c>
      <c r="Y1120" s="36">
        <f t="shared" si="35"/>
        <v>0</v>
      </c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6"/>
      <c r="BE1120" s="16"/>
    </row>
    <row r="1121" spans="1:57" x14ac:dyDescent="0.3">
      <c r="A1121" s="11" t="s">
        <v>4118</v>
      </c>
      <c r="B1121" s="11" t="s">
        <v>4119</v>
      </c>
      <c r="C1121" s="11" t="s">
        <v>1372</v>
      </c>
      <c r="D1121" s="11" t="s">
        <v>1493</v>
      </c>
      <c r="E1121" s="11" t="s">
        <v>628</v>
      </c>
      <c r="F1121" s="11" t="s">
        <v>628</v>
      </c>
      <c r="G1121" s="13">
        <v>42639.347731481481</v>
      </c>
      <c r="H1121" s="11"/>
      <c r="I1121" s="11"/>
      <c r="J1121" s="11" t="s">
        <v>350</v>
      </c>
      <c r="K1121" s="11"/>
      <c r="L1121" s="11" t="s">
        <v>699</v>
      </c>
      <c r="M1121" s="11" t="s">
        <v>353</v>
      </c>
      <c r="N1121" s="11">
        <v>1006901</v>
      </c>
      <c r="O1121" s="11"/>
      <c r="P1121" s="11" t="s">
        <v>241</v>
      </c>
      <c r="Q1121" s="11" t="s">
        <v>2316</v>
      </c>
      <c r="R1121" s="11" t="s">
        <v>983</v>
      </c>
      <c r="S1121" s="11" t="s">
        <v>1374</v>
      </c>
      <c r="T1121" s="11">
        <v>440</v>
      </c>
      <c r="U1121" s="11"/>
      <c r="V1121" s="11"/>
      <c r="W1121" s="11"/>
      <c r="X1121" s="36">
        <f t="shared" si="34"/>
        <v>440</v>
      </c>
      <c r="Y1121" s="36">
        <f t="shared" si="35"/>
        <v>0</v>
      </c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2"/>
      <c r="AP1121" s="12"/>
      <c r="AQ1121" s="12"/>
      <c r="AR1121" s="12"/>
      <c r="AS1121" s="12"/>
      <c r="AT1121" s="11"/>
      <c r="AU1121" s="11"/>
      <c r="AV1121" s="11"/>
      <c r="AW1121" s="11"/>
      <c r="AX1121" s="11"/>
      <c r="AY1121" s="11"/>
      <c r="AZ1121" s="11"/>
      <c r="BA1121" s="11"/>
      <c r="BB1121" s="12"/>
      <c r="BC1121" s="11"/>
      <c r="BD1121" s="16"/>
      <c r="BE1121" s="16"/>
    </row>
    <row r="1122" spans="1:57" x14ac:dyDescent="0.3">
      <c r="A1122" s="11" t="s">
        <v>4120</v>
      </c>
      <c r="B1122" s="11" t="s">
        <v>4121</v>
      </c>
      <c r="C1122" s="11" t="s">
        <v>1372</v>
      </c>
      <c r="D1122" s="11" t="s">
        <v>1436</v>
      </c>
      <c r="E1122" s="11" t="s">
        <v>423</v>
      </c>
      <c r="F1122" s="11" t="s">
        <v>423</v>
      </c>
      <c r="G1122" s="13">
        <v>42639.66</v>
      </c>
      <c r="H1122" s="13"/>
      <c r="I1122" s="11"/>
      <c r="J1122" s="11" t="s">
        <v>350</v>
      </c>
      <c r="K1122" s="11"/>
      <c r="L1122" s="11" t="s">
        <v>699</v>
      </c>
      <c r="M1122" s="11" t="s">
        <v>353</v>
      </c>
      <c r="N1122" s="11">
        <v>1006900</v>
      </c>
      <c r="O1122" s="11" t="s">
        <v>1473</v>
      </c>
      <c r="P1122" s="11" t="s">
        <v>297</v>
      </c>
      <c r="Q1122" s="11" t="s">
        <v>369</v>
      </c>
      <c r="R1122" s="11"/>
      <c r="S1122" s="11" t="s">
        <v>1374</v>
      </c>
      <c r="T1122" s="11">
        <v>550</v>
      </c>
      <c r="U1122" s="11"/>
      <c r="V1122" s="11"/>
      <c r="W1122" s="11"/>
      <c r="X1122" s="36">
        <f t="shared" si="34"/>
        <v>550</v>
      </c>
      <c r="Y1122" s="36">
        <f t="shared" si="35"/>
        <v>0</v>
      </c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2"/>
      <c r="AL1122" s="11"/>
      <c r="AM1122" s="11"/>
      <c r="AN1122" s="11"/>
      <c r="AO1122" s="11"/>
      <c r="AP1122" s="11"/>
      <c r="AQ1122" s="12"/>
      <c r="AR1122" s="11"/>
      <c r="AS1122" s="12"/>
      <c r="AT1122" s="11"/>
      <c r="AU1122" s="11"/>
      <c r="AV1122" s="11"/>
      <c r="AW1122" s="11"/>
      <c r="AX1122" s="11"/>
      <c r="AY1122" s="11"/>
      <c r="AZ1122" s="11"/>
      <c r="BA1122" s="11"/>
      <c r="BB1122" s="12"/>
      <c r="BC1122" s="11"/>
      <c r="BD1122" s="16"/>
      <c r="BE1122" s="16"/>
    </row>
    <row r="1123" spans="1:57" x14ac:dyDescent="0.3">
      <c r="A1123" s="11" t="s">
        <v>4122</v>
      </c>
      <c r="B1123" s="11" t="s">
        <v>4123</v>
      </c>
      <c r="C1123" s="11" t="s">
        <v>1372</v>
      </c>
      <c r="D1123" s="11" t="s">
        <v>1509</v>
      </c>
      <c r="E1123" s="11" t="s">
        <v>739</v>
      </c>
      <c r="F1123" s="11" t="s">
        <v>739</v>
      </c>
      <c r="G1123" s="13">
        <v>42639.637870370374</v>
      </c>
      <c r="H1123" s="13"/>
      <c r="I1123" s="11"/>
      <c r="J1123" s="11" t="s">
        <v>387</v>
      </c>
      <c r="K1123" s="11"/>
      <c r="L1123" s="11" t="s">
        <v>699</v>
      </c>
      <c r="M1123" s="11" t="s">
        <v>353</v>
      </c>
      <c r="N1123" s="11">
        <v>1069960001</v>
      </c>
      <c r="O1123" s="11" t="s">
        <v>1473</v>
      </c>
      <c r="P1123" s="11" t="s">
        <v>77</v>
      </c>
      <c r="Q1123" s="11"/>
      <c r="R1123" s="11"/>
      <c r="S1123" s="11" t="s">
        <v>1374</v>
      </c>
      <c r="T1123" s="11"/>
      <c r="U1123" s="11"/>
      <c r="V1123" s="11"/>
      <c r="W1123" s="11"/>
      <c r="X1123" s="36">
        <f t="shared" si="34"/>
        <v>0</v>
      </c>
      <c r="Y1123" s="36">
        <f t="shared" si="35"/>
        <v>0</v>
      </c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2"/>
      <c r="AL1123" s="12"/>
      <c r="AM1123" s="12"/>
      <c r="AN1123" s="11"/>
      <c r="AO1123" s="12"/>
      <c r="AP1123" s="11"/>
      <c r="AQ1123" s="12"/>
      <c r="AR1123" s="11"/>
      <c r="AS1123" s="12"/>
      <c r="AT1123" s="11"/>
      <c r="AU1123" s="11"/>
      <c r="AV1123" s="11"/>
      <c r="AW1123" s="11"/>
      <c r="AX1123" s="11"/>
      <c r="AY1123" s="11"/>
      <c r="AZ1123" s="11"/>
      <c r="BA1123" s="11"/>
      <c r="BB1123" s="12"/>
      <c r="BC1123" s="11"/>
      <c r="BD1123" s="16"/>
      <c r="BE1123" s="16"/>
    </row>
    <row r="1124" spans="1:57" x14ac:dyDescent="0.3">
      <c r="A1124" s="11" t="s">
        <v>4124</v>
      </c>
      <c r="B1124" s="11" t="s">
        <v>4125</v>
      </c>
      <c r="C1124" s="11" t="s">
        <v>1372</v>
      </c>
      <c r="D1124" s="11" t="s">
        <v>3706</v>
      </c>
      <c r="E1124" s="11" t="s">
        <v>3707</v>
      </c>
      <c r="F1124" s="11" t="s">
        <v>3707</v>
      </c>
      <c r="G1124" s="13">
        <v>42640.163761574076</v>
      </c>
      <c r="H1124" s="11"/>
      <c r="I1124" s="11"/>
      <c r="J1124" s="11" t="s">
        <v>387</v>
      </c>
      <c r="K1124" s="11"/>
      <c r="L1124" s="11" t="s">
        <v>1047</v>
      </c>
      <c r="M1124" s="11" t="s">
        <v>348</v>
      </c>
      <c r="N1124" s="11">
        <v>1019960005</v>
      </c>
      <c r="O1124" s="11" t="s">
        <v>1475</v>
      </c>
      <c r="P1124" s="11" t="s">
        <v>165</v>
      </c>
      <c r="Q1124" s="11"/>
      <c r="R1124" s="11" t="s">
        <v>983</v>
      </c>
      <c r="S1124" s="11" t="s">
        <v>1374</v>
      </c>
      <c r="T1124" s="11"/>
      <c r="U1124" s="11"/>
      <c r="V1124" s="11"/>
      <c r="W1124" s="11"/>
      <c r="X1124" s="36">
        <f t="shared" si="34"/>
        <v>0</v>
      </c>
      <c r="Y1124" s="36">
        <f t="shared" si="35"/>
        <v>0</v>
      </c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2"/>
      <c r="AN1124" s="11"/>
      <c r="AO1124" s="11"/>
      <c r="AP1124" s="11"/>
      <c r="AQ1124" s="12"/>
      <c r="AR1124" s="11"/>
      <c r="AS1124" s="12"/>
      <c r="AT1124" s="11"/>
      <c r="AU1124" s="11"/>
      <c r="AV1124" s="11"/>
      <c r="AW1124" s="11"/>
      <c r="AX1124" s="11"/>
      <c r="AY1124" s="11"/>
      <c r="AZ1124" s="11"/>
      <c r="BA1124" s="11"/>
      <c r="BB1124" s="12"/>
      <c r="BC1124" s="11"/>
      <c r="BD1124" s="16"/>
      <c r="BE1124" s="16"/>
    </row>
    <row r="1125" spans="1:57" x14ac:dyDescent="0.3">
      <c r="A1125" s="11" t="s">
        <v>4126</v>
      </c>
      <c r="B1125" s="11" t="s">
        <v>4127</v>
      </c>
      <c r="C1125" s="11" t="s">
        <v>1372</v>
      </c>
      <c r="D1125" s="11" t="s">
        <v>3706</v>
      </c>
      <c r="E1125" s="11" t="s">
        <v>653</v>
      </c>
      <c r="F1125" s="11" t="s">
        <v>653</v>
      </c>
      <c r="G1125" s="13">
        <v>42640.325011574074</v>
      </c>
      <c r="H1125" s="11"/>
      <c r="I1125" s="11"/>
      <c r="J1125" s="11" t="s">
        <v>350</v>
      </c>
      <c r="K1125" s="11"/>
      <c r="L1125" s="11" t="s">
        <v>699</v>
      </c>
      <c r="M1125" s="11" t="s">
        <v>353</v>
      </c>
      <c r="N1125" s="11">
        <v>1069960001</v>
      </c>
      <c r="O1125" s="11" t="s">
        <v>1473</v>
      </c>
      <c r="P1125" s="11" t="s">
        <v>653</v>
      </c>
      <c r="Q1125" s="11"/>
      <c r="R1125" s="11"/>
      <c r="S1125" s="11" t="s">
        <v>1374</v>
      </c>
      <c r="T1125" s="11"/>
      <c r="U1125" s="11"/>
      <c r="V1125" s="11"/>
      <c r="W1125" s="11"/>
      <c r="X1125" s="36">
        <f t="shared" si="34"/>
        <v>0</v>
      </c>
      <c r="Y1125" s="36">
        <f t="shared" si="35"/>
        <v>0</v>
      </c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2"/>
      <c r="AL1125" s="12"/>
      <c r="AM1125" s="12"/>
      <c r="AN1125" s="11"/>
      <c r="AO1125" s="11"/>
      <c r="AP1125" s="11"/>
      <c r="AQ1125" s="12"/>
      <c r="AR1125" s="12"/>
      <c r="AS1125" s="12"/>
      <c r="AT1125" s="11"/>
      <c r="AU1125" s="11"/>
      <c r="AV1125" s="11"/>
      <c r="AW1125" s="11"/>
      <c r="AX1125" s="11"/>
      <c r="AY1125" s="11"/>
      <c r="AZ1125" s="11"/>
      <c r="BA1125" s="11"/>
      <c r="BB1125" s="12"/>
      <c r="BC1125" s="11"/>
      <c r="BD1125" s="16"/>
      <c r="BE1125" s="16"/>
    </row>
    <row r="1126" spans="1:57" x14ac:dyDescent="0.3">
      <c r="A1126" s="11" t="s">
        <v>4128</v>
      </c>
      <c r="B1126" s="11" t="s">
        <v>4129</v>
      </c>
      <c r="C1126" s="11" t="s">
        <v>1372</v>
      </c>
      <c r="D1126" s="11" t="s">
        <v>1437</v>
      </c>
      <c r="E1126" s="11" t="s">
        <v>641</v>
      </c>
      <c r="F1126" s="11" t="s">
        <v>641</v>
      </c>
      <c r="G1126" s="13">
        <v>42641.47252314815</v>
      </c>
      <c r="H1126" s="13"/>
      <c r="I1126" s="11"/>
      <c r="J1126" s="11" t="s">
        <v>393</v>
      </c>
      <c r="K1126" s="11"/>
      <c r="L1126" s="11" t="s">
        <v>704</v>
      </c>
      <c r="M1126" s="11" t="s">
        <v>348</v>
      </c>
      <c r="N1126" s="11">
        <v>1069960004</v>
      </c>
      <c r="O1126" s="11" t="s">
        <v>1473</v>
      </c>
      <c r="P1126" s="11" t="s">
        <v>61</v>
      </c>
      <c r="Q1126" s="11" t="s">
        <v>369</v>
      </c>
      <c r="R1126" s="11" t="s">
        <v>978</v>
      </c>
      <c r="S1126" s="11" t="s">
        <v>1374</v>
      </c>
      <c r="T1126" s="11"/>
      <c r="U1126" s="11"/>
      <c r="V1126" s="11"/>
      <c r="W1126" s="11"/>
      <c r="X1126" s="36">
        <f t="shared" si="34"/>
        <v>0</v>
      </c>
      <c r="Y1126" s="36">
        <f t="shared" si="35"/>
        <v>0</v>
      </c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2"/>
      <c r="BC1126" s="11"/>
      <c r="BD1126" s="16"/>
      <c r="BE1126" s="16"/>
    </row>
    <row r="1127" spans="1:57" x14ac:dyDescent="0.3">
      <c r="A1127" s="11" t="s">
        <v>4130</v>
      </c>
      <c r="B1127" s="11" t="s">
        <v>4131</v>
      </c>
      <c r="C1127" s="11" t="s">
        <v>1372</v>
      </c>
      <c r="D1127" s="11" t="s">
        <v>1437</v>
      </c>
      <c r="E1127" s="11" t="s">
        <v>641</v>
      </c>
      <c r="F1127" s="11" t="s">
        <v>641</v>
      </c>
      <c r="G1127" s="13">
        <v>42641.552858796298</v>
      </c>
      <c r="H1127" s="13"/>
      <c r="I1127" s="11"/>
      <c r="J1127" s="11" t="s">
        <v>393</v>
      </c>
      <c r="K1127" s="11"/>
      <c r="L1127" s="11" t="s">
        <v>704</v>
      </c>
      <c r="M1127" s="11" t="s">
        <v>348</v>
      </c>
      <c r="N1127" s="11">
        <v>1069960004</v>
      </c>
      <c r="O1127" s="11"/>
      <c r="P1127" s="11" t="s">
        <v>61</v>
      </c>
      <c r="Q1127" s="11" t="s">
        <v>369</v>
      </c>
      <c r="R1127" s="11" t="s">
        <v>978</v>
      </c>
      <c r="S1127" s="11" t="s">
        <v>1374</v>
      </c>
      <c r="T1127" s="11"/>
      <c r="U1127" s="11"/>
      <c r="V1127" s="11"/>
      <c r="W1127" s="11"/>
      <c r="X1127" s="36">
        <f t="shared" si="34"/>
        <v>0</v>
      </c>
      <c r="Y1127" s="36">
        <f t="shared" si="35"/>
        <v>0</v>
      </c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2"/>
      <c r="AN1127" s="12"/>
      <c r="AO1127" s="11"/>
      <c r="AP1127" s="11"/>
      <c r="AQ1127" s="12"/>
      <c r="AR1127" s="11"/>
      <c r="AS1127" s="12"/>
      <c r="AT1127" s="11"/>
      <c r="AU1127" s="11"/>
      <c r="AV1127" s="11"/>
      <c r="AW1127" s="11"/>
      <c r="AX1127" s="11"/>
      <c r="AY1127" s="11"/>
      <c r="AZ1127" s="11"/>
      <c r="BA1127" s="11"/>
      <c r="BB1127" s="12"/>
      <c r="BC1127" s="11"/>
      <c r="BD1127" s="16"/>
      <c r="BE1127" s="16"/>
    </row>
    <row r="1128" spans="1:57" x14ac:dyDescent="0.3">
      <c r="A1128" s="11" t="s">
        <v>3780</v>
      </c>
      <c r="B1128" s="11" t="s">
        <v>3829</v>
      </c>
      <c r="C1128" s="11" t="s">
        <v>1372</v>
      </c>
      <c r="D1128" s="11" t="s">
        <v>1517</v>
      </c>
      <c r="E1128" s="11" t="s">
        <v>3781</v>
      </c>
      <c r="F1128" s="11" t="s">
        <v>3407</v>
      </c>
      <c r="G1128" s="13">
        <v>42573.526932870373</v>
      </c>
      <c r="H1128" s="11"/>
      <c r="I1128" s="11"/>
      <c r="J1128" s="11" t="s">
        <v>387</v>
      </c>
      <c r="K1128" s="11"/>
      <c r="L1128" s="11" t="s">
        <v>704</v>
      </c>
      <c r="M1128" s="11" t="s">
        <v>348</v>
      </c>
      <c r="N1128" s="11">
        <v>1069960001</v>
      </c>
      <c r="O1128" s="11" t="s">
        <v>1475</v>
      </c>
      <c r="P1128" s="11" t="s">
        <v>165</v>
      </c>
      <c r="Q1128" s="11" t="s">
        <v>369</v>
      </c>
      <c r="R1128" s="11"/>
      <c r="S1128" s="11" t="s">
        <v>1374</v>
      </c>
      <c r="T1128" s="11">
        <v>58</v>
      </c>
      <c r="U1128" s="11"/>
      <c r="V1128" s="11"/>
      <c r="W1128" s="11"/>
      <c r="X1128" s="36">
        <f t="shared" si="34"/>
        <v>58</v>
      </c>
      <c r="Y1128" s="36">
        <f t="shared" si="35"/>
        <v>0</v>
      </c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2"/>
      <c r="AL1128" s="12"/>
      <c r="AM1128" s="12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2"/>
      <c r="BC1128" s="11"/>
      <c r="BD1128" s="16"/>
      <c r="BE1128" s="16"/>
    </row>
    <row r="1129" spans="1:57" x14ac:dyDescent="0.3">
      <c r="A1129" s="11" t="s">
        <v>4132</v>
      </c>
      <c r="B1129" s="11" t="s">
        <v>4133</v>
      </c>
      <c r="C1129" s="11" t="s">
        <v>1372</v>
      </c>
      <c r="D1129" s="11" t="s">
        <v>1453</v>
      </c>
      <c r="E1129" s="11" t="s">
        <v>652</v>
      </c>
      <c r="F1129" s="11" t="s">
        <v>652</v>
      </c>
      <c r="G1129" s="13">
        <v>42642.687037037038</v>
      </c>
      <c r="H1129" s="11"/>
      <c r="I1129" s="11"/>
      <c r="J1129" s="11" t="s">
        <v>350</v>
      </c>
      <c r="K1129" s="11"/>
      <c r="L1129" s="11" t="s">
        <v>704</v>
      </c>
      <c r="M1129" s="11" t="s">
        <v>348</v>
      </c>
      <c r="N1129" s="11">
        <v>1069960004</v>
      </c>
      <c r="O1129" s="11" t="s">
        <v>1475</v>
      </c>
      <c r="P1129" s="11" t="s">
        <v>61</v>
      </c>
      <c r="Q1129" s="11" t="s">
        <v>369</v>
      </c>
      <c r="R1129" s="11" t="s">
        <v>978</v>
      </c>
      <c r="S1129" s="11" t="s">
        <v>1374</v>
      </c>
      <c r="T1129" s="11"/>
      <c r="U1129" s="11"/>
      <c r="V1129" s="11"/>
      <c r="W1129" s="11"/>
      <c r="X1129" s="36">
        <f t="shared" si="34"/>
        <v>0</v>
      </c>
      <c r="Y1129" s="36">
        <f t="shared" si="35"/>
        <v>0</v>
      </c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6"/>
      <c r="BE1129" s="16"/>
    </row>
    <row r="1130" spans="1:57" x14ac:dyDescent="0.3">
      <c r="A1130" s="11" t="s">
        <v>4134</v>
      </c>
      <c r="B1130" s="11" t="s">
        <v>4135</v>
      </c>
      <c r="C1130" s="11" t="s">
        <v>1372</v>
      </c>
      <c r="D1130" s="11" t="s">
        <v>2269</v>
      </c>
      <c r="E1130" s="11" t="s">
        <v>461</v>
      </c>
      <c r="F1130" s="11" t="s">
        <v>461</v>
      </c>
      <c r="G1130" s="13">
        <v>42643.477118055554</v>
      </c>
      <c r="H1130" s="11"/>
      <c r="I1130" s="11"/>
      <c r="J1130" s="11" t="s">
        <v>387</v>
      </c>
      <c r="K1130" s="11"/>
      <c r="L1130" s="11" t="s">
        <v>699</v>
      </c>
      <c r="M1130" s="11" t="s">
        <v>353</v>
      </c>
      <c r="N1130" s="11">
        <v>1019960004</v>
      </c>
      <c r="O1130" s="11" t="s">
        <v>1475</v>
      </c>
      <c r="P1130" s="11" t="s">
        <v>111</v>
      </c>
      <c r="Q1130" s="11"/>
      <c r="R1130" s="11"/>
      <c r="S1130" s="11" t="s">
        <v>1374</v>
      </c>
      <c r="T1130" s="11"/>
      <c r="U1130" s="11"/>
      <c r="V1130" s="11"/>
      <c r="W1130" s="11"/>
      <c r="X1130" s="36">
        <f t="shared" si="34"/>
        <v>0</v>
      </c>
      <c r="Y1130" s="36">
        <f t="shared" si="35"/>
        <v>0</v>
      </c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2"/>
      <c r="AL1130" s="12"/>
      <c r="AM1130" s="12"/>
      <c r="AN1130" s="12"/>
      <c r="AO1130" s="12"/>
      <c r="AP1130" s="12"/>
      <c r="AQ1130" s="12"/>
      <c r="AR1130" s="11"/>
      <c r="AS1130" s="12"/>
      <c r="AT1130" s="11"/>
      <c r="AU1130" s="11"/>
      <c r="AV1130" s="11"/>
      <c r="AW1130" s="11"/>
      <c r="AX1130" s="11"/>
      <c r="AY1130" s="11"/>
      <c r="AZ1130" s="11"/>
      <c r="BA1130" s="11"/>
      <c r="BB1130" s="12"/>
      <c r="BC1130" s="11"/>
      <c r="BD1130" s="16"/>
      <c r="BE1130" s="16"/>
    </row>
    <row r="1131" spans="1:57" x14ac:dyDescent="0.3">
      <c r="A1131" s="11" t="s">
        <v>4136</v>
      </c>
      <c r="B1131" s="11" t="s">
        <v>4137</v>
      </c>
      <c r="C1131" s="11" t="s">
        <v>1372</v>
      </c>
      <c r="D1131" s="11" t="s">
        <v>1470</v>
      </c>
      <c r="E1131" s="11" t="s">
        <v>555</v>
      </c>
      <c r="F1131" s="11" t="s">
        <v>555</v>
      </c>
      <c r="G1131" s="13">
        <v>42643.587858796294</v>
      </c>
      <c r="H1131" s="13"/>
      <c r="I1131" s="11"/>
      <c r="J1131" s="11" t="s">
        <v>350</v>
      </c>
      <c r="K1131" s="11"/>
      <c r="L1131" s="11" t="s">
        <v>704</v>
      </c>
      <c r="M1131" s="11" t="s">
        <v>348</v>
      </c>
      <c r="N1131" s="11">
        <v>1019960005</v>
      </c>
      <c r="O1131" s="11" t="s">
        <v>1475</v>
      </c>
      <c r="P1131" s="11" t="s">
        <v>77</v>
      </c>
      <c r="Q1131" s="11" t="s">
        <v>369</v>
      </c>
      <c r="R1131" s="11" t="s">
        <v>983</v>
      </c>
      <c r="S1131" s="11" t="s">
        <v>1374</v>
      </c>
      <c r="T1131" s="11">
        <v>80</v>
      </c>
      <c r="U1131" s="11">
        <v>85</v>
      </c>
      <c r="V1131" s="11">
        <v>230</v>
      </c>
      <c r="W1131" s="11">
        <v>210</v>
      </c>
      <c r="X1131" s="36">
        <f t="shared" si="34"/>
        <v>310</v>
      </c>
      <c r="Y1131" s="36">
        <f t="shared" si="35"/>
        <v>295</v>
      </c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2"/>
      <c r="AL1131" s="12"/>
      <c r="AM1131" s="12"/>
      <c r="AN1131" s="12"/>
      <c r="AO1131" s="11"/>
      <c r="AP1131" s="11"/>
      <c r="AQ1131" s="12"/>
      <c r="AR1131" s="12"/>
      <c r="AS1131" s="12"/>
      <c r="AT1131" s="11"/>
      <c r="AU1131" s="11"/>
      <c r="AV1131" s="11"/>
      <c r="AW1131" s="11"/>
      <c r="AX1131" s="11"/>
      <c r="AY1131" s="11"/>
      <c r="AZ1131" s="11"/>
      <c r="BA1131" s="11"/>
      <c r="BB1131" s="12"/>
      <c r="BC1131" s="11"/>
      <c r="BD1131" s="16"/>
      <c r="BE1131" s="16"/>
    </row>
    <row r="1132" spans="1:57" x14ac:dyDescent="0.3">
      <c r="A1132" s="11" t="s">
        <v>4138</v>
      </c>
      <c r="B1132" s="11" t="s">
        <v>4315</v>
      </c>
      <c r="C1132" s="11" t="s">
        <v>1372</v>
      </c>
      <c r="D1132" s="11" t="s">
        <v>3341</v>
      </c>
      <c r="E1132" s="11" t="s">
        <v>656</v>
      </c>
      <c r="F1132" s="11" t="s">
        <v>656</v>
      </c>
      <c r="G1132" s="13">
        <v>42643.633738425924</v>
      </c>
      <c r="H1132" s="11">
        <v>42836.559930555559</v>
      </c>
      <c r="I1132" s="11" t="s">
        <v>656</v>
      </c>
      <c r="J1132" s="11" t="s">
        <v>350</v>
      </c>
      <c r="K1132" s="11"/>
      <c r="L1132" s="11" t="s">
        <v>704</v>
      </c>
      <c r="M1132" s="11" t="s">
        <v>348</v>
      </c>
      <c r="N1132" s="11">
        <v>1019960005</v>
      </c>
      <c r="O1132" s="11" t="s">
        <v>1475</v>
      </c>
      <c r="P1132" s="11" t="s">
        <v>61</v>
      </c>
      <c r="Q1132" s="11" t="s">
        <v>369</v>
      </c>
      <c r="R1132" s="11" t="s">
        <v>978</v>
      </c>
      <c r="S1132" s="11" t="s">
        <v>1383</v>
      </c>
      <c r="T1132" s="11">
        <v>50</v>
      </c>
      <c r="U1132" s="11">
        <v>50</v>
      </c>
      <c r="V1132" s="11">
        <v>0</v>
      </c>
      <c r="W1132" s="11">
        <v>0</v>
      </c>
      <c r="X1132" s="36">
        <f t="shared" ref="X1132:X1195" si="36">T1132+V1132</f>
        <v>50</v>
      </c>
      <c r="Y1132" s="36">
        <f t="shared" ref="Y1132:Y1195" si="37">U1132+W1132</f>
        <v>50</v>
      </c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2"/>
      <c r="AL1132" s="12"/>
      <c r="AM1132" s="12"/>
      <c r="AN1132" s="12"/>
      <c r="AO1132" s="11"/>
      <c r="AP1132" s="11"/>
      <c r="AQ1132" s="11"/>
      <c r="AR1132" s="11"/>
      <c r="AS1132" s="12"/>
      <c r="AT1132" s="11"/>
      <c r="AU1132" s="11"/>
      <c r="AV1132" s="11"/>
      <c r="AW1132" s="11"/>
      <c r="AX1132" s="11"/>
      <c r="AY1132" s="11"/>
      <c r="AZ1132" s="11"/>
      <c r="BA1132" s="11"/>
      <c r="BB1132" s="12"/>
      <c r="BC1132" s="11"/>
      <c r="BD1132" s="16"/>
      <c r="BE1132" s="16"/>
    </row>
    <row r="1133" spans="1:57" x14ac:dyDescent="0.3">
      <c r="A1133" s="11" t="s">
        <v>4139</v>
      </c>
      <c r="B1133" s="11" t="s">
        <v>4140</v>
      </c>
      <c r="C1133" s="11" t="s">
        <v>1372</v>
      </c>
      <c r="D1133" s="11" t="s">
        <v>3341</v>
      </c>
      <c r="E1133" s="11" t="s">
        <v>656</v>
      </c>
      <c r="F1133" s="11" t="s">
        <v>656</v>
      </c>
      <c r="G1133" s="13">
        <v>42643.648009259261</v>
      </c>
      <c r="H1133" s="13"/>
      <c r="I1133" s="11"/>
      <c r="J1133" s="11" t="s">
        <v>350</v>
      </c>
      <c r="K1133" s="11"/>
      <c r="L1133" s="11" t="s">
        <v>704</v>
      </c>
      <c r="M1133" s="11" t="s">
        <v>348</v>
      </c>
      <c r="N1133" s="11">
        <v>1019960005</v>
      </c>
      <c r="O1133" s="11" t="s">
        <v>1475</v>
      </c>
      <c r="P1133" s="11" t="s">
        <v>61</v>
      </c>
      <c r="Q1133" s="11" t="s">
        <v>369</v>
      </c>
      <c r="R1133" s="11" t="s">
        <v>978</v>
      </c>
      <c r="S1133" s="11" t="s">
        <v>1383</v>
      </c>
      <c r="T1133" s="11">
        <v>350</v>
      </c>
      <c r="U1133" s="11">
        <v>102</v>
      </c>
      <c r="V1133" s="11"/>
      <c r="W1133" s="11"/>
      <c r="X1133" s="36">
        <f t="shared" si="36"/>
        <v>350</v>
      </c>
      <c r="Y1133" s="36">
        <f t="shared" si="37"/>
        <v>102</v>
      </c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2"/>
      <c r="AL1133" s="12"/>
      <c r="AM1133" s="12"/>
      <c r="AN1133" s="12"/>
      <c r="AO1133" s="11"/>
      <c r="AP1133" s="11"/>
      <c r="AQ1133" s="12"/>
      <c r="AR1133" s="12"/>
      <c r="AS1133" s="12"/>
      <c r="AT1133" s="11"/>
      <c r="AU1133" s="11"/>
      <c r="AV1133" s="11"/>
      <c r="AW1133" s="11"/>
      <c r="AX1133" s="11"/>
      <c r="AY1133" s="11"/>
      <c r="AZ1133" s="11"/>
      <c r="BA1133" s="11"/>
      <c r="BB1133" s="12"/>
      <c r="BC1133" s="11"/>
      <c r="BD1133" s="16"/>
      <c r="BE1133" s="16"/>
    </row>
    <row r="1134" spans="1:57" x14ac:dyDescent="0.3">
      <c r="A1134" s="11" t="s">
        <v>4141</v>
      </c>
      <c r="B1134" s="11" t="s">
        <v>4142</v>
      </c>
      <c r="C1134" s="11" t="s">
        <v>1372</v>
      </c>
      <c r="D1134" s="11" t="s">
        <v>1382</v>
      </c>
      <c r="E1134" s="11" t="s">
        <v>412</v>
      </c>
      <c r="F1134" s="11" t="s">
        <v>412</v>
      </c>
      <c r="G1134" s="13">
        <v>42643.474745370368</v>
      </c>
      <c r="H1134" s="11"/>
      <c r="I1134" s="11"/>
      <c r="J1134" s="11" t="s">
        <v>387</v>
      </c>
      <c r="K1134" s="11"/>
      <c r="L1134" s="11"/>
      <c r="M1134" s="11"/>
      <c r="N1134" s="11"/>
      <c r="O1134" s="11"/>
      <c r="P1134" s="11" t="s">
        <v>165</v>
      </c>
      <c r="Q1134" s="11"/>
      <c r="R1134" s="11"/>
      <c r="S1134" s="11" t="s">
        <v>1374</v>
      </c>
      <c r="T1134" s="11"/>
      <c r="U1134" s="11"/>
      <c r="V1134" s="11"/>
      <c r="W1134" s="11"/>
      <c r="X1134" s="36">
        <f t="shared" si="36"/>
        <v>0</v>
      </c>
      <c r="Y1134" s="36">
        <f t="shared" si="37"/>
        <v>0</v>
      </c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2"/>
      <c r="AL1134" s="11"/>
      <c r="AM1134" s="11"/>
      <c r="AN1134" s="11"/>
      <c r="AO1134" s="11"/>
      <c r="AP1134" s="11"/>
      <c r="AQ1134" s="11"/>
      <c r="AR1134" s="11"/>
      <c r="AS1134" s="12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6"/>
      <c r="BE1134" s="16"/>
    </row>
    <row r="1135" spans="1:57" x14ac:dyDescent="0.3">
      <c r="A1135" s="11" t="s">
        <v>4143</v>
      </c>
      <c r="B1135" s="11" t="s">
        <v>4144</v>
      </c>
      <c r="C1135" s="11" t="s">
        <v>1372</v>
      </c>
      <c r="D1135" s="11" t="s">
        <v>2223</v>
      </c>
      <c r="E1135" s="11" t="s">
        <v>424</v>
      </c>
      <c r="F1135" s="11" t="s">
        <v>424</v>
      </c>
      <c r="G1135" s="13">
        <v>42646.63553240741</v>
      </c>
      <c r="H1135" s="11"/>
      <c r="I1135" s="11"/>
      <c r="J1135" s="11" t="s">
        <v>387</v>
      </c>
      <c r="K1135" s="11"/>
      <c r="L1135" s="11" t="s">
        <v>699</v>
      </c>
      <c r="M1135" s="11" t="s">
        <v>353</v>
      </c>
      <c r="N1135" s="11">
        <v>1069960001</v>
      </c>
      <c r="O1135" s="11" t="s">
        <v>1473</v>
      </c>
      <c r="P1135" s="11" t="s">
        <v>297</v>
      </c>
      <c r="Q1135" s="11" t="s">
        <v>369</v>
      </c>
      <c r="R1135" s="11"/>
      <c r="S1135" s="11" t="s">
        <v>1374</v>
      </c>
      <c r="T1135" s="11"/>
      <c r="U1135" s="11"/>
      <c r="V1135" s="11"/>
      <c r="W1135" s="11"/>
      <c r="X1135" s="36">
        <f t="shared" si="36"/>
        <v>0</v>
      </c>
      <c r="Y1135" s="36">
        <f t="shared" si="37"/>
        <v>0</v>
      </c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2"/>
      <c r="AL1135" s="11"/>
      <c r="AM1135" s="11"/>
      <c r="AN1135" s="11"/>
      <c r="AO1135" s="11"/>
      <c r="AP1135" s="11"/>
      <c r="AQ1135" s="11"/>
      <c r="AR1135" s="11"/>
      <c r="AS1135" s="12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6"/>
      <c r="BE1135" s="16"/>
    </row>
    <row r="1136" spans="1:57" x14ac:dyDescent="0.3">
      <c r="A1136" s="11" t="s">
        <v>4145</v>
      </c>
      <c r="B1136" s="11" t="s">
        <v>4146</v>
      </c>
      <c r="C1136" s="11" t="s">
        <v>1372</v>
      </c>
      <c r="D1136" s="11" t="s">
        <v>1465</v>
      </c>
      <c r="E1136" s="11" t="s">
        <v>610</v>
      </c>
      <c r="F1136" s="11" t="s">
        <v>610</v>
      </c>
      <c r="G1136" s="13">
        <v>42646.688321759262</v>
      </c>
      <c r="H1136" s="11"/>
      <c r="I1136" s="11"/>
      <c r="J1136" s="11" t="s">
        <v>350</v>
      </c>
      <c r="K1136" s="11"/>
      <c r="L1136" s="11" t="s">
        <v>699</v>
      </c>
      <c r="M1136" s="11" t="s">
        <v>353</v>
      </c>
      <c r="N1136" s="11">
        <v>1069960001</v>
      </c>
      <c r="O1136" s="11" t="s">
        <v>1473</v>
      </c>
      <c r="P1136" s="11" t="s">
        <v>165</v>
      </c>
      <c r="Q1136" s="11" t="s">
        <v>369</v>
      </c>
      <c r="R1136" s="11"/>
      <c r="S1136" s="11" t="s">
        <v>1374</v>
      </c>
      <c r="T1136" s="11">
        <v>230</v>
      </c>
      <c r="U1136" s="11">
        <v>232</v>
      </c>
      <c r="V1136" s="11"/>
      <c r="W1136" s="11"/>
      <c r="X1136" s="36">
        <f t="shared" si="36"/>
        <v>230</v>
      </c>
      <c r="Y1136" s="36">
        <f t="shared" si="37"/>
        <v>232</v>
      </c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2"/>
      <c r="AL1136" s="11"/>
      <c r="AM1136" s="11"/>
      <c r="AN1136" s="11"/>
      <c r="AO1136" s="11"/>
      <c r="AP1136" s="11"/>
      <c r="AQ1136" s="11"/>
      <c r="AR1136" s="11"/>
      <c r="AS1136" s="12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6"/>
      <c r="BE1136" s="16"/>
    </row>
    <row r="1137" spans="1:57" x14ac:dyDescent="0.3">
      <c r="A1137" s="11" t="s">
        <v>4147</v>
      </c>
      <c r="B1137" s="11" t="s">
        <v>4148</v>
      </c>
      <c r="C1137" s="11" t="s">
        <v>1372</v>
      </c>
      <c r="D1137" s="11" t="s">
        <v>1651</v>
      </c>
      <c r="E1137" s="11" t="s">
        <v>653</v>
      </c>
      <c r="F1137" s="11" t="s">
        <v>648</v>
      </c>
      <c r="G1137" s="13">
        <v>42647.561319444445</v>
      </c>
      <c r="H1137" s="11"/>
      <c r="I1137" s="11"/>
      <c r="J1137" s="11" t="s">
        <v>350</v>
      </c>
      <c r="K1137" s="11"/>
      <c r="L1137" s="11" t="s">
        <v>699</v>
      </c>
      <c r="M1137" s="11" t="s">
        <v>353</v>
      </c>
      <c r="N1137" s="11">
        <v>1069960001</v>
      </c>
      <c r="O1137" s="11" t="s">
        <v>1473</v>
      </c>
      <c r="P1137" s="11" t="s">
        <v>653</v>
      </c>
      <c r="Q1137" s="11" t="s">
        <v>369</v>
      </c>
      <c r="R1137" s="11"/>
      <c r="S1137" s="11" t="s">
        <v>1374</v>
      </c>
      <c r="T1137" s="11">
        <v>925</v>
      </c>
      <c r="U1137" s="11">
        <v>925</v>
      </c>
      <c r="V1137" s="11"/>
      <c r="W1137" s="11"/>
      <c r="X1137" s="36">
        <f t="shared" si="36"/>
        <v>925</v>
      </c>
      <c r="Y1137" s="36">
        <f t="shared" si="37"/>
        <v>925</v>
      </c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2"/>
      <c r="AL1137" s="11"/>
      <c r="AM1137" s="11"/>
      <c r="AN1137" s="11"/>
      <c r="AO1137" s="11"/>
      <c r="AP1137" s="11"/>
      <c r="AQ1137" s="11"/>
      <c r="AR1137" s="11"/>
      <c r="AS1137" s="12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6"/>
      <c r="BE1137" s="16"/>
    </row>
    <row r="1138" spans="1:57" x14ac:dyDescent="0.3">
      <c r="A1138" s="11" t="s">
        <v>4149</v>
      </c>
      <c r="B1138" s="11" t="s">
        <v>4316</v>
      </c>
      <c r="C1138" s="11" t="s">
        <v>1372</v>
      </c>
      <c r="D1138" s="11" t="s">
        <v>1467</v>
      </c>
      <c r="E1138" s="11" t="s">
        <v>608</v>
      </c>
      <c r="F1138" s="11" t="s">
        <v>608</v>
      </c>
      <c r="G1138" s="13">
        <v>42648.350266203706</v>
      </c>
      <c r="H1138" s="13"/>
      <c r="I1138" s="11"/>
      <c r="J1138" s="11" t="s">
        <v>350</v>
      </c>
      <c r="K1138" s="11"/>
      <c r="L1138" s="11" t="s">
        <v>705</v>
      </c>
      <c r="M1138" s="11" t="s">
        <v>348</v>
      </c>
      <c r="N1138" s="11">
        <v>1019960005</v>
      </c>
      <c r="O1138" s="11" t="s">
        <v>1475</v>
      </c>
      <c r="P1138" s="11" t="s">
        <v>61</v>
      </c>
      <c r="Q1138" s="11" t="s">
        <v>369</v>
      </c>
      <c r="R1138" s="11" t="s">
        <v>978</v>
      </c>
      <c r="S1138" s="11" t="s">
        <v>1374</v>
      </c>
      <c r="T1138" s="11">
        <v>117</v>
      </c>
      <c r="U1138" s="11">
        <v>117</v>
      </c>
      <c r="V1138" s="11"/>
      <c r="W1138" s="11"/>
      <c r="X1138" s="36">
        <f t="shared" si="36"/>
        <v>117</v>
      </c>
      <c r="Y1138" s="36">
        <f t="shared" si="37"/>
        <v>117</v>
      </c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2"/>
      <c r="AL1138" s="11"/>
      <c r="AM1138" s="11"/>
      <c r="AN1138" s="11"/>
      <c r="AO1138" s="11"/>
      <c r="AP1138" s="11"/>
      <c r="AQ1138" s="11"/>
      <c r="AR1138" s="11"/>
      <c r="AS1138" s="12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6"/>
      <c r="BE1138" s="16"/>
    </row>
    <row r="1139" spans="1:57" x14ac:dyDescent="0.3">
      <c r="A1139" s="11" t="s">
        <v>4150</v>
      </c>
      <c r="B1139" s="11" t="s">
        <v>4151</v>
      </c>
      <c r="C1139" s="11" t="s">
        <v>1372</v>
      </c>
      <c r="D1139" s="11" t="s">
        <v>1501</v>
      </c>
      <c r="E1139" s="11" t="s">
        <v>696</v>
      </c>
      <c r="F1139" s="11" t="s">
        <v>696</v>
      </c>
      <c r="G1139" s="13">
        <v>42648.468182870369</v>
      </c>
      <c r="H1139" s="13"/>
      <c r="I1139" s="11"/>
      <c r="J1139" s="11" t="s">
        <v>350</v>
      </c>
      <c r="K1139" s="11"/>
      <c r="L1139" s="11" t="s">
        <v>699</v>
      </c>
      <c r="M1139" s="11" t="s">
        <v>353</v>
      </c>
      <c r="N1139" s="11">
        <v>1069960001</v>
      </c>
      <c r="O1139" s="11" t="s">
        <v>1473</v>
      </c>
      <c r="P1139" s="11" t="s">
        <v>520</v>
      </c>
      <c r="Q1139" s="11" t="s">
        <v>369</v>
      </c>
      <c r="R1139" s="11" t="s">
        <v>983</v>
      </c>
      <c r="S1139" s="11" t="s">
        <v>1383</v>
      </c>
      <c r="T1139" s="11">
        <v>48</v>
      </c>
      <c r="U1139" s="11">
        <v>48</v>
      </c>
      <c r="V1139" s="11"/>
      <c r="W1139" s="11"/>
      <c r="X1139" s="36">
        <f t="shared" si="36"/>
        <v>48</v>
      </c>
      <c r="Y1139" s="36">
        <f t="shared" si="37"/>
        <v>48</v>
      </c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2"/>
      <c r="AL1139" s="11"/>
      <c r="AM1139" s="11"/>
      <c r="AN1139" s="11"/>
      <c r="AO1139" s="11"/>
      <c r="AP1139" s="11"/>
      <c r="AQ1139" s="11"/>
      <c r="AR1139" s="11"/>
      <c r="AS1139" s="12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6"/>
      <c r="BE1139" s="16"/>
    </row>
    <row r="1140" spans="1:57" x14ac:dyDescent="0.3">
      <c r="A1140" s="11" t="s">
        <v>4152</v>
      </c>
      <c r="B1140" s="11" t="s">
        <v>4153</v>
      </c>
      <c r="C1140" s="11" t="s">
        <v>1372</v>
      </c>
      <c r="D1140" s="11" t="s">
        <v>1436</v>
      </c>
      <c r="E1140" s="11" t="s">
        <v>423</v>
      </c>
      <c r="F1140" s="11" t="s">
        <v>423</v>
      </c>
      <c r="G1140" s="13">
        <v>42648.506122685183</v>
      </c>
      <c r="H1140" s="11"/>
      <c r="I1140" s="11"/>
      <c r="J1140" s="11" t="s">
        <v>350</v>
      </c>
      <c r="K1140" s="11"/>
      <c r="L1140" s="11" t="s">
        <v>699</v>
      </c>
      <c r="M1140" s="11" t="s">
        <v>353</v>
      </c>
      <c r="N1140" s="11">
        <v>1069960001</v>
      </c>
      <c r="O1140" s="11" t="s">
        <v>1473</v>
      </c>
      <c r="P1140" s="11" t="s">
        <v>297</v>
      </c>
      <c r="Q1140" s="11" t="s">
        <v>369</v>
      </c>
      <c r="R1140" s="11"/>
      <c r="S1140" s="11" t="s">
        <v>1374</v>
      </c>
      <c r="T1140" s="11"/>
      <c r="U1140" s="11"/>
      <c r="V1140" s="11"/>
      <c r="W1140" s="11"/>
      <c r="X1140" s="36">
        <f t="shared" si="36"/>
        <v>0</v>
      </c>
      <c r="Y1140" s="36">
        <f t="shared" si="37"/>
        <v>0</v>
      </c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2"/>
      <c r="AL1140" s="11"/>
      <c r="AM1140" s="11"/>
      <c r="AN1140" s="11"/>
      <c r="AO1140" s="11"/>
      <c r="AP1140" s="11"/>
      <c r="AQ1140" s="11"/>
      <c r="AR1140" s="11"/>
      <c r="AS1140" s="12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6"/>
      <c r="BE1140" s="16"/>
    </row>
    <row r="1141" spans="1:57" x14ac:dyDescent="0.3">
      <c r="A1141" s="11" t="s">
        <v>4154</v>
      </c>
      <c r="B1141" s="11" t="s">
        <v>4155</v>
      </c>
      <c r="C1141" s="11" t="s">
        <v>1372</v>
      </c>
      <c r="D1141" s="11" t="s">
        <v>1477</v>
      </c>
      <c r="E1141" s="11" t="s">
        <v>1802</v>
      </c>
      <c r="F1141" s="11" t="s">
        <v>382</v>
      </c>
      <c r="G1141" s="13">
        <v>42648.534039351849</v>
      </c>
      <c r="H1141" s="13"/>
      <c r="I1141" s="11"/>
      <c r="J1141" s="11" t="s">
        <v>378</v>
      </c>
      <c r="K1141" s="11"/>
      <c r="L1141" s="11" t="s">
        <v>704</v>
      </c>
      <c r="M1141" s="11" t="s">
        <v>348</v>
      </c>
      <c r="N1141" s="11">
        <v>1069960001</v>
      </c>
      <c r="O1141" s="11" t="s">
        <v>1475</v>
      </c>
      <c r="P1141" s="11" t="s">
        <v>124</v>
      </c>
      <c r="Q1141" s="11" t="s">
        <v>369</v>
      </c>
      <c r="R1141" s="11" t="s">
        <v>978</v>
      </c>
      <c r="S1141" s="11" t="s">
        <v>1374</v>
      </c>
      <c r="T1141" s="11">
        <v>30</v>
      </c>
      <c r="U1141" s="11">
        <v>26</v>
      </c>
      <c r="V1141" s="11"/>
      <c r="W1141" s="11"/>
      <c r="X1141" s="36">
        <f t="shared" si="36"/>
        <v>30</v>
      </c>
      <c r="Y1141" s="36">
        <f t="shared" si="37"/>
        <v>26</v>
      </c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2"/>
      <c r="AL1141" s="12"/>
      <c r="AM1141" s="12"/>
      <c r="AN1141" s="12"/>
      <c r="AO1141" s="11"/>
      <c r="AP1141" s="11"/>
      <c r="AQ1141" s="12"/>
      <c r="AR1141" s="12"/>
      <c r="AS1141" s="12"/>
      <c r="AT1141" s="11"/>
      <c r="AU1141" s="11"/>
      <c r="AV1141" s="11"/>
      <c r="AW1141" s="11"/>
      <c r="AX1141" s="11"/>
      <c r="AY1141" s="11"/>
      <c r="AZ1141" s="11"/>
      <c r="BA1141" s="11"/>
      <c r="BB1141" s="12"/>
      <c r="BC1141" s="11"/>
      <c r="BD1141" s="16"/>
      <c r="BE1141" s="16"/>
    </row>
    <row r="1142" spans="1:57" x14ac:dyDescent="0.3">
      <c r="A1142" s="11" t="s">
        <v>4156</v>
      </c>
      <c r="B1142" s="11" t="s">
        <v>4157</v>
      </c>
      <c r="C1142" s="11" t="s">
        <v>1372</v>
      </c>
      <c r="D1142" s="11" t="s">
        <v>1449</v>
      </c>
      <c r="E1142" s="11" t="s">
        <v>649</v>
      </c>
      <c r="F1142" s="11" t="s">
        <v>649</v>
      </c>
      <c r="G1142" s="13">
        <v>42649.317743055559</v>
      </c>
      <c r="H1142" s="11"/>
      <c r="I1142" s="11"/>
      <c r="J1142" s="11" t="s">
        <v>350</v>
      </c>
      <c r="K1142" s="11"/>
      <c r="L1142" s="11" t="s">
        <v>699</v>
      </c>
      <c r="M1142" s="11" t="s">
        <v>353</v>
      </c>
      <c r="N1142" s="11">
        <v>1069960001</v>
      </c>
      <c r="O1142" s="11" t="s">
        <v>1473</v>
      </c>
      <c r="P1142" s="11" t="s">
        <v>77</v>
      </c>
      <c r="Q1142" s="11" t="s">
        <v>369</v>
      </c>
      <c r="R1142" s="11" t="s">
        <v>983</v>
      </c>
      <c r="S1142" s="11" t="s">
        <v>1374</v>
      </c>
      <c r="T1142" s="11">
        <v>21</v>
      </c>
      <c r="U1142" s="11">
        <v>21</v>
      </c>
      <c r="V1142" s="11"/>
      <c r="W1142" s="11"/>
      <c r="X1142" s="36">
        <f t="shared" si="36"/>
        <v>21</v>
      </c>
      <c r="Y1142" s="36">
        <f t="shared" si="37"/>
        <v>21</v>
      </c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2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6"/>
      <c r="BE1142" s="16"/>
    </row>
    <row r="1143" spans="1:57" x14ac:dyDescent="0.3">
      <c r="A1143" s="11" t="s">
        <v>4158</v>
      </c>
      <c r="B1143" s="11" t="s">
        <v>4159</v>
      </c>
      <c r="C1143" s="11" t="s">
        <v>1372</v>
      </c>
      <c r="D1143" s="11" t="s">
        <v>1435</v>
      </c>
      <c r="E1143" s="11" t="s">
        <v>124</v>
      </c>
      <c r="F1143" s="11" t="s">
        <v>124</v>
      </c>
      <c r="G1143" s="13">
        <v>42649.629259259258</v>
      </c>
      <c r="H1143" s="11"/>
      <c r="I1143" s="11"/>
      <c r="J1143" s="11" t="s">
        <v>350</v>
      </c>
      <c r="K1143" s="11"/>
      <c r="L1143" s="11" t="s">
        <v>1047</v>
      </c>
      <c r="M1143" s="11" t="s">
        <v>348</v>
      </c>
      <c r="N1143" s="11">
        <v>1019960005</v>
      </c>
      <c r="O1143" s="11" t="s">
        <v>1475</v>
      </c>
      <c r="P1143" s="11" t="s">
        <v>124</v>
      </c>
      <c r="Q1143" s="11" t="s">
        <v>369</v>
      </c>
      <c r="R1143" s="11" t="s">
        <v>978</v>
      </c>
      <c r="S1143" s="11" t="s">
        <v>1374</v>
      </c>
      <c r="T1143" s="11"/>
      <c r="U1143" s="11">
        <v>8</v>
      </c>
      <c r="V1143" s="11"/>
      <c r="W1143" s="11"/>
      <c r="X1143" s="36">
        <f t="shared" si="36"/>
        <v>0</v>
      </c>
      <c r="Y1143" s="36">
        <f t="shared" si="37"/>
        <v>8</v>
      </c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6"/>
      <c r="BE1143" s="16"/>
    </row>
    <row r="1144" spans="1:57" x14ac:dyDescent="0.3">
      <c r="A1144" s="11" t="s">
        <v>4160</v>
      </c>
      <c r="B1144" s="11" t="s">
        <v>4161</v>
      </c>
      <c r="C1144" s="11" t="s">
        <v>1372</v>
      </c>
      <c r="D1144" s="11" t="s">
        <v>1435</v>
      </c>
      <c r="E1144" s="11" t="s">
        <v>124</v>
      </c>
      <c r="F1144" s="11" t="s">
        <v>124</v>
      </c>
      <c r="G1144" s="13">
        <v>42649.638541666667</v>
      </c>
      <c r="H1144" s="13"/>
      <c r="I1144" s="11"/>
      <c r="J1144" s="11" t="s">
        <v>350</v>
      </c>
      <c r="K1144" s="11"/>
      <c r="L1144" s="11" t="s">
        <v>1047</v>
      </c>
      <c r="M1144" s="11" t="s">
        <v>348</v>
      </c>
      <c r="N1144" s="11">
        <v>1019960005</v>
      </c>
      <c r="O1144" s="11"/>
      <c r="P1144" s="11" t="s">
        <v>124</v>
      </c>
      <c r="Q1144" s="11" t="s">
        <v>2180</v>
      </c>
      <c r="R1144" s="11" t="s">
        <v>978</v>
      </c>
      <c r="S1144" s="11" t="s">
        <v>1374</v>
      </c>
      <c r="T1144" s="11"/>
      <c r="U1144" s="11"/>
      <c r="V1144" s="11"/>
      <c r="W1144" s="11"/>
      <c r="X1144" s="36">
        <f t="shared" si="36"/>
        <v>0</v>
      </c>
      <c r="Y1144" s="36">
        <f t="shared" si="37"/>
        <v>0</v>
      </c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6"/>
      <c r="BE1144" s="16"/>
    </row>
    <row r="1145" spans="1:57" x14ac:dyDescent="0.3">
      <c r="A1145" s="11" t="s">
        <v>4162</v>
      </c>
      <c r="B1145" s="11" t="s">
        <v>4163</v>
      </c>
      <c r="C1145" s="11" t="s">
        <v>1372</v>
      </c>
      <c r="D1145" s="11" t="s">
        <v>1449</v>
      </c>
      <c r="E1145" s="11" t="s">
        <v>649</v>
      </c>
      <c r="F1145" s="11" t="s">
        <v>649</v>
      </c>
      <c r="G1145" s="13">
        <v>42649.654594907406</v>
      </c>
      <c r="H1145" s="11"/>
      <c r="I1145" s="11"/>
      <c r="J1145" s="11" t="s">
        <v>350</v>
      </c>
      <c r="K1145" s="11"/>
      <c r="L1145" s="11" t="s">
        <v>699</v>
      </c>
      <c r="M1145" s="11" t="s">
        <v>353</v>
      </c>
      <c r="N1145" s="11">
        <v>1069960001</v>
      </c>
      <c r="O1145" s="11" t="s">
        <v>1473</v>
      </c>
      <c r="P1145" s="11" t="s">
        <v>77</v>
      </c>
      <c r="Q1145" s="11" t="s">
        <v>369</v>
      </c>
      <c r="R1145" s="11" t="s">
        <v>983</v>
      </c>
      <c r="S1145" s="11" t="s">
        <v>1374</v>
      </c>
      <c r="T1145" s="11"/>
      <c r="U1145" s="11"/>
      <c r="V1145" s="11"/>
      <c r="W1145" s="11"/>
      <c r="X1145" s="36">
        <f t="shared" si="36"/>
        <v>0</v>
      </c>
      <c r="Y1145" s="36">
        <f t="shared" si="37"/>
        <v>0</v>
      </c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2"/>
      <c r="AL1145" s="12"/>
      <c r="AM1145" s="12"/>
      <c r="AN1145" s="12"/>
      <c r="AO1145" s="11"/>
      <c r="AP1145" s="11"/>
      <c r="AQ1145" s="12"/>
      <c r="AR1145" s="11"/>
      <c r="AS1145" s="12"/>
      <c r="AT1145" s="11"/>
      <c r="AU1145" s="11"/>
      <c r="AV1145" s="11"/>
      <c r="AW1145" s="11"/>
      <c r="AX1145" s="11"/>
      <c r="AY1145" s="11"/>
      <c r="AZ1145" s="11"/>
      <c r="BA1145" s="11"/>
      <c r="BB1145" s="12"/>
      <c r="BC1145" s="11"/>
      <c r="BD1145" s="16"/>
      <c r="BE1145" s="16"/>
    </row>
    <row r="1146" spans="1:57" x14ac:dyDescent="0.3">
      <c r="A1146" s="11" t="s">
        <v>4164</v>
      </c>
      <c r="B1146" s="11" t="s">
        <v>4165</v>
      </c>
      <c r="C1146" s="11" t="s">
        <v>1372</v>
      </c>
      <c r="D1146" s="11" t="s">
        <v>1502</v>
      </c>
      <c r="E1146" s="11" t="s">
        <v>376</v>
      </c>
      <c r="F1146" s="11" t="s">
        <v>376</v>
      </c>
      <c r="G1146" s="13">
        <v>42649.967986111114</v>
      </c>
      <c r="H1146" s="13">
        <v>42827.963935185187</v>
      </c>
      <c r="I1146" s="11" t="s">
        <v>376</v>
      </c>
      <c r="J1146" s="11" t="s">
        <v>354</v>
      </c>
      <c r="K1146" s="11"/>
      <c r="L1146" s="11" t="s">
        <v>704</v>
      </c>
      <c r="M1146" s="11" t="s">
        <v>353</v>
      </c>
      <c r="N1146" s="11">
        <v>1019960004</v>
      </c>
      <c r="O1146" s="11" t="s">
        <v>1473</v>
      </c>
      <c r="P1146" s="11" t="s">
        <v>61</v>
      </c>
      <c r="Q1146" s="11" t="s">
        <v>369</v>
      </c>
      <c r="R1146" s="11" t="s">
        <v>978</v>
      </c>
      <c r="S1146" s="11" t="s">
        <v>1383</v>
      </c>
      <c r="T1146" s="11">
        <v>30</v>
      </c>
      <c r="U1146" s="11">
        <v>30</v>
      </c>
      <c r="V1146" s="11"/>
      <c r="W1146" s="11"/>
      <c r="X1146" s="36">
        <f t="shared" si="36"/>
        <v>30</v>
      </c>
      <c r="Y1146" s="36">
        <f t="shared" si="37"/>
        <v>30</v>
      </c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6"/>
      <c r="BE1146" s="16"/>
    </row>
    <row r="1147" spans="1:57" x14ac:dyDescent="0.3">
      <c r="A1147" s="11" t="s">
        <v>4166</v>
      </c>
      <c r="B1147" s="11" t="s">
        <v>4167</v>
      </c>
      <c r="C1147" s="11" t="s">
        <v>1372</v>
      </c>
      <c r="D1147" s="11" t="s">
        <v>3706</v>
      </c>
      <c r="E1147" s="11" t="s">
        <v>3519</v>
      </c>
      <c r="F1147" s="11" t="s">
        <v>3509</v>
      </c>
      <c r="G1147" s="13">
        <v>42650.184328703705</v>
      </c>
      <c r="H1147" s="13"/>
      <c r="I1147" s="11"/>
      <c r="J1147" s="11" t="s">
        <v>387</v>
      </c>
      <c r="K1147" s="11"/>
      <c r="L1147" s="11" t="s">
        <v>704</v>
      </c>
      <c r="M1147" s="11" t="s">
        <v>348</v>
      </c>
      <c r="N1147" s="11">
        <v>1069960001</v>
      </c>
      <c r="O1147" s="11" t="s">
        <v>1475</v>
      </c>
      <c r="P1147" s="11" t="s">
        <v>165</v>
      </c>
      <c r="Q1147" s="11"/>
      <c r="R1147" s="11"/>
      <c r="S1147" s="11" t="s">
        <v>1374</v>
      </c>
      <c r="T1147" s="11"/>
      <c r="U1147" s="11">
        <v>90</v>
      </c>
      <c r="V1147" s="11"/>
      <c r="W1147" s="11"/>
      <c r="X1147" s="36">
        <f t="shared" si="36"/>
        <v>0</v>
      </c>
      <c r="Y1147" s="36">
        <f t="shared" si="37"/>
        <v>90</v>
      </c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2"/>
      <c r="AL1147" s="12"/>
      <c r="AM1147" s="12"/>
      <c r="AN1147" s="12"/>
      <c r="AO1147" s="12"/>
      <c r="AP1147" s="11"/>
      <c r="AQ1147" s="12"/>
      <c r="AR1147" s="12"/>
      <c r="AS1147" s="12"/>
      <c r="AT1147" s="11"/>
      <c r="AU1147" s="11"/>
      <c r="AV1147" s="11"/>
      <c r="AW1147" s="11"/>
      <c r="AX1147" s="11"/>
      <c r="AY1147" s="11"/>
      <c r="AZ1147" s="11"/>
      <c r="BA1147" s="11"/>
      <c r="BB1147" s="12"/>
      <c r="BC1147" s="11"/>
      <c r="BD1147" s="16"/>
      <c r="BE1147" s="16"/>
    </row>
    <row r="1148" spans="1:57" x14ac:dyDescent="0.3">
      <c r="A1148" s="11" t="s">
        <v>4168</v>
      </c>
      <c r="B1148" s="11" t="s">
        <v>4169</v>
      </c>
      <c r="C1148" s="11" t="s">
        <v>1372</v>
      </c>
      <c r="D1148" s="11" t="s">
        <v>1399</v>
      </c>
      <c r="E1148" s="11" t="s">
        <v>436</v>
      </c>
      <c r="F1148" s="11" t="s">
        <v>436</v>
      </c>
      <c r="G1148" s="13">
        <v>42650.610046296293</v>
      </c>
      <c r="H1148" s="11"/>
      <c r="I1148" s="11"/>
      <c r="J1148" s="11" t="s">
        <v>350</v>
      </c>
      <c r="K1148" s="11"/>
      <c r="L1148" s="11" t="s">
        <v>699</v>
      </c>
      <c r="M1148" s="11" t="s">
        <v>353</v>
      </c>
      <c r="N1148" s="11">
        <v>1069960001</v>
      </c>
      <c r="O1148" s="11" t="s">
        <v>1473</v>
      </c>
      <c r="P1148" s="11" t="s">
        <v>115</v>
      </c>
      <c r="Q1148" s="11" t="s">
        <v>369</v>
      </c>
      <c r="R1148" s="11"/>
      <c r="S1148" s="11" t="s">
        <v>1374</v>
      </c>
      <c r="T1148" s="11">
        <v>40</v>
      </c>
      <c r="U1148" s="11">
        <v>40</v>
      </c>
      <c r="V1148" s="11"/>
      <c r="W1148" s="11"/>
      <c r="X1148" s="36">
        <f t="shared" si="36"/>
        <v>40</v>
      </c>
      <c r="Y1148" s="36">
        <f t="shared" si="37"/>
        <v>40</v>
      </c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6"/>
      <c r="BE1148" s="16"/>
    </row>
    <row r="1149" spans="1:57" x14ac:dyDescent="0.3">
      <c r="A1149" s="11" t="s">
        <v>4170</v>
      </c>
      <c r="B1149" s="11" t="s">
        <v>4171</v>
      </c>
      <c r="C1149" s="11" t="s">
        <v>1372</v>
      </c>
      <c r="D1149" s="11" t="s">
        <v>1425</v>
      </c>
      <c r="E1149" s="11" t="s">
        <v>108</v>
      </c>
      <c r="F1149" s="11" t="s">
        <v>4172</v>
      </c>
      <c r="G1149" s="13">
        <v>42652.691365740742</v>
      </c>
      <c r="H1149" s="13"/>
      <c r="I1149" s="11"/>
      <c r="J1149" s="11" t="s">
        <v>350</v>
      </c>
      <c r="K1149" s="11"/>
      <c r="L1149" s="11" t="s">
        <v>704</v>
      </c>
      <c r="M1149" s="11" t="s">
        <v>353</v>
      </c>
      <c r="N1149" s="11">
        <v>1019960004</v>
      </c>
      <c r="O1149" s="11" t="s">
        <v>1475</v>
      </c>
      <c r="P1149" s="11" t="s">
        <v>111</v>
      </c>
      <c r="Q1149" s="11"/>
      <c r="R1149" s="11" t="s">
        <v>980</v>
      </c>
      <c r="S1149" s="11" t="s">
        <v>1383</v>
      </c>
      <c r="T1149" s="11"/>
      <c r="U1149" s="11"/>
      <c r="V1149" s="11"/>
      <c r="W1149" s="11"/>
      <c r="X1149" s="36">
        <f t="shared" si="36"/>
        <v>0</v>
      </c>
      <c r="Y1149" s="36">
        <f t="shared" si="37"/>
        <v>0</v>
      </c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2"/>
      <c r="AL1149" s="12"/>
      <c r="AM1149" s="12"/>
      <c r="AN1149" s="12"/>
      <c r="AO1149" s="11"/>
      <c r="AP1149" s="11"/>
      <c r="AQ1149" s="12"/>
      <c r="AR1149" s="12"/>
      <c r="AS1149" s="12"/>
      <c r="AT1149" s="11"/>
      <c r="AU1149" s="11"/>
      <c r="AV1149" s="11"/>
      <c r="AW1149" s="11"/>
      <c r="AX1149" s="11"/>
      <c r="AY1149" s="11"/>
      <c r="AZ1149" s="11"/>
      <c r="BA1149" s="11"/>
      <c r="BB1149" s="12"/>
      <c r="BC1149" s="11"/>
      <c r="BD1149" s="16"/>
      <c r="BE1149" s="16"/>
    </row>
    <row r="1150" spans="1:57" ht="57.6" x14ac:dyDescent="0.3">
      <c r="A1150" s="11" t="s">
        <v>4173</v>
      </c>
      <c r="B1150" s="49" t="s">
        <v>4174</v>
      </c>
      <c r="C1150" s="11" t="s">
        <v>1372</v>
      </c>
      <c r="D1150" s="11" t="s">
        <v>4175</v>
      </c>
      <c r="E1150" s="11" t="s">
        <v>520</v>
      </c>
      <c r="F1150" s="11" t="s">
        <v>749</v>
      </c>
      <c r="G1150" s="13">
        <v>42653.661597222221</v>
      </c>
      <c r="H1150" s="13"/>
      <c r="I1150" s="11"/>
      <c r="J1150" s="11" t="s">
        <v>350</v>
      </c>
      <c r="K1150" s="11"/>
      <c r="L1150" s="11" t="s">
        <v>699</v>
      </c>
      <c r="M1150" s="11" t="s">
        <v>353</v>
      </c>
      <c r="N1150" s="11">
        <v>1069960001</v>
      </c>
      <c r="O1150" s="11" t="s">
        <v>1475</v>
      </c>
      <c r="P1150" s="11" t="s">
        <v>520</v>
      </c>
      <c r="Q1150" s="11" t="s">
        <v>369</v>
      </c>
      <c r="R1150" s="11" t="s">
        <v>983</v>
      </c>
      <c r="S1150" s="11" t="s">
        <v>1374</v>
      </c>
      <c r="T1150" s="11">
        <v>28</v>
      </c>
      <c r="U1150" s="11">
        <v>28</v>
      </c>
      <c r="V1150" s="11"/>
      <c r="W1150" s="11"/>
      <c r="X1150" s="36">
        <f t="shared" si="36"/>
        <v>28</v>
      </c>
      <c r="Y1150" s="36">
        <f t="shared" si="37"/>
        <v>28</v>
      </c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2"/>
      <c r="AL1150" s="12"/>
      <c r="AM1150" s="12"/>
      <c r="AN1150" s="12"/>
      <c r="AO1150" s="11"/>
      <c r="AP1150" s="11"/>
      <c r="AQ1150" s="12"/>
      <c r="AR1150" s="11"/>
      <c r="AS1150" s="12"/>
      <c r="AT1150" s="11"/>
      <c r="AU1150" s="11"/>
      <c r="AV1150" s="11"/>
      <c r="AW1150" s="11"/>
      <c r="AX1150" s="11"/>
      <c r="AY1150" s="11"/>
      <c r="AZ1150" s="11"/>
      <c r="BA1150" s="11"/>
      <c r="BB1150" s="12"/>
      <c r="BC1150" s="11"/>
      <c r="BD1150" s="16"/>
      <c r="BE1150" s="16"/>
    </row>
    <row r="1151" spans="1:57" x14ac:dyDescent="0.3">
      <c r="A1151" s="11" t="s">
        <v>4176</v>
      </c>
      <c r="B1151" s="11" t="s">
        <v>4177</v>
      </c>
      <c r="C1151" s="11" t="s">
        <v>1372</v>
      </c>
      <c r="D1151" s="11" t="s">
        <v>4175</v>
      </c>
      <c r="E1151" s="11" t="s">
        <v>520</v>
      </c>
      <c r="F1151" s="11" t="s">
        <v>749</v>
      </c>
      <c r="G1151" s="13">
        <v>42653.678599537037</v>
      </c>
      <c r="H1151" s="11"/>
      <c r="I1151" s="11"/>
      <c r="J1151" s="11" t="s">
        <v>350</v>
      </c>
      <c r="K1151" s="11"/>
      <c r="L1151" s="11" t="s">
        <v>699</v>
      </c>
      <c r="M1151" s="11" t="s">
        <v>353</v>
      </c>
      <c r="N1151" s="11">
        <v>1069960001</v>
      </c>
      <c r="O1151" s="11" t="s">
        <v>1475</v>
      </c>
      <c r="P1151" s="11" t="s">
        <v>520</v>
      </c>
      <c r="Q1151" s="11" t="s">
        <v>369</v>
      </c>
      <c r="R1151" s="11" t="s">
        <v>983</v>
      </c>
      <c r="S1151" s="11" t="s">
        <v>1383</v>
      </c>
      <c r="T1151" s="11">
        <v>46</v>
      </c>
      <c r="U1151" s="11">
        <v>46</v>
      </c>
      <c r="V1151" s="11"/>
      <c r="W1151" s="11"/>
      <c r="X1151" s="36">
        <f t="shared" si="36"/>
        <v>46</v>
      </c>
      <c r="Y1151" s="36">
        <f t="shared" si="37"/>
        <v>46</v>
      </c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2"/>
      <c r="AL1151" s="11"/>
      <c r="AM1151" s="12"/>
      <c r="AN1151" s="12"/>
      <c r="AO1151" s="11"/>
      <c r="AP1151" s="11"/>
      <c r="AQ1151" s="12"/>
      <c r="AR1151" s="11"/>
      <c r="AS1151" s="12"/>
      <c r="AT1151" s="11"/>
      <c r="AU1151" s="11"/>
      <c r="AV1151" s="11"/>
      <c r="AW1151" s="11"/>
      <c r="AX1151" s="11"/>
      <c r="AY1151" s="11"/>
      <c r="AZ1151" s="11"/>
      <c r="BA1151" s="11"/>
      <c r="BB1151" s="12"/>
      <c r="BC1151" s="11"/>
      <c r="BD1151" s="16"/>
      <c r="BE1151" s="16"/>
    </row>
    <row r="1152" spans="1:57" x14ac:dyDescent="0.3">
      <c r="A1152" s="11" t="s">
        <v>4178</v>
      </c>
      <c r="B1152" s="11" t="s">
        <v>4179</v>
      </c>
      <c r="C1152" s="11" t="s">
        <v>1372</v>
      </c>
      <c r="D1152" s="11" t="s">
        <v>1479</v>
      </c>
      <c r="E1152" s="11" t="s">
        <v>706</v>
      </c>
      <c r="F1152" s="11" t="s">
        <v>706</v>
      </c>
      <c r="G1152" s="13">
        <v>42654.436979166669</v>
      </c>
      <c r="H1152" s="11"/>
      <c r="I1152" s="11"/>
      <c r="J1152" s="11" t="s">
        <v>350</v>
      </c>
      <c r="K1152" s="11"/>
      <c r="L1152" s="11" t="s">
        <v>704</v>
      </c>
      <c r="M1152" s="11" t="s">
        <v>353</v>
      </c>
      <c r="N1152" s="11">
        <v>1019950020</v>
      </c>
      <c r="O1152" s="11" t="s">
        <v>1512</v>
      </c>
      <c r="P1152" s="11" t="s">
        <v>115</v>
      </c>
      <c r="Q1152" s="11" t="s">
        <v>369</v>
      </c>
      <c r="R1152" s="11" t="s">
        <v>980</v>
      </c>
      <c r="S1152" s="11" t="s">
        <v>1383</v>
      </c>
      <c r="T1152" s="11">
        <v>1870</v>
      </c>
      <c r="U1152" s="11">
        <v>1845.5</v>
      </c>
      <c r="V1152" s="11">
        <v>0</v>
      </c>
      <c r="W1152" s="11">
        <v>0</v>
      </c>
      <c r="X1152" s="36">
        <f t="shared" si="36"/>
        <v>1870</v>
      </c>
      <c r="Y1152" s="36">
        <f t="shared" si="37"/>
        <v>1845.5</v>
      </c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1"/>
      <c r="AU1152" s="11"/>
      <c r="AV1152" s="11"/>
      <c r="AW1152" s="11"/>
      <c r="AX1152" s="11"/>
      <c r="AY1152" s="11"/>
      <c r="AZ1152" s="11"/>
      <c r="BA1152" s="11"/>
      <c r="BB1152" s="12"/>
      <c r="BC1152" s="11"/>
      <c r="BD1152" s="16"/>
      <c r="BE1152" s="16"/>
    </row>
    <row r="1153" spans="1:57" ht="43.2" x14ac:dyDescent="0.3">
      <c r="A1153" s="11" t="s">
        <v>4180</v>
      </c>
      <c r="B1153" s="49" t="s">
        <v>4181</v>
      </c>
      <c r="C1153" s="11" t="s">
        <v>1372</v>
      </c>
      <c r="D1153" s="11" t="s">
        <v>1437</v>
      </c>
      <c r="E1153" s="11" t="s">
        <v>641</v>
      </c>
      <c r="F1153" s="11" t="s">
        <v>641</v>
      </c>
      <c r="G1153" s="13">
        <v>42654.459699074076</v>
      </c>
      <c r="H1153" s="13"/>
      <c r="I1153" s="11"/>
      <c r="J1153" s="11" t="s">
        <v>393</v>
      </c>
      <c r="K1153" s="11"/>
      <c r="L1153" s="11" t="s">
        <v>699</v>
      </c>
      <c r="M1153" s="11" t="s">
        <v>353</v>
      </c>
      <c r="N1153" s="11">
        <v>1069960001</v>
      </c>
      <c r="O1153" s="11" t="s">
        <v>1473</v>
      </c>
      <c r="P1153" s="11" t="s">
        <v>61</v>
      </c>
      <c r="Q1153" s="11" t="s">
        <v>369</v>
      </c>
      <c r="R1153" s="11" t="s">
        <v>978</v>
      </c>
      <c r="S1153" s="11" t="s">
        <v>1374</v>
      </c>
      <c r="T1153" s="11"/>
      <c r="U1153" s="11"/>
      <c r="V1153" s="11"/>
      <c r="W1153" s="11"/>
      <c r="X1153" s="36">
        <f t="shared" si="36"/>
        <v>0</v>
      </c>
      <c r="Y1153" s="36">
        <f t="shared" si="37"/>
        <v>0</v>
      </c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6"/>
      <c r="BE1153" s="16"/>
    </row>
    <row r="1154" spans="1:57" x14ac:dyDescent="0.3">
      <c r="A1154" s="11" t="s">
        <v>4182</v>
      </c>
      <c r="B1154" s="11" t="s">
        <v>4183</v>
      </c>
      <c r="C1154" s="11" t="s">
        <v>1372</v>
      </c>
      <c r="D1154" s="11" t="s">
        <v>4184</v>
      </c>
      <c r="E1154" s="11" t="s">
        <v>4185</v>
      </c>
      <c r="F1154" s="11" t="s">
        <v>4185</v>
      </c>
      <c r="G1154" s="13">
        <v>42655.419039351851</v>
      </c>
      <c r="H1154" s="11"/>
      <c r="I1154" s="11"/>
      <c r="J1154" s="11" t="s">
        <v>354</v>
      </c>
      <c r="K1154" s="11"/>
      <c r="L1154" s="11" t="s">
        <v>699</v>
      </c>
      <c r="M1154" s="11" t="s">
        <v>353</v>
      </c>
      <c r="N1154" s="11">
        <v>1069960001</v>
      </c>
      <c r="O1154" s="11" t="s">
        <v>1473</v>
      </c>
      <c r="P1154" s="11" t="s">
        <v>108</v>
      </c>
      <c r="Q1154" s="11" t="s">
        <v>369</v>
      </c>
      <c r="R1154" s="11"/>
      <c r="S1154" s="11" t="s">
        <v>1374</v>
      </c>
      <c r="T1154" s="11"/>
      <c r="U1154" s="11"/>
      <c r="V1154" s="11"/>
      <c r="W1154" s="11"/>
      <c r="X1154" s="36">
        <f t="shared" si="36"/>
        <v>0</v>
      </c>
      <c r="Y1154" s="36">
        <f t="shared" si="37"/>
        <v>0</v>
      </c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2"/>
      <c r="AN1154" s="12"/>
      <c r="AO1154" s="12"/>
      <c r="AP1154" s="12"/>
      <c r="AQ1154" s="12"/>
      <c r="AR1154" s="11"/>
      <c r="AS1154" s="12"/>
      <c r="AT1154" s="11"/>
      <c r="AU1154" s="11"/>
      <c r="AV1154" s="11"/>
      <c r="AW1154" s="11"/>
      <c r="AX1154" s="11"/>
      <c r="AY1154" s="11"/>
      <c r="AZ1154" s="11"/>
      <c r="BA1154" s="11"/>
      <c r="BB1154" s="12"/>
      <c r="BC1154" s="11"/>
      <c r="BD1154" s="16"/>
      <c r="BE1154" s="16"/>
    </row>
    <row r="1155" spans="1:57" x14ac:dyDescent="0.3">
      <c r="A1155" s="11" t="s">
        <v>4186</v>
      </c>
      <c r="B1155" s="11" t="s">
        <v>4187</v>
      </c>
      <c r="C1155" s="11" t="s">
        <v>1372</v>
      </c>
      <c r="D1155" s="11" t="s">
        <v>1486</v>
      </c>
      <c r="E1155" s="11" t="s">
        <v>165</v>
      </c>
      <c r="F1155" s="11" t="s">
        <v>743</v>
      </c>
      <c r="G1155" s="13">
        <v>42655.556956018518</v>
      </c>
      <c r="H1155" s="13"/>
      <c r="I1155" s="11"/>
      <c r="J1155" s="11" t="s">
        <v>387</v>
      </c>
      <c r="K1155" s="11"/>
      <c r="L1155" s="11" t="s">
        <v>1047</v>
      </c>
      <c r="M1155" s="11" t="s">
        <v>348</v>
      </c>
      <c r="N1155" s="11">
        <v>1019960005</v>
      </c>
      <c r="O1155" s="11" t="s">
        <v>1475</v>
      </c>
      <c r="P1155" s="11" t="s">
        <v>165</v>
      </c>
      <c r="Q1155" s="11" t="s">
        <v>369</v>
      </c>
      <c r="R1155" s="11"/>
      <c r="S1155" s="11" t="s">
        <v>1383</v>
      </c>
      <c r="T1155" s="11">
        <v>14</v>
      </c>
      <c r="U1155" s="11">
        <v>14</v>
      </c>
      <c r="V1155" s="11"/>
      <c r="W1155" s="11"/>
      <c r="X1155" s="36">
        <f t="shared" si="36"/>
        <v>14</v>
      </c>
      <c r="Y1155" s="36">
        <f t="shared" si="37"/>
        <v>14</v>
      </c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2"/>
      <c r="AL1155" s="12"/>
      <c r="AM1155" s="11"/>
      <c r="AN1155" s="11"/>
      <c r="AO1155" s="11"/>
      <c r="AP1155" s="11"/>
      <c r="AQ1155" s="11"/>
      <c r="AR1155" s="11"/>
      <c r="AS1155" s="12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6"/>
      <c r="BE1155" s="16"/>
    </row>
    <row r="1156" spans="1:57" x14ac:dyDescent="0.3">
      <c r="A1156" s="11" t="s">
        <v>4188</v>
      </c>
      <c r="B1156" s="11" t="s">
        <v>4189</v>
      </c>
      <c r="C1156" s="11" t="s">
        <v>1372</v>
      </c>
      <c r="D1156" s="11" t="s">
        <v>1449</v>
      </c>
      <c r="E1156" s="11" t="s">
        <v>649</v>
      </c>
      <c r="F1156" s="11" t="s">
        <v>649</v>
      </c>
      <c r="G1156" s="13">
        <v>42655.622037037036</v>
      </c>
      <c r="H1156" s="11"/>
      <c r="I1156" s="11"/>
      <c r="J1156" s="11" t="s">
        <v>350</v>
      </c>
      <c r="K1156" s="11"/>
      <c r="L1156" s="11" t="s">
        <v>704</v>
      </c>
      <c r="M1156" s="11" t="s">
        <v>348</v>
      </c>
      <c r="N1156" s="11">
        <v>1069960001</v>
      </c>
      <c r="O1156" s="11" t="s">
        <v>1475</v>
      </c>
      <c r="P1156" s="11" t="s">
        <v>77</v>
      </c>
      <c r="Q1156" s="11" t="s">
        <v>369</v>
      </c>
      <c r="R1156" s="11" t="s">
        <v>983</v>
      </c>
      <c r="S1156" s="11" t="s">
        <v>1374</v>
      </c>
      <c r="T1156" s="11"/>
      <c r="U1156" s="11"/>
      <c r="V1156" s="11"/>
      <c r="W1156" s="11"/>
      <c r="X1156" s="36">
        <f t="shared" si="36"/>
        <v>0</v>
      </c>
      <c r="Y1156" s="36">
        <f t="shared" si="37"/>
        <v>0</v>
      </c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2"/>
      <c r="AL1156" s="12"/>
      <c r="AM1156" s="11"/>
      <c r="AN1156" s="11"/>
      <c r="AO1156" s="11"/>
      <c r="AP1156" s="11"/>
      <c r="AQ1156" s="11"/>
      <c r="AR1156" s="11"/>
      <c r="AS1156" s="12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6"/>
      <c r="BE1156" s="16"/>
    </row>
    <row r="1157" spans="1:57" ht="43.2" x14ac:dyDescent="0.3">
      <c r="A1157" s="11" t="s">
        <v>4190</v>
      </c>
      <c r="B1157" s="49" t="s">
        <v>4870</v>
      </c>
      <c r="C1157" s="11" t="s">
        <v>1372</v>
      </c>
      <c r="D1157" s="11" t="s">
        <v>1399</v>
      </c>
      <c r="E1157" s="11" t="s">
        <v>436</v>
      </c>
      <c r="F1157" s="11" t="s">
        <v>436</v>
      </c>
      <c r="G1157" s="13">
        <v>42656.627071759256</v>
      </c>
      <c r="H1157" s="11"/>
      <c r="I1157" s="11"/>
      <c r="J1157" s="11" t="s">
        <v>350</v>
      </c>
      <c r="K1157" s="11"/>
      <c r="L1157" s="11" t="s">
        <v>704</v>
      </c>
      <c r="M1157" s="11" t="s">
        <v>353</v>
      </c>
      <c r="N1157" s="11">
        <v>1019950020</v>
      </c>
      <c r="O1157" s="11"/>
      <c r="P1157" s="11" t="s">
        <v>115</v>
      </c>
      <c r="Q1157" s="11" t="s">
        <v>369</v>
      </c>
      <c r="R1157" s="11" t="s">
        <v>980</v>
      </c>
      <c r="S1157" s="11" t="s">
        <v>1374</v>
      </c>
      <c r="T1157" s="11"/>
      <c r="U1157" s="11"/>
      <c r="V1157" s="11"/>
      <c r="W1157" s="11"/>
      <c r="X1157" s="36">
        <f t="shared" si="36"/>
        <v>0</v>
      </c>
      <c r="Y1157" s="36">
        <f t="shared" si="37"/>
        <v>0</v>
      </c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2"/>
      <c r="AL1157" s="12"/>
      <c r="AM1157" s="11"/>
      <c r="AN1157" s="11"/>
      <c r="AO1157" s="11"/>
      <c r="AP1157" s="11"/>
      <c r="AQ1157" s="12"/>
      <c r="AR1157" s="11"/>
      <c r="AS1157" s="12"/>
      <c r="AT1157" s="11"/>
      <c r="AU1157" s="11"/>
      <c r="AV1157" s="11"/>
      <c r="AW1157" s="11"/>
      <c r="AX1157" s="11"/>
      <c r="AY1157" s="11"/>
      <c r="AZ1157" s="11"/>
      <c r="BA1157" s="11"/>
      <c r="BB1157" s="12"/>
      <c r="BC1157" s="11"/>
      <c r="BD1157" s="16"/>
      <c r="BE1157" s="16"/>
    </row>
    <row r="1158" spans="1:57" x14ac:dyDescent="0.3">
      <c r="A1158" s="11" t="s">
        <v>4191</v>
      </c>
      <c r="B1158" s="11" t="s">
        <v>4192</v>
      </c>
      <c r="C1158" s="11" t="s">
        <v>1372</v>
      </c>
      <c r="D1158" s="11" t="s">
        <v>1465</v>
      </c>
      <c r="E1158" s="11" t="s">
        <v>610</v>
      </c>
      <c r="F1158" s="11" t="s">
        <v>610</v>
      </c>
      <c r="G1158" s="13">
        <v>42656.636678240742</v>
      </c>
      <c r="H1158" s="13"/>
      <c r="I1158" s="11"/>
      <c r="J1158" s="11" t="s">
        <v>350</v>
      </c>
      <c r="K1158" s="11"/>
      <c r="L1158" s="11"/>
      <c r="M1158" s="11"/>
      <c r="N1158" s="11"/>
      <c r="O1158" s="11"/>
      <c r="P1158" s="11"/>
      <c r="Q1158" s="11"/>
      <c r="R1158" s="11"/>
      <c r="S1158" s="11" t="s">
        <v>1374</v>
      </c>
      <c r="T1158" s="11"/>
      <c r="U1158" s="11"/>
      <c r="V1158" s="11"/>
      <c r="W1158" s="11"/>
      <c r="X1158" s="36">
        <f t="shared" si="36"/>
        <v>0</v>
      </c>
      <c r="Y1158" s="36">
        <f t="shared" si="37"/>
        <v>0</v>
      </c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2"/>
      <c r="AN1158" s="11"/>
      <c r="AO1158" s="11"/>
      <c r="AP1158" s="11"/>
      <c r="AQ1158" s="12"/>
      <c r="AR1158" s="11"/>
      <c r="AS1158" s="12"/>
      <c r="AT1158" s="11"/>
      <c r="AU1158" s="11"/>
      <c r="AV1158" s="11"/>
      <c r="AW1158" s="11"/>
      <c r="AX1158" s="11"/>
      <c r="AY1158" s="11"/>
      <c r="AZ1158" s="11"/>
      <c r="BA1158" s="11"/>
      <c r="BB1158" s="12"/>
      <c r="BC1158" s="11"/>
      <c r="BD1158" s="16"/>
      <c r="BE1158" s="16"/>
    </row>
    <row r="1159" spans="1:57" x14ac:dyDescent="0.3">
      <c r="A1159" s="11" t="s">
        <v>4193</v>
      </c>
      <c r="B1159" s="11" t="s">
        <v>4194</v>
      </c>
      <c r="C1159" s="11" t="s">
        <v>1372</v>
      </c>
      <c r="D1159" s="11" t="s">
        <v>1453</v>
      </c>
      <c r="E1159" s="11" t="s">
        <v>652</v>
      </c>
      <c r="F1159" s="11" t="s">
        <v>652</v>
      </c>
      <c r="G1159" s="13">
        <v>42656.651944444442</v>
      </c>
      <c r="H1159" s="11"/>
      <c r="I1159" s="11"/>
      <c r="J1159" s="11" t="s">
        <v>350</v>
      </c>
      <c r="K1159" s="11"/>
      <c r="L1159" s="11" t="s">
        <v>704</v>
      </c>
      <c r="M1159" s="11" t="s">
        <v>348</v>
      </c>
      <c r="N1159" s="11">
        <v>1069960003</v>
      </c>
      <c r="O1159" s="11" t="s">
        <v>1475</v>
      </c>
      <c r="P1159" s="11" t="s">
        <v>297</v>
      </c>
      <c r="Q1159" s="11" t="s">
        <v>369</v>
      </c>
      <c r="R1159" s="11" t="s">
        <v>978</v>
      </c>
      <c r="S1159" s="11" t="s">
        <v>1374</v>
      </c>
      <c r="T1159" s="11"/>
      <c r="U1159" s="11"/>
      <c r="V1159" s="11"/>
      <c r="W1159" s="11"/>
      <c r="X1159" s="36">
        <f t="shared" si="36"/>
        <v>0</v>
      </c>
      <c r="Y1159" s="36">
        <f t="shared" si="37"/>
        <v>0</v>
      </c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2"/>
      <c r="AL1159" s="12"/>
      <c r="AM1159" s="12"/>
      <c r="AN1159" s="12"/>
      <c r="AO1159" s="12"/>
      <c r="AP1159" s="12"/>
      <c r="AQ1159" s="12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2"/>
      <c r="BC1159" s="11"/>
      <c r="BD1159" s="16"/>
      <c r="BE1159" s="16"/>
    </row>
    <row r="1160" spans="1:57" x14ac:dyDescent="0.3">
      <c r="A1160" s="11" t="s">
        <v>4195</v>
      </c>
      <c r="B1160" s="11" t="s">
        <v>4196</v>
      </c>
      <c r="C1160" s="11" t="s">
        <v>1372</v>
      </c>
      <c r="D1160" s="11" t="s">
        <v>1435</v>
      </c>
      <c r="E1160" s="11" t="s">
        <v>124</v>
      </c>
      <c r="F1160" s="11" t="s">
        <v>124</v>
      </c>
      <c r="G1160" s="13">
        <v>42656.637962962966</v>
      </c>
      <c r="H1160" s="13"/>
      <c r="I1160" s="11"/>
      <c r="J1160" s="11" t="s">
        <v>350</v>
      </c>
      <c r="K1160" s="11"/>
      <c r="L1160" s="11"/>
      <c r="M1160" s="11"/>
      <c r="N1160" s="11"/>
      <c r="O1160" s="11"/>
      <c r="P1160" s="11"/>
      <c r="Q1160" s="11"/>
      <c r="R1160" s="11"/>
      <c r="S1160" s="11" t="s">
        <v>1374</v>
      </c>
      <c r="T1160" s="11"/>
      <c r="U1160" s="11"/>
      <c r="V1160" s="11"/>
      <c r="W1160" s="11"/>
      <c r="X1160" s="36">
        <f t="shared" si="36"/>
        <v>0</v>
      </c>
      <c r="Y1160" s="36">
        <f t="shared" si="37"/>
        <v>0</v>
      </c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2"/>
      <c r="BC1160" s="11"/>
      <c r="BD1160" s="16"/>
      <c r="BE1160" s="16"/>
    </row>
    <row r="1161" spans="1:57" x14ac:dyDescent="0.3">
      <c r="A1161" s="11" t="s">
        <v>4197</v>
      </c>
      <c r="B1161" s="11" t="s">
        <v>4198</v>
      </c>
      <c r="C1161" s="11" t="s">
        <v>1372</v>
      </c>
      <c r="D1161" s="11" t="s">
        <v>1476</v>
      </c>
      <c r="E1161" s="11" t="s">
        <v>829</v>
      </c>
      <c r="F1161" s="11" t="s">
        <v>380</v>
      </c>
      <c r="G1161" s="13">
        <v>42657.382071759261</v>
      </c>
      <c r="H1161" s="11">
        <v>42780.479675925926</v>
      </c>
      <c r="I1161" s="11" t="s">
        <v>380</v>
      </c>
      <c r="J1161" s="11" t="s">
        <v>357</v>
      </c>
      <c r="K1161" s="11"/>
      <c r="L1161" s="11" t="s">
        <v>700</v>
      </c>
      <c r="M1161" s="11" t="s">
        <v>353</v>
      </c>
      <c r="N1161" s="11">
        <v>1069960001</v>
      </c>
      <c r="O1161" s="11" t="s">
        <v>1473</v>
      </c>
      <c r="P1161" s="11" t="s">
        <v>124</v>
      </c>
      <c r="Q1161" s="11" t="s">
        <v>369</v>
      </c>
      <c r="R1161" s="11" t="s">
        <v>978</v>
      </c>
      <c r="S1161" s="11" t="s">
        <v>1383</v>
      </c>
      <c r="T1161" s="11">
        <v>50</v>
      </c>
      <c r="U1161" s="11">
        <v>50.5</v>
      </c>
      <c r="V1161" s="11">
        <v>115</v>
      </c>
      <c r="W1161" s="11">
        <v>115</v>
      </c>
      <c r="X1161" s="36">
        <f t="shared" si="36"/>
        <v>165</v>
      </c>
      <c r="Y1161" s="36">
        <f t="shared" si="37"/>
        <v>165.5</v>
      </c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2"/>
      <c r="AN1161" s="11"/>
      <c r="AO1161" s="11"/>
      <c r="AP1161" s="11"/>
      <c r="AQ1161" s="12"/>
      <c r="AR1161" s="11"/>
      <c r="AS1161" s="12"/>
      <c r="AT1161" s="11"/>
      <c r="AU1161" s="11"/>
      <c r="AV1161" s="11"/>
      <c r="AW1161" s="11"/>
      <c r="AX1161" s="11"/>
      <c r="AY1161" s="11"/>
      <c r="AZ1161" s="11"/>
      <c r="BA1161" s="11"/>
      <c r="BB1161" s="12"/>
      <c r="BC1161" s="11"/>
      <c r="BD1161" s="16"/>
      <c r="BE1161" s="16"/>
    </row>
    <row r="1162" spans="1:57" x14ac:dyDescent="0.3">
      <c r="A1162" s="11" t="s">
        <v>4199</v>
      </c>
      <c r="B1162" s="11" t="s">
        <v>4200</v>
      </c>
      <c r="C1162" s="11" t="s">
        <v>1372</v>
      </c>
      <c r="D1162" s="11" t="s">
        <v>1440</v>
      </c>
      <c r="E1162" s="11" t="s">
        <v>3581</v>
      </c>
      <c r="F1162" s="11" t="s">
        <v>3581</v>
      </c>
      <c r="G1162" s="13">
        <v>42657.694548611114</v>
      </c>
      <c r="H1162" s="11">
        <v>42820.443993055553</v>
      </c>
      <c r="I1162" s="11" t="s">
        <v>3581</v>
      </c>
      <c r="J1162" s="11" t="s">
        <v>350</v>
      </c>
      <c r="K1162" s="11"/>
      <c r="L1162" s="11" t="s">
        <v>1047</v>
      </c>
      <c r="M1162" s="11" t="s">
        <v>348</v>
      </c>
      <c r="N1162" s="11">
        <v>1019960005</v>
      </c>
      <c r="O1162" s="11" t="s">
        <v>1475</v>
      </c>
      <c r="P1162" s="11" t="s">
        <v>77</v>
      </c>
      <c r="Q1162" s="11"/>
      <c r="R1162" s="11" t="s">
        <v>983</v>
      </c>
      <c r="S1162" s="11" t="s">
        <v>1374</v>
      </c>
      <c r="T1162" s="11">
        <v>16</v>
      </c>
      <c r="U1162" s="11">
        <v>16</v>
      </c>
      <c r="V1162" s="11"/>
      <c r="W1162" s="11"/>
      <c r="X1162" s="36">
        <f t="shared" si="36"/>
        <v>16</v>
      </c>
      <c r="Y1162" s="36">
        <f t="shared" si="37"/>
        <v>16</v>
      </c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2"/>
      <c r="AL1162" s="11"/>
      <c r="AM1162" s="11"/>
      <c r="AN1162" s="11"/>
      <c r="AO1162" s="11"/>
      <c r="AP1162" s="11"/>
      <c r="AQ1162" s="11"/>
      <c r="AR1162" s="11"/>
      <c r="AS1162" s="12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6"/>
      <c r="BE1162" s="16"/>
    </row>
    <row r="1163" spans="1:57" x14ac:dyDescent="0.3">
      <c r="A1163" s="11" t="s">
        <v>4201</v>
      </c>
      <c r="B1163" s="11" t="s">
        <v>4612</v>
      </c>
      <c r="C1163" s="11" t="s">
        <v>1372</v>
      </c>
      <c r="D1163" s="11" t="s">
        <v>1489</v>
      </c>
      <c r="E1163" s="11" t="s">
        <v>738</v>
      </c>
      <c r="F1163" s="11" t="s">
        <v>738</v>
      </c>
      <c r="G1163" s="13">
        <v>42660.578935185185</v>
      </c>
      <c r="H1163" s="13"/>
      <c r="I1163" s="11"/>
      <c r="J1163" s="11" t="s">
        <v>350</v>
      </c>
      <c r="K1163" s="11"/>
      <c r="L1163" s="11" t="s">
        <v>704</v>
      </c>
      <c r="M1163" s="11" t="s">
        <v>353</v>
      </c>
      <c r="N1163" s="11">
        <v>1019950020</v>
      </c>
      <c r="O1163" s="11" t="s">
        <v>1475</v>
      </c>
      <c r="P1163" s="11" t="s">
        <v>653</v>
      </c>
      <c r="Q1163" s="11" t="s">
        <v>369</v>
      </c>
      <c r="R1163" s="11"/>
      <c r="S1163" s="11" t="s">
        <v>1374</v>
      </c>
      <c r="T1163" s="11">
        <v>387</v>
      </c>
      <c r="U1163" s="11">
        <v>96</v>
      </c>
      <c r="V1163" s="11"/>
      <c r="W1163" s="11"/>
      <c r="X1163" s="36">
        <f t="shared" si="36"/>
        <v>387</v>
      </c>
      <c r="Y1163" s="36">
        <f t="shared" si="37"/>
        <v>96</v>
      </c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6"/>
      <c r="BE1163" s="16"/>
    </row>
    <row r="1164" spans="1:57" x14ac:dyDescent="0.3">
      <c r="A1164" s="11" t="s">
        <v>4202</v>
      </c>
      <c r="B1164" s="11" t="s">
        <v>4203</v>
      </c>
      <c r="C1164" s="11" t="s">
        <v>1372</v>
      </c>
      <c r="D1164" s="11" t="s">
        <v>1451</v>
      </c>
      <c r="E1164" s="11" t="s">
        <v>598</v>
      </c>
      <c r="F1164" s="11" t="s">
        <v>598</v>
      </c>
      <c r="G1164" s="13">
        <v>42660.630879629629</v>
      </c>
      <c r="H1164" s="11"/>
      <c r="I1164" s="11"/>
      <c r="J1164" s="11" t="s">
        <v>350</v>
      </c>
      <c r="K1164" s="11"/>
      <c r="L1164" s="11" t="s">
        <v>699</v>
      </c>
      <c r="M1164" s="11" t="s">
        <v>353</v>
      </c>
      <c r="N1164" s="11">
        <v>1069960001</v>
      </c>
      <c r="O1164" s="11"/>
      <c r="P1164" s="11" t="s">
        <v>124</v>
      </c>
      <c r="Q1164" s="11"/>
      <c r="R1164" s="11" t="s">
        <v>978</v>
      </c>
      <c r="S1164" s="11" t="s">
        <v>1374</v>
      </c>
      <c r="T1164" s="11"/>
      <c r="U1164" s="11"/>
      <c r="V1164" s="11"/>
      <c r="W1164" s="11"/>
      <c r="X1164" s="36">
        <f t="shared" si="36"/>
        <v>0</v>
      </c>
      <c r="Y1164" s="36">
        <f t="shared" si="37"/>
        <v>0</v>
      </c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6"/>
      <c r="BE1164" s="16"/>
    </row>
    <row r="1165" spans="1:57" x14ac:dyDescent="0.3">
      <c r="A1165" s="11" t="s">
        <v>4204</v>
      </c>
      <c r="B1165" s="11" t="s">
        <v>4205</v>
      </c>
      <c r="C1165" s="11" t="s">
        <v>1372</v>
      </c>
      <c r="D1165" s="11" t="s">
        <v>1500</v>
      </c>
      <c r="E1165" s="11" t="s">
        <v>789</v>
      </c>
      <c r="F1165" s="11" t="s">
        <v>789</v>
      </c>
      <c r="G1165" s="13">
        <v>42660.646724537037</v>
      </c>
      <c r="H1165" s="13"/>
      <c r="I1165" s="11"/>
      <c r="J1165" s="11" t="s">
        <v>350</v>
      </c>
      <c r="K1165" s="11"/>
      <c r="L1165" s="11" t="s">
        <v>699</v>
      </c>
      <c r="M1165" s="11" t="s">
        <v>353</v>
      </c>
      <c r="N1165" s="11">
        <v>1069960001</v>
      </c>
      <c r="O1165" s="11" t="s">
        <v>1473</v>
      </c>
      <c r="P1165" s="11" t="s">
        <v>520</v>
      </c>
      <c r="Q1165" s="11" t="s">
        <v>369</v>
      </c>
      <c r="R1165" s="11" t="s">
        <v>983</v>
      </c>
      <c r="S1165" s="11" t="s">
        <v>1374</v>
      </c>
      <c r="T1165" s="11">
        <v>32</v>
      </c>
      <c r="U1165" s="11">
        <v>32</v>
      </c>
      <c r="V1165" s="11"/>
      <c r="W1165" s="11"/>
      <c r="X1165" s="36">
        <f t="shared" si="36"/>
        <v>32</v>
      </c>
      <c r="Y1165" s="36">
        <f t="shared" si="37"/>
        <v>32</v>
      </c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6"/>
      <c r="BE1165" s="16"/>
    </row>
    <row r="1166" spans="1:57" x14ac:dyDescent="0.3">
      <c r="A1166" s="11" t="s">
        <v>4206</v>
      </c>
      <c r="B1166" s="11" t="s">
        <v>4243</v>
      </c>
      <c r="C1166" s="11" t="s">
        <v>1372</v>
      </c>
      <c r="D1166" s="11" t="s">
        <v>1476</v>
      </c>
      <c r="E1166" s="11" t="s">
        <v>124</v>
      </c>
      <c r="F1166" s="11" t="s">
        <v>380</v>
      </c>
      <c r="G1166" s="13">
        <v>42660.636516203704</v>
      </c>
      <c r="H1166" s="11"/>
      <c r="I1166" s="11"/>
      <c r="J1166" s="11" t="s">
        <v>357</v>
      </c>
      <c r="K1166" s="11"/>
      <c r="L1166" s="11" t="s">
        <v>704</v>
      </c>
      <c r="M1166" s="11" t="s">
        <v>353</v>
      </c>
      <c r="N1166" s="11">
        <v>1019960004</v>
      </c>
      <c r="O1166" s="11" t="s">
        <v>1475</v>
      </c>
      <c r="P1166" s="11" t="s">
        <v>111</v>
      </c>
      <c r="Q1166" s="11" t="s">
        <v>369</v>
      </c>
      <c r="R1166" s="11"/>
      <c r="S1166" s="11" t="s">
        <v>1383</v>
      </c>
      <c r="T1166" s="11">
        <v>3</v>
      </c>
      <c r="U1166" s="11"/>
      <c r="V1166" s="11"/>
      <c r="W1166" s="11"/>
      <c r="X1166" s="36">
        <f t="shared" si="36"/>
        <v>3</v>
      </c>
      <c r="Y1166" s="36">
        <f t="shared" si="37"/>
        <v>0</v>
      </c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6"/>
      <c r="BE1166" s="16"/>
    </row>
    <row r="1167" spans="1:57" x14ac:dyDescent="0.3">
      <c r="A1167" s="11" t="s">
        <v>4207</v>
      </c>
      <c r="B1167" s="11" t="s">
        <v>4244</v>
      </c>
      <c r="C1167" s="11" t="s">
        <v>1372</v>
      </c>
      <c r="D1167" s="11" t="s">
        <v>1479</v>
      </c>
      <c r="E1167" s="11" t="s">
        <v>706</v>
      </c>
      <c r="F1167" s="11" t="s">
        <v>706</v>
      </c>
      <c r="G1167" s="13">
        <v>42661.610775462963</v>
      </c>
      <c r="H1167" s="11"/>
      <c r="I1167" s="11"/>
      <c r="J1167" s="11" t="s">
        <v>350</v>
      </c>
      <c r="K1167" s="11"/>
      <c r="L1167" s="11" t="s">
        <v>704</v>
      </c>
      <c r="M1167" s="11" t="s">
        <v>353</v>
      </c>
      <c r="N1167" s="11">
        <v>1019950020</v>
      </c>
      <c r="O1167" s="11" t="s">
        <v>1512</v>
      </c>
      <c r="P1167" s="11" t="s">
        <v>115</v>
      </c>
      <c r="Q1167" s="11" t="s">
        <v>369</v>
      </c>
      <c r="R1167" s="11" t="s">
        <v>980</v>
      </c>
      <c r="S1167" s="11" t="s">
        <v>1374</v>
      </c>
      <c r="T1167" s="11">
        <v>880</v>
      </c>
      <c r="U1167" s="11">
        <v>759</v>
      </c>
      <c r="V1167" s="11">
        <v>485</v>
      </c>
      <c r="W1167" s="11">
        <v>100</v>
      </c>
      <c r="X1167" s="36">
        <f t="shared" si="36"/>
        <v>1365</v>
      </c>
      <c r="Y1167" s="36">
        <f t="shared" si="37"/>
        <v>859</v>
      </c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2"/>
      <c r="AL1167" s="12"/>
      <c r="AM1167" s="12"/>
      <c r="AN1167" s="12"/>
      <c r="AO1167" s="11"/>
      <c r="AP1167" s="11"/>
      <c r="AQ1167" s="12"/>
      <c r="AR1167" s="11"/>
      <c r="AS1167" s="12"/>
      <c r="AT1167" s="11"/>
      <c r="AU1167" s="11"/>
      <c r="AV1167" s="11"/>
      <c r="AW1167" s="11"/>
      <c r="AX1167" s="11"/>
      <c r="AY1167" s="11"/>
      <c r="AZ1167" s="11"/>
      <c r="BA1167" s="11"/>
      <c r="BB1167" s="12"/>
      <c r="BC1167" s="11"/>
      <c r="BD1167" s="16"/>
      <c r="BE1167" s="16"/>
    </row>
    <row r="1168" spans="1:57" x14ac:dyDescent="0.3">
      <c r="A1168" s="11" t="s">
        <v>4208</v>
      </c>
      <c r="B1168" s="11" t="s">
        <v>4209</v>
      </c>
      <c r="C1168" s="11" t="s">
        <v>1372</v>
      </c>
      <c r="D1168" s="11" t="s">
        <v>1451</v>
      </c>
      <c r="E1168" s="11" t="s">
        <v>598</v>
      </c>
      <c r="F1168" s="11" t="s">
        <v>598</v>
      </c>
      <c r="G1168" s="13">
        <v>42661.638819444444</v>
      </c>
      <c r="H1168" s="11"/>
      <c r="I1168" s="11"/>
      <c r="J1168" s="11" t="s">
        <v>350</v>
      </c>
      <c r="K1168" s="11"/>
      <c r="L1168" s="11" t="s">
        <v>699</v>
      </c>
      <c r="M1168" s="11" t="s">
        <v>353</v>
      </c>
      <c r="N1168" s="11">
        <v>1069960001</v>
      </c>
      <c r="O1168" s="11" t="s">
        <v>1473</v>
      </c>
      <c r="P1168" s="11" t="s">
        <v>297</v>
      </c>
      <c r="Q1168" s="11"/>
      <c r="R1168" s="11" t="s">
        <v>978</v>
      </c>
      <c r="S1168" s="11" t="s">
        <v>1374</v>
      </c>
      <c r="T1168" s="11"/>
      <c r="U1168" s="11"/>
      <c r="V1168" s="11"/>
      <c r="W1168" s="11"/>
      <c r="X1168" s="36">
        <f t="shared" si="36"/>
        <v>0</v>
      </c>
      <c r="Y1168" s="36">
        <f t="shared" si="37"/>
        <v>0</v>
      </c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2"/>
      <c r="AL1168" s="12"/>
      <c r="AM1168" s="11"/>
      <c r="AN1168" s="11"/>
      <c r="AO1168" s="11"/>
      <c r="AP1168" s="11"/>
      <c r="AQ1168" s="11"/>
      <c r="AR1168" s="11"/>
      <c r="AS1168" s="12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6"/>
      <c r="BE1168" s="16"/>
    </row>
    <row r="1169" spans="1:57" x14ac:dyDescent="0.3">
      <c r="A1169" s="11" t="s">
        <v>4210</v>
      </c>
      <c r="B1169" s="11" t="s">
        <v>4245</v>
      </c>
      <c r="C1169" s="11" t="s">
        <v>1372</v>
      </c>
      <c r="D1169" s="11" t="s">
        <v>1479</v>
      </c>
      <c r="E1169" s="11" t="s">
        <v>706</v>
      </c>
      <c r="F1169" s="11" t="s">
        <v>706</v>
      </c>
      <c r="G1169" s="13">
        <v>42661.661759259259</v>
      </c>
      <c r="H1169" s="11"/>
      <c r="I1169" s="11"/>
      <c r="J1169" s="11" t="s">
        <v>350</v>
      </c>
      <c r="K1169" s="11"/>
      <c r="L1169" s="11" t="s">
        <v>704</v>
      </c>
      <c r="M1169" s="11" t="s">
        <v>348</v>
      </c>
      <c r="N1169" s="11">
        <v>1019950020</v>
      </c>
      <c r="O1169" s="11" t="s">
        <v>1512</v>
      </c>
      <c r="P1169" s="11" t="s">
        <v>115</v>
      </c>
      <c r="Q1169" s="11" t="s">
        <v>369</v>
      </c>
      <c r="R1169" s="11" t="s">
        <v>980</v>
      </c>
      <c r="S1169" s="11" t="s">
        <v>1374</v>
      </c>
      <c r="T1169" s="11">
        <v>90</v>
      </c>
      <c r="U1169" s="11">
        <v>90</v>
      </c>
      <c r="V1169" s="11"/>
      <c r="W1169" s="11"/>
      <c r="X1169" s="36">
        <f t="shared" si="36"/>
        <v>90</v>
      </c>
      <c r="Y1169" s="36">
        <f t="shared" si="37"/>
        <v>90</v>
      </c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2"/>
      <c r="AL1169" s="12"/>
      <c r="AM1169" s="11"/>
      <c r="AN1169" s="11"/>
      <c r="AO1169" s="11"/>
      <c r="AP1169" s="11"/>
      <c r="AQ1169" s="11"/>
      <c r="AR1169" s="11"/>
      <c r="AS1169" s="12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6"/>
      <c r="BE1169" s="16"/>
    </row>
    <row r="1170" spans="1:57" x14ac:dyDescent="0.3">
      <c r="A1170" s="11" t="s">
        <v>4211</v>
      </c>
      <c r="B1170" s="11" t="s">
        <v>4212</v>
      </c>
      <c r="C1170" s="11" t="s">
        <v>1372</v>
      </c>
      <c r="D1170" s="11" t="s">
        <v>3930</v>
      </c>
      <c r="E1170" s="11" t="s">
        <v>739</v>
      </c>
      <c r="F1170" s="11" t="s">
        <v>3931</v>
      </c>
      <c r="G1170" s="13">
        <v>42663.004444444443</v>
      </c>
      <c r="H1170" s="11"/>
      <c r="I1170" s="11"/>
      <c r="J1170" s="11" t="s">
        <v>387</v>
      </c>
      <c r="K1170" s="11"/>
      <c r="L1170" s="11" t="s">
        <v>699</v>
      </c>
      <c r="M1170" s="11" t="s">
        <v>353</v>
      </c>
      <c r="N1170" s="11">
        <v>1069960001</v>
      </c>
      <c r="O1170" s="11" t="s">
        <v>1473</v>
      </c>
      <c r="P1170" s="11" t="s">
        <v>165</v>
      </c>
      <c r="Q1170" s="11"/>
      <c r="R1170" s="11"/>
      <c r="S1170" s="11" t="s">
        <v>1383</v>
      </c>
      <c r="T1170" s="11">
        <v>80</v>
      </c>
      <c r="U1170" s="11">
        <v>80</v>
      </c>
      <c r="V1170" s="11"/>
      <c r="W1170" s="11"/>
      <c r="X1170" s="36">
        <f t="shared" si="36"/>
        <v>80</v>
      </c>
      <c r="Y1170" s="36">
        <f t="shared" si="37"/>
        <v>80</v>
      </c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2"/>
      <c r="AN1170" s="12"/>
      <c r="AO1170" s="11"/>
      <c r="AP1170" s="11"/>
      <c r="AQ1170" s="12"/>
      <c r="AR1170" s="11"/>
      <c r="AS1170" s="12"/>
      <c r="AT1170" s="11"/>
      <c r="AU1170" s="11"/>
      <c r="AV1170" s="11"/>
      <c r="AW1170" s="11"/>
      <c r="AX1170" s="11"/>
      <c r="AY1170" s="11"/>
      <c r="AZ1170" s="11"/>
      <c r="BA1170" s="11"/>
      <c r="BB1170" s="12"/>
      <c r="BC1170" s="11"/>
      <c r="BD1170" s="16"/>
      <c r="BE1170" s="16"/>
    </row>
    <row r="1171" spans="1:57" x14ac:dyDescent="0.3">
      <c r="A1171" s="11" t="s">
        <v>4246</v>
      </c>
      <c r="B1171" s="11" t="s">
        <v>4247</v>
      </c>
      <c r="C1171" s="11" t="s">
        <v>1372</v>
      </c>
      <c r="D1171" s="11" t="s">
        <v>3733</v>
      </c>
      <c r="E1171" s="11" t="s">
        <v>670</v>
      </c>
      <c r="F1171" s="11" t="s">
        <v>670</v>
      </c>
      <c r="G1171" s="13">
        <v>42664.119571759256</v>
      </c>
      <c r="H1171" s="11"/>
      <c r="I1171" s="11"/>
      <c r="J1171" s="11" t="s">
        <v>387</v>
      </c>
      <c r="K1171" s="11"/>
      <c r="L1171" s="11" t="s">
        <v>704</v>
      </c>
      <c r="M1171" s="11" t="s">
        <v>348</v>
      </c>
      <c r="N1171" s="11">
        <v>1069960001</v>
      </c>
      <c r="O1171" s="11" t="s">
        <v>1475</v>
      </c>
      <c r="P1171" s="11" t="s">
        <v>165</v>
      </c>
      <c r="Q1171" s="11" t="s">
        <v>369</v>
      </c>
      <c r="R1171" s="11" t="s">
        <v>979</v>
      </c>
      <c r="S1171" s="11" t="s">
        <v>1383</v>
      </c>
      <c r="T1171" s="11">
        <v>75</v>
      </c>
      <c r="U1171" s="11">
        <v>30</v>
      </c>
      <c r="V1171" s="11">
        <v>15</v>
      </c>
      <c r="W1171" s="11"/>
      <c r="X1171" s="36">
        <f t="shared" si="36"/>
        <v>90</v>
      </c>
      <c r="Y1171" s="36">
        <f t="shared" si="37"/>
        <v>30</v>
      </c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2"/>
      <c r="AL1171" s="12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6"/>
      <c r="BE1171" s="16"/>
    </row>
    <row r="1172" spans="1:57" x14ac:dyDescent="0.3">
      <c r="A1172" s="11" t="s">
        <v>4248</v>
      </c>
      <c r="B1172" s="11" t="s">
        <v>4249</v>
      </c>
      <c r="C1172" s="11" t="s">
        <v>1372</v>
      </c>
      <c r="D1172" s="11" t="s">
        <v>3706</v>
      </c>
      <c r="E1172" s="11" t="s">
        <v>3519</v>
      </c>
      <c r="F1172" s="11" t="s">
        <v>3509</v>
      </c>
      <c r="G1172" s="13">
        <v>42664.201817129629</v>
      </c>
      <c r="H1172" s="11"/>
      <c r="I1172" s="11"/>
      <c r="J1172" s="11" t="s">
        <v>387</v>
      </c>
      <c r="K1172" s="11"/>
      <c r="L1172" s="11" t="s">
        <v>699</v>
      </c>
      <c r="M1172" s="11" t="s">
        <v>353</v>
      </c>
      <c r="N1172" s="11">
        <v>1069960001</v>
      </c>
      <c r="O1172" s="11" t="s">
        <v>1473</v>
      </c>
      <c r="P1172" s="11" t="s">
        <v>165</v>
      </c>
      <c r="Q1172" s="11"/>
      <c r="R1172" s="11"/>
      <c r="S1172" s="11" t="s">
        <v>1374</v>
      </c>
      <c r="T1172" s="11"/>
      <c r="U1172" s="11"/>
      <c r="V1172" s="11"/>
      <c r="W1172" s="11"/>
      <c r="X1172" s="36">
        <f t="shared" si="36"/>
        <v>0</v>
      </c>
      <c r="Y1172" s="36">
        <f t="shared" si="37"/>
        <v>0</v>
      </c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6"/>
      <c r="BE1172" s="16"/>
    </row>
    <row r="1173" spans="1:57" x14ac:dyDescent="0.3">
      <c r="A1173" s="11" t="s">
        <v>4250</v>
      </c>
      <c r="B1173" s="11" t="s">
        <v>4613</v>
      </c>
      <c r="C1173" s="11" t="s">
        <v>1372</v>
      </c>
      <c r="D1173" s="11" t="s">
        <v>4251</v>
      </c>
      <c r="E1173" s="11" t="s">
        <v>266</v>
      </c>
      <c r="F1173" s="11" t="s">
        <v>266</v>
      </c>
      <c r="G1173" s="13">
        <v>42664.301400462966</v>
      </c>
      <c r="H1173" s="13"/>
      <c r="I1173" s="11"/>
      <c r="J1173" s="11" t="s">
        <v>350</v>
      </c>
      <c r="K1173" s="11"/>
      <c r="L1173" s="11" t="s">
        <v>700</v>
      </c>
      <c r="M1173" s="11" t="s">
        <v>353</v>
      </c>
      <c r="N1173" s="11">
        <v>1069960001</v>
      </c>
      <c r="O1173" s="11" t="s">
        <v>1473</v>
      </c>
      <c r="P1173" s="11" t="s">
        <v>602</v>
      </c>
      <c r="Q1173" s="11"/>
      <c r="R1173" s="11"/>
      <c r="S1173" s="11" t="s">
        <v>1374</v>
      </c>
      <c r="T1173" s="11"/>
      <c r="U1173" s="11"/>
      <c r="V1173" s="11"/>
      <c r="W1173" s="11"/>
      <c r="X1173" s="36">
        <f t="shared" si="36"/>
        <v>0</v>
      </c>
      <c r="Y1173" s="36">
        <f t="shared" si="37"/>
        <v>0</v>
      </c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2"/>
      <c r="AR1173" s="11"/>
      <c r="AS1173" s="12"/>
      <c r="AT1173" s="11"/>
      <c r="AU1173" s="11"/>
      <c r="AV1173" s="11"/>
      <c r="AW1173" s="11"/>
      <c r="AX1173" s="11"/>
      <c r="AY1173" s="11"/>
      <c r="AZ1173" s="11"/>
      <c r="BA1173" s="11"/>
      <c r="BB1173" s="12"/>
      <c r="BC1173" s="11"/>
      <c r="BD1173" s="16"/>
      <c r="BE1173" s="16"/>
    </row>
    <row r="1174" spans="1:57" x14ac:dyDescent="0.3">
      <c r="A1174" s="11" t="s">
        <v>4252</v>
      </c>
      <c r="B1174" s="11" t="s">
        <v>4253</v>
      </c>
      <c r="C1174" s="11" t="s">
        <v>1372</v>
      </c>
      <c r="D1174" s="11" t="s">
        <v>1440</v>
      </c>
      <c r="E1174" s="11" t="s">
        <v>77</v>
      </c>
      <c r="F1174" s="11" t="s">
        <v>4010</v>
      </c>
      <c r="G1174" s="13">
        <v>42666.841805555552</v>
      </c>
      <c r="H1174" s="11"/>
      <c r="I1174" s="11"/>
      <c r="J1174" s="11" t="s">
        <v>350</v>
      </c>
      <c r="K1174" s="11"/>
      <c r="L1174" s="11" t="s">
        <v>1047</v>
      </c>
      <c r="M1174" s="11" t="s">
        <v>348</v>
      </c>
      <c r="N1174" s="11">
        <v>1019960005</v>
      </c>
      <c r="O1174" s="11" t="s">
        <v>1473</v>
      </c>
      <c r="P1174" s="11" t="s">
        <v>77</v>
      </c>
      <c r="Q1174" s="11" t="s">
        <v>369</v>
      </c>
      <c r="R1174" s="11" t="s">
        <v>983</v>
      </c>
      <c r="S1174" s="11" t="s">
        <v>1383</v>
      </c>
      <c r="T1174" s="11">
        <v>324</v>
      </c>
      <c r="U1174" s="11"/>
      <c r="V1174" s="11"/>
      <c r="W1174" s="11"/>
      <c r="X1174" s="36">
        <f t="shared" si="36"/>
        <v>324</v>
      </c>
      <c r="Y1174" s="36">
        <f t="shared" si="37"/>
        <v>0</v>
      </c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6"/>
      <c r="BE1174" s="16"/>
    </row>
    <row r="1175" spans="1:57" x14ac:dyDescent="0.3">
      <c r="A1175" s="11" t="s">
        <v>4255</v>
      </c>
      <c r="B1175" s="11" t="s">
        <v>4256</v>
      </c>
      <c r="C1175" s="11" t="s">
        <v>1372</v>
      </c>
      <c r="D1175" s="11" t="s">
        <v>1467</v>
      </c>
      <c r="E1175" s="11" t="s">
        <v>608</v>
      </c>
      <c r="F1175" s="11" t="s">
        <v>608</v>
      </c>
      <c r="G1175" s="13">
        <v>42667.484791666669</v>
      </c>
      <c r="H1175" s="11"/>
      <c r="I1175" s="11"/>
      <c r="J1175" s="11" t="s">
        <v>350</v>
      </c>
      <c r="K1175" s="11"/>
      <c r="L1175" s="11" t="s">
        <v>705</v>
      </c>
      <c r="M1175" s="11" t="s">
        <v>348</v>
      </c>
      <c r="N1175" s="11">
        <v>1019960005</v>
      </c>
      <c r="O1175" s="11" t="s">
        <v>1475</v>
      </c>
      <c r="P1175" s="11" t="s">
        <v>61</v>
      </c>
      <c r="Q1175" s="11" t="s">
        <v>369</v>
      </c>
      <c r="R1175" s="11" t="s">
        <v>978</v>
      </c>
      <c r="S1175" s="11" t="s">
        <v>1383</v>
      </c>
      <c r="T1175" s="11">
        <v>361</v>
      </c>
      <c r="U1175" s="11">
        <v>360</v>
      </c>
      <c r="V1175" s="11"/>
      <c r="W1175" s="11"/>
      <c r="X1175" s="36">
        <f t="shared" si="36"/>
        <v>361</v>
      </c>
      <c r="Y1175" s="36">
        <f t="shared" si="37"/>
        <v>360</v>
      </c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2"/>
      <c r="AN1175" s="12"/>
      <c r="AO1175" s="11"/>
      <c r="AP1175" s="11"/>
      <c r="AQ1175" s="12"/>
      <c r="AR1175" s="12"/>
      <c r="AS1175" s="12"/>
      <c r="AT1175" s="11"/>
      <c r="AU1175" s="11"/>
      <c r="AV1175" s="11"/>
      <c r="AW1175" s="11"/>
      <c r="AX1175" s="11"/>
      <c r="AY1175" s="11"/>
      <c r="AZ1175" s="11"/>
      <c r="BA1175" s="11"/>
      <c r="BB1175" s="12"/>
      <c r="BC1175" s="11"/>
      <c r="BD1175" s="16"/>
      <c r="BE1175" s="16"/>
    </row>
    <row r="1176" spans="1:57" x14ac:dyDescent="0.3">
      <c r="A1176" s="11" t="s">
        <v>4257</v>
      </c>
      <c r="B1176" s="11" t="s">
        <v>4258</v>
      </c>
      <c r="C1176" s="11" t="s">
        <v>1372</v>
      </c>
      <c r="D1176" s="11" t="s">
        <v>1467</v>
      </c>
      <c r="E1176" s="11" t="s">
        <v>608</v>
      </c>
      <c r="F1176" s="11" t="s">
        <v>608</v>
      </c>
      <c r="G1176" s="13">
        <v>42667.618773148148</v>
      </c>
      <c r="H1176" s="11">
        <v>42871.485856481479</v>
      </c>
      <c r="I1176" s="11" t="s">
        <v>608</v>
      </c>
      <c r="J1176" s="11" t="s">
        <v>350</v>
      </c>
      <c r="K1176" s="11"/>
      <c r="L1176" s="11" t="s">
        <v>704</v>
      </c>
      <c r="M1176" s="11" t="s">
        <v>348</v>
      </c>
      <c r="N1176" s="11">
        <v>1019960005</v>
      </c>
      <c r="O1176" s="11" t="s">
        <v>1475</v>
      </c>
      <c r="P1176" s="11" t="s">
        <v>61</v>
      </c>
      <c r="Q1176" s="11" t="s">
        <v>369</v>
      </c>
      <c r="R1176" s="11" t="s">
        <v>978</v>
      </c>
      <c r="S1176" s="11" t="s">
        <v>1383</v>
      </c>
      <c r="T1176" s="11">
        <v>347</v>
      </c>
      <c r="U1176" s="11">
        <v>377.5</v>
      </c>
      <c r="V1176" s="11">
        <v>25</v>
      </c>
      <c r="W1176" s="11"/>
      <c r="X1176" s="36">
        <f t="shared" si="36"/>
        <v>372</v>
      </c>
      <c r="Y1176" s="36">
        <f t="shared" si="37"/>
        <v>377.5</v>
      </c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2"/>
      <c r="AL1176" s="12"/>
      <c r="AM1176" s="12"/>
      <c r="AN1176" s="12"/>
      <c r="AO1176" s="11"/>
      <c r="AP1176" s="11"/>
      <c r="AQ1176" s="12"/>
      <c r="AR1176" s="12"/>
      <c r="AS1176" s="12"/>
      <c r="AT1176" s="11"/>
      <c r="AU1176" s="11"/>
      <c r="AV1176" s="11"/>
      <c r="AW1176" s="11"/>
      <c r="AX1176" s="11"/>
      <c r="AY1176" s="11"/>
      <c r="AZ1176" s="11"/>
      <c r="BA1176" s="11"/>
      <c r="BB1176" s="12"/>
      <c r="BC1176" s="11"/>
      <c r="BD1176" s="16"/>
      <c r="BE1176" s="16"/>
    </row>
    <row r="1177" spans="1:57" x14ac:dyDescent="0.3">
      <c r="A1177" s="11" t="s">
        <v>4259</v>
      </c>
      <c r="B1177" s="11" t="s">
        <v>4260</v>
      </c>
      <c r="C1177" s="11" t="s">
        <v>1372</v>
      </c>
      <c r="D1177" s="11" t="s">
        <v>2269</v>
      </c>
      <c r="E1177" s="11" t="s">
        <v>461</v>
      </c>
      <c r="F1177" s="11" t="s">
        <v>461</v>
      </c>
      <c r="G1177" s="13">
        <v>42667.75613425926</v>
      </c>
      <c r="H1177" s="11"/>
      <c r="I1177" s="11"/>
      <c r="J1177" s="11" t="s">
        <v>387</v>
      </c>
      <c r="K1177" s="11"/>
      <c r="L1177" s="11" t="s">
        <v>699</v>
      </c>
      <c r="M1177" s="11" t="s">
        <v>353</v>
      </c>
      <c r="N1177" s="11">
        <v>1019960004</v>
      </c>
      <c r="O1177" s="11" t="s">
        <v>1475</v>
      </c>
      <c r="P1177" s="11" t="s">
        <v>111</v>
      </c>
      <c r="Q1177" s="11"/>
      <c r="R1177" s="11"/>
      <c r="S1177" s="11" t="s">
        <v>1374</v>
      </c>
      <c r="T1177" s="11"/>
      <c r="U1177" s="11"/>
      <c r="V1177" s="11"/>
      <c r="W1177" s="11"/>
      <c r="X1177" s="36">
        <f t="shared" si="36"/>
        <v>0</v>
      </c>
      <c r="Y1177" s="36">
        <f t="shared" si="37"/>
        <v>0</v>
      </c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2"/>
      <c r="AL1177" s="12"/>
      <c r="AM1177" s="12"/>
      <c r="AN1177" s="12"/>
      <c r="AO1177" s="11"/>
      <c r="AP1177" s="11"/>
      <c r="AQ1177" s="12"/>
      <c r="AR1177" s="12"/>
      <c r="AS1177" s="12"/>
      <c r="AT1177" s="11"/>
      <c r="AU1177" s="11"/>
      <c r="AV1177" s="11"/>
      <c r="AW1177" s="11"/>
      <c r="AX1177" s="11"/>
      <c r="AY1177" s="11"/>
      <c r="AZ1177" s="11"/>
      <c r="BA1177" s="11"/>
      <c r="BB1177" s="12"/>
      <c r="BC1177" s="11"/>
      <c r="BD1177" s="16"/>
      <c r="BE1177" s="16"/>
    </row>
    <row r="1178" spans="1:57" x14ac:dyDescent="0.3">
      <c r="A1178" s="11" t="s">
        <v>4261</v>
      </c>
      <c r="B1178" s="11" t="s">
        <v>4262</v>
      </c>
      <c r="C1178" s="11" t="s">
        <v>1372</v>
      </c>
      <c r="D1178" s="11" t="s">
        <v>3930</v>
      </c>
      <c r="E1178" s="11" t="s">
        <v>3288</v>
      </c>
      <c r="F1178" s="11" t="s">
        <v>3931</v>
      </c>
      <c r="G1178" s="13">
        <v>42668.121921296297</v>
      </c>
      <c r="H1178" s="11"/>
      <c r="I1178" s="11"/>
      <c r="J1178" s="11" t="s">
        <v>387</v>
      </c>
      <c r="K1178" s="11"/>
      <c r="L1178" s="11" t="s">
        <v>699</v>
      </c>
      <c r="M1178" s="11" t="s">
        <v>353</v>
      </c>
      <c r="N1178" s="11">
        <v>1069960001</v>
      </c>
      <c r="O1178" s="11" t="s">
        <v>1473</v>
      </c>
      <c r="P1178" s="11" t="s">
        <v>165</v>
      </c>
      <c r="Q1178" s="11"/>
      <c r="R1178" s="11"/>
      <c r="S1178" s="11" t="s">
        <v>1374</v>
      </c>
      <c r="T1178" s="11">
        <v>12</v>
      </c>
      <c r="U1178" s="11"/>
      <c r="V1178" s="11"/>
      <c r="W1178" s="11"/>
      <c r="X1178" s="36">
        <f t="shared" si="36"/>
        <v>12</v>
      </c>
      <c r="Y1178" s="36">
        <f t="shared" si="37"/>
        <v>0</v>
      </c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2"/>
      <c r="AN1178" s="12"/>
      <c r="AO1178" s="11"/>
      <c r="AP1178" s="11"/>
      <c r="AQ1178" s="12"/>
      <c r="AR1178" s="12"/>
      <c r="AS1178" s="12"/>
      <c r="AT1178" s="11"/>
      <c r="AU1178" s="11"/>
      <c r="AV1178" s="11"/>
      <c r="AW1178" s="11"/>
      <c r="AX1178" s="11"/>
      <c r="AY1178" s="11"/>
      <c r="AZ1178" s="11"/>
      <c r="BA1178" s="11"/>
      <c r="BB1178" s="12"/>
      <c r="BC1178" s="11"/>
      <c r="BD1178" s="16"/>
      <c r="BE1178" s="16"/>
    </row>
    <row r="1179" spans="1:57" x14ac:dyDescent="0.3">
      <c r="A1179" s="11" t="s">
        <v>4263</v>
      </c>
      <c r="B1179" s="11" t="s">
        <v>4264</v>
      </c>
      <c r="C1179" s="11" t="s">
        <v>1372</v>
      </c>
      <c r="D1179" s="11" t="s">
        <v>3706</v>
      </c>
      <c r="E1179" s="11" t="s">
        <v>3707</v>
      </c>
      <c r="F1179" s="11" t="s">
        <v>3707</v>
      </c>
      <c r="G1179" s="13">
        <v>42668.141446759262</v>
      </c>
      <c r="H1179" s="11"/>
      <c r="I1179" s="11"/>
      <c r="J1179" s="11" t="s">
        <v>387</v>
      </c>
      <c r="K1179" s="11"/>
      <c r="L1179" s="11" t="s">
        <v>699</v>
      </c>
      <c r="M1179" s="11" t="s">
        <v>353</v>
      </c>
      <c r="N1179" s="11">
        <v>1069960001</v>
      </c>
      <c r="O1179" s="11" t="s">
        <v>1473</v>
      </c>
      <c r="P1179" s="11" t="s">
        <v>165</v>
      </c>
      <c r="Q1179" s="11" t="s">
        <v>369</v>
      </c>
      <c r="R1179" s="11" t="s">
        <v>979</v>
      </c>
      <c r="S1179" s="11" t="s">
        <v>1374</v>
      </c>
      <c r="T1179" s="11">
        <v>10</v>
      </c>
      <c r="U1179" s="11">
        <v>10</v>
      </c>
      <c r="V1179" s="11"/>
      <c r="W1179" s="11"/>
      <c r="X1179" s="36">
        <f t="shared" si="36"/>
        <v>10</v>
      </c>
      <c r="Y1179" s="36">
        <f t="shared" si="37"/>
        <v>10</v>
      </c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2"/>
      <c r="AL1179" s="12"/>
      <c r="AM1179" s="12"/>
      <c r="AN1179" s="12"/>
      <c r="AO1179" s="11"/>
      <c r="AP1179" s="11"/>
      <c r="AQ1179" s="12"/>
      <c r="AR1179" s="12"/>
      <c r="AS1179" s="12"/>
      <c r="AT1179" s="11"/>
      <c r="AU1179" s="11"/>
      <c r="AV1179" s="11"/>
      <c r="AW1179" s="11"/>
      <c r="AX1179" s="11"/>
      <c r="AY1179" s="11"/>
      <c r="AZ1179" s="11"/>
      <c r="BA1179" s="11"/>
      <c r="BB1179" s="12"/>
      <c r="BC1179" s="11"/>
      <c r="BD1179" s="16"/>
      <c r="BE1179" s="16"/>
    </row>
    <row r="1180" spans="1:57" x14ac:dyDescent="0.3">
      <c r="A1180" s="11" t="s">
        <v>4265</v>
      </c>
      <c r="B1180" s="11" t="s">
        <v>4266</v>
      </c>
      <c r="C1180" s="11" t="s">
        <v>1372</v>
      </c>
      <c r="D1180" s="11" t="s">
        <v>1407</v>
      </c>
      <c r="E1180" s="11" t="s">
        <v>115</v>
      </c>
      <c r="F1180" s="11" t="s">
        <v>509</v>
      </c>
      <c r="G1180" s="13">
        <v>42668.633206018516</v>
      </c>
      <c r="H1180" s="11"/>
      <c r="I1180" s="11"/>
      <c r="J1180" s="11" t="s">
        <v>350</v>
      </c>
      <c r="K1180" s="11"/>
      <c r="L1180" s="11" t="s">
        <v>704</v>
      </c>
      <c r="M1180" s="11" t="s">
        <v>353</v>
      </c>
      <c r="N1180" s="11">
        <v>1069960001</v>
      </c>
      <c r="O1180" s="11" t="s">
        <v>1475</v>
      </c>
      <c r="P1180" s="11" t="s">
        <v>115</v>
      </c>
      <c r="Q1180" s="11" t="s">
        <v>369</v>
      </c>
      <c r="R1180" s="11" t="s">
        <v>980</v>
      </c>
      <c r="S1180" s="11" t="s">
        <v>1383</v>
      </c>
      <c r="T1180" s="11">
        <v>294</v>
      </c>
      <c r="U1180" s="11">
        <v>294</v>
      </c>
      <c r="V1180" s="11">
        <v>65</v>
      </c>
      <c r="W1180" s="11">
        <v>65</v>
      </c>
      <c r="X1180" s="36">
        <f t="shared" si="36"/>
        <v>359</v>
      </c>
      <c r="Y1180" s="36">
        <f t="shared" si="37"/>
        <v>359</v>
      </c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6"/>
      <c r="BE1180" s="16"/>
    </row>
    <row r="1181" spans="1:57" x14ac:dyDescent="0.3">
      <c r="A1181" s="11" t="s">
        <v>4267</v>
      </c>
      <c r="B1181" s="11" t="s">
        <v>4268</v>
      </c>
      <c r="C1181" s="11" t="s">
        <v>1372</v>
      </c>
      <c r="D1181" s="11" t="s">
        <v>3706</v>
      </c>
      <c r="E1181" s="11" t="s">
        <v>3707</v>
      </c>
      <c r="F1181" s="11" t="s">
        <v>3707</v>
      </c>
      <c r="G1181" s="13">
        <v>42668.3125</v>
      </c>
      <c r="H1181" s="11"/>
      <c r="I1181" s="11"/>
      <c r="J1181" s="11" t="s">
        <v>354</v>
      </c>
      <c r="K1181" s="11"/>
      <c r="L1181" s="11" t="s">
        <v>704</v>
      </c>
      <c r="M1181" s="11" t="s">
        <v>348</v>
      </c>
      <c r="N1181" s="11">
        <v>1069960003</v>
      </c>
      <c r="O1181" s="11" t="s">
        <v>1475</v>
      </c>
      <c r="P1181" s="11" t="s">
        <v>115</v>
      </c>
      <c r="Q1181" s="11" t="s">
        <v>369</v>
      </c>
      <c r="R1181" s="11"/>
      <c r="S1181" s="11" t="s">
        <v>1374</v>
      </c>
      <c r="T1181" s="11"/>
      <c r="U1181" s="11"/>
      <c r="V1181" s="11"/>
      <c r="W1181" s="11"/>
      <c r="X1181" s="36">
        <f t="shared" si="36"/>
        <v>0</v>
      </c>
      <c r="Y1181" s="36">
        <f t="shared" si="37"/>
        <v>0</v>
      </c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2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2"/>
      <c r="BC1181" s="11"/>
      <c r="BD1181" s="16"/>
      <c r="BE1181" s="16"/>
    </row>
    <row r="1182" spans="1:57" x14ac:dyDescent="0.3">
      <c r="A1182" s="11" t="s">
        <v>4269</v>
      </c>
      <c r="B1182" s="11" t="s">
        <v>4270</v>
      </c>
      <c r="C1182" s="11" t="s">
        <v>1372</v>
      </c>
      <c r="D1182" s="11" t="s">
        <v>3706</v>
      </c>
      <c r="E1182" s="11" t="s">
        <v>3707</v>
      </c>
      <c r="F1182" s="11" t="s">
        <v>3707</v>
      </c>
      <c r="G1182" s="13">
        <v>42669.159236111111</v>
      </c>
      <c r="H1182" s="11"/>
      <c r="I1182" s="11"/>
      <c r="J1182" s="11" t="s">
        <v>346</v>
      </c>
      <c r="K1182" s="11"/>
      <c r="L1182" s="11" t="s">
        <v>704</v>
      </c>
      <c r="M1182" s="11" t="s">
        <v>348</v>
      </c>
      <c r="N1182" s="11">
        <v>1069960001</v>
      </c>
      <c r="O1182" s="11" t="s">
        <v>1475</v>
      </c>
      <c r="P1182" s="11" t="s">
        <v>165</v>
      </c>
      <c r="Q1182" s="11" t="s">
        <v>369</v>
      </c>
      <c r="R1182" s="11"/>
      <c r="S1182" s="11" t="s">
        <v>1374</v>
      </c>
      <c r="T1182" s="11"/>
      <c r="U1182" s="11"/>
      <c r="V1182" s="11"/>
      <c r="W1182" s="11"/>
      <c r="X1182" s="36">
        <f t="shared" si="36"/>
        <v>0</v>
      </c>
      <c r="Y1182" s="36">
        <f t="shared" si="37"/>
        <v>0</v>
      </c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2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6"/>
      <c r="BE1182" s="16"/>
    </row>
    <row r="1183" spans="1:57" x14ac:dyDescent="0.3">
      <c r="A1183" s="11" t="s">
        <v>4271</v>
      </c>
      <c r="B1183" s="11" t="s">
        <v>4272</v>
      </c>
      <c r="C1183" s="11" t="s">
        <v>1372</v>
      </c>
      <c r="D1183" s="11" t="s">
        <v>977</v>
      </c>
      <c r="E1183" s="11" t="s">
        <v>166</v>
      </c>
      <c r="F1183" s="11" t="s">
        <v>166</v>
      </c>
      <c r="G1183" s="13">
        <v>42669.612175925926</v>
      </c>
      <c r="H1183" s="11"/>
      <c r="I1183" s="11"/>
      <c r="J1183" s="11" t="s">
        <v>350</v>
      </c>
      <c r="K1183" s="11"/>
      <c r="L1183" s="11" t="s">
        <v>704</v>
      </c>
      <c r="M1183" s="11" t="s">
        <v>348</v>
      </c>
      <c r="N1183" s="11">
        <v>1069960001</v>
      </c>
      <c r="O1183" s="11" t="s">
        <v>1475</v>
      </c>
      <c r="P1183" s="11" t="s">
        <v>165</v>
      </c>
      <c r="Q1183" s="11"/>
      <c r="R1183" s="11"/>
      <c r="S1183" s="11" t="s">
        <v>1374</v>
      </c>
      <c r="T1183" s="11"/>
      <c r="U1183" s="11"/>
      <c r="V1183" s="11"/>
      <c r="W1183" s="11"/>
      <c r="X1183" s="36">
        <f t="shared" si="36"/>
        <v>0</v>
      </c>
      <c r="Y1183" s="36">
        <f t="shared" si="37"/>
        <v>0</v>
      </c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2"/>
      <c r="AL1183" s="11"/>
      <c r="AM1183" s="12"/>
      <c r="AN1183" s="12"/>
      <c r="AO1183" s="11"/>
      <c r="AP1183" s="11"/>
      <c r="AQ1183" s="11"/>
      <c r="AR1183" s="11"/>
      <c r="AS1183" s="12"/>
      <c r="AT1183" s="11"/>
      <c r="AU1183" s="11"/>
      <c r="AV1183" s="11"/>
      <c r="AW1183" s="11"/>
      <c r="AX1183" s="11"/>
      <c r="AY1183" s="11"/>
      <c r="AZ1183" s="11"/>
      <c r="BA1183" s="11"/>
      <c r="BB1183" s="12"/>
      <c r="BC1183" s="11"/>
      <c r="BD1183" s="16"/>
      <c r="BE1183" s="16"/>
    </row>
    <row r="1184" spans="1:57" ht="57.6" x14ac:dyDescent="0.3">
      <c r="A1184" s="11" t="s">
        <v>4273</v>
      </c>
      <c r="B1184" s="49" t="s">
        <v>4274</v>
      </c>
      <c r="C1184" s="11" t="s">
        <v>1372</v>
      </c>
      <c r="D1184" s="11" t="s">
        <v>1391</v>
      </c>
      <c r="E1184" s="11" t="s">
        <v>474</v>
      </c>
      <c r="F1184" s="11" t="s">
        <v>379</v>
      </c>
      <c r="G1184" s="13">
        <v>42670.442939814813</v>
      </c>
      <c r="H1184" s="13"/>
      <c r="I1184" s="11"/>
      <c r="J1184" s="11" t="s">
        <v>350</v>
      </c>
      <c r="K1184" s="11"/>
      <c r="L1184" s="11" t="s">
        <v>699</v>
      </c>
      <c r="M1184" s="11" t="s">
        <v>353</v>
      </c>
      <c r="N1184" s="11">
        <v>1069960001</v>
      </c>
      <c r="O1184" s="11" t="s">
        <v>1475</v>
      </c>
      <c r="P1184" s="11" t="s">
        <v>165</v>
      </c>
      <c r="Q1184" s="11" t="s">
        <v>369</v>
      </c>
      <c r="R1184" s="11"/>
      <c r="S1184" s="11" t="s">
        <v>1383</v>
      </c>
      <c r="T1184" s="11">
        <v>35</v>
      </c>
      <c r="U1184" s="11">
        <v>35</v>
      </c>
      <c r="V1184" s="11"/>
      <c r="W1184" s="11"/>
      <c r="X1184" s="36">
        <f t="shared" si="36"/>
        <v>35</v>
      </c>
      <c r="Y1184" s="36">
        <f t="shared" si="37"/>
        <v>35</v>
      </c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6"/>
      <c r="BE1184" s="16"/>
    </row>
    <row r="1185" spans="1:57" x14ac:dyDescent="0.3">
      <c r="A1185" s="11" t="s">
        <v>4275</v>
      </c>
      <c r="B1185" s="11" t="s">
        <v>4276</v>
      </c>
      <c r="C1185" s="11" t="s">
        <v>1372</v>
      </c>
      <c r="D1185" s="11" t="s">
        <v>1382</v>
      </c>
      <c r="E1185" s="11" t="s">
        <v>412</v>
      </c>
      <c r="F1185" s="11" t="s">
        <v>412</v>
      </c>
      <c r="G1185" s="13">
        <v>42670.697638888887</v>
      </c>
      <c r="H1185" s="11"/>
      <c r="I1185" s="11"/>
      <c r="J1185" s="11" t="s">
        <v>387</v>
      </c>
      <c r="K1185" s="11"/>
      <c r="L1185" s="11" t="s">
        <v>699</v>
      </c>
      <c r="M1185" s="11" t="s">
        <v>353</v>
      </c>
      <c r="N1185" s="11">
        <v>1069960001</v>
      </c>
      <c r="O1185" s="11" t="s">
        <v>1473</v>
      </c>
      <c r="P1185" s="11" t="s">
        <v>165</v>
      </c>
      <c r="Q1185" s="11" t="s">
        <v>369</v>
      </c>
      <c r="R1185" s="11"/>
      <c r="S1185" s="11" t="s">
        <v>356</v>
      </c>
      <c r="T1185" s="11">
        <v>45</v>
      </c>
      <c r="U1185" s="11">
        <v>26</v>
      </c>
      <c r="V1185" s="11"/>
      <c r="W1185" s="11"/>
      <c r="X1185" s="36">
        <f t="shared" si="36"/>
        <v>45</v>
      </c>
      <c r="Y1185" s="36">
        <f t="shared" si="37"/>
        <v>26</v>
      </c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2"/>
      <c r="AL1185" s="12"/>
      <c r="AM1185" s="12"/>
      <c r="AN1185" s="12"/>
      <c r="AO1185" s="11"/>
      <c r="AP1185" s="11"/>
      <c r="AQ1185" s="12"/>
      <c r="AR1185" s="12"/>
      <c r="AS1185" s="12"/>
      <c r="AT1185" s="11"/>
      <c r="AU1185" s="11"/>
      <c r="AV1185" s="11"/>
      <c r="AW1185" s="11"/>
      <c r="AX1185" s="11"/>
      <c r="AY1185" s="11"/>
      <c r="AZ1185" s="11"/>
      <c r="BA1185" s="11"/>
      <c r="BB1185" s="12"/>
      <c r="BC1185" s="11"/>
      <c r="BD1185" s="16"/>
      <c r="BE1185" s="16"/>
    </row>
    <row r="1186" spans="1:57" x14ac:dyDescent="0.3">
      <c r="A1186" s="11" t="s">
        <v>4277</v>
      </c>
      <c r="B1186" s="11" t="s">
        <v>4278</v>
      </c>
      <c r="C1186" s="11" t="s">
        <v>1372</v>
      </c>
      <c r="D1186" s="11" t="s">
        <v>1446</v>
      </c>
      <c r="E1186" s="11" t="s">
        <v>550</v>
      </c>
      <c r="F1186" s="11" t="s">
        <v>550</v>
      </c>
      <c r="G1186" s="13">
        <v>42671.386203703703</v>
      </c>
      <c r="H1186" s="11"/>
      <c r="I1186" s="11"/>
      <c r="J1186" s="11" t="s">
        <v>350</v>
      </c>
      <c r="K1186" s="11"/>
      <c r="L1186" s="11" t="s">
        <v>704</v>
      </c>
      <c r="M1186" s="11" t="s">
        <v>348</v>
      </c>
      <c r="N1186" s="11">
        <v>1019960002</v>
      </c>
      <c r="O1186" s="11" t="s">
        <v>1475</v>
      </c>
      <c r="P1186" s="11" t="s">
        <v>520</v>
      </c>
      <c r="Q1186" s="11" t="s">
        <v>369</v>
      </c>
      <c r="R1186" s="11" t="s">
        <v>983</v>
      </c>
      <c r="S1186" s="11" t="s">
        <v>1374</v>
      </c>
      <c r="T1186" s="11"/>
      <c r="U1186" s="11"/>
      <c r="V1186" s="11"/>
      <c r="W1186" s="11"/>
      <c r="X1186" s="36">
        <f t="shared" si="36"/>
        <v>0</v>
      </c>
      <c r="Y1186" s="36">
        <f t="shared" si="37"/>
        <v>0</v>
      </c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2"/>
      <c r="AL1186" s="12"/>
      <c r="AM1186" s="11"/>
      <c r="AN1186" s="11"/>
      <c r="AO1186" s="11"/>
      <c r="AP1186" s="11"/>
      <c r="AQ1186" s="12"/>
      <c r="AR1186" s="11"/>
      <c r="AS1186" s="12"/>
      <c r="AT1186" s="11"/>
      <c r="AU1186" s="11"/>
      <c r="AV1186" s="11"/>
      <c r="AW1186" s="11"/>
      <c r="AX1186" s="11"/>
      <c r="AY1186" s="11"/>
      <c r="AZ1186" s="11"/>
      <c r="BA1186" s="11"/>
      <c r="BB1186" s="12"/>
      <c r="BC1186" s="11"/>
      <c r="BD1186" s="16"/>
      <c r="BE1186" s="16"/>
    </row>
    <row r="1187" spans="1:57" x14ac:dyDescent="0.3">
      <c r="A1187" s="11" t="s">
        <v>4279</v>
      </c>
      <c r="B1187" s="11" t="s">
        <v>4318</v>
      </c>
      <c r="C1187" s="11" t="s">
        <v>1372</v>
      </c>
      <c r="D1187" s="11" t="s">
        <v>4280</v>
      </c>
      <c r="E1187" s="11" t="s">
        <v>2852</v>
      </c>
      <c r="F1187" s="11" t="s">
        <v>2852</v>
      </c>
      <c r="G1187" s="13">
        <v>42674.354664351849</v>
      </c>
      <c r="H1187" s="11"/>
      <c r="I1187" s="11"/>
      <c r="J1187" s="11" t="s">
        <v>350</v>
      </c>
      <c r="K1187" s="11"/>
      <c r="L1187" s="11" t="s">
        <v>704</v>
      </c>
      <c r="M1187" s="11" t="s">
        <v>353</v>
      </c>
      <c r="N1187" s="11">
        <v>1069960001</v>
      </c>
      <c r="O1187" s="11" t="s">
        <v>1475</v>
      </c>
      <c r="P1187" s="11" t="s">
        <v>115</v>
      </c>
      <c r="Q1187" s="11"/>
      <c r="R1187" s="11"/>
      <c r="S1187" s="11" t="s">
        <v>1374</v>
      </c>
      <c r="T1187" s="11"/>
      <c r="U1187" s="11">
        <v>1669</v>
      </c>
      <c r="V1187" s="11"/>
      <c r="W1187" s="11"/>
      <c r="X1187" s="36">
        <f t="shared" si="36"/>
        <v>0</v>
      </c>
      <c r="Y1187" s="36">
        <f t="shared" si="37"/>
        <v>1669</v>
      </c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6"/>
      <c r="BE1187" s="16"/>
    </row>
    <row r="1188" spans="1:57" x14ac:dyDescent="0.3">
      <c r="A1188" s="11" t="s">
        <v>4281</v>
      </c>
      <c r="B1188" s="11" t="s">
        <v>4282</v>
      </c>
      <c r="C1188" s="11" t="s">
        <v>1372</v>
      </c>
      <c r="D1188" s="11" t="s">
        <v>1497</v>
      </c>
      <c r="E1188" s="11" t="s">
        <v>650</v>
      </c>
      <c r="F1188" s="11" t="s">
        <v>650</v>
      </c>
      <c r="G1188" s="13">
        <v>42674.570127314815</v>
      </c>
      <c r="H1188" s="11"/>
      <c r="I1188" s="11"/>
      <c r="J1188" s="11" t="s">
        <v>350</v>
      </c>
      <c r="K1188" s="11"/>
      <c r="L1188" s="11" t="s">
        <v>704</v>
      </c>
      <c r="M1188" s="11" t="s">
        <v>353</v>
      </c>
      <c r="N1188" s="11">
        <v>1019960004</v>
      </c>
      <c r="O1188" s="11" t="s">
        <v>1475</v>
      </c>
      <c r="P1188" s="11" t="s">
        <v>61</v>
      </c>
      <c r="Q1188" s="11" t="s">
        <v>369</v>
      </c>
      <c r="R1188" s="11" t="s">
        <v>978</v>
      </c>
      <c r="S1188" s="11" t="s">
        <v>1374</v>
      </c>
      <c r="T1188" s="11"/>
      <c r="U1188" s="11"/>
      <c r="V1188" s="11"/>
      <c r="W1188" s="11"/>
      <c r="X1188" s="36">
        <f t="shared" si="36"/>
        <v>0</v>
      </c>
      <c r="Y1188" s="36">
        <f t="shared" si="37"/>
        <v>0</v>
      </c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2"/>
      <c r="AL1188" s="11"/>
      <c r="AM1188" s="11"/>
      <c r="AN1188" s="11"/>
      <c r="AO1188" s="11"/>
      <c r="AP1188" s="11"/>
      <c r="AQ1188" s="11"/>
      <c r="AR1188" s="11"/>
      <c r="AS1188" s="12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6"/>
      <c r="BE1188" s="16"/>
    </row>
    <row r="1189" spans="1:57" x14ac:dyDescent="0.3">
      <c r="A1189" s="11" t="s">
        <v>4283</v>
      </c>
      <c r="B1189" s="11" t="s">
        <v>4284</v>
      </c>
      <c r="C1189" s="11" t="s">
        <v>1372</v>
      </c>
      <c r="D1189" s="11" t="s">
        <v>4285</v>
      </c>
      <c r="E1189" s="11" t="s">
        <v>3509</v>
      </c>
      <c r="F1189" s="11" t="s">
        <v>3509</v>
      </c>
      <c r="G1189" s="13">
        <v>42674.650925925926</v>
      </c>
      <c r="H1189" s="11"/>
      <c r="I1189" s="11"/>
      <c r="J1189" s="11" t="s">
        <v>387</v>
      </c>
      <c r="K1189" s="11"/>
      <c r="L1189" s="11" t="s">
        <v>704</v>
      </c>
      <c r="M1189" s="11" t="s">
        <v>353</v>
      </c>
      <c r="N1189" s="11">
        <v>1069960001</v>
      </c>
      <c r="O1189" s="11" t="s">
        <v>1475</v>
      </c>
      <c r="P1189" s="11" t="s">
        <v>115</v>
      </c>
      <c r="Q1189" s="11" t="s">
        <v>2180</v>
      </c>
      <c r="R1189" s="11"/>
      <c r="S1189" s="11" t="s">
        <v>1374</v>
      </c>
      <c r="T1189" s="11"/>
      <c r="U1189" s="11"/>
      <c r="V1189" s="11"/>
      <c r="W1189" s="11"/>
      <c r="X1189" s="36">
        <f t="shared" si="36"/>
        <v>0</v>
      </c>
      <c r="Y1189" s="36">
        <f t="shared" si="37"/>
        <v>0</v>
      </c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2"/>
      <c r="AL1189" s="11"/>
      <c r="AM1189" s="12"/>
      <c r="AN1189" s="11"/>
      <c r="AO1189" s="11"/>
      <c r="AP1189" s="11"/>
      <c r="AQ1189" s="12"/>
      <c r="AR1189" s="12"/>
      <c r="AS1189" s="12"/>
      <c r="AT1189" s="11"/>
      <c r="AU1189" s="11"/>
      <c r="AV1189" s="11"/>
      <c r="AW1189" s="11"/>
      <c r="AX1189" s="11"/>
      <c r="AY1189" s="11"/>
      <c r="AZ1189" s="11"/>
      <c r="BA1189" s="11"/>
      <c r="BB1189" s="12"/>
      <c r="BC1189" s="11"/>
      <c r="BD1189" s="16"/>
      <c r="BE1189" s="16"/>
    </row>
    <row r="1190" spans="1:57" x14ac:dyDescent="0.3">
      <c r="A1190" s="11" t="s">
        <v>4286</v>
      </c>
      <c r="B1190" s="11" t="s">
        <v>4287</v>
      </c>
      <c r="C1190" s="11" t="s">
        <v>1372</v>
      </c>
      <c r="D1190" s="11" t="s">
        <v>1506</v>
      </c>
      <c r="E1190" s="11" t="s">
        <v>4288</v>
      </c>
      <c r="F1190" s="11" t="s">
        <v>761</v>
      </c>
      <c r="G1190" s="13">
        <v>42675.385833333334</v>
      </c>
      <c r="H1190" s="13"/>
      <c r="I1190" s="11"/>
      <c r="J1190" s="11" t="s">
        <v>350</v>
      </c>
      <c r="K1190" s="11"/>
      <c r="L1190" s="11" t="s">
        <v>704</v>
      </c>
      <c r="M1190" s="11" t="s">
        <v>353</v>
      </c>
      <c r="N1190" s="11">
        <v>1069960004</v>
      </c>
      <c r="O1190" s="11" t="s">
        <v>1475</v>
      </c>
      <c r="P1190" s="11" t="s">
        <v>111</v>
      </c>
      <c r="Q1190" s="11" t="s">
        <v>369</v>
      </c>
      <c r="R1190" s="11"/>
      <c r="S1190" s="11" t="s">
        <v>1374</v>
      </c>
      <c r="T1190" s="11"/>
      <c r="U1190" s="11"/>
      <c r="V1190" s="11"/>
      <c r="W1190" s="11"/>
      <c r="X1190" s="36">
        <f t="shared" si="36"/>
        <v>0</v>
      </c>
      <c r="Y1190" s="36">
        <f t="shared" si="37"/>
        <v>0</v>
      </c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2"/>
      <c r="BC1190" s="11"/>
      <c r="BD1190" s="16"/>
      <c r="BE1190" s="16"/>
    </row>
    <row r="1191" spans="1:57" x14ac:dyDescent="0.3">
      <c r="A1191" s="11" t="s">
        <v>4319</v>
      </c>
      <c r="B1191" s="11" t="s">
        <v>4320</v>
      </c>
      <c r="C1191" s="11" t="s">
        <v>1372</v>
      </c>
      <c r="D1191" s="11" t="s">
        <v>1453</v>
      </c>
      <c r="E1191" s="11" t="s">
        <v>652</v>
      </c>
      <c r="F1191" s="11" t="s">
        <v>652</v>
      </c>
      <c r="G1191" s="13">
        <v>42676.565069444441</v>
      </c>
      <c r="H1191" s="11"/>
      <c r="I1191" s="11"/>
      <c r="J1191" s="11" t="s">
        <v>350</v>
      </c>
      <c r="K1191" s="11"/>
      <c r="L1191" s="11" t="s">
        <v>704</v>
      </c>
      <c r="M1191" s="11" t="s">
        <v>348</v>
      </c>
      <c r="N1191" s="11">
        <v>1019960002</v>
      </c>
      <c r="O1191" s="11" t="s">
        <v>1475</v>
      </c>
      <c r="P1191" s="11" t="s">
        <v>61</v>
      </c>
      <c r="Q1191" s="11" t="s">
        <v>369</v>
      </c>
      <c r="R1191" s="11" t="s">
        <v>978</v>
      </c>
      <c r="S1191" s="11" t="s">
        <v>356</v>
      </c>
      <c r="T1191" s="11"/>
      <c r="U1191" s="11"/>
      <c r="V1191" s="11"/>
      <c r="W1191" s="11"/>
      <c r="X1191" s="36">
        <f t="shared" si="36"/>
        <v>0</v>
      </c>
      <c r="Y1191" s="36">
        <f t="shared" si="37"/>
        <v>0</v>
      </c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2"/>
      <c r="AL1191" s="12"/>
      <c r="AM1191" s="12"/>
      <c r="AN1191" s="12"/>
      <c r="AO1191" s="11"/>
      <c r="AP1191" s="11"/>
      <c r="AQ1191" s="12"/>
      <c r="AR1191" s="12"/>
      <c r="AS1191" s="12"/>
      <c r="AT1191" s="11"/>
      <c r="AU1191" s="11"/>
      <c r="AV1191" s="11"/>
      <c r="AW1191" s="11"/>
      <c r="AX1191" s="11"/>
      <c r="AY1191" s="11"/>
      <c r="AZ1191" s="11"/>
      <c r="BA1191" s="11"/>
      <c r="BB1191" s="12"/>
      <c r="BC1191" s="11"/>
      <c r="BD1191" s="16"/>
      <c r="BE1191" s="16"/>
    </row>
    <row r="1192" spans="1:57" x14ac:dyDescent="0.3">
      <c r="A1192" s="11" t="s">
        <v>4321</v>
      </c>
      <c r="B1192" s="11" t="s">
        <v>4322</v>
      </c>
      <c r="C1192" s="11" t="s">
        <v>1372</v>
      </c>
      <c r="D1192" s="11" t="s">
        <v>2269</v>
      </c>
      <c r="E1192" s="11" t="s">
        <v>461</v>
      </c>
      <c r="F1192" s="11" t="s">
        <v>461</v>
      </c>
      <c r="G1192" s="13">
        <v>42676.367546296293</v>
      </c>
      <c r="H1192" s="11"/>
      <c r="I1192" s="11"/>
      <c r="J1192" s="11" t="s">
        <v>3142</v>
      </c>
      <c r="K1192" s="11"/>
      <c r="L1192" s="11"/>
      <c r="M1192" s="11"/>
      <c r="N1192" s="11"/>
      <c r="O1192" s="11"/>
      <c r="P1192" s="11"/>
      <c r="Q1192" s="11"/>
      <c r="R1192" s="11"/>
      <c r="S1192" s="11" t="s">
        <v>1374</v>
      </c>
      <c r="T1192" s="11"/>
      <c r="U1192" s="11"/>
      <c r="V1192" s="11"/>
      <c r="W1192" s="11"/>
      <c r="X1192" s="36">
        <f t="shared" si="36"/>
        <v>0</v>
      </c>
      <c r="Y1192" s="36">
        <f t="shared" si="37"/>
        <v>0</v>
      </c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2"/>
      <c r="AN1192" s="12"/>
      <c r="AO1192" s="11"/>
      <c r="AP1192" s="11"/>
      <c r="AQ1192" s="12"/>
      <c r="AR1192" s="12"/>
      <c r="AS1192" s="12"/>
      <c r="AT1192" s="11"/>
      <c r="AU1192" s="11"/>
      <c r="AV1192" s="11"/>
      <c r="AW1192" s="11"/>
      <c r="AX1192" s="11"/>
      <c r="AY1192" s="11"/>
      <c r="AZ1192" s="11"/>
      <c r="BA1192" s="11"/>
      <c r="BB1192" s="12"/>
      <c r="BC1192" s="11"/>
      <c r="BD1192" s="16"/>
      <c r="BE1192" s="16"/>
    </row>
    <row r="1193" spans="1:57" x14ac:dyDescent="0.3">
      <c r="A1193" s="11" t="s">
        <v>4323</v>
      </c>
      <c r="B1193" s="11" t="s">
        <v>4324</v>
      </c>
      <c r="C1193" s="11" t="s">
        <v>1372</v>
      </c>
      <c r="D1193" s="11" t="s">
        <v>3706</v>
      </c>
      <c r="E1193" s="11" t="s">
        <v>3707</v>
      </c>
      <c r="F1193" s="11" t="s">
        <v>3707</v>
      </c>
      <c r="G1193" s="13">
        <v>42677.143113425926</v>
      </c>
      <c r="H1193" s="11"/>
      <c r="I1193" s="11"/>
      <c r="J1193" s="11" t="s">
        <v>354</v>
      </c>
      <c r="K1193" s="11"/>
      <c r="L1193" s="11" t="s">
        <v>699</v>
      </c>
      <c r="M1193" s="11" t="s">
        <v>353</v>
      </c>
      <c r="N1193" s="11">
        <v>1069960001</v>
      </c>
      <c r="O1193" s="11" t="s">
        <v>1473</v>
      </c>
      <c r="P1193" s="11" t="s">
        <v>115</v>
      </c>
      <c r="Q1193" s="11"/>
      <c r="R1193" s="11" t="s">
        <v>980</v>
      </c>
      <c r="S1193" s="11" t="s">
        <v>1374</v>
      </c>
      <c r="T1193" s="11"/>
      <c r="U1193" s="11"/>
      <c r="V1193" s="11"/>
      <c r="W1193" s="11"/>
      <c r="X1193" s="36">
        <f t="shared" si="36"/>
        <v>0</v>
      </c>
      <c r="Y1193" s="36">
        <f t="shared" si="37"/>
        <v>0</v>
      </c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2"/>
      <c r="AL1193" s="12"/>
      <c r="AM1193" s="12"/>
      <c r="AN1193" s="12"/>
      <c r="AO1193" s="12"/>
      <c r="AP1193" s="12"/>
      <c r="AQ1193" s="12"/>
      <c r="AR1193" s="11"/>
      <c r="AS1193" s="12"/>
      <c r="AT1193" s="11"/>
      <c r="AU1193" s="11"/>
      <c r="AV1193" s="11"/>
      <c r="AW1193" s="11"/>
      <c r="AX1193" s="11"/>
      <c r="AY1193" s="11"/>
      <c r="AZ1193" s="11"/>
      <c r="BA1193" s="11"/>
      <c r="BB1193" s="12"/>
      <c r="BC1193" s="11"/>
      <c r="BD1193" s="16"/>
      <c r="BE1193" s="16"/>
    </row>
    <row r="1194" spans="1:57" x14ac:dyDescent="0.3">
      <c r="A1194" s="11" t="s">
        <v>4325</v>
      </c>
      <c r="B1194" s="11" t="s">
        <v>4326</v>
      </c>
      <c r="C1194" s="11" t="s">
        <v>1372</v>
      </c>
      <c r="D1194" s="11" t="s">
        <v>1460</v>
      </c>
      <c r="E1194" s="11" t="s">
        <v>115</v>
      </c>
      <c r="F1194" s="11" t="s">
        <v>569</v>
      </c>
      <c r="G1194" s="13">
        <v>42677.569502314815</v>
      </c>
      <c r="H1194" s="11"/>
      <c r="I1194" s="11"/>
      <c r="J1194" s="11" t="s">
        <v>350</v>
      </c>
      <c r="K1194" s="11"/>
      <c r="L1194" s="11" t="s">
        <v>704</v>
      </c>
      <c r="M1194" s="11" t="s">
        <v>348</v>
      </c>
      <c r="N1194" s="11">
        <v>1019960001</v>
      </c>
      <c r="O1194" s="11" t="s">
        <v>1475</v>
      </c>
      <c r="P1194" s="11" t="s">
        <v>124</v>
      </c>
      <c r="Q1194" s="11" t="s">
        <v>2180</v>
      </c>
      <c r="R1194" s="11" t="s">
        <v>978</v>
      </c>
      <c r="S1194" s="11" t="s">
        <v>1383</v>
      </c>
      <c r="T1194" s="11">
        <v>400</v>
      </c>
      <c r="U1194" s="11"/>
      <c r="V1194" s="11"/>
      <c r="W1194" s="11"/>
      <c r="X1194" s="36">
        <f t="shared" si="36"/>
        <v>400</v>
      </c>
      <c r="Y1194" s="36">
        <f t="shared" si="37"/>
        <v>0</v>
      </c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2"/>
      <c r="AL1194" s="12"/>
      <c r="AM1194" s="12"/>
      <c r="AN1194" s="12"/>
      <c r="AO1194" s="11"/>
      <c r="AP1194" s="11"/>
      <c r="AQ1194" s="12"/>
      <c r="AR1194" s="12"/>
      <c r="AS1194" s="12"/>
      <c r="AT1194" s="11"/>
      <c r="AU1194" s="11"/>
      <c r="AV1194" s="11"/>
      <c r="AW1194" s="11"/>
      <c r="AX1194" s="11"/>
      <c r="AY1194" s="11"/>
      <c r="AZ1194" s="11"/>
      <c r="BA1194" s="11"/>
      <c r="BB1194" s="12"/>
      <c r="BC1194" s="11"/>
      <c r="BD1194" s="16"/>
      <c r="BE1194" s="16"/>
    </row>
    <row r="1195" spans="1:57" x14ac:dyDescent="0.3">
      <c r="A1195" s="11" t="s">
        <v>4327</v>
      </c>
      <c r="B1195" s="11" t="s">
        <v>4328</v>
      </c>
      <c r="C1195" s="11" t="s">
        <v>1372</v>
      </c>
      <c r="D1195" s="11" t="s">
        <v>1435</v>
      </c>
      <c r="E1195" s="11" t="s">
        <v>124</v>
      </c>
      <c r="F1195" s="11" t="s">
        <v>124</v>
      </c>
      <c r="G1195" s="13">
        <v>42678.549189814818</v>
      </c>
      <c r="H1195" s="11"/>
      <c r="I1195" s="11"/>
      <c r="J1195" s="11" t="s">
        <v>350</v>
      </c>
      <c r="K1195" s="11"/>
      <c r="L1195" s="11" t="s">
        <v>700</v>
      </c>
      <c r="M1195" s="11" t="s">
        <v>353</v>
      </c>
      <c r="N1195" s="11">
        <v>1069960001</v>
      </c>
      <c r="O1195" s="11" t="s">
        <v>1473</v>
      </c>
      <c r="P1195" s="11" t="s">
        <v>124</v>
      </c>
      <c r="Q1195" s="11" t="s">
        <v>2180</v>
      </c>
      <c r="R1195" s="11" t="s">
        <v>978</v>
      </c>
      <c r="S1195" s="11" t="s">
        <v>1374</v>
      </c>
      <c r="T1195" s="11"/>
      <c r="U1195" s="11"/>
      <c r="V1195" s="11"/>
      <c r="W1195" s="11"/>
      <c r="X1195" s="36">
        <f t="shared" si="36"/>
        <v>0</v>
      </c>
      <c r="Y1195" s="36">
        <f t="shared" si="37"/>
        <v>0</v>
      </c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2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2"/>
      <c r="BC1195" s="11"/>
      <c r="BD1195" s="16"/>
      <c r="BE1195" s="16"/>
    </row>
    <row r="1196" spans="1:57" x14ac:dyDescent="0.3">
      <c r="A1196" s="11" t="s">
        <v>4329</v>
      </c>
      <c r="B1196" s="11" t="s">
        <v>4330</v>
      </c>
      <c r="C1196" s="11" t="s">
        <v>1372</v>
      </c>
      <c r="D1196" s="11" t="s">
        <v>1496</v>
      </c>
      <c r="E1196" s="11" t="s">
        <v>368</v>
      </c>
      <c r="F1196" s="11" t="s">
        <v>368</v>
      </c>
      <c r="G1196" s="13">
        <v>42681.366770833331</v>
      </c>
      <c r="H1196" s="11"/>
      <c r="I1196" s="11"/>
      <c r="J1196" s="11" t="s">
        <v>350</v>
      </c>
      <c r="K1196" s="11"/>
      <c r="L1196" s="11" t="s">
        <v>699</v>
      </c>
      <c r="M1196" s="11" t="s">
        <v>348</v>
      </c>
      <c r="N1196" s="11">
        <v>1069960001</v>
      </c>
      <c r="O1196" s="11" t="s">
        <v>1473</v>
      </c>
      <c r="P1196" s="11" t="s">
        <v>241</v>
      </c>
      <c r="Q1196" s="11" t="s">
        <v>369</v>
      </c>
      <c r="R1196" s="11" t="s">
        <v>983</v>
      </c>
      <c r="S1196" s="11" t="s">
        <v>1374</v>
      </c>
      <c r="T1196" s="11">
        <v>180</v>
      </c>
      <c r="U1196" s="11">
        <v>180</v>
      </c>
      <c r="V1196" s="11"/>
      <c r="W1196" s="11"/>
      <c r="X1196" s="36">
        <f t="shared" ref="X1196:X1259" si="38">T1196+V1196</f>
        <v>180</v>
      </c>
      <c r="Y1196" s="36">
        <f t="shared" ref="Y1196:Y1259" si="39">U1196+W1196</f>
        <v>180</v>
      </c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2"/>
      <c r="AL1196" s="12"/>
      <c r="AM1196" s="12"/>
      <c r="AN1196" s="12"/>
      <c r="AO1196" s="11"/>
      <c r="AP1196" s="11"/>
      <c r="AQ1196" s="12"/>
      <c r="AR1196" s="12"/>
      <c r="AS1196" s="12"/>
      <c r="AT1196" s="11"/>
      <c r="AU1196" s="11"/>
      <c r="AV1196" s="11"/>
      <c r="AW1196" s="11"/>
      <c r="AX1196" s="11"/>
      <c r="AY1196" s="11"/>
      <c r="AZ1196" s="11"/>
      <c r="BA1196" s="11"/>
      <c r="BB1196" s="12"/>
      <c r="BC1196" s="11"/>
      <c r="BD1196" s="16"/>
      <c r="BE1196" s="16"/>
    </row>
    <row r="1197" spans="1:57" x14ac:dyDescent="0.3">
      <c r="A1197" s="11" t="s">
        <v>4331</v>
      </c>
      <c r="B1197" s="11" t="s">
        <v>4332</v>
      </c>
      <c r="C1197" s="11" t="s">
        <v>1372</v>
      </c>
      <c r="D1197" s="11" t="s">
        <v>1399</v>
      </c>
      <c r="E1197" s="11" t="s">
        <v>436</v>
      </c>
      <c r="F1197" s="11" t="s">
        <v>436</v>
      </c>
      <c r="G1197" s="13">
        <v>42681.555810185186</v>
      </c>
      <c r="H1197" s="13"/>
      <c r="I1197" s="11"/>
      <c r="J1197" s="11" t="s">
        <v>350</v>
      </c>
      <c r="K1197" s="11"/>
      <c r="L1197" s="11" t="s">
        <v>704</v>
      </c>
      <c r="M1197" s="11" t="s">
        <v>348</v>
      </c>
      <c r="N1197" s="11">
        <v>1019960001</v>
      </c>
      <c r="O1197" s="11" t="s">
        <v>1475</v>
      </c>
      <c r="P1197" s="11" t="s">
        <v>115</v>
      </c>
      <c r="Q1197" s="11" t="s">
        <v>369</v>
      </c>
      <c r="R1197" s="11"/>
      <c r="S1197" s="11" t="s">
        <v>1374</v>
      </c>
      <c r="T1197" s="11"/>
      <c r="U1197" s="11"/>
      <c r="V1197" s="11"/>
      <c r="W1197" s="11"/>
      <c r="X1197" s="36">
        <f t="shared" si="38"/>
        <v>0</v>
      </c>
      <c r="Y1197" s="36">
        <f t="shared" si="39"/>
        <v>0</v>
      </c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2"/>
      <c r="AL1197" s="12"/>
      <c r="AM1197" s="12"/>
      <c r="AN1197" s="12"/>
      <c r="AO1197" s="11"/>
      <c r="AP1197" s="11"/>
      <c r="AQ1197" s="12"/>
      <c r="AR1197" s="12"/>
      <c r="AS1197" s="12"/>
      <c r="AT1197" s="11"/>
      <c r="AU1197" s="11"/>
      <c r="AV1197" s="11"/>
      <c r="AW1197" s="11"/>
      <c r="AX1197" s="11"/>
      <c r="AY1197" s="11"/>
      <c r="AZ1197" s="11"/>
      <c r="BA1197" s="11"/>
      <c r="BB1197" s="12"/>
      <c r="BC1197" s="11"/>
      <c r="BD1197" s="16"/>
      <c r="BE1197" s="16"/>
    </row>
    <row r="1198" spans="1:57" x14ac:dyDescent="0.3">
      <c r="A1198" s="11" t="s">
        <v>4333</v>
      </c>
      <c r="B1198" s="11" t="s">
        <v>4334</v>
      </c>
      <c r="C1198" s="11" t="s">
        <v>1372</v>
      </c>
      <c r="D1198" s="11" t="s">
        <v>1449</v>
      </c>
      <c r="E1198" s="11" t="s">
        <v>649</v>
      </c>
      <c r="F1198" s="11" t="s">
        <v>649</v>
      </c>
      <c r="G1198" s="13">
        <v>42682.3674537037</v>
      </c>
      <c r="H1198" s="13"/>
      <c r="I1198" s="11"/>
      <c r="J1198" s="11" t="s">
        <v>350</v>
      </c>
      <c r="K1198" s="11"/>
      <c r="L1198" s="11" t="s">
        <v>699</v>
      </c>
      <c r="M1198" s="11" t="s">
        <v>353</v>
      </c>
      <c r="N1198" s="11">
        <v>1069960001</v>
      </c>
      <c r="O1198" s="11" t="s">
        <v>1473</v>
      </c>
      <c r="P1198" s="11" t="s">
        <v>77</v>
      </c>
      <c r="Q1198" s="11" t="s">
        <v>369</v>
      </c>
      <c r="R1198" s="11" t="s">
        <v>983</v>
      </c>
      <c r="S1198" s="11" t="s">
        <v>1374</v>
      </c>
      <c r="T1198" s="11"/>
      <c r="U1198" s="11"/>
      <c r="V1198" s="11"/>
      <c r="W1198" s="11"/>
      <c r="X1198" s="36">
        <f t="shared" si="38"/>
        <v>0</v>
      </c>
      <c r="Y1198" s="36">
        <f t="shared" si="39"/>
        <v>0</v>
      </c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2"/>
      <c r="AL1198" s="12"/>
      <c r="AM1198" s="12"/>
      <c r="AN1198" s="12"/>
      <c r="AO1198" s="11"/>
      <c r="AP1198" s="11"/>
      <c r="AQ1198" s="12"/>
      <c r="AR1198" s="12"/>
      <c r="AS1198" s="12"/>
      <c r="AT1198" s="11"/>
      <c r="AU1198" s="11"/>
      <c r="AV1198" s="11"/>
      <c r="AW1198" s="11"/>
      <c r="AX1198" s="11"/>
      <c r="AY1198" s="11"/>
      <c r="AZ1198" s="11"/>
      <c r="BA1198" s="11"/>
      <c r="BB1198" s="12"/>
      <c r="BC1198" s="11"/>
      <c r="BD1198" s="16"/>
      <c r="BE1198" s="16"/>
    </row>
    <row r="1199" spans="1:57" ht="28.8" x14ac:dyDescent="0.3">
      <c r="A1199" s="11" t="s">
        <v>4335</v>
      </c>
      <c r="B1199" s="49" t="s">
        <v>4336</v>
      </c>
      <c r="C1199" s="11" t="s">
        <v>1372</v>
      </c>
      <c r="D1199" s="11" t="s">
        <v>4280</v>
      </c>
      <c r="E1199" s="11" t="s">
        <v>2852</v>
      </c>
      <c r="F1199" s="11" t="s">
        <v>2852</v>
      </c>
      <c r="G1199" s="13">
        <v>42682.581238425926</v>
      </c>
      <c r="H1199" s="11"/>
      <c r="I1199" s="11"/>
      <c r="J1199" s="11" t="s">
        <v>350</v>
      </c>
      <c r="K1199" s="11"/>
      <c r="L1199" s="11" t="s">
        <v>704</v>
      </c>
      <c r="M1199" s="11" t="s">
        <v>353</v>
      </c>
      <c r="N1199" s="11">
        <v>1019960002</v>
      </c>
      <c r="O1199" s="11" t="s">
        <v>1475</v>
      </c>
      <c r="P1199" s="11" t="s">
        <v>115</v>
      </c>
      <c r="Q1199" s="11" t="s">
        <v>2180</v>
      </c>
      <c r="R1199" s="11" t="s">
        <v>980</v>
      </c>
      <c r="S1199" s="11" t="s">
        <v>1383</v>
      </c>
      <c r="T1199" s="11">
        <v>1067</v>
      </c>
      <c r="U1199" s="11">
        <v>874</v>
      </c>
      <c r="V1199" s="11"/>
      <c r="W1199" s="11"/>
      <c r="X1199" s="36">
        <f t="shared" si="38"/>
        <v>1067</v>
      </c>
      <c r="Y1199" s="36">
        <f t="shared" si="39"/>
        <v>874</v>
      </c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6"/>
      <c r="BE1199" s="16"/>
    </row>
    <row r="1200" spans="1:57" x14ac:dyDescent="0.3">
      <c r="A1200" s="11" t="s">
        <v>4337</v>
      </c>
      <c r="B1200" s="11" t="s">
        <v>4338</v>
      </c>
      <c r="C1200" s="11" t="s">
        <v>1372</v>
      </c>
      <c r="D1200" s="11" t="s">
        <v>1493</v>
      </c>
      <c r="E1200" s="11" t="s">
        <v>628</v>
      </c>
      <c r="F1200" s="11" t="s">
        <v>628</v>
      </c>
      <c r="G1200" s="13">
        <v>42683.387928240743</v>
      </c>
      <c r="H1200" s="13"/>
      <c r="I1200" s="11"/>
      <c r="J1200" s="11" t="s">
        <v>350</v>
      </c>
      <c r="K1200" s="11"/>
      <c r="L1200" s="11" t="s">
        <v>704</v>
      </c>
      <c r="M1200" s="11" t="s">
        <v>348</v>
      </c>
      <c r="N1200" s="11">
        <v>1069960001</v>
      </c>
      <c r="O1200" s="11"/>
      <c r="P1200" s="11" t="s">
        <v>241</v>
      </c>
      <c r="Q1200" s="11" t="s">
        <v>369</v>
      </c>
      <c r="R1200" s="11"/>
      <c r="S1200" s="11" t="s">
        <v>1374</v>
      </c>
      <c r="T1200" s="11"/>
      <c r="U1200" s="11"/>
      <c r="V1200" s="11"/>
      <c r="W1200" s="11"/>
      <c r="X1200" s="36">
        <f t="shared" si="38"/>
        <v>0</v>
      </c>
      <c r="Y1200" s="36">
        <f t="shared" si="39"/>
        <v>0</v>
      </c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6"/>
      <c r="BE1200" s="16"/>
    </row>
    <row r="1201" spans="1:57" x14ac:dyDescent="0.3">
      <c r="A1201" s="11" t="s">
        <v>4339</v>
      </c>
      <c r="B1201" s="11" t="s">
        <v>4340</v>
      </c>
      <c r="C1201" s="11" t="s">
        <v>1372</v>
      </c>
      <c r="D1201" s="11" t="s">
        <v>1493</v>
      </c>
      <c r="E1201" s="11" t="s">
        <v>628</v>
      </c>
      <c r="F1201" s="11" t="s">
        <v>628</v>
      </c>
      <c r="G1201" s="13">
        <v>42683.445347222223</v>
      </c>
      <c r="H1201" s="13"/>
      <c r="I1201" s="11"/>
      <c r="J1201" s="11" t="s">
        <v>350</v>
      </c>
      <c r="K1201" s="11"/>
      <c r="L1201" s="11" t="s">
        <v>699</v>
      </c>
      <c r="M1201" s="11" t="s">
        <v>353</v>
      </c>
      <c r="N1201" s="11">
        <v>1069960001</v>
      </c>
      <c r="O1201" s="11" t="s">
        <v>1473</v>
      </c>
      <c r="P1201" s="11" t="s">
        <v>241</v>
      </c>
      <c r="Q1201" s="11"/>
      <c r="R1201" s="11"/>
      <c r="S1201" s="11" t="s">
        <v>1374</v>
      </c>
      <c r="T1201" s="11"/>
      <c r="U1201" s="11"/>
      <c r="V1201" s="11"/>
      <c r="W1201" s="11"/>
      <c r="X1201" s="36">
        <f t="shared" si="38"/>
        <v>0</v>
      </c>
      <c r="Y1201" s="36">
        <f t="shared" si="39"/>
        <v>0</v>
      </c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6"/>
      <c r="BE1201" s="16"/>
    </row>
    <row r="1202" spans="1:57" x14ac:dyDescent="0.3">
      <c r="A1202" s="11" t="s">
        <v>4341</v>
      </c>
      <c r="B1202" s="11" t="s">
        <v>4342</v>
      </c>
      <c r="C1202" s="11" t="s">
        <v>1372</v>
      </c>
      <c r="D1202" s="11" t="s">
        <v>1493</v>
      </c>
      <c r="E1202" s="11" t="s">
        <v>628</v>
      </c>
      <c r="F1202" s="11" t="s">
        <v>628</v>
      </c>
      <c r="G1202" s="13">
        <v>42683.448495370372</v>
      </c>
      <c r="H1202" s="13"/>
      <c r="I1202" s="11"/>
      <c r="J1202" s="11" t="s">
        <v>350</v>
      </c>
      <c r="K1202" s="11"/>
      <c r="L1202" s="11" t="s">
        <v>699</v>
      </c>
      <c r="M1202" s="11" t="s">
        <v>353</v>
      </c>
      <c r="N1202" s="11">
        <v>1069960001</v>
      </c>
      <c r="O1202" s="11" t="s">
        <v>1473</v>
      </c>
      <c r="P1202" s="11" t="s">
        <v>241</v>
      </c>
      <c r="Q1202" s="11"/>
      <c r="R1202" s="11"/>
      <c r="S1202" s="11" t="s">
        <v>1374</v>
      </c>
      <c r="T1202" s="11"/>
      <c r="U1202" s="11"/>
      <c r="V1202" s="11"/>
      <c r="W1202" s="11"/>
      <c r="X1202" s="36">
        <f t="shared" si="38"/>
        <v>0</v>
      </c>
      <c r="Y1202" s="36">
        <f t="shared" si="39"/>
        <v>0</v>
      </c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1"/>
      <c r="AU1202" s="11"/>
      <c r="AV1202" s="11"/>
      <c r="AW1202" s="11"/>
      <c r="AX1202" s="11"/>
      <c r="AY1202" s="11"/>
      <c r="AZ1202" s="11"/>
      <c r="BA1202" s="11"/>
      <c r="BB1202" s="12"/>
      <c r="BC1202" s="11"/>
      <c r="BD1202" s="16"/>
      <c r="BE1202" s="16"/>
    </row>
    <row r="1203" spans="1:57" x14ac:dyDescent="0.3">
      <c r="A1203" s="11" t="s">
        <v>4343</v>
      </c>
      <c r="B1203" s="11" t="s">
        <v>4344</v>
      </c>
      <c r="C1203" s="11" t="s">
        <v>1372</v>
      </c>
      <c r="D1203" s="11" t="s">
        <v>1464</v>
      </c>
      <c r="E1203" s="11" t="s">
        <v>543</v>
      </c>
      <c r="F1203" s="11" t="s">
        <v>543</v>
      </c>
      <c r="G1203" s="13">
        <v>42683.463113425925</v>
      </c>
      <c r="H1203" s="11"/>
      <c r="I1203" s="11"/>
      <c r="J1203" s="11" t="s">
        <v>350</v>
      </c>
      <c r="K1203" s="11"/>
      <c r="L1203" s="11" t="s">
        <v>699</v>
      </c>
      <c r="M1203" s="11" t="s">
        <v>353</v>
      </c>
      <c r="N1203" s="11">
        <v>1069960001</v>
      </c>
      <c r="O1203" s="11" t="s">
        <v>1473</v>
      </c>
      <c r="P1203" s="11" t="s">
        <v>139</v>
      </c>
      <c r="Q1203" s="11"/>
      <c r="R1203" s="11" t="s">
        <v>979</v>
      </c>
      <c r="S1203" s="11" t="s">
        <v>1374</v>
      </c>
      <c r="T1203" s="11"/>
      <c r="U1203" s="11"/>
      <c r="V1203" s="11"/>
      <c r="W1203" s="11"/>
      <c r="X1203" s="36">
        <f t="shared" si="38"/>
        <v>0</v>
      </c>
      <c r="Y1203" s="36">
        <f t="shared" si="39"/>
        <v>0</v>
      </c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6"/>
      <c r="BE1203" s="16"/>
    </row>
    <row r="1204" spans="1:57" x14ac:dyDescent="0.3">
      <c r="A1204" s="11" t="s">
        <v>4345</v>
      </c>
      <c r="B1204" s="11" t="s">
        <v>4346</v>
      </c>
      <c r="C1204" s="11" t="s">
        <v>1372</v>
      </c>
      <c r="D1204" s="11" t="s">
        <v>1449</v>
      </c>
      <c r="E1204" s="11" t="s">
        <v>358</v>
      </c>
      <c r="F1204" s="11" t="s">
        <v>649</v>
      </c>
      <c r="G1204" s="13">
        <v>42683.555995370371</v>
      </c>
      <c r="H1204" s="13">
        <v>42816.076504629629</v>
      </c>
      <c r="I1204" s="11" t="s">
        <v>582</v>
      </c>
      <c r="J1204" s="11" t="s">
        <v>359</v>
      </c>
      <c r="K1204" s="11"/>
      <c r="L1204" s="11" t="s">
        <v>699</v>
      </c>
      <c r="M1204" s="11" t="s">
        <v>353</v>
      </c>
      <c r="N1204" s="11">
        <v>1069960001</v>
      </c>
      <c r="O1204" s="11" t="s">
        <v>1473</v>
      </c>
      <c r="P1204" s="11" t="s">
        <v>77</v>
      </c>
      <c r="Q1204" s="11" t="s">
        <v>2316</v>
      </c>
      <c r="R1204" s="11" t="s">
        <v>983</v>
      </c>
      <c r="S1204" s="11" t="s">
        <v>1383</v>
      </c>
      <c r="T1204" s="11"/>
      <c r="U1204" s="11"/>
      <c r="V1204" s="11"/>
      <c r="W1204" s="11"/>
      <c r="X1204" s="36">
        <f t="shared" si="38"/>
        <v>0</v>
      </c>
      <c r="Y1204" s="36">
        <f t="shared" si="39"/>
        <v>0</v>
      </c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6"/>
      <c r="BE1204" s="16"/>
    </row>
    <row r="1205" spans="1:57" x14ac:dyDescent="0.3">
      <c r="A1205" s="11" t="s">
        <v>4347</v>
      </c>
      <c r="B1205" s="11" t="s">
        <v>4348</v>
      </c>
      <c r="C1205" s="11" t="s">
        <v>1372</v>
      </c>
      <c r="D1205" s="11" t="s">
        <v>1446</v>
      </c>
      <c r="E1205" s="11" t="s">
        <v>550</v>
      </c>
      <c r="F1205" s="11" t="s">
        <v>550</v>
      </c>
      <c r="G1205" s="13">
        <v>42684.352858796294</v>
      </c>
      <c r="H1205" s="13"/>
      <c r="I1205" s="11"/>
      <c r="J1205" s="11" t="s">
        <v>350</v>
      </c>
      <c r="K1205" s="11"/>
      <c r="L1205" s="11" t="s">
        <v>699</v>
      </c>
      <c r="M1205" s="11" t="s">
        <v>353</v>
      </c>
      <c r="N1205" s="11">
        <v>1069960001</v>
      </c>
      <c r="O1205" s="11" t="s">
        <v>1473</v>
      </c>
      <c r="P1205" s="11" t="s">
        <v>520</v>
      </c>
      <c r="Q1205" s="11" t="s">
        <v>369</v>
      </c>
      <c r="R1205" s="11" t="s">
        <v>983</v>
      </c>
      <c r="S1205" s="11" t="s">
        <v>1374</v>
      </c>
      <c r="T1205" s="11">
        <v>20</v>
      </c>
      <c r="U1205" s="11">
        <v>28</v>
      </c>
      <c r="V1205" s="11">
        <v>8</v>
      </c>
      <c r="W1205" s="11"/>
      <c r="X1205" s="36">
        <f t="shared" si="38"/>
        <v>28</v>
      </c>
      <c r="Y1205" s="36">
        <f t="shared" si="39"/>
        <v>28</v>
      </c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2"/>
      <c r="AM1205" s="12"/>
      <c r="AN1205" s="12"/>
      <c r="AO1205" s="12"/>
      <c r="AP1205" s="12"/>
      <c r="AQ1205" s="12"/>
      <c r="AR1205" s="12"/>
      <c r="AS1205" s="12"/>
      <c r="AT1205" s="11"/>
      <c r="AU1205" s="11"/>
      <c r="AV1205" s="11"/>
      <c r="AW1205" s="11"/>
      <c r="AX1205" s="11"/>
      <c r="AY1205" s="11"/>
      <c r="AZ1205" s="11"/>
      <c r="BA1205" s="11"/>
      <c r="BB1205" s="12"/>
      <c r="BC1205" s="11"/>
      <c r="BD1205" s="16"/>
      <c r="BE1205" s="16"/>
    </row>
    <row r="1206" spans="1:57" x14ac:dyDescent="0.3">
      <c r="A1206" s="11" t="s">
        <v>4349</v>
      </c>
      <c r="B1206" s="11" t="s">
        <v>4350</v>
      </c>
      <c r="C1206" s="11" t="s">
        <v>1372</v>
      </c>
      <c r="D1206" s="11" t="s">
        <v>1476</v>
      </c>
      <c r="E1206" s="11" t="s">
        <v>810</v>
      </c>
      <c r="F1206" s="11" t="s">
        <v>4351</v>
      </c>
      <c r="G1206" s="13">
        <v>42684.334594907406</v>
      </c>
      <c r="H1206" s="13"/>
      <c r="I1206" s="11"/>
      <c r="J1206" s="11" t="s">
        <v>357</v>
      </c>
      <c r="K1206" s="11"/>
      <c r="L1206" s="11" t="s">
        <v>704</v>
      </c>
      <c r="M1206" s="11" t="s">
        <v>353</v>
      </c>
      <c r="N1206" s="11">
        <v>1019960004</v>
      </c>
      <c r="O1206" s="11" t="s">
        <v>1475</v>
      </c>
      <c r="P1206" s="11" t="s">
        <v>111</v>
      </c>
      <c r="Q1206" s="11" t="s">
        <v>369</v>
      </c>
      <c r="R1206" s="11"/>
      <c r="S1206" s="11" t="s">
        <v>1374</v>
      </c>
      <c r="T1206" s="11"/>
      <c r="U1206" s="11"/>
      <c r="V1206" s="11"/>
      <c r="W1206" s="11"/>
      <c r="X1206" s="36">
        <f t="shared" si="38"/>
        <v>0</v>
      </c>
      <c r="Y1206" s="36">
        <f t="shared" si="39"/>
        <v>0</v>
      </c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2"/>
      <c r="AN1206" s="12"/>
      <c r="AO1206" s="11"/>
      <c r="AP1206" s="11"/>
      <c r="AQ1206" s="12"/>
      <c r="AR1206" s="12"/>
      <c r="AS1206" s="12"/>
      <c r="AT1206" s="11"/>
      <c r="AU1206" s="11"/>
      <c r="AV1206" s="11"/>
      <c r="AW1206" s="11"/>
      <c r="AX1206" s="11"/>
      <c r="AY1206" s="11"/>
      <c r="AZ1206" s="11"/>
      <c r="BA1206" s="11"/>
      <c r="BB1206" s="12"/>
      <c r="BC1206" s="11"/>
      <c r="BD1206" s="16"/>
      <c r="BE1206" s="16"/>
    </row>
    <row r="1207" spans="1:57" x14ac:dyDescent="0.3">
      <c r="A1207" s="11" t="s">
        <v>4352</v>
      </c>
      <c r="B1207" s="11" t="s">
        <v>4353</v>
      </c>
      <c r="C1207" s="11" t="s">
        <v>1372</v>
      </c>
      <c r="D1207" s="11" t="s">
        <v>2269</v>
      </c>
      <c r="E1207" s="11" t="s">
        <v>4107</v>
      </c>
      <c r="F1207" s="11" t="s">
        <v>461</v>
      </c>
      <c r="G1207" s="13">
        <v>42684.577789351853</v>
      </c>
      <c r="H1207" s="13"/>
      <c r="I1207" s="11"/>
      <c r="J1207" s="11" t="s">
        <v>387</v>
      </c>
      <c r="K1207" s="11"/>
      <c r="L1207" s="11" t="s">
        <v>699</v>
      </c>
      <c r="M1207" s="11" t="s">
        <v>353</v>
      </c>
      <c r="N1207" s="11">
        <v>1019960004</v>
      </c>
      <c r="O1207" s="11" t="s">
        <v>1475</v>
      </c>
      <c r="P1207" s="11" t="s">
        <v>111</v>
      </c>
      <c r="Q1207" s="11"/>
      <c r="R1207" s="11"/>
      <c r="S1207" s="11" t="s">
        <v>1374</v>
      </c>
      <c r="T1207" s="11"/>
      <c r="U1207" s="11">
        <v>5</v>
      </c>
      <c r="V1207" s="11"/>
      <c r="W1207" s="11"/>
      <c r="X1207" s="36">
        <f t="shared" si="38"/>
        <v>0</v>
      </c>
      <c r="Y1207" s="36">
        <f t="shared" si="39"/>
        <v>5</v>
      </c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2"/>
      <c r="AN1207" s="12"/>
      <c r="AO1207" s="11"/>
      <c r="AP1207" s="11"/>
      <c r="AQ1207" s="12"/>
      <c r="AR1207" s="12"/>
      <c r="AS1207" s="12"/>
      <c r="AT1207" s="11"/>
      <c r="AU1207" s="11"/>
      <c r="AV1207" s="11"/>
      <c r="AW1207" s="11"/>
      <c r="AX1207" s="11"/>
      <c r="AY1207" s="11"/>
      <c r="AZ1207" s="11"/>
      <c r="BA1207" s="11"/>
      <c r="BB1207" s="12"/>
      <c r="BC1207" s="11"/>
      <c r="BD1207" s="16"/>
      <c r="BE1207" s="16"/>
    </row>
    <row r="1208" spans="1:57" x14ac:dyDescent="0.3">
      <c r="A1208" s="11" t="s">
        <v>4354</v>
      </c>
      <c r="B1208" s="11" t="s">
        <v>4355</v>
      </c>
      <c r="C1208" s="11" t="s">
        <v>1372</v>
      </c>
      <c r="D1208" s="11" t="s">
        <v>2269</v>
      </c>
      <c r="E1208" s="11" t="s">
        <v>4356</v>
      </c>
      <c r="F1208" s="11" t="s">
        <v>461</v>
      </c>
      <c r="G1208" s="13">
        <v>42684.628263888888</v>
      </c>
      <c r="H1208" s="11"/>
      <c r="I1208" s="11"/>
      <c r="J1208" s="11" t="s">
        <v>387</v>
      </c>
      <c r="K1208" s="11"/>
      <c r="L1208" s="11" t="s">
        <v>699</v>
      </c>
      <c r="M1208" s="11" t="s">
        <v>353</v>
      </c>
      <c r="N1208" s="11">
        <v>1200735</v>
      </c>
      <c r="O1208" s="11" t="s">
        <v>1475</v>
      </c>
      <c r="P1208" s="11" t="s">
        <v>231</v>
      </c>
      <c r="Q1208" s="11"/>
      <c r="R1208" s="11" t="s">
        <v>981</v>
      </c>
      <c r="S1208" s="11" t="s">
        <v>1374</v>
      </c>
      <c r="T1208" s="11"/>
      <c r="U1208" s="11"/>
      <c r="V1208" s="11"/>
      <c r="W1208" s="11"/>
      <c r="X1208" s="36">
        <f t="shared" si="38"/>
        <v>0</v>
      </c>
      <c r="Y1208" s="36">
        <f t="shared" si="39"/>
        <v>0</v>
      </c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2"/>
      <c r="AN1208" s="12"/>
      <c r="AO1208" s="12"/>
      <c r="AP1208" s="11"/>
      <c r="AQ1208" s="12"/>
      <c r="AR1208" s="12"/>
      <c r="AS1208" s="12"/>
      <c r="AT1208" s="11"/>
      <c r="AU1208" s="11"/>
      <c r="AV1208" s="11"/>
      <c r="AW1208" s="11"/>
      <c r="AX1208" s="11"/>
      <c r="AY1208" s="11"/>
      <c r="AZ1208" s="11"/>
      <c r="BA1208" s="11"/>
      <c r="BB1208" s="12"/>
      <c r="BC1208" s="11"/>
      <c r="BD1208" s="16"/>
      <c r="BE1208" s="16"/>
    </row>
    <row r="1209" spans="1:57" x14ac:dyDescent="0.3">
      <c r="A1209" s="11" t="s">
        <v>4357</v>
      </c>
      <c r="B1209" s="11" t="s">
        <v>4358</v>
      </c>
      <c r="C1209" s="11" t="s">
        <v>1372</v>
      </c>
      <c r="D1209" s="11" t="s">
        <v>1410</v>
      </c>
      <c r="E1209" s="11" t="s">
        <v>527</v>
      </c>
      <c r="F1209" s="11" t="s">
        <v>527</v>
      </c>
      <c r="G1209" s="13">
        <v>42684.650243055556</v>
      </c>
      <c r="H1209" s="11"/>
      <c r="I1209" s="11"/>
      <c r="J1209" s="11" t="s">
        <v>350</v>
      </c>
      <c r="K1209" s="11"/>
      <c r="L1209" s="11" t="s">
        <v>704</v>
      </c>
      <c r="M1209" s="11" t="s">
        <v>353</v>
      </c>
      <c r="N1209" s="11">
        <v>1019960004</v>
      </c>
      <c r="O1209" s="11" t="s">
        <v>1475</v>
      </c>
      <c r="P1209" s="11" t="s">
        <v>653</v>
      </c>
      <c r="Q1209" s="11" t="s">
        <v>369</v>
      </c>
      <c r="R1209" s="11" t="s">
        <v>978</v>
      </c>
      <c r="S1209" s="11" t="s">
        <v>1374</v>
      </c>
      <c r="T1209" s="11"/>
      <c r="U1209" s="11"/>
      <c r="V1209" s="11"/>
      <c r="W1209" s="11"/>
      <c r="X1209" s="36">
        <f t="shared" si="38"/>
        <v>0</v>
      </c>
      <c r="Y1209" s="36">
        <f t="shared" si="39"/>
        <v>0</v>
      </c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2"/>
      <c r="AN1209" s="12"/>
      <c r="AO1209" s="11"/>
      <c r="AP1209" s="11"/>
      <c r="AQ1209" s="12"/>
      <c r="AR1209" s="12"/>
      <c r="AS1209" s="12"/>
      <c r="AT1209" s="11"/>
      <c r="AU1209" s="11"/>
      <c r="AV1209" s="11"/>
      <c r="AW1209" s="11"/>
      <c r="AX1209" s="11"/>
      <c r="AY1209" s="11"/>
      <c r="AZ1209" s="11"/>
      <c r="BA1209" s="11"/>
      <c r="BB1209" s="12"/>
      <c r="BC1209" s="11"/>
      <c r="BD1209" s="16"/>
      <c r="BE1209" s="16"/>
    </row>
    <row r="1210" spans="1:57" x14ac:dyDescent="0.3">
      <c r="A1210" s="11" t="s">
        <v>4359</v>
      </c>
      <c r="B1210" s="11" t="s">
        <v>4360</v>
      </c>
      <c r="C1210" s="11" t="s">
        <v>1372</v>
      </c>
      <c r="D1210" s="11" t="s">
        <v>1435</v>
      </c>
      <c r="E1210" s="11" t="s">
        <v>124</v>
      </c>
      <c r="F1210" s="11" t="s">
        <v>124</v>
      </c>
      <c r="G1210" s="13">
        <v>42685.386886574073</v>
      </c>
      <c r="H1210" s="13"/>
      <c r="I1210" s="11"/>
      <c r="J1210" s="11" t="s">
        <v>350</v>
      </c>
      <c r="K1210" s="11"/>
      <c r="L1210" s="11" t="s">
        <v>705</v>
      </c>
      <c r="M1210" s="11" t="s">
        <v>348</v>
      </c>
      <c r="N1210" s="11">
        <v>1019960001</v>
      </c>
      <c r="O1210" s="11" t="s">
        <v>1475</v>
      </c>
      <c r="P1210" s="11" t="s">
        <v>124</v>
      </c>
      <c r="Q1210" s="11"/>
      <c r="R1210" s="11" t="s">
        <v>978</v>
      </c>
      <c r="S1210" s="11" t="s">
        <v>1374</v>
      </c>
      <c r="T1210" s="11"/>
      <c r="U1210" s="11"/>
      <c r="V1210" s="11"/>
      <c r="W1210" s="11"/>
      <c r="X1210" s="36">
        <f t="shared" si="38"/>
        <v>0</v>
      </c>
      <c r="Y1210" s="36">
        <f t="shared" si="39"/>
        <v>0</v>
      </c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2"/>
      <c r="AN1210" s="12"/>
      <c r="AO1210" s="12"/>
      <c r="AP1210" s="12"/>
      <c r="AQ1210" s="12"/>
      <c r="AR1210" s="12"/>
      <c r="AS1210" s="12"/>
      <c r="AT1210" s="11"/>
      <c r="AU1210" s="11"/>
      <c r="AV1210" s="11"/>
      <c r="AW1210" s="11"/>
      <c r="AX1210" s="11"/>
      <c r="AY1210" s="11"/>
      <c r="AZ1210" s="11"/>
      <c r="BA1210" s="11"/>
      <c r="BB1210" s="12"/>
      <c r="BC1210" s="11"/>
      <c r="BD1210" s="16"/>
      <c r="BE1210" s="16"/>
    </row>
    <row r="1211" spans="1:57" x14ac:dyDescent="0.3">
      <c r="A1211" s="11" t="s">
        <v>4361</v>
      </c>
      <c r="B1211" s="11" t="s">
        <v>4362</v>
      </c>
      <c r="C1211" s="11" t="s">
        <v>1372</v>
      </c>
      <c r="D1211" s="11" t="s">
        <v>1436</v>
      </c>
      <c r="E1211" s="11" t="s">
        <v>423</v>
      </c>
      <c r="F1211" s="11" t="s">
        <v>423</v>
      </c>
      <c r="G1211" s="13">
        <v>42685.550115740742</v>
      </c>
      <c r="H1211" s="11"/>
      <c r="I1211" s="11"/>
      <c r="J1211" s="11" t="s">
        <v>350</v>
      </c>
      <c r="K1211" s="11"/>
      <c r="L1211" s="11" t="s">
        <v>1047</v>
      </c>
      <c r="M1211" s="11" t="s">
        <v>348</v>
      </c>
      <c r="N1211" s="11">
        <v>1019960005</v>
      </c>
      <c r="O1211" s="11" t="s">
        <v>1475</v>
      </c>
      <c r="P1211" s="11" t="s">
        <v>297</v>
      </c>
      <c r="Q1211" s="11" t="s">
        <v>369</v>
      </c>
      <c r="R1211" s="11"/>
      <c r="S1211" s="11" t="s">
        <v>1374</v>
      </c>
      <c r="T1211" s="11">
        <v>620</v>
      </c>
      <c r="U1211" s="11">
        <v>681.5</v>
      </c>
      <c r="V1211" s="11">
        <v>50</v>
      </c>
      <c r="W1211" s="11"/>
      <c r="X1211" s="36">
        <f t="shared" si="38"/>
        <v>670</v>
      </c>
      <c r="Y1211" s="36">
        <f t="shared" si="39"/>
        <v>681.5</v>
      </c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2"/>
      <c r="AL1211" s="11"/>
      <c r="AM1211" s="11"/>
      <c r="AN1211" s="11"/>
      <c r="AO1211" s="11"/>
      <c r="AP1211" s="11"/>
      <c r="AQ1211" s="11"/>
      <c r="AR1211" s="11"/>
      <c r="AS1211" s="12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6"/>
      <c r="BE1211" s="16"/>
    </row>
    <row r="1212" spans="1:57" x14ac:dyDescent="0.3">
      <c r="A1212" s="11" t="s">
        <v>4363</v>
      </c>
      <c r="B1212" s="11" t="s">
        <v>4364</v>
      </c>
      <c r="C1212" s="11" t="s">
        <v>1372</v>
      </c>
      <c r="D1212" s="11" t="s">
        <v>1428</v>
      </c>
      <c r="E1212" s="11" t="s">
        <v>587</v>
      </c>
      <c r="F1212" s="11" t="s">
        <v>587</v>
      </c>
      <c r="G1212" s="13">
        <v>42685.562627314815</v>
      </c>
      <c r="H1212" s="13">
        <v>42822.587939814817</v>
      </c>
      <c r="I1212" s="11" t="s">
        <v>488</v>
      </c>
      <c r="J1212" s="11" t="s">
        <v>350</v>
      </c>
      <c r="K1212" s="11"/>
      <c r="L1212" s="11" t="s">
        <v>1047</v>
      </c>
      <c r="M1212" s="11" t="s">
        <v>353</v>
      </c>
      <c r="N1212" s="11">
        <v>1019960005</v>
      </c>
      <c r="O1212" s="11" t="s">
        <v>1475</v>
      </c>
      <c r="P1212" s="11" t="s">
        <v>165</v>
      </c>
      <c r="Q1212" s="11" t="s">
        <v>369</v>
      </c>
      <c r="R1212" s="11"/>
      <c r="S1212" s="11" t="s">
        <v>1383</v>
      </c>
      <c r="T1212" s="11">
        <v>650</v>
      </c>
      <c r="U1212" s="11">
        <v>680.5</v>
      </c>
      <c r="V1212" s="11"/>
      <c r="W1212" s="11"/>
      <c r="X1212" s="36">
        <f t="shared" si="38"/>
        <v>650</v>
      </c>
      <c r="Y1212" s="36">
        <f t="shared" si="39"/>
        <v>680.5</v>
      </c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2"/>
      <c r="AL1212" s="12"/>
      <c r="AM1212" s="12"/>
      <c r="AN1212" s="12"/>
      <c r="AO1212" s="11"/>
      <c r="AP1212" s="11"/>
      <c r="AQ1212" s="12"/>
      <c r="AR1212" s="12"/>
      <c r="AS1212" s="12"/>
      <c r="AT1212" s="11"/>
      <c r="AU1212" s="11"/>
      <c r="AV1212" s="11"/>
      <c r="AW1212" s="11"/>
      <c r="AX1212" s="11"/>
      <c r="AY1212" s="11"/>
      <c r="AZ1212" s="11"/>
      <c r="BA1212" s="11"/>
      <c r="BB1212" s="12"/>
      <c r="BC1212" s="11"/>
      <c r="BD1212" s="16"/>
      <c r="BE1212" s="16"/>
    </row>
    <row r="1213" spans="1:57" x14ac:dyDescent="0.3">
      <c r="A1213" s="11" t="s">
        <v>4365</v>
      </c>
      <c r="B1213" s="11" t="s">
        <v>4614</v>
      </c>
      <c r="C1213" s="11" t="s">
        <v>1372</v>
      </c>
      <c r="D1213" s="11" t="s">
        <v>1435</v>
      </c>
      <c r="E1213" s="11" t="s">
        <v>124</v>
      </c>
      <c r="F1213" s="11" t="s">
        <v>124</v>
      </c>
      <c r="G1213" s="13">
        <v>42685.599872685183</v>
      </c>
      <c r="H1213" s="11"/>
      <c r="I1213" s="11"/>
      <c r="J1213" s="11" t="s">
        <v>350</v>
      </c>
      <c r="K1213" s="11"/>
      <c r="L1213" s="11" t="s">
        <v>704</v>
      </c>
      <c r="M1213" s="11" t="s">
        <v>348</v>
      </c>
      <c r="N1213" s="11">
        <v>1019960005</v>
      </c>
      <c r="O1213" s="11" t="s">
        <v>1475</v>
      </c>
      <c r="P1213" s="11" t="s">
        <v>124</v>
      </c>
      <c r="Q1213" s="11" t="s">
        <v>2180</v>
      </c>
      <c r="R1213" s="11" t="s">
        <v>978</v>
      </c>
      <c r="S1213" s="11" t="s">
        <v>1374</v>
      </c>
      <c r="T1213" s="11"/>
      <c r="U1213" s="11"/>
      <c r="V1213" s="11"/>
      <c r="W1213" s="11"/>
      <c r="X1213" s="36">
        <f t="shared" si="38"/>
        <v>0</v>
      </c>
      <c r="Y1213" s="36">
        <f t="shared" si="39"/>
        <v>0</v>
      </c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2"/>
      <c r="AL1213" s="12"/>
      <c r="AM1213" s="12"/>
      <c r="AN1213" s="11"/>
      <c r="AO1213" s="12"/>
      <c r="AP1213" s="11"/>
      <c r="AQ1213" s="12"/>
      <c r="AR1213" s="12"/>
      <c r="AS1213" s="12"/>
      <c r="AT1213" s="11"/>
      <c r="AU1213" s="11"/>
      <c r="AV1213" s="11"/>
      <c r="AW1213" s="11"/>
      <c r="AX1213" s="11"/>
      <c r="AY1213" s="11"/>
      <c r="AZ1213" s="11"/>
      <c r="BA1213" s="11"/>
      <c r="BB1213" s="12"/>
      <c r="BC1213" s="11"/>
      <c r="BD1213" s="16"/>
      <c r="BE1213" s="16"/>
    </row>
    <row r="1214" spans="1:57" x14ac:dyDescent="0.3">
      <c r="A1214" s="11" t="s">
        <v>4366</v>
      </c>
      <c r="B1214" s="11" t="s">
        <v>4367</v>
      </c>
      <c r="C1214" s="11" t="s">
        <v>1372</v>
      </c>
      <c r="D1214" s="11" t="s">
        <v>1517</v>
      </c>
      <c r="E1214" s="11" t="s">
        <v>3839</v>
      </c>
      <c r="F1214" s="11" t="s">
        <v>3481</v>
      </c>
      <c r="G1214" s="13">
        <v>42685.603715277779</v>
      </c>
      <c r="H1214" s="13"/>
      <c r="I1214" s="11"/>
      <c r="J1214" s="11" t="s">
        <v>2710</v>
      </c>
      <c r="K1214" s="11"/>
      <c r="L1214" s="11" t="s">
        <v>704</v>
      </c>
      <c r="M1214" s="11" t="s">
        <v>348</v>
      </c>
      <c r="N1214" s="11">
        <v>1069960001</v>
      </c>
      <c r="O1214" s="11" t="s">
        <v>1475</v>
      </c>
      <c r="P1214" s="11" t="s">
        <v>241</v>
      </c>
      <c r="Q1214" s="11" t="s">
        <v>369</v>
      </c>
      <c r="R1214" s="11" t="s">
        <v>983</v>
      </c>
      <c r="S1214" s="11" t="s">
        <v>1374</v>
      </c>
      <c r="T1214" s="11">
        <v>30</v>
      </c>
      <c r="U1214" s="11">
        <v>30</v>
      </c>
      <c r="V1214" s="11">
        <v>10</v>
      </c>
      <c r="W1214" s="11">
        <v>10</v>
      </c>
      <c r="X1214" s="36">
        <f t="shared" si="38"/>
        <v>40</v>
      </c>
      <c r="Y1214" s="36">
        <f t="shared" si="39"/>
        <v>40</v>
      </c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6"/>
      <c r="BE1214" s="16"/>
    </row>
    <row r="1215" spans="1:57" x14ac:dyDescent="0.3">
      <c r="A1215" s="11" t="s">
        <v>4368</v>
      </c>
      <c r="B1215" s="11" t="s">
        <v>4615</v>
      </c>
      <c r="C1215" s="11" t="s">
        <v>1372</v>
      </c>
      <c r="D1215" s="11" t="s">
        <v>1435</v>
      </c>
      <c r="E1215" s="11" t="s">
        <v>124</v>
      </c>
      <c r="F1215" s="11" t="s">
        <v>124</v>
      </c>
      <c r="G1215" s="13">
        <v>42685.608483796299</v>
      </c>
      <c r="H1215" s="13"/>
      <c r="I1215" s="11"/>
      <c r="J1215" s="11" t="s">
        <v>350</v>
      </c>
      <c r="K1215" s="11"/>
      <c r="L1215" s="11" t="s">
        <v>704</v>
      </c>
      <c r="M1215" s="11" t="s">
        <v>348</v>
      </c>
      <c r="N1215" s="11">
        <v>1019960005</v>
      </c>
      <c r="O1215" s="11" t="s">
        <v>1475</v>
      </c>
      <c r="P1215" s="11" t="s">
        <v>124</v>
      </c>
      <c r="Q1215" s="11" t="s">
        <v>369</v>
      </c>
      <c r="R1215" s="11" t="s">
        <v>978</v>
      </c>
      <c r="S1215" s="11" t="s">
        <v>1374</v>
      </c>
      <c r="T1215" s="11"/>
      <c r="U1215" s="11"/>
      <c r="V1215" s="11"/>
      <c r="W1215" s="11"/>
      <c r="X1215" s="36">
        <f t="shared" si="38"/>
        <v>0</v>
      </c>
      <c r="Y1215" s="36">
        <f t="shared" si="39"/>
        <v>0</v>
      </c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2"/>
      <c r="AL1215" s="12"/>
      <c r="AM1215" s="11"/>
      <c r="AN1215" s="11"/>
      <c r="AO1215" s="11"/>
      <c r="AP1215" s="11"/>
      <c r="AQ1215" s="11"/>
      <c r="AR1215" s="11"/>
      <c r="AS1215" s="12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6"/>
      <c r="BE1215" s="16"/>
    </row>
    <row r="1216" spans="1:57" x14ac:dyDescent="0.3">
      <c r="A1216" s="11" t="s">
        <v>4369</v>
      </c>
      <c r="B1216" s="11" t="s">
        <v>4616</v>
      </c>
      <c r="C1216" s="11" t="s">
        <v>1372</v>
      </c>
      <c r="D1216" s="11" t="s">
        <v>1435</v>
      </c>
      <c r="E1216" s="11" t="s">
        <v>124</v>
      </c>
      <c r="F1216" s="11" t="s">
        <v>124</v>
      </c>
      <c r="G1216" s="13">
        <v>42685.612083333333</v>
      </c>
      <c r="H1216" s="13"/>
      <c r="I1216" s="11"/>
      <c r="J1216" s="11" t="s">
        <v>350</v>
      </c>
      <c r="K1216" s="11"/>
      <c r="L1216" s="11" t="s">
        <v>704</v>
      </c>
      <c r="M1216" s="11" t="s">
        <v>348</v>
      </c>
      <c r="N1216" s="11">
        <v>1019960005</v>
      </c>
      <c r="O1216" s="11" t="s">
        <v>1475</v>
      </c>
      <c r="P1216" s="11" t="s">
        <v>124</v>
      </c>
      <c r="Q1216" s="11" t="s">
        <v>369</v>
      </c>
      <c r="R1216" s="11" t="s">
        <v>978</v>
      </c>
      <c r="S1216" s="11" t="s">
        <v>1374</v>
      </c>
      <c r="T1216" s="11"/>
      <c r="U1216" s="11"/>
      <c r="V1216" s="11"/>
      <c r="W1216" s="11"/>
      <c r="X1216" s="36">
        <f t="shared" si="38"/>
        <v>0</v>
      </c>
      <c r="Y1216" s="36">
        <f t="shared" si="39"/>
        <v>0</v>
      </c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2"/>
      <c r="AL1216" s="12"/>
      <c r="AM1216" s="12"/>
      <c r="AN1216" s="12"/>
      <c r="AO1216" s="11"/>
      <c r="AP1216" s="11"/>
      <c r="AQ1216" s="12"/>
      <c r="AR1216" s="11"/>
      <c r="AS1216" s="12"/>
      <c r="AT1216" s="11"/>
      <c r="AU1216" s="11"/>
      <c r="AV1216" s="11"/>
      <c r="AW1216" s="11"/>
      <c r="AX1216" s="11"/>
      <c r="AY1216" s="11"/>
      <c r="AZ1216" s="11"/>
      <c r="BA1216" s="11"/>
      <c r="BB1216" s="12"/>
      <c r="BC1216" s="11"/>
      <c r="BD1216" s="16"/>
      <c r="BE1216" s="16"/>
    </row>
    <row r="1217" spans="1:57" x14ac:dyDescent="0.3">
      <c r="A1217" s="11" t="s">
        <v>4370</v>
      </c>
      <c r="B1217" s="11" t="s">
        <v>4617</v>
      </c>
      <c r="C1217" s="11" t="s">
        <v>1372</v>
      </c>
      <c r="D1217" s="11" t="s">
        <v>1435</v>
      </c>
      <c r="E1217" s="11" t="s">
        <v>241</v>
      </c>
      <c r="F1217" s="11" t="s">
        <v>241</v>
      </c>
      <c r="G1217" s="13">
        <v>42685.616481481484</v>
      </c>
      <c r="H1217" s="11"/>
      <c r="I1217" s="11"/>
      <c r="J1217" s="11" t="s">
        <v>350</v>
      </c>
      <c r="K1217" s="11"/>
      <c r="L1217" s="11" t="s">
        <v>1047</v>
      </c>
      <c r="M1217" s="11" t="s">
        <v>348</v>
      </c>
      <c r="N1217" s="11">
        <v>1019960005</v>
      </c>
      <c r="O1217" s="11" t="s">
        <v>1475</v>
      </c>
      <c r="P1217" s="11" t="s">
        <v>241</v>
      </c>
      <c r="Q1217" s="11" t="s">
        <v>369</v>
      </c>
      <c r="R1217" s="11" t="s">
        <v>983</v>
      </c>
      <c r="S1217" s="11" t="s">
        <v>1374</v>
      </c>
      <c r="T1217" s="11">
        <v>155</v>
      </c>
      <c r="U1217" s="11">
        <v>4</v>
      </c>
      <c r="V1217" s="11"/>
      <c r="W1217" s="11"/>
      <c r="X1217" s="36">
        <f t="shared" si="38"/>
        <v>155</v>
      </c>
      <c r="Y1217" s="36">
        <f t="shared" si="39"/>
        <v>4</v>
      </c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6"/>
      <c r="BE1217" s="16"/>
    </row>
    <row r="1218" spans="1:57" x14ac:dyDescent="0.3">
      <c r="A1218" s="11" t="s">
        <v>4371</v>
      </c>
      <c r="B1218" s="11" t="s">
        <v>4372</v>
      </c>
      <c r="C1218" s="11" t="s">
        <v>1372</v>
      </c>
      <c r="D1218" s="11" t="s">
        <v>1449</v>
      </c>
      <c r="E1218" s="11" t="s">
        <v>649</v>
      </c>
      <c r="F1218" s="11" t="s">
        <v>649</v>
      </c>
      <c r="G1218" s="13">
        <v>42688.322592592594</v>
      </c>
      <c r="H1218" s="13">
        <v>42817.553055555552</v>
      </c>
      <c r="I1218" s="11" t="s">
        <v>649</v>
      </c>
      <c r="J1218" s="11" t="s">
        <v>350</v>
      </c>
      <c r="K1218" s="11"/>
      <c r="L1218" s="11" t="s">
        <v>699</v>
      </c>
      <c r="M1218" s="11" t="s">
        <v>353</v>
      </c>
      <c r="N1218" s="11">
        <v>1069960001</v>
      </c>
      <c r="O1218" s="11" t="s">
        <v>1473</v>
      </c>
      <c r="P1218" s="11" t="s">
        <v>77</v>
      </c>
      <c r="Q1218" s="11" t="s">
        <v>369</v>
      </c>
      <c r="R1218" s="11" t="s">
        <v>983</v>
      </c>
      <c r="S1218" s="11" t="s">
        <v>1374</v>
      </c>
      <c r="T1218" s="11"/>
      <c r="U1218" s="11"/>
      <c r="V1218" s="11"/>
      <c r="W1218" s="11"/>
      <c r="X1218" s="36">
        <f t="shared" si="38"/>
        <v>0</v>
      </c>
      <c r="Y1218" s="36">
        <f t="shared" si="39"/>
        <v>0</v>
      </c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2"/>
      <c r="AN1218" s="12"/>
      <c r="AO1218" s="12"/>
      <c r="AP1218" s="12"/>
      <c r="AQ1218" s="12"/>
      <c r="AR1218" s="12"/>
      <c r="AS1218" s="12"/>
      <c r="AT1218" s="11"/>
      <c r="AU1218" s="11"/>
      <c r="AV1218" s="11"/>
      <c r="AW1218" s="11"/>
      <c r="AX1218" s="11"/>
      <c r="AY1218" s="11"/>
      <c r="AZ1218" s="11"/>
      <c r="BA1218" s="11"/>
      <c r="BB1218" s="12"/>
      <c r="BC1218" s="11"/>
      <c r="BD1218" s="16"/>
      <c r="BE1218" s="16"/>
    </row>
    <row r="1219" spans="1:57" x14ac:dyDescent="0.3">
      <c r="A1219" s="11" t="s">
        <v>4373</v>
      </c>
      <c r="B1219" s="11" t="s">
        <v>4374</v>
      </c>
      <c r="C1219" s="11" t="s">
        <v>1372</v>
      </c>
      <c r="D1219" s="11" t="s">
        <v>1752</v>
      </c>
      <c r="E1219" s="11" t="s">
        <v>3462</v>
      </c>
      <c r="F1219" s="11" t="s">
        <v>3462</v>
      </c>
      <c r="G1219" s="13">
        <v>42688.706724537034</v>
      </c>
      <c r="H1219" s="13"/>
      <c r="I1219" s="11"/>
      <c r="J1219" s="11" t="s">
        <v>350</v>
      </c>
      <c r="K1219" s="11"/>
      <c r="L1219" s="11" t="s">
        <v>699</v>
      </c>
      <c r="M1219" s="11" t="s">
        <v>353</v>
      </c>
      <c r="N1219" s="11">
        <v>1069960001</v>
      </c>
      <c r="O1219" s="11" t="s">
        <v>1473</v>
      </c>
      <c r="P1219" s="11" t="s">
        <v>135</v>
      </c>
      <c r="Q1219" s="11"/>
      <c r="R1219" s="11" t="s">
        <v>979</v>
      </c>
      <c r="S1219" s="11" t="s">
        <v>1374</v>
      </c>
      <c r="T1219" s="11"/>
      <c r="U1219" s="11"/>
      <c r="V1219" s="11"/>
      <c r="W1219" s="11"/>
      <c r="X1219" s="36">
        <f t="shared" si="38"/>
        <v>0</v>
      </c>
      <c r="Y1219" s="36">
        <f t="shared" si="39"/>
        <v>0</v>
      </c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2"/>
      <c r="AL1219" s="12"/>
      <c r="AM1219" s="12"/>
      <c r="AN1219" s="12"/>
      <c r="AO1219" s="11"/>
      <c r="AP1219" s="11"/>
      <c r="AQ1219" s="12"/>
      <c r="AR1219" s="12"/>
      <c r="AS1219" s="12"/>
      <c r="AT1219" s="11"/>
      <c r="AU1219" s="11"/>
      <c r="AV1219" s="11"/>
      <c r="AW1219" s="11"/>
      <c r="AX1219" s="11"/>
      <c r="AY1219" s="11"/>
      <c r="AZ1219" s="11"/>
      <c r="BA1219" s="11"/>
      <c r="BB1219" s="12"/>
      <c r="BC1219" s="11"/>
      <c r="BD1219" s="16"/>
      <c r="BE1219" s="16"/>
    </row>
    <row r="1220" spans="1:57" x14ac:dyDescent="0.3">
      <c r="A1220" s="11" t="s">
        <v>4375</v>
      </c>
      <c r="B1220" s="11" t="s">
        <v>4376</v>
      </c>
      <c r="C1220" s="11" t="s">
        <v>1372</v>
      </c>
      <c r="D1220" s="11" t="s">
        <v>2269</v>
      </c>
      <c r="E1220" s="11" t="s">
        <v>461</v>
      </c>
      <c r="F1220" s="11" t="s">
        <v>461</v>
      </c>
      <c r="G1220" s="13">
        <v>42689.434837962966</v>
      </c>
      <c r="H1220" s="11"/>
      <c r="I1220" s="11"/>
      <c r="J1220" s="11" t="s">
        <v>387</v>
      </c>
      <c r="K1220" s="11"/>
      <c r="L1220" s="11" t="s">
        <v>699</v>
      </c>
      <c r="M1220" s="11" t="s">
        <v>353</v>
      </c>
      <c r="N1220" s="11">
        <v>1019960004</v>
      </c>
      <c r="O1220" s="11" t="s">
        <v>1475</v>
      </c>
      <c r="P1220" s="11" t="s">
        <v>111</v>
      </c>
      <c r="Q1220" s="11"/>
      <c r="R1220" s="11"/>
      <c r="S1220" s="11" t="s">
        <v>1374</v>
      </c>
      <c r="T1220" s="11"/>
      <c r="U1220" s="11"/>
      <c r="V1220" s="11"/>
      <c r="W1220" s="11"/>
      <c r="X1220" s="36">
        <f t="shared" si="38"/>
        <v>0</v>
      </c>
      <c r="Y1220" s="36">
        <f t="shared" si="39"/>
        <v>0</v>
      </c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2"/>
      <c r="AN1220" s="11"/>
      <c r="AO1220" s="11"/>
      <c r="AP1220" s="11"/>
      <c r="AQ1220" s="12"/>
      <c r="AR1220" s="11"/>
      <c r="AS1220" s="12"/>
      <c r="AT1220" s="11"/>
      <c r="AU1220" s="11"/>
      <c r="AV1220" s="11"/>
      <c r="AW1220" s="11"/>
      <c r="AX1220" s="11"/>
      <c r="AY1220" s="11"/>
      <c r="AZ1220" s="11"/>
      <c r="BA1220" s="11"/>
      <c r="BB1220" s="12"/>
      <c r="BC1220" s="11"/>
      <c r="BD1220" s="16"/>
      <c r="BE1220" s="16"/>
    </row>
    <row r="1221" spans="1:57" x14ac:dyDescent="0.3">
      <c r="A1221" s="11" t="s">
        <v>4377</v>
      </c>
      <c r="B1221" s="11" t="s">
        <v>4378</v>
      </c>
      <c r="C1221" s="11" t="s">
        <v>1372</v>
      </c>
      <c r="D1221" s="11" t="s">
        <v>1435</v>
      </c>
      <c r="E1221" s="11" t="s">
        <v>124</v>
      </c>
      <c r="F1221" s="11" t="s">
        <v>124</v>
      </c>
      <c r="G1221" s="13">
        <v>42691.364710648151</v>
      </c>
      <c r="H1221" s="11"/>
      <c r="I1221" s="11"/>
      <c r="J1221" s="11" t="s">
        <v>350</v>
      </c>
      <c r="K1221" s="11"/>
      <c r="L1221" s="11" t="s">
        <v>1047</v>
      </c>
      <c r="M1221" s="11" t="s">
        <v>348</v>
      </c>
      <c r="N1221" s="11">
        <v>1019960005</v>
      </c>
      <c r="O1221" s="11" t="s">
        <v>1475</v>
      </c>
      <c r="P1221" s="11" t="s">
        <v>124</v>
      </c>
      <c r="Q1221" s="11" t="s">
        <v>369</v>
      </c>
      <c r="R1221" s="11" t="s">
        <v>978</v>
      </c>
      <c r="S1221" s="11" t="s">
        <v>1383</v>
      </c>
      <c r="T1221" s="11">
        <v>325</v>
      </c>
      <c r="U1221" s="11">
        <v>324</v>
      </c>
      <c r="V1221" s="11"/>
      <c r="W1221" s="11"/>
      <c r="X1221" s="36">
        <f t="shared" si="38"/>
        <v>325</v>
      </c>
      <c r="Y1221" s="36">
        <f t="shared" si="39"/>
        <v>324</v>
      </c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2"/>
      <c r="AN1221" s="11"/>
      <c r="AO1221" s="11"/>
      <c r="AP1221" s="11"/>
      <c r="AQ1221" s="12"/>
      <c r="AR1221" s="11"/>
      <c r="AS1221" s="12"/>
      <c r="AT1221" s="11"/>
      <c r="AU1221" s="11"/>
      <c r="AV1221" s="11"/>
      <c r="AW1221" s="11"/>
      <c r="AX1221" s="11"/>
      <c r="AY1221" s="11"/>
      <c r="AZ1221" s="11"/>
      <c r="BA1221" s="11"/>
      <c r="BB1221" s="12"/>
      <c r="BC1221" s="11"/>
      <c r="BD1221" s="16"/>
      <c r="BE1221" s="16"/>
    </row>
    <row r="1222" spans="1:57" x14ac:dyDescent="0.3">
      <c r="A1222" s="11" t="s">
        <v>4379</v>
      </c>
      <c r="B1222" s="11" t="s">
        <v>4380</v>
      </c>
      <c r="C1222" s="11" t="s">
        <v>1372</v>
      </c>
      <c r="D1222" s="11" t="s">
        <v>1480</v>
      </c>
      <c r="E1222" s="11" t="s">
        <v>675</v>
      </c>
      <c r="F1222" s="11" t="s">
        <v>675</v>
      </c>
      <c r="G1222" s="13">
        <v>42691.448449074072</v>
      </c>
      <c r="H1222" s="13"/>
      <c r="I1222" s="11"/>
      <c r="J1222" s="11" t="s">
        <v>350</v>
      </c>
      <c r="K1222" s="11"/>
      <c r="L1222" s="11" t="s">
        <v>699</v>
      </c>
      <c r="M1222" s="11" t="s">
        <v>353</v>
      </c>
      <c r="N1222" s="11">
        <v>1069960001</v>
      </c>
      <c r="O1222" s="11" t="s">
        <v>1473</v>
      </c>
      <c r="P1222" s="11" t="s">
        <v>139</v>
      </c>
      <c r="Q1222" s="11" t="s">
        <v>369</v>
      </c>
      <c r="R1222" s="11" t="s">
        <v>979</v>
      </c>
      <c r="S1222" s="11" t="s">
        <v>1374</v>
      </c>
      <c r="T1222" s="11">
        <v>30</v>
      </c>
      <c r="U1222" s="11">
        <v>12</v>
      </c>
      <c r="V1222" s="11"/>
      <c r="W1222" s="11"/>
      <c r="X1222" s="36">
        <f t="shared" si="38"/>
        <v>30</v>
      </c>
      <c r="Y1222" s="36">
        <f t="shared" si="39"/>
        <v>12</v>
      </c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2"/>
      <c r="AL1222" s="12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6"/>
      <c r="BE1222" s="16"/>
    </row>
    <row r="1223" spans="1:57" x14ac:dyDescent="0.3">
      <c r="A1223" s="11" t="s">
        <v>4381</v>
      </c>
      <c r="B1223" s="11" t="s">
        <v>4382</v>
      </c>
      <c r="C1223" s="11" t="s">
        <v>1372</v>
      </c>
      <c r="D1223" s="11" t="s">
        <v>1436</v>
      </c>
      <c r="E1223" s="11" t="s">
        <v>423</v>
      </c>
      <c r="F1223" s="11" t="s">
        <v>423</v>
      </c>
      <c r="G1223" s="13">
        <v>42691.473298611112</v>
      </c>
      <c r="H1223" s="11"/>
      <c r="I1223" s="11"/>
      <c r="J1223" s="11" t="s">
        <v>350</v>
      </c>
      <c r="K1223" s="11"/>
      <c r="L1223" s="11" t="s">
        <v>699</v>
      </c>
      <c r="M1223" s="11" t="s">
        <v>353</v>
      </c>
      <c r="N1223" s="11">
        <v>1069960001</v>
      </c>
      <c r="O1223" s="11" t="s">
        <v>1473</v>
      </c>
      <c r="P1223" s="11" t="s">
        <v>297</v>
      </c>
      <c r="Q1223" s="11" t="s">
        <v>369</v>
      </c>
      <c r="R1223" s="11"/>
      <c r="S1223" s="11" t="s">
        <v>1374</v>
      </c>
      <c r="T1223" s="11">
        <v>330</v>
      </c>
      <c r="U1223" s="11">
        <v>324</v>
      </c>
      <c r="V1223" s="11"/>
      <c r="W1223" s="11"/>
      <c r="X1223" s="36">
        <f t="shared" si="38"/>
        <v>330</v>
      </c>
      <c r="Y1223" s="36">
        <f t="shared" si="39"/>
        <v>324</v>
      </c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2"/>
      <c r="AL1223" s="12"/>
      <c r="AM1223" s="11"/>
      <c r="AN1223" s="11"/>
      <c r="AO1223" s="11"/>
      <c r="AP1223" s="11"/>
      <c r="AQ1223" s="11"/>
      <c r="AR1223" s="11"/>
      <c r="AS1223" s="12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6"/>
      <c r="BE1223" s="16"/>
    </row>
    <row r="1224" spans="1:57" x14ac:dyDescent="0.3">
      <c r="A1224" s="11" t="s">
        <v>4383</v>
      </c>
      <c r="B1224" s="11" t="s">
        <v>4618</v>
      </c>
      <c r="C1224" s="11" t="s">
        <v>1372</v>
      </c>
      <c r="D1224" s="11" t="s">
        <v>1435</v>
      </c>
      <c r="E1224" s="11" t="s">
        <v>124</v>
      </c>
      <c r="F1224" s="11" t="s">
        <v>124</v>
      </c>
      <c r="G1224" s="13">
        <v>42691.591493055559</v>
      </c>
      <c r="H1224" s="13"/>
      <c r="I1224" s="11"/>
      <c r="J1224" s="11" t="s">
        <v>350</v>
      </c>
      <c r="K1224" s="11"/>
      <c r="L1224" s="11" t="s">
        <v>704</v>
      </c>
      <c r="M1224" s="11" t="s">
        <v>348</v>
      </c>
      <c r="N1224" s="11">
        <v>1019960005</v>
      </c>
      <c r="O1224" s="11" t="s">
        <v>1475</v>
      </c>
      <c r="P1224" s="11" t="s">
        <v>124</v>
      </c>
      <c r="Q1224" s="11" t="s">
        <v>369</v>
      </c>
      <c r="R1224" s="11" t="s">
        <v>978</v>
      </c>
      <c r="S1224" s="11" t="s">
        <v>1383</v>
      </c>
      <c r="T1224" s="11">
        <v>100</v>
      </c>
      <c r="U1224" s="11">
        <v>17</v>
      </c>
      <c r="V1224" s="11"/>
      <c r="W1224" s="11"/>
      <c r="X1224" s="36">
        <f t="shared" si="38"/>
        <v>100</v>
      </c>
      <c r="Y1224" s="36">
        <f t="shared" si="39"/>
        <v>17</v>
      </c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2"/>
      <c r="AL1224" s="12"/>
      <c r="AM1224" s="11"/>
      <c r="AN1224" s="11"/>
      <c r="AO1224" s="11"/>
      <c r="AP1224" s="11"/>
      <c r="AQ1224" s="11"/>
      <c r="AR1224" s="11"/>
      <c r="AS1224" s="12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6"/>
      <c r="BE1224" s="16"/>
    </row>
    <row r="1225" spans="1:57" x14ac:dyDescent="0.3">
      <c r="A1225" s="11" t="s">
        <v>4384</v>
      </c>
      <c r="B1225" s="11" t="s">
        <v>4385</v>
      </c>
      <c r="C1225" s="11" t="s">
        <v>1372</v>
      </c>
      <c r="D1225" s="11" t="s">
        <v>3913</v>
      </c>
      <c r="E1225" s="11" t="s">
        <v>3914</v>
      </c>
      <c r="F1225" s="11" t="s">
        <v>3914</v>
      </c>
      <c r="G1225" s="13">
        <v>42691.611331018517</v>
      </c>
      <c r="H1225" s="11">
        <v>42830.384953703702</v>
      </c>
      <c r="I1225" s="11" t="s">
        <v>3914</v>
      </c>
      <c r="J1225" s="11" t="s">
        <v>350</v>
      </c>
      <c r="K1225" s="11"/>
      <c r="L1225" s="11" t="s">
        <v>1047</v>
      </c>
      <c r="M1225" s="11" t="s">
        <v>348</v>
      </c>
      <c r="N1225" s="11">
        <v>1019960005</v>
      </c>
      <c r="O1225" s="11" t="s">
        <v>1475</v>
      </c>
      <c r="P1225" s="11" t="s">
        <v>135</v>
      </c>
      <c r="Q1225" s="11" t="s">
        <v>4386</v>
      </c>
      <c r="R1225" s="11" t="s">
        <v>979</v>
      </c>
      <c r="S1225" s="11" t="s">
        <v>1383</v>
      </c>
      <c r="T1225" s="11"/>
      <c r="U1225" s="11"/>
      <c r="V1225" s="11"/>
      <c r="W1225" s="11"/>
      <c r="X1225" s="36">
        <f t="shared" si="38"/>
        <v>0</v>
      </c>
      <c r="Y1225" s="36">
        <f t="shared" si="39"/>
        <v>0</v>
      </c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2"/>
      <c r="AL1225" s="12"/>
      <c r="AM1225" s="11"/>
      <c r="AN1225" s="11"/>
      <c r="AO1225" s="11"/>
      <c r="AP1225" s="11"/>
      <c r="AQ1225" s="11"/>
      <c r="AR1225" s="11"/>
      <c r="AS1225" s="12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6"/>
      <c r="BE1225" s="16"/>
    </row>
    <row r="1226" spans="1:57" x14ac:dyDescent="0.3">
      <c r="A1226" s="11" t="s">
        <v>4387</v>
      </c>
      <c r="B1226" s="11" t="s">
        <v>4388</v>
      </c>
      <c r="C1226" s="11" t="s">
        <v>1372</v>
      </c>
      <c r="D1226" s="11" t="s">
        <v>1449</v>
      </c>
      <c r="E1226" s="11" t="s">
        <v>649</v>
      </c>
      <c r="F1226" s="11" t="s">
        <v>649</v>
      </c>
      <c r="G1226" s="13">
        <v>42692.29582175926</v>
      </c>
      <c r="H1226" s="11">
        <v>42800.671354166669</v>
      </c>
      <c r="I1226" s="11" t="s">
        <v>649</v>
      </c>
      <c r="J1226" s="11" t="s">
        <v>350</v>
      </c>
      <c r="K1226" s="11"/>
      <c r="L1226" s="11" t="s">
        <v>699</v>
      </c>
      <c r="M1226" s="11" t="s">
        <v>353</v>
      </c>
      <c r="N1226" s="11">
        <v>1069960001</v>
      </c>
      <c r="O1226" s="11" t="s">
        <v>1473</v>
      </c>
      <c r="P1226" s="11" t="s">
        <v>77</v>
      </c>
      <c r="Q1226" s="11" t="s">
        <v>369</v>
      </c>
      <c r="R1226" s="11" t="s">
        <v>983</v>
      </c>
      <c r="S1226" s="11" t="s">
        <v>1374</v>
      </c>
      <c r="T1226" s="11">
        <v>18</v>
      </c>
      <c r="U1226" s="11"/>
      <c r="V1226" s="11"/>
      <c r="W1226" s="11"/>
      <c r="X1226" s="36">
        <f t="shared" si="38"/>
        <v>18</v>
      </c>
      <c r="Y1226" s="36">
        <f t="shared" si="39"/>
        <v>0</v>
      </c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2"/>
      <c r="AL1226" s="12"/>
      <c r="AM1226" s="11"/>
      <c r="AN1226" s="11"/>
      <c r="AO1226" s="11"/>
      <c r="AP1226" s="11"/>
      <c r="AQ1226" s="11"/>
      <c r="AR1226" s="11"/>
      <c r="AS1226" s="12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6"/>
      <c r="BE1226" s="16"/>
    </row>
    <row r="1227" spans="1:57" x14ac:dyDescent="0.3">
      <c r="A1227" s="11" t="s">
        <v>4389</v>
      </c>
      <c r="B1227" s="11" t="s">
        <v>4390</v>
      </c>
      <c r="C1227" s="11" t="s">
        <v>1372</v>
      </c>
      <c r="D1227" s="11" t="s">
        <v>4280</v>
      </c>
      <c r="E1227" s="11" t="s">
        <v>92</v>
      </c>
      <c r="F1227" s="11" t="s">
        <v>645</v>
      </c>
      <c r="G1227" s="13">
        <v>42692.356192129628</v>
      </c>
      <c r="H1227" s="11"/>
      <c r="I1227" s="11"/>
      <c r="J1227" s="11" t="s">
        <v>350</v>
      </c>
      <c r="K1227" s="11"/>
      <c r="L1227" s="11" t="s">
        <v>1047</v>
      </c>
      <c r="M1227" s="11" t="s">
        <v>353</v>
      </c>
      <c r="N1227" s="11">
        <v>1019960005</v>
      </c>
      <c r="O1227" s="11" t="s">
        <v>1475</v>
      </c>
      <c r="P1227" s="11" t="s">
        <v>92</v>
      </c>
      <c r="Q1227" s="11"/>
      <c r="R1227" s="11"/>
      <c r="S1227" s="11" t="s">
        <v>1374</v>
      </c>
      <c r="T1227" s="11">
        <v>360</v>
      </c>
      <c r="U1227" s="11"/>
      <c r="V1227" s="11"/>
      <c r="W1227" s="11"/>
      <c r="X1227" s="36">
        <f t="shared" si="38"/>
        <v>360</v>
      </c>
      <c r="Y1227" s="36">
        <f t="shared" si="39"/>
        <v>0</v>
      </c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2"/>
      <c r="AL1227" s="12"/>
      <c r="AM1227" s="12"/>
      <c r="AN1227" s="12"/>
      <c r="AO1227" s="11"/>
      <c r="AP1227" s="11"/>
      <c r="AQ1227" s="12"/>
      <c r="AR1227" s="12"/>
      <c r="AS1227" s="12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6"/>
      <c r="BE1227" s="16"/>
    </row>
    <row r="1228" spans="1:57" ht="28.8" x14ac:dyDescent="0.3">
      <c r="A1228" s="11" t="s">
        <v>4391</v>
      </c>
      <c r="B1228" s="49" t="s">
        <v>4392</v>
      </c>
      <c r="C1228" s="11" t="s">
        <v>1372</v>
      </c>
      <c r="D1228" s="11" t="s">
        <v>1471</v>
      </c>
      <c r="E1228" s="11" t="s">
        <v>602</v>
      </c>
      <c r="F1228" s="11" t="s">
        <v>633</v>
      </c>
      <c r="G1228" s="13">
        <v>42692.404166666667</v>
      </c>
      <c r="H1228" s="11">
        <v>42845.433171296296</v>
      </c>
      <c r="I1228" s="11" t="s">
        <v>633</v>
      </c>
      <c r="J1228" s="11" t="s">
        <v>350</v>
      </c>
      <c r="K1228" s="11"/>
      <c r="L1228" s="11" t="s">
        <v>699</v>
      </c>
      <c r="M1228" s="11" t="s">
        <v>348</v>
      </c>
      <c r="N1228" s="11">
        <v>1019960001</v>
      </c>
      <c r="O1228" s="11" t="s">
        <v>1473</v>
      </c>
      <c r="P1228" s="11" t="s">
        <v>602</v>
      </c>
      <c r="Q1228" s="11" t="s">
        <v>369</v>
      </c>
      <c r="R1228" s="11" t="s">
        <v>980</v>
      </c>
      <c r="S1228" s="11" t="s">
        <v>1374</v>
      </c>
      <c r="T1228" s="11">
        <v>338</v>
      </c>
      <c r="U1228" s="11">
        <v>339</v>
      </c>
      <c r="V1228" s="11"/>
      <c r="W1228" s="11"/>
      <c r="X1228" s="36">
        <f t="shared" si="38"/>
        <v>338</v>
      </c>
      <c r="Y1228" s="36">
        <f t="shared" si="39"/>
        <v>339</v>
      </c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2"/>
      <c r="AL1228" s="12"/>
      <c r="AM1228" s="11"/>
      <c r="AN1228" s="11"/>
      <c r="AO1228" s="11"/>
      <c r="AP1228" s="11"/>
      <c r="AQ1228" s="11"/>
      <c r="AR1228" s="11"/>
      <c r="AS1228" s="12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6"/>
      <c r="BE1228" s="16"/>
    </row>
    <row r="1229" spans="1:57" x14ac:dyDescent="0.3">
      <c r="A1229" s="11" t="s">
        <v>4393</v>
      </c>
      <c r="B1229" s="11" t="s">
        <v>4394</v>
      </c>
      <c r="C1229" s="11" t="s">
        <v>1372</v>
      </c>
      <c r="D1229" s="11" t="s">
        <v>1384</v>
      </c>
      <c r="E1229" s="11" t="s">
        <v>413</v>
      </c>
      <c r="F1229" s="11" t="s">
        <v>413</v>
      </c>
      <c r="G1229" s="13">
        <v>42692.598391203705</v>
      </c>
      <c r="H1229" s="11"/>
      <c r="I1229" s="11"/>
      <c r="J1229" s="11" t="s">
        <v>387</v>
      </c>
      <c r="K1229" s="11"/>
      <c r="L1229" s="11" t="s">
        <v>704</v>
      </c>
      <c r="M1229" s="11" t="s">
        <v>348</v>
      </c>
      <c r="N1229" s="11">
        <v>1069960001</v>
      </c>
      <c r="O1229" s="11" t="s">
        <v>1475</v>
      </c>
      <c r="P1229" s="11" t="s">
        <v>165</v>
      </c>
      <c r="Q1229" s="11" t="s">
        <v>2162</v>
      </c>
      <c r="R1229" s="11"/>
      <c r="S1229" s="11" t="s">
        <v>1374</v>
      </c>
      <c r="T1229" s="11"/>
      <c r="U1229" s="11"/>
      <c r="V1229" s="11"/>
      <c r="W1229" s="11"/>
      <c r="X1229" s="36">
        <f t="shared" si="38"/>
        <v>0</v>
      </c>
      <c r="Y1229" s="36">
        <f t="shared" si="39"/>
        <v>0</v>
      </c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6"/>
      <c r="BE1229" s="16"/>
    </row>
    <row r="1230" spans="1:57" x14ac:dyDescent="0.3">
      <c r="A1230" s="11" t="s">
        <v>1718</v>
      </c>
      <c r="B1230" s="11" t="s">
        <v>4395</v>
      </c>
      <c r="C1230" s="11" t="s">
        <v>1372</v>
      </c>
      <c r="D1230" s="11" t="s">
        <v>1470</v>
      </c>
      <c r="E1230" s="11" t="s">
        <v>555</v>
      </c>
      <c r="F1230" s="11" t="s">
        <v>555</v>
      </c>
      <c r="G1230" s="13">
        <v>42473.351909722223</v>
      </c>
      <c r="H1230" s="11"/>
      <c r="I1230" s="11"/>
      <c r="J1230" s="11" t="s">
        <v>350</v>
      </c>
      <c r="K1230" s="11"/>
      <c r="L1230" s="11" t="s">
        <v>699</v>
      </c>
      <c r="M1230" s="11" t="s">
        <v>353</v>
      </c>
      <c r="N1230" s="11">
        <v>1069960001</v>
      </c>
      <c r="O1230" s="11" t="s">
        <v>1475</v>
      </c>
      <c r="P1230" s="11" t="s">
        <v>241</v>
      </c>
      <c r="Q1230" s="11" t="s">
        <v>369</v>
      </c>
      <c r="R1230" s="11" t="s">
        <v>983</v>
      </c>
      <c r="S1230" s="11" t="s">
        <v>1374</v>
      </c>
      <c r="T1230" s="11">
        <v>101</v>
      </c>
      <c r="U1230" s="11">
        <v>101</v>
      </c>
      <c r="V1230" s="11">
        <v>150</v>
      </c>
      <c r="W1230" s="11">
        <v>150</v>
      </c>
      <c r="X1230" s="36">
        <f t="shared" si="38"/>
        <v>251</v>
      </c>
      <c r="Y1230" s="36">
        <f t="shared" si="39"/>
        <v>251</v>
      </c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2"/>
      <c r="AL1230" s="12"/>
      <c r="AM1230" s="12"/>
      <c r="AN1230" s="12"/>
      <c r="AO1230" s="11"/>
      <c r="AP1230" s="11"/>
      <c r="AQ1230" s="12"/>
      <c r="AR1230" s="12"/>
      <c r="AS1230" s="12"/>
      <c r="AT1230" s="11"/>
      <c r="AU1230" s="11"/>
      <c r="AV1230" s="11"/>
      <c r="AW1230" s="11"/>
      <c r="AX1230" s="11"/>
      <c r="AY1230" s="11"/>
      <c r="AZ1230" s="11"/>
      <c r="BA1230" s="11"/>
      <c r="BB1230" s="12"/>
      <c r="BC1230" s="11"/>
      <c r="BD1230" s="16"/>
      <c r="BE1230" s="16"/>
    </row>
    <row r="1231" spans="1:57" x14ac:dyDescent="0.3">
      <c r="A1231" s="11" t="s">
        <v>4396</v>
      </c>
      <c r="B1231" s="11" t="s">
        <v>4397</v>
      </c>
      <c r="C1231" s="11" t="s">
        <v>1372</v>
      </c>
      <c r="D1231" s="11" t="s">
        <v>1471</v>
      </c>
      <c r="E1231" s="11" t="s">
        <v>115</v>
      </c>
      <c r="F1231" s="11" t="s">
        <v>633</v>
      </c>
      <c r="G1231" s="13">
        <v>42696.526909722219</v>
      </c>
      <c r="H1231" s="13">
        <v>42842.562534722223</v>
      </c>
      <c r="I1231" s="11" t="s">
        <v>633</v>
      </c>
      <c r="J1231" s="11" t="s">
        <v>350</v>
      </c>
      <c r="K1231" s="11"/>
      <c r="L1231" s="11" t="s">
        <v>699</v>
      </c>
      <c r="M1231" s="11" t="s">
        <v>353</v>
      </c>
      <c r="N1231" s="11">
        <v>1069960001</v>
      </c>
      <c r="O1231" s="11" t="s">
        <v>1473</v>
      </c>
      <c r="P1231" s="11" t="s">
        <v>115</v>
      </c>
      <c r="Q1231" s="11" t="s">
        <v>369</v>
      </c>
      <c r="R1231" s="11" t="s">
        <v>980</v>
      </c>
      <c r="S1231" s="11" t="s">
        <v>1374</v>
      </c>
      <c r="T1231" s="11"/>
      <c r="U1231" s="11"/>
      <c r="V1231" s="11"/>
      <c r="W1231" s="11"/>
      <c r="X1231" s="36">
        <f t="shared" si="38"/>
        <v>0</v>
      </c>
      <c r="Y1231" s="36">
        <f t="shared" si="39"/>
        <v>0</v>
      </c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2"/>
      <c r="AL1231" s="12"/>
      <c r="AM1231" s="12"/>
      <c r="AN1231" s="12"/>
      <c r="AO1231" s="11"/>
      <c r="AP1231" s="11"/>
      <c r="AQ1231" s="12"/>
      <c r="AR1231" s="12"/>
      <c r="AS1231" s="12"/>
      <c r="AT1231" s="11"/>
      <c r="AU1231" s="11"/>
      <c r="AV1231" s="11"/>
      <c r="AW1231" s="11"/>
      <c r="AX1231" s="11"/>
      <c r="AY1231" s="11"/>
      <c r="AZ1231" s="11"/>
      <c r="BA1231" s="11"/>
      <c r="BB1231" s="12"/>
      <c r="BC1231" s="11"/>
      <c r="BD1231" s="16"/>
      <c r="BE1231" s="16"/>
    </row>
    <row r="1232" spans="1:57" x14ac:dyDescent="0.3">
      <c r="A1232" s="11" t="s">
        <v>4398</v>
      </c>
      <c r="B1232" s="11" t="s">
        <v>4871</v>
      </c>
      <c r="C1232" s="11" t="s">
        <v>1372</v>
      </c>
      <c r="D1232" s="11" t="s">
        <v>4872</v>
      </c>
      <c r="E1232" s="11" t="s">
        <v>706</v>
      </c>
      <c r="F1232" s="11" t="s">
        <v>706</v>
      </c>
      <c r="G1232" s="13">
        <v>42696.555011574077</v>
      </c>
      <c r="H1232" s="11"/>
      <c r="I1232" s="11"/>
      <c r="J1232" s="11" t="s">
        <v>350</v>
      </c>
      <c r="K1232" s="11"/>
      <c r="L1232" s="11" t="s">
        <v>704</v>
      </c>
      <c r="M1232" s="11" t="s">
        <v>348</v>
      </c>
      <c r="N1232" s="11">
        <v>1019950020</v>
      </c>
      <c r="O1232" s="11" t="s">
        <v>1475</v>
      </c>
      <c r="P1232" s="11" t="s">
        <v>115</v>
      </c>
      <c r="Q1232" s="11" t="s">
        <v>369</v>
      </c>
      <c r="R1232" s="11" t="s">
        <v>980</v>
      </c>
      <c r="S1232" s="11" t="s">
        <v>1374</v>
      </c>
      <c r="T1232" s="11"/>
      <c r="U1232" s="11"/>
      <c r="V1232" s="11"/>
      <c r="W1232" s="11"/>
      <c r="X1232" s="36">
        <f t="shared" si="38"/>
        <v>0</v>
      </c>
      <c r="Y1232" s="36">
        <f t="shared" si="39"/>
        <v>0</v>
      </c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2"/>
      <c r="AL1232" s="12"/>
      <c r="AM1232" s="12"/>
      <c r="AN1232" s="12"/>
      <c r="AO1232" s="11"/>
      <c r="AP1232" s="11"/>
      <c r="AQ1232" s="12"/>
      <c r="AR1232" s="12"/>
      <c r="AS1232" s="12"/>
      <c r="AT1232" s="11"/>
      <c r="AU1232" s="11"/>
      <c r="AV1232" s="11"/>
      <c r="AW1232" s="11"/>
      <c r="AX1232" s="11"/>
      <c r="AY1232" s="11"/>
      <c r="AZ1232" s="11"/>
      <c r="BA1232" s="11"/>
      <c r="BB1232" s="12"/>
      <c r="BC1232" s="11"/>
      <c r="BD1232" s="16"/>
      <c r="BE1232" s="16"/>
    </row>
    <row r="1233" spans="1:57" x14ac:dyDescent="0.3">
      <c r="A1233" s="11" t="s">
        <v>4399</v>
      </c>
      <c r="B1233" s="11" t="s">
        <v>4400</v>
      </c>
      <c r="C1233" s="11" t="s">
        <v>1372</v>
      </c>
      <c r="D1233" s="11" t="s">
        <v>1384</v>
      </c>
      <c r="E1233" s="11" t="s">
        <v>413</v>
      </c>
      <c r="F1233" s="11" t="s">
        <v>413</v>
      </c>
      <c r="G1233" s="13">
        <v>42696.664490740739</v>
      </c>
      <c r="H1233" s="13"/>
      <c r="I1233" s="11"/>
      <c r="J1233" s="11" t="s">
        <v>387</v>
      </c>
      <c r="K1233" s="11"/>
      <c r="L1233" s="11" t="s">
        <v>699</v>
      </c>
      <c r="M1233" s="11" t="s">
        <v>353</v>
      </c>
      <c r="N1233" s="11">
        <v>1019960004</v>
      </c>
      <c r="O1233" s="11"/>
      <c r="P1233" s="11" t="s">
        <v>165</v>
      </c>
      <c r="Q1233" s="11" t="s">
        <v>369</v>
      </c>
      <c r="R1233" s="11"/>
      <c r="S1233" s="11" t="s">
        <v>1374</v>
      </c>
      <c r="T1233" s="11"/>
      <c r="U1233" s="11"/>
      <c r="V1233" s="11"/>
      <c r="W1233" s="11"/>
      <c r="X1233" s="36">
        <f t="shared" si="38"/>
        <v>0</v>
      </c>
      <c r="Y1233" s="36">
        <f t="shared" si="39"/>
        <v>0</v>
      </c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2"/>
      <c r="AL1233" s="11"/>
      <c r="AM1233" s="12"/>
      <c r="AN1233" s="12"/>
      <c r="AO1233" s="11"/>
      <c r="AP1233" s="11"/>
      <c r="AQ1233" s="12"/>
      <c r="AR1233" s="12"/>
      <c r="AS1233" s="12"/>
      <c r="AT1233" s="11"/>
      <c r="AU1233" s="11"/>
      <c r="AV1233" s="11"/>
      <c r="AW1233" s="11"/>
      <c r="AX1233" s="11"/>
      <c r="AY1233" s="11"/>
      <c r="AZ1233" s="11"/>
      <c r="BA1233" s="11"/>
      <c r="BB1233" s="12"/>
      <c r="BC1233" s="11"/>
      <c r="BD1233" s="16"/>
      <c r="BE1233" s="16"/>
    </row>
    <row r="1234" spans="1:57" x14ac:dyDescent="0.3">
      <c r="A1234" s="11" t="s">
        <v>4401</v>
      </c>
      <c r="B1234" s="11" t="s">
        <v>4402</v>
      </c>
      <c r="C1234" s="11" t="s">
        <v>1372</v>
      </c>
      <c r="D1234" s="11" t="s">
        <v>3706</v>
      </c>
      <c r="E1234" s="11" t="s">
        <v>739</v>
      </c>
      <c r="F1234" s="11" t="s">
        <v>3931</v>
      </c>
      <c r="G1234" s="13">
        <v>42698.116863425923</v>
      </c>
      <c r="H1234" s="13"/>
      <c r="I1234" s="11"/>
      <c r="J1234" s="11" t="s">
        <v>387</v>
      </c>
      <c r="K1234" s="11"/>
      <c r="L1234" s="11" t="s">
        <v>699</v>
      </c>
      <c r="M1234" s="11" t="s">
        <v>353</v>
      </c>
      <c r="N1234" s="11">
        <v>1069960001</v>
      </c>
      <c r="O1234" s="11" t="s">
        <v>1473</v>
      </c>
      <c r="P1234" s="11" t="s">
        <v>165</v>
      </c>
      <c r="Q1234" s="11" t="s">
        <v>2180</v>
      </c>
      <c r="R1234" s="11"/>
      <c r="S1234" s="11" t="s">
        <v>1383</v>
      </c>
      <c r="T1234" s="11">
        <v>8</v>
      </c>
      <c r="U1234" s="11"/>
      <c r="V1234" s="11"/>
      <c r="W1234" s="11"/>
      <c r="X1234" s="36">
        <f t="shared" si="38"/>
        <v>8</v>
      </c>
      <c r="Y1234" s="36">
        <f t="shared" si="39"/>
        <v>0</v>
      </c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2"/>
      <c r="AL1234" s="11"/>
      <c r="AM1234" s="12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2"/>
      <c r="BC1234" s="11"/>
      <c r="BD1234" s="16"/>
      <c r="BE1234" s="16"/>
    </row>
    <row r="1235" spans="1:57" x14ac:dyDescent="0.3">
      <c r="A1235" s="11" t="s">
        <v>4403</v>
      </c>
      <c r="B1235" s="11" t="s">
        <v>4404</v>
      </c>
      <c r="C1235" s="11">
        <v>216</v>
      </c>
      <c r="D1235" s="11" t="s">
        <v>1435</v>
      </c>
      <c r="E1235" s="11" t="s">
        <v>124</v>
      </c>
      <c r="F1235" s="11" t="s">
        <v>124</v>
      </c>
      <c r="G1235" s="13">
        <v>42702.3675</v>
      </c>
      <c r="H1235" s="13"/>
      <c r="I1235" s="11"/>
      <c r="J1235" s="11" t="s">
        <v>350</v>
      </c>
      <c r="K1235" s="11"/>
      <c r="L1235" s="11" t="s">
        <v>1047</v>
      </c>
      <c r="M1235" s="11" t="s">
        <v>348</v>
      </c>
      <c r="N1235" s="11">
        <v>1019960005</v>
      </c>
      <c r="O1235" s="11" t="s">
        <v>1475</v>
      </c>
      <c r="P1235" s="11" t="s">
        <v>124</v>
      </c>
      <c r="Q1235" s="11" t="s">
        <v>2180</v>
      </c>
      <c r="R1235" s="11" t="s">
        <v>978</v>
      </c>
      <c r="S1235" s="11" t="s">
        <v>1374</v>
      </c>
      <c r="T1235" s="11">
        <v>80</v>
      </c>
      <c r="U1235" s="11">
        <v>80</v>
      </c>
      <c r="V1235" s="11"/>
      <c r="W1235" s="11"/>
      <c r="X1235" s="36">
        <f t="shared" si="38"/>
        <v>80</v>
      </c>
      <c r="Y1235" s="36">
        <f t="shared" si="39"/>
        <v>80</v>
      </c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6"/>
      <c r="BE1235" s="16"/>
    </row>
    <row r="1236" spans="1:57" x14ac:dyDescent="0.3">
      <c r="A1236" s="11" t="s">
        <v>4405</v>
      </c>
      <c r="B1236" s="11" t="s">
        <v>4406</v>
      </c>
      <c r="C1236" s="11" t="s">
        <v>1372</v>
      </c>
      <c r="D1236" s="11" t="s">
        <v>1391</v>
      </c>
      <c r="E1236" s="11" t="s">
        <v>379</v>
      </c>
      <c r="F1236" s="11" t="s">
        <v>379</v>
      </c>
      <c r="G1236" s="13">
        <v>42702.470277777778</v>
      </c>
      <c r="H1236" s="11"/>
      <c r="I1236" s="11"/>
      <c r="J1236" s="11" t="s">
        <v>387</v>
      </c>
      <c r="K1236" s="11"/>
      <c r="L1236" s="11" t="s">
        <v>699</v>
      </c>
      <c r="M1236" s="11" t="s">
        <v>353</v>
      </c>
      <c r="N1236" s="11">
        <v>1069960001</v>
      </c>
      <c r="O1236" s="11" t="s">
        <v>1473</v>
      </c>
      <c r="P1236" s="11" t="s">
        <v>165</v>
      </c>
      <c r="Q1236" s="11"/>
      <c r="R1236" s="11"/>
      <c r="S1236" s="11" t="s">
        <v>1374</v>
      </c>
      <c r="T1236" s="11"/>
      <c r="U1236" s="11"/>
      <c r="V1236" s="11"/>
      <c r="W1236" s="11"/>
      <c r="X1236" s="36">
        <f t="shared" si="38"/>
        <v>0</v>
      </c>
      <c r="Y1236" s="36">
        <f t="shared" si="39"/>
        <v>0</v>
      </c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6"/>
      <c r="BE1236" s="16"/>
    </row>
    <row r="1237" spans="1:57" x14ac:dyDescent="0.3">
      <c r="A1237" s="11" t="s">
        <v>4407</v>
      </c>
      <c r="B1237" s="11" t="s">
        <v>4408</v>
      </c>
      <c r="C1237" s="11" t="s">
        <v>1372</v>
      </c>
      <c r="D1237" s="11" t="s">
        <v>2269</v>
      </c>
      <c r="E1237" s="11" t="s">
        <v>461</v>
      </c>
      <c r="F1237" s="11" t="s">
        <v>461</v>
      </c>
      <c r="G1237" s="13">
        <v>42702.639247685183</v>
      </c>
      <c r="H1237" s="13"/>
      <c r="I1237" s="11"/>
      <c r="J1237" s="11" t="s">
        <v>387</v>
      </c>
      <c r="K1237" s="11"/>
      <c r="L1237" s="11" t="s">
        <v>699</v>
      </c>
      <c r="M1237" s="11" t="s">
        <v>353</v>
      </c>
      <c r="N1237" s="11">
        <v>1069960001</v>
      </c>
      <c r="O1237" s="11" t="s">
        <v>1473</v>
      </c>
      <c r="P1237" s="11" t="s">
        <v>111</v>
      </c>
      <c r="Q1237" s="11"/>
      <c r="R1237" s="11"/>
      <c r="S1237" s="11" t="s">
        <v>1383</v>
      </c>
      <c r="T1237" s="11"/>
      <c r="U1237" s="11"/>
      <c r="V1237" s="11"/>
      <c r="W1237" s="11"/>
      <c r="X1237" s="36">
        <f t="shared" si="38"/>
        <v>0</v>
      </c>
      <c r="Y1237" s="36">
        <f t="shared" si="39"/>
        <v>0</v>
      </c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2"/>
      <c r="AL1237" s="12"/>
      <c r="AM1237" s="11"/>
      <c r="AN1237" s="11"/>
      <c r="AO1237" s="11"/>
      <c r="AP1237" s="11"/>
      <c r="AQ1237" s="11"/>
      <c r="AR1237" s="11"/>
      <c r="AS1237" s="12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6"/>
      <c r="BE1237" s="16"/>
    </row>
    <row r="1238" spans="1:57" x14ac:dyDescent="0.3">
      <c r="A1238" s="11" t="s">
        <v>4409</v>
      </c>
      <c r="B1238" s="11" t="s">
        <v>4410</v>
      </c>
      <c r="C1238" s="11" t="s">
        <v>1372</v>
      </c>
      <c r="D1238" s="11" t="s">
        <v>1502</v>
      </c>
      <c r="E1238" s="11" t="s">
        <v>376</v>
      </c>
      <c r="F1238" s="11" t="s">
        <v>376</v>
      </c>
      <c r="G1238" s="13">
        <v>42702.919247685182</v>
      </c>
      <c r="H1238" s="13"/>
      <c r="I1238" s="11"/>
      <c r="J1238" s="11" t="s">
        <v>393</v>
      </c>
      <c r="K1238" s="11"/>
      <c r="L1238" s="11" t="s">
        <v>704</v>
      </c>
      <c r="M1238" s="11" t="s">
        <v>348</v>
      </c>
      <c r="N1238" s="11">
        <v>1019960008</v>
      </c>
      <c r="O1238" s="11" t="s">
        <v>1475</v>
      </c>
      <c r="P1238" s="11" t="s">
        <v>61</v>
      </c>
      <c r="Q1238" s="11" t="s">
        <v>369</v>
      </c>
      <c r="R1238" s="11" t="s">
        <v>978</v>
      </c>
      <c r="S1238" s="11" t="s">
        <v>1383</v>
      </c>
      <c r="T1238" s="11">
        <v>70</v>
      </c>
      <c r="U1238" s="11">
        <v>57</v>
      </c>
      <c r="V1238" s="11"/>
      <c r="W1238" s="11"/>
      <c r="X1238" s="36">
        <f t="shared" si="38"/>
        <v>70</v>
      </c>
      <c r="Y1238" s="36">
        <f t="shared" si="39"/>
        <v>57</v>
      </c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2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2"/>
      <c r="BC1238" s="11"/>
      <c r="BD1238" s="16"/>
      <c r="BE1238" s="16"/>
    </row>
    <row r="1239" spans="1:57" x14ac:dyDescent="0.3">
      <c r="A1239" s="11" t="s">
        <v>4411</v>
      </c>
      <c r="B1239" s="11" t="s">
        <v>4412</v>
      </c>
      <c r="C1239" s="11" t="s">
        <v>1372</v>
      </c>
      <c r="D1239" s="11" t="s">
        <v>3706</v>
      </c>
      <c r="E1239" s="11" t="s">
        <v>3707</v>
      </c>
      <c r="F1239" s="11" t="s">
        <v>3707</v>
      </c>
      <c r="G1239" s="13">
        <v>42703.217534722222</v>
      </c>
      <c r="H1239" s="11"/>
      <c r="I1239" s="11"/>
      <c r="J1239" s="11" t="s">
        <v>387</v>
      </c>
      <c r="K1239" s="11"/>
      <c r="L1239" s="11" t="s">
        <v>699</v>
      </c>
      <c r="M1239" s="11" t="s">
        <v>353</v>
      </c>
      <c r="N1239" s="11">
        <v>1069960001</v>
      </c>
      <c r="O1239" s="11" t="s">
        <v>1473</v>
      </c>
      <c r="P1239" s="11" t="s">
        <v>165</v>
      </c>
      <c r="Q1239" s="11" t="s">
        <v>369</v>
      </c>
      <c r="R1239" s="11" t="s">
        <v>979</v>
      </c>
      <c r="S1239" s="11" t="s">
        <v>1374</v>
      </c>
      <c r="T1239" s="11">
        <v>10</v>
      </c>
      <c r="U1239" s="11">
        <v>8</v>
      </c>
      <c r="V1239" s="11"/>
      <c r="W1239" s="11"/>
      <c r="X1239" s="36">
        <f t="shared" si="38"/>
        <v>10</v>
      </c>
      <c r="Y1239" s="36">
        <f t="shared" si="39"/>
        <v>8</v>
      </c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2"/>
      <c r="AL1239" s="11"/>
      <c r="AM1239" s="11"/>
      <c r="AN1239" s="11"/>
      <c r="AO1239" s="11"/>
      <c r="AP1239" s="11"/>
      <c r="AQ1239" s="12"/>
      <c r="AR1239" s="12"/>
      <c r="AS1239" s="12"/>
      <c r="AT1239" s="11"/>
      <c r="AU1239" s="11"/>
      <c r="AV1239" s="11"/>
      <c r="AW1239" s="11"/>
      <c r="AX1239" s="11"/>
      <c r="AY1239" s="11"/>
      <c r="AZ1239" s="11"/>
      <c r="BA1239" s="11"/>
      <c r="BB1239" s="12"/>
      <c r="BC1239" s="11"/>
      <c r="BD1239" s="16"/>
      <c r="BE1239" s="16"/>
    </row>
    <row r="1240" spans="1:57" x14ac:dyDescent="0.3">
      <c r="A1240" s="11" t="s">
        <v>4413</v>
      </c>
      <c r="B1240" s="11" t="s">
        <v>4873</v>
      </c>
      <c r="C1240" s="11" t="s">
        <v>1372</v>
      </c>
      <c r="D1240" s="11" t="s">
        <v>2871</v>
      </c>
      <c r="E1240" s="11" t="s">
        <v>2872</v>
      </c>
      <c r="F1240" s="11" t="s">
        <v>2872</v>
      </c>
      <c r="G1240" s="13">
        <v>42703.512835648151</v>
      </c>
      <c r="H1240" s="11"/>
      <c r="I1240" s="11"/>
      <c r="J1240" s="11" t="s">
        <v>350</v>
      </c>
      <c r="K1240" s="11"/>
      <c r="L1240" s="11"/>
      <c r="M1240" s="11"/>
      <c r="N1240" s="11"/>
      <c r="O1240" s="11"/>
      <c r="P1240" s="11" t="s">
        <v>77</v>
      </c>
      <c r="Q1240" s="11" t="s">
        <v>369</v>
      </c>
      <c r="R1240" s="11" t="s">
        <v>983</v>
      </c>
      <c r="S1240" s="11" t="s">
        <v>1374</v>
      </c>
      <c r="T1240" s="11"/>
      <c r="U1240" s="11"/>
      <c r="V1240" s="11"/>
      <c r="W1240" s="11"/>
      <c r="X1240" s="36">
        <f t="shared" si="38"/>
        <v>0</v>
      </c>
      <c r="Y1240" s="36">
        <f t="shared" si="39"/>
        <v>0</v>
      </c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2"/>
      <c r="AL1240" s="12"/>
      <c r="AM1240" s="12"/>
      <c r="AN1240" s="12"/>
      <c r="AO1240" s="11"/>
      <c r="AP1240" s="11"/>
      <c r="AQ1240" s="12"/>
      <c r="AR1240" s="12"/>
      <c r="AS1240" s="12"/>
      <c r="AT1240" s="11"/>
      <c r="AU1240" s="11"/>
      <c r="AV1240" s="11"/>
      <c r="AW1240" s="11"/>
      <c r="AX1240" s="11"/>
      <c r="AY1240" s="11"/>
      <c r="AZ1240" s="11"/>
      <c r="BA1240" s="11"/>
      <c r="BB1240" s="12"/>
      <c r="BC1240" s="11"/>
      <c r="BD1240" s="16"/>
      <c r="BE1240" s="16"/>
    </row>
    <row r="1241" spans="1:57" ht="57.6" x14ac:dyDescent="0.3">
      <c r="A1241" s="11" t="s">
        <v>4414</v>
      </c>
      <c r="B1241" s="49" t="s">
        <v>4415</v>
      </c>
      <c r="C1241" s="11" t="s">
        <v>1372</v>
      </c>
      <c r="D1241" s="11" t="s">
        <v>1431</v>
      </c>
      <c r="E1241" s="11" t="s">
        <v>395</v>
      </c>
      <c r="F1241" s="11" t="s">
        <v>395</v>
      </c>
      <c r="G1241" s="13">
        <v>42703.609675925924</v>
      </c>
      <c r="H1241" s="13"/>
      <c r="I1241" s="11"/>
      <c r="J1241" s="11" t="s">
        <v>350</v>
      </c>
      <c r="K1241" s="11"/>
      <c r="L1241" s="11" t="s">
        <v>704</v>
      </c>
      <c r="M1241" s="11" t="s">
        <v>348</v>
      </c>
      <c r="N1241" s="11">
        <v>1069960001</v>
      </c>
      <c r="O1241" s="11" t="s">
        <v>1475</v>
      </c>
      <c r="P1241" s="11" t="s">
        <v>77</v>
      </c>
      <c r="Q1241" s="11" t="s">
        <v>369</v>
      </c>
      <c r="R1241" s="11" t="s">
        <v>983</v>
      </c>
      <c r="S1241" s="11" t="s">
        <v>1383</v>
      </c>
      <c r="T1241" s="11"/>
      <c r="U1241" s="11"/>
      <c r="V1241" s="11"/>
      <c r="W1241" s="11"/>
      <c r="X1241" s="36">
        <f t="shared" si="38"/>
        <v>0</v>
      </c>
      <c r="Y1241" s="36">
        <f t="shared" si="39"/>
        <v>0</v>
      </c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6"/>
      <c r="BE1241" s="16"/>
    </row>
    <row r="1242" spans="1:57" x14ac:dyDescent="0.3">
      <c r="A1242" s="11" t="s">
        <v>4416</v>
      </c>
      <c r="B1242" s="11" t="s">
        <v>4417</v>
      </c>
      <c r="C1242" s="11" t="s">
        <v>1372</v>
      </c>
      <c r="D1242" s="11" t="s">
        <v>1431</v>
      </c>
      <c r="E1242" s="11" t="s">
        <v>395</v>
      </c>
      <c r="F1242" s="11" t="s">
        <v>395</v>
      </c>
      <c r="G1242" s="13">
        <v>42703.662777777776</v>
      </c>
      <c r="H1242" s="11"/>
      <c r="I1242" s="11"/>
      <c r="J1242" s="11" t="s">
        <v>350</v>
      </c>
      <c r="K1242" s="11"/>
      <c r="L1242" s="11" t="s">
        <v>704</v>
      </c>
      <c r="M1242" s="11" t="s">
        <v>353</v>
      </c>
      <c r="N1242" s="11">
        <v>1069960001</v>
      </c>
      <c r="O1242" s="11" t="s">
        <v>1475</v>
      </c>
      <c r="P1242" s="11" t="s">
        <v>77</v>
      </c>
      <c r="Q1242" s="11" t="s">
        <v>2316</v>
      </c>
      <c r="R1242" s="11" t="s">
        <v>983</v>
      </c>
      <c r="S1242" s="11" t="s">
        <v>1374</v>
      </c>
      <c r="T1242" s="11"/>
      <c r="U1242" s="11"/>
      <c r="V1242" s="11"/>
      <c r="W1242" s="11"/>
      <c r="X1242" s="36">
        <f t="shared" si="38"/>
        <v>0</v>
      </c>
      <c r="Y1242" s="36">
        <f t="shared" si="39"/>
        <v>0</v>
      </c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2"/>
      <c r="AL1242" s="12"/>
      <c r="AM1242" s="12"/>
      <c r="AN1242" s="11"/>
      <c r="AO1242" s="11"/>
      <c r="AP1242" s="11"/>
      <c r="AQ1242" s="12"/>
      <c r="AR1242" s="11"/>
      <c r="AS1242" s="12"/>
      <c r="AT1242" s="11"/>
      <c r="AU1242" s="11"/>
      <c r="AV1242" s="11"/>
      <c r="AW1242" s="11"/>
      <c r="AX1242" s="11"/>
      <c r="AY1242" s="11"/>
      <c r="AZ1242" s="11"/>
      <c r="BA1242" s="11"/>
      <c r="BB1242" s="12"/>
      <c r="BC1242" s="11"/>
      <c r="BD1242" s="16"/>
      <c r="BE1242" s="16"/>
    </row>
    <row r="1243" spans="1:57" x14ac:dyDescent="0.3">
      <c r="A1243" s="11" t="s">
        <v>4418</v>
      </c>
      <c r="B1243" s="11" t="s">
        <v>4419</v>
      </c>
      <c r="C1243" s="11" t="s">
        <v>1372</v>
      </c>
      <c r="D1243" s="11" t="s">
        <v>1479</v>
      </c>
      <c r="E1243" s="11" t="s">
        <v>706</v>
      </c>
      <c r="F1243" s="11" t="s">
        <v>706</v>
      </c>
      <c r="G1243" s="13">
        <v>42704.609884259262</v>
      </c>
      <c r="H1243" s="13"/>
      <c r="I1243" s="11"/>
      <c r="J1243" s="11" t="s">
        <v>350</v>
      </c>
      <c r="K1243" s="11"/>
      <c r="L1243" s="11" t="s">
        <v>700</v>
      </c>
      <c r="M1243" s="11" t="s">
        <v>353</v>
      </c>
      <c r="N1243" s="11">
        <v>1019960005</v>
      </c>
      <c r="O1243" s="11" t="s">
        <v>1473</v>
      </c>
      <c r="P1243" s="11" t="s">
        <v>115</v>
      </c>
      <c r="Q1243" s="11" t="s">
        <v>369</v>
      </c>
      <c r="R1243" s="11" t="s">
        <v>980</v>
      </c>
      <c r="S1243" s="11" t="s">
        <v>1374</v>
      </c>
      <c r="T1243" s="11"/>
      <c r="U1243" s="11"/>
      <c r="V1243" s="11"/>
      <c r="W1243" s="11"/>
      <c r="X1243" s="36">
        <f t="shared" si="38"/>
        <v>0</v>
      </c>
      <c r="Y1243" s="36">
        <f t="shared" si="39"/>
        <v>0</v>
      </c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2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2"/>
      <c r="BC1243" s="11"/>
      <c r="BD1243" s="16"/>
      <c r="BE1243" s="16"/>
    </row>
    <row r="1244" spans="1:57" x14ac:dyDescent="0.3">
      <c r="A1244" s="11" t="s">
        <v>4420</v>
      </c>
      <c r="B1244" s="11" t="s">
        <v>4421</v>
      </c>
      <c r="C1244" s="11" t="s">
        <v>1372</v>
      </c>
      <c r="D1244" s="11" t="s">
        <v>1479</v>
      </c>
      <c r="E1244" s="11" t="s">
        <v>706</v>
      </c>
      <c r="F1244" s="11" t="s">
        <v>706</v>
      </c>
      <c r="G1244" s="13">
        <v>42705.341574074075</v>
      </c>
      <c r="H1244" s="11"/>
      <c r="I1244" s="11"/>
      <c r="J1244" s="11" t="s">
        <v>350</v>
      </c>
      <c r="K1244" s="11"/>
      <c r="L1244" s="11" t="s">
        <v>704</v>
      </c>
      <c r="M1244" s="11" t="s">
        <v>348</v>
      </c>
      <c r="N1244" s="11">
        <v>1019950020</v>
      </c>
      <c r="O1244" s="11"/>
      <c r="P1244" s="11" t="s">
        <v>115</v>
      </c>
      <c r="Q1244" s="11" t="s">
        <v>369</v>
      </c>
      <c r="R1244" s="11" t="s">
        <v>980</v>
      </c>
      <c r="S1244" s="11" t="s">
        <v>1374</v>
      </c>
      <c r="T1244" s="11">
        <v>1428</v>
      </c>
      <c r="U1244" s="11">
        <v>841</v>
      </c>
      <c r="V1244" s="11"/>
      <c r="W1244" s="11"/>
      <c r="X1244" s="36">
        <f t="shared" si="38"/>
        <v>1428</v>
      </c>
      <c r="Y1244" s="36">
        <f t="shared" si="39"/>
        <v>841</v>
      </c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2"/>
      <c r="AL1244" s="12"/>
      <c r="AM1244" s="12"/>
      <c r="AN1244" s="12"/>
      <c r="AO1244" s="11"/>
      <c r="AP1244" s="11"/>
      <c r="AQ1244" s="12"/>
      <c r="AR1244" s="12"/>
      <c r="AS1244" s="12"/>
      <c r="AT1244" s="11"/>
      <c r="AU1244" s="11"/>
      <c r="AV1244" s="11"/>
      <c r="AW1244" s="11"/>
      <c r="AX1244" s="11"/>
      <c r="AY1244" s="11"/>
      <c r="AZ1244" s="11"/>
      <c r="BA1244" s="11"/>
      <c r="BB1244" s="12"/>
      <c r="BC1244" s="11"/>
      <c r="BD1244" s="16"/>
      <c r="BE1244" s="16"/>
    </row>
    <row r="1245" spans="1:57" x14ac:dyDescent="0.3">
      <c r="A1245" s="11" t="s">
        <v>4422</v>
      </c>
      <c r="B1245" s="11" t="s">
        <v>4423</v>
      </c>
      <c r="C1245" s="11" t="s">
        <v>1372</v>
      </c>
      <c r="D1245" s="11" t="s">
        <v>1471</v>
      </c>
      <c r="E1245" s="11" t="s">
        <v>602</v>
      </c>
      <c r="F1245" s="11" t="s">
        <v>633</v>
      </c>
      <c r="G1245" s="13">
        <v>42705.525567129633</v>
      </c>
      <c r="H1245" s="13">
        <v>42845.434398148151</v>
      </c>
      <c r="I1245" s="11" t="s">
        <v>633</v>
      </c>
      <c r="J1245" s="11" t="s">
        <v>350</v>
      </c>
      <c r="K1245" s="11"/>
      <c r="L1245" s="11" t="s">
        <v>704</v>
      </c>
      <c r="M1245" s="11" t="s">
        <v>348</v>
      </c>
      <c r="N1245" s="11">
        <v>1019960001</v>
      </c>
      <c r="O1245" s="11"/>
      <c r="P1245" s="11" t="s">
        <v>602</v>
      </c>
      <c r="Q1245" s="11" t="s">
        <v>369</v>
      </c>
      <c r="R1245" s="11" t="s">
        <v>980</v>
      </c>
      <c r="S1245" s="11" t="s">
        <v>1374</v>
      </c>
      <c r="T1245" s="11">
        <v>1077</v>
      </c>
      <c r="U1245" s="11">
        <v>1084</v>
      </c>
      <c r="V1245" s="11"/>
      <c r="W1245" s="11"/>
      <c r="X1245" s="36">
        <f t="shared" si="38"/>
        <v>1077</v>
      </c>
      <c r="Y1245" s="36">
        <f t="shared" si="39"/>
        <v>1084</v>
      </c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2"/>
      <c r="AL1245" s="12"/>
      <c r="AM1245" s="12"/>
      <c r="AN1245" s="12"/>
      <c r="AO1245" s="11"/>
      <c r="AP1245" s="11"/>
      <c r="AQ1245" s="12"/>
      <c r="AR1245" s="12"/>
      <c r="AS1245" s="12"/>
      <c r="AT1245" s="11"/>
      <c r="AU1245" s="11"/>
      <c r="AV1245" s="11"/>
      <c r="AW1245" s="11"/>
      <c r="AX1245" s="11"/>
      <c r="AY1245" s="11"/>
      <c r="AZ1245" s="11"/>
      <c r="BA1245" s="11"/>
      <c r="BB1245" s="12"/>
      <c r="BC1245" s="11"/>
      <c r="BD1245" s="16"/>
      <c r="BE1245" s="16"/>
    </row>
    <row r="1246" spans="1:57" x14ac:dyDescent="0.3">
      <c r="A1246" s="11" t="s">
        <v>4424</v>
      </c>
      <c r="B1246" s="11" t="s">
        <v>4874</v>
      </c>
      <c r="C1246" s="11" t="s">
        <v>1372</v>
      </c>
      <c r="D1246" s="11" t="s">
        <v>1517</v>
      </c>
      <c r="E1246" s="11" t="s">
        <v>4425</v>
      </c>
      <c r="F1246" s="11" t="s">
        <v>4426</v>
      </c>
      <c r="G1246" s="13">
        <v>42705.664155092592</v>
      </c>
      <c r="H1246" s="11"/>
      <c r="I1246" s="11"/>
      <c r="J1246" s="11" t="s">
        <v>387</v>
      </c>
      <c r="K1246" s="11"/>
      <c r="L1246" s="11" t="s">
        <v>704</v>
      </c>
      <c r="M1246" s="11" t="s">
        <v>348</v>
      </c>
      <c r="N1246" s="11">
        <v>1019960002</v>
      </c>
      <c r="O1246" s="11" t="s">
        <v>1475</v>
      </c>
      <c r="P1246" s="11" t="s">
        <v>165</v>
      </c>
      <c r="Q1246" s="11"/>
      <c r="R1246" s="11"/>
      <c r="S1246" s="11" t="s">
        <v>1374</v>
      </c>
      <c r="T1246" s="11">
        <v>80</v>
      </c>
      <c r="U1246" s="11"/>
      <c r="V1246" s="11">
        <v>0</v>
      </c>
      <c r="W1246" s="11"/>
      <c r="X1246" s="36">
        <f t="shared" si="38"/>
        <v>80</v>
      </c>
      <c r="Y1246" s="36">
        <f t="shared" si="39"/>
        <v>0</v>
      </c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2"/>
      <c r="AL1246" s="12"/>
      <c r="AM1246" s="11"/>
      <c r="AN1246" s="11"/>
      <c r="AO1246" s="11"/>
      <c r="AP1246" s="11"/>
      <c r="AQ1246" s="11"/>
      <c r="AR1246" s="11"/>
      <c r="AS1246" s="12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6"/>
      <c r="BE1246" s="16"/>
    </row>
    <row r="1247" spans="1:57" x14ac:dyDescent="0.3">
      <c r="A1247" s="11" t="s">
        <v>4427</v>
      </c>
      <c r="B1247" s="11" t="s">
        <v>4428</v>
      </c>
      <c r="C1247" s="11" t="s">
        <v>1372</v>
      </c>
      <c r="D1247" s="11" t="s">
        <v>1470</v>
      </c>
      <c r="E1247" s="11" t="s">
        <v>555</v>
      </c>
      <c r="F1247" s="11" t="s">
        <v>555</v>
      </c>
      <c r="G1247" s="13">
        <v>42706.418287037035</v>
      </c>
      <c r="H1247" s="11"/>
      <c r="I1247" s="11"/>
      <c r="J1247" s="11" t="s">
        <v>350</v>
      </c>
      <c r="K1247" s="11"/>
      <c r="L1247" s="11" t="s">
        <v>699</v>
      </c>
      <c r="M1247" s="11" t="s">
        <v>348</v>
      </c>
      <c r="N1247" s="11">
        <v>1019960001</v>
      </c>
      <c r="O1247" s="11" t="s">
        <v>1475</v>
      </c>
      <c r="P1247" s="11" t="s">
        <v>241</v>
      </c>
      <c r="Q1247" s="11" t="s">
        <v>369</v>
      </c>
      <c r="R1247" s="11" t="s">
        <v>983</v>
      </c>
      <c r="S1247" s="11" t="s">
        <v>1374</v>
      </c>
      <c r="T1247" s="11">
        <v>153</v>
      </c>
      <c r="U1247" s="11">
        <v>153</v>
      </c>
      <c r="V1247" s="11"/>
      <c r="W1247" s="11"/>
      <c r="X1247" s="36">
        <f t="shared" si="38"/>
        <v>153</v>
      </c>
      <c r="Y1247" s="36">
        <f t="shared" si="39"/>
        <v>153</v>
      </c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2"/>
      <c r="BC1247" s="11"/>
      <c r="BD1247" s="16"/>
      <c r="BE1247" s="16"/>
    </row>
    <row r="1248" spans="1:57" x14ac:dyDescent="0.3">
      <c r="A1248" s="11" t="s">
        <v>4429</v>
      </c>
      <c r="B1248" s="11" t="s">
        <v>4430</v>
      </c>
      <c r="C1248" s="11" t="s">
        <v>1372</v>
      </c>
      <c r="D1248" s="11" t="s">
        <v>1470</v>
      </c>
      <c r="E1248" s="11" t="s">
        <v>555</v>
      </c>
      <c r="F1248" s="11" t="s">
        <v>555</v>
      </c>
      <c r="G1248" s="13">
        <v>42706.481550925928</v>
      </c>
      <c r="H1248" s="11"/>
      <c r="I1248" s="11"/>
      <c r="J1248" s="11" t="s">
        <v>350</v>
      </c>
      <c r="K1248" s="11"/>
      <c r="L1248" s="11" t="s">
        <v>699</v>
      </c>
      <c r="M1248" s="11" t="s">
        <v>353</v>
      </c>
      <c r="N1248" s="11">
        <v>1069960001</v>
      </c>
      <c r="O1248" s="11" t="s">
        <v>1473</v>
      </c>
      <c r="P1248" s="11" t="s">
        <v>241</v>
      </c>
      <c r="Q1248" s="11" t="s">
        <v>369</v>
      </c>
      <c r="R1248" s="11" t="s">
        <v>983</v>
      </c>
      <c r="S1248" s="11" t="s">
        <v>1374</v>
      </c>
      <c r="T1248" s="11">
        <v>68</v>
      </c>
      <c r="U1248" s="11" t="s">
        <v>4875</v>
      </c>
      <c r="V1248" s="11">
        <v>80</v>
      </c>
      <c r="W1248" s="11"/>
      <c r="X1248" s="36">
        <f t="shared" si="38"/>
        <v>148</v>
      </c>
      <c r="Y1248" s="36" t="e">
        <f t="shared" si="39"/>
        <v>#VALUE!</v>
      </c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2"/>
      <c r="BC1248" s="11"/>
      <c r="BD1248" s="16"/>
      <c r="BE1248" s="16"/>
    </row>
    <row r="1249" spans="1:57" x14ac:dyDescent="0.3">
      <c r="A1249" s="11" t="s">
        <v>4431</v>
      </c>
      <c r="B1249" s="11" t="s">
        <v>4619</v>
      </c>
      <c r="C1249" s="11" t="s">
        <v>1372</v>
      </c>
      <c r="D1249" s="11" t="s">
        <v>3238</v>
      </c>
      <c r="E1249" s="11" t="s">
        <v>2944</v>
      </c>
      <c r="F1249" s="11" t="s">
        <v>2944</v>
      </c>
      <c r="G1249" s="13">
        <v>42706.7344212963</v>
      </c>
      <c r="H1249" s="11"/>
      <c r="I1249" s="11"/>
      <c r="J1249" s="11" t="s">
        <v>350</v>
      </c>
      <c r="K1249" s="11"/>
      <c r="L1249" s="11" t="s">
        <v>704</v>
      </c>
      <c r="M1249" s="11" t="s">
        <v>348</v>
      </c>
      <c r="N1249" s="11">
        <v>1019960005</v>
      </c>
      <c r="O1249" s="11" t="s">
        <v>1475</v>
      </c>
      <c r="P1249" s="11" t="s">
        <v>139</v>
      </c>
      <c r="Q1249" s="11" t="s">
        <v>2180</v>
      </c>
      <c r="R1249" s="11" t="s">
        <v>979</v>
      </c>
      <c r="S1249" s="11" t="s">
        <v>1374</v>
      </c>
      <c r="T1249" s="11">
        <v>1130</v>
      </c>
      <c r="U1249" s="11"/>
      <c r="V1249" s="11"/>
      <c r="W1249" s="11"/>
      <c r="X1249" s="36">
        <f t="shared" si="38"/>
        <v>1130</v>
      </c>
      <c r="Y1249" s="36">
        <f t="shared" si="39"/>
        <v>0</v>
      </c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2"/>
      <c r="AL1249" s="12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6"/>
      <c r="BE1249" s="16"/>
    </row>
    <row r="1250" spans="1:57" x14ac:dyDescent="0.3">
      <c r="A1250" s="11" t="s">
        <v>4432</v>
      </c>
      <c r="B1250" s="11" t="s">
        <v>4433</v>
      </c>
      <c r="C1250" s="11" t="s">
        <v>1372</v>
      </c>
      <c r="D1250" s="11" t="s">
        <v>3198</v>
      </c>
      <c r="E1250" s="11" t="s">
        <v>654</v>
      </c>
      <c r="F1250" s="11" t="s">
        <v>654</v>
      </c>
      <c r="G1250" s="13">
        <v>42709.57372685185</v>
      </c>
      <c r="H1250" s="11"/>
      <c r="I1250" s="11"/>
      <c r="J1250" s="11" t="s">
        <v>350</v>
      </c>
      <c r="K1250" s="11"/>
      <c r="L1250" s="11" t="s">
        <v>699</v>
      </c>
      <c r="M1250" s="11" t="s">
        <v>353</v>
      </c>
      <c r="N1250" s="11">
        <v>1069960001</v>
      </c>
      <c r="O1250" s="11" t="s">
        <v>1473</v>
      </c>
      <c r="P1250" s="11" t="s">
        <v>520</v>
      </c>
      <c r="Q1250" s="11" t="s">
        <v>369</v>
      </c>
      <c r="R1250" s="11" t="s">
        <v>983</v>
      </c>
      <c r="S1250" s="11" t="s">
        <v>1374</v>
      </c>
      <c r="T1250" s="11">
        <v>60</v>
      </c>
      <c r="U1250" s="11">
        <v>59</v>
      </c>
      <c r="V1250" s="11"/>
      <c r="W1250" s="11"/>
      <c r="X1250" s="36">
        <f t="shared" si="38"/>
        <v>60</v>
      </c>
      <c r="Y1250" s="36">
        <f t="shared" si="39"/>
        <v>59</v>
      </c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2"/>
      <c r="AN1250" s="12"/>
      <c r="AO1250" s="12"/>
      <c r="AP1250" s="12"/>
      <c r="AQ1250" s="12"/>
      <c r="AR1250" s="12"/>
      <c r="AS1250" s="12"/>
      <c r="AT1250" s="11"/>
      <c r="AU1250" s="11"/>
      <c r="AV1250" s="11"/>
      <c r="AW1250" s="11"/>
      <c r="AX1250" s="11"/>
      <c r="AY1250" s="11"/>
      <c r="AZ1250" s="11"/>
      <c r="BA1250" s="11"/>
      <c r="BB1250" s="12"/>
      <c r="BC1250" s="11"/>
      <c r="BD1250" s="16"/>
      <c r="BE1250" s="16"/>
    </row>
    <row r="1251" spans="1:57" x14ac:dyDescent="0.3">
      <c r="A1251" s="11" t="s">
        <v>4434</v>
      </c>
      <c r="B1251" s="11" t="s">
        <v>4620</v>
      </c>
      <c r="C1251" s="11" t="s">
        <v>1372</v>
      </c>
      <c r="D1251" s="11" t="s">
        <v>1752</v>
      </c>
      <c r="E1251" s="11" t="s">
        <v>648</v>
      </c>
      <c r="F1251" s="11" t="s">
        <v>3462</v>
      </c>
      <c r="G1251" s="13">
        <v>42709.725011574075</v>
      </c>
      <c r="H1251" s="13"/>
      <c r="I1251" s="11"/>
      <c r="J1251" s="11" t="s">
        <v>350</v>
      </c>
      <c r="K1251" s="11"/>
      <c r="L1251" s="11" t="s">
        <v>704</v>
      </c>
      <c r="M1251" s="11" t="s">
        <v>348</v>
      </c>
      <c r="N1251" s="11">
        <v>1019960005</v>
      </c>
      <c r="O1251" s="11" t="s">
        <v>1475</v>
      </c>
      <c r="P1251" s="11" t="s">
        <v>135</v>
      </c>
      <c r="Q1251" s="11" t="s">
        <v>4386</v>
      </c>
      <c r="R1251" s="11" t="s">
        <v>979</v>
      </c>
      <c r="S1251" s="11" t="s">
        <v>1383</v>
      </c>
      <c r="T1251" s="11">
        <v>60</v>
      </c>
      <c r="U1251" s="11"/>
      <c r="V1251" s="11"/>
      <c r="W1251" s="11"/>
      <c r="X1251" s="36">
        <f t="shared" si="38"/>
        <v>60</v>
      </c>
      <c r="Y1251" s="36">
        <f t="shared" si="39"/>
        <v>0</v>
      </c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2"/>
      <c r="AL1251" s="12"/>
      <c r="AM1251" s="12"/>
      <c r="AN1251" s="12"/>
      <c r="AO1251" s="11"/>
      <c r="AP1251" s="11"/>
      <c r="AQ1251" s="12"/>
      <c r="AR1251" s="12"/>
      <c r="AS1251" s="12"/>
      <c r="AT1251" s="11"/>
      <c r="AU1251" s="11"/>
      <c r="AV1251" s="11"/>
      <c r="AW1251" s="11"/>
      <c r="AX1251" s="11"/>
      <c r="AY1251" s="11"/>
      <c r="AZ1251" s="11"/>
      <c r="BA1251" s="11"/>
      <c r="BB1251" s="12"/>
      <c r="BC1251" s="11"/>
      <c r="BD1251" s="16"/>
      <c r="BE1251" s="16"/>
    </row>
    <row r="1252" spans="1:57" x14ac:dyDescent="0.3">
      <c r="A1252" s="11" t="s">
        <v>4435</v>
      </c>
      <c r="B1252" s="11" t="s">
        <v>4621</v>
      </c>
      <c r="C1252" s="11" t="s">
        <v>1372</v>
      </c>
      <c r="D1252" s="11" t="s">
        <v>1752</v>
      </c>
      <c r="E1252" s="11" t="s">
        <v>648</v>
      </c>
      <c r="F1252" s="11" t="s">
        <v>648</v>
      </c>
      <c r="G1252" s="13">
        <v>42709.720219907409</v>
      </c>
      <c r="H1252" s="13"/>
      <c r="I1252" s="11"/>
      <c r="J1252" s="11" t="s">
        <v>350</v>
      </c>
      <c r="K1252" s="11"/>
      <c r="L1252" s="11" t="s">
        <v>704</v>
      </c>
      <c r="M1252" s="11" t="s">
        <v>348</v>
      </c>
      <c r="N1252" s="11">
        <v>1019960005</v>
      </c>
      <c r="O1252" s="11" t="s">
        <v>1473</v>
      </c>
      <c r="P1252" s="11" t="s">
        <v>135</v>
      </c>
      <c r="Q1252" s="11" t="s">
        <v>2180</v>
      </c>
      <c r="R1252" s="11" t="s">
        <v>979</v>
      </c>
      <c r="S1252" s="11" t="s">
        <v>1383</v>
      </c>
      <c r="T1252" s="11">
        <v>50</v>
      </c>
      <c r="U1252" s="11"/>
      <c r="V1252" s="11"/>
      <c r="W1252" s="11"/>
      <c r="X1252" s="36">
        <f t="shared" si="38"/>
        <v>50</v>
      </c>
      <c r="Y1252" s="36">
        <f t="shared" si="39"/>
        <v>0</v>
      </c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2"/>
      <c r="AL1252" s="12"/>
      <c r="AM1252" s="11"/>
      <c r="AN1252" s="11"/>
      <c r="AO1252" s="11"/>
      <c r="AP1252" s="11"/>
      <c r="AQ1252" s="11"/>
      <c r="AR1252" s="11"/>
      <c r="AS1252" s="12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6"/>
      <c r="BE1252" s="16"/>
    </row>
    <row r="1253" spans="1:57" x14ac:dyDescent="0.3">
      <c r="A1253" s="11" t="s">
        <v>4436</v>
      </c>
      <c r="B1253" s="11" t="s">
        <v>4622</v>
      </c>
      <c r="C1253" s="11" t="s">
        <v>1372</v>
      </c>
      <c r="D1253" s="11" t="s">
        <v>1752</v>
      </c>
      <c r="E1253" s="11" t="s">
        <v>648</v>
      </c>
      <c r="F1253" s="11" t="s">
        <v>648</v>
      </c>
      <c r="G1253" s="13">
        <v>42709.713587962964</v>
      </c>
      <c r="H1253" s="11"/>
      <c r="I1253" s="11"/>
      <c r="J1253" s="11" t="s">
        <v>350</v>
      </c>
      <c r="K1253" s="11"/>
      <c r="L1253" s="11" t="s">
        <v>704</v>
      </c>
      <c r="M1253" s="11" t="s">
        <v>348</v>
      </c>
      <c r="N1253" s="11">
        <v>1019960005</v>
      </c>
      <c r="O1253" s="11" t="s">
        <v>1475</v>
      </c>
      <c r="P1253" s="11" t="s">
        <v>135</v>
      </c>
      <c r="Q1253" s="11" t="s">
        <v>369</v>
      </c>
      <c r="R1253" s="11" t="s">
        <v>979</v>
      </c>
      <c r="S1253" s="11" t="s">
        <v>1383</v>
      </c>
      <c r="T1253" s="11">
        <v>250</v>
      </c>
      <c r="U1253" s="11">
        <v>116</v>
      </c>
      <c r="V1253" s="11">
        <v>45</v>
      </c>
      <c r="W1253" s="11"/>
      <c r="X1253" s="36">
        <f t="shared" si="38"/>
        <v>295</v>
      </c>
      <c r="Y1253" s="36">
        <f t="shared" si="39"/>
        <v>116</v>
      </c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2"/>
      <c r="AL1253" s="11"/>
      <c r="AM1253" s="12"/>
      <c r="AN1253" s="12"/>
      <c r="AO1253" s="11"/>
      <c r="AP1253" s="11"/>
      <c r="AQ1253" s="12"/>
      <c r="AR1253" s="12"/>
      <c r="AS1253" s="12"/>
      <c r="AT1253" s="11"/>
      <c r="AU1253" s="11"/>
      <c r="AV1253" s="11"/>
      <c r="AW1253" s="11"/>
      <c r="AX1253" s="11"/>
      <c r="AY1253" s="11"/>
      <c r="AZ1253" s="11"/>
      <c r="BA1253" s="11"/>
      <c r="BB1253" s="12"/>
      <c r="BC1253" s="11"/>
      <c r="BD1253" s="16"/>
      <c r="BE1253" s="16"/>
    </row>
    <row r="1254" spans="1:57" x14ac:dyDescent="0.3">
      <c r="A1254" s="11" t="s">
        <v>4437</v>
      </c>
      <c r="B1254" s="11" t="s">
        <v>4438</v>
      </c>
      <c r="C1254" s="11" t="s">
        <v>1372</v>
      </c>
      <c r="D1254" s="11" t="s">
        <v>1507</v>
      </c>
      <c r="E1254" s="11" t="s">
        <v>1562</v>
      </c>
      <c r="F1254" s="11" t="s">
        <v>1562</v>
      </c>
      <c r="G1254" s="13">
        <v>42709.9765162037</v>
      </c>
      <c r="H1254" s="11">
        <v>42811.116053240738</v>
      </c>
      <c r="I1254" s="11" t="s">
        <v>4314</v>
      </c>
      <c r="J1254" s="11" t="s">
        <v>387</v>
      </c>
      <c r="K1254" s="11"/>
      <c r="L1254" s="11" t="s">
        <v>704</v>
      </c>
      <c r="M1254" s="11" t="s">
        <v>348</v>
      </c>
      <c r="N1254" s="11">
        <v>1069960001</v>
      </c>
      <c r="O1254" s="11" t="s">
        <v>1475</v>
      </c>
      <c r="P1254" s="11" t="s">
        <v>165</v>
      </c>
      <c r="Q1254" s="11" t="s">
        <v>369</v>
      </c>
      <c r="R1254" s="11"/>
      <c r="S1254" s="11" t="s">
        <v>1383</v>
      </c>
      <c r="T1254" s="11">
        <v>290</v>
      </c>
      <c r="U1254" s="11">
        <v>290</v>
      </c>
      <c r="V1254" s="11"/>
      <c r="W1254" s="11"/>
      <c r="X1254" s="36">
        <f t="shared" si="38"/>
        <v>290</v>
      </c>
      <c r="Y1254" s="36">
        <f t="shared" si="39"/>
        <v>290</v>
      </c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2"/>
      <c r="AL1254" s="12"/>
      <c r="AM1254" s="12"/>
      <c r="AN1254" s="12"/>
      <c r="AO1254" s="11"/>
      <c r="AP1254" s="11"/>
      <c r="AQ1254" s="12"/>
      <c r="AR1254" s="12"/>
      <c r="AS1254" s="12"/>
      <c r="AT1254" s="11"/>
      <c r="AU1254" s="11"/>
      <c r="AV1254" s="11"/>
      <c r="AW1254" s="11"/>
      <c r="AX1254" s="11"/>
      <c r="AY1254" s="11"/>
      <c r="AZ1254" s="11"/>
      <c r="BA1254" s="11"/>
      <c r="BB1254" s="12"/>
      <c r="BC1254" s="11"/>
      <c r="BD1254" s="16"/>
      <c r="BE1254" s="16"/>
    </row>
    <row r="1255" spans="1:57" x14ac:dyDescent="0.3">
      <c r="A1255" s="11" t="s">
        <v>4439</v>
      </c>
      <c r="B1255" s="11" t="s">
        <v>4440</v>
      </c>
      <c r="C1255" s="11" t="s">
        <v>1372</v>
      </c>
      <c r="D1255" s="11" t="s">
        <v>3706</v>
      </c>
      <c r="E1255" s="11" t="s">
        <v>397</v>
      </c>
      <c r="F1255" s="11" t="s">
        <v>653</v>
      </c>
      <c r="G1255" s="13">
        <v>42710.092905092592</v>
      </c>
      <c r="H1255" s="13"/>
      <c r="I1255" s="11"/>
      <c r="J1255" s="11" t="s">
        <v>354</v>
      </c>
      <c r="K1255" s="11"/>
      <c r="L1255" s="11" t="s">
        <v>704</v>
      </c>
      <c r="M1255" s="11" t="s">
        <v>348</v>
      </c>
      <c r="N1255" s="11">
        <v>1019950020</v>
      </c>
      <c r="O1255" s="11" t="s">
        <v>1475</v>
      </c>
      <c r="P1255" s="11" t="s">
        <v>111</v>
      </c>
      <c r="Q1255" s="11"/>
      <c r="R1255" s="11"/>
      <c r="S1255" s="11" t="s">
        <v>1374</v>
      </c>
      <c r="T1255" s="11"/>
      <c r="U1255" s="11"/>
      <c r="V1255" s="11"/>
      <c r="W1255" s="11"/>
      <c r="X1255" s="36">
        <f t="shared" si="38"/>
        <v>0</v>
      </c>
      <c r="Y1255" s="36">
        <f t="shared" si="39"/>
        <v>0</v>
      </c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2"/>
      <c r="AN1255" s="12"/>
      <c r="AO1255" s="12"/>
      <c r="AP1255" s="12"/>
      <c r="AQ1255" s="12"/>
      <c r="AR1255" s="12"/>
      <c r="AS1255" s="12"/>
      <c r="AT1255" s="11"/>
      <c r="AU1255" s="11"/>
      <c r="AV1255" s="11"/>
      <c r="AW1255" s="11"/>
      <c r="AX1255" s="11"/>
      <c r="AY1255" s="11"/>
      <c r="AZ1255" s="11"/>
      <c r="BA1255" s="11"/>
      <c r="BB1255" s="12"/>
      <c r="BC1255" s="11"/>
      <c r="BD1255" s="16"/>
      <c r="BE1255" s="16"/>
    </row>
    <row r="1256" spans="1:57" x14ac:dyDescent="0.3">
      <c r="A1256" s="11" t="s">
        <v>4441</v>
      </c>
      <c r="B1256" s="11" t="s">
        <v>4442</v>
      </c>
      <c r="C1256" s="11" t="s">
        <v>1372</v>
      </c>
      <c r="D1256" s="11" t="s">
        <v>4175</v>
      </c>
      <c r="E1256" s="11" t="s">
        <v>520</v>
      </c>
      <c r="F1256" s="11" t="s">
        <v>749</v>
      </c>
      <c r="G1256" s="13">
        <v>42710.532754629632</v>
      </c>
      <c r="H1256" s="13"/>
      <c r="I1256" s="11"/>
      <c r="J1256" s="11" t="s">
        <v>350</v>
      </c>
      <c r="K1256" s="11"/>
      <c r="L1256" s="11"/>
      <c r="M1256" s="11"/>
      <c r="N1256" s="11"/>
      <c r="O1256" s="11"/>
      <c r="P1256" s="11" t="s">
        <v>520</v>
      </c>
      <c r="Q1256" s="11"/>
      <c r="R1256" s="11"/>
      <c r="S1256" s="11" t="s">
        <v>1374</v>
      </c>
      <c r="T1256" s="11"/>
      <c r="U1256" s="11"/>
      <c r="V1256" s="11"/>
      <c r="W1256" s="11"/>
      <c r="X1256" s="36">
        <f t="shared" si="38"/>
        <v>0</v>
      </c>
      <c r="Y1256" s="36">
        <f t="shared" si="39"/>
        <v>0</v>
      </c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2"/>
      <c r="AN1256" s="12"/>
      <c r="AO1256" s="12"/>
      <c r="AP1256" s="12"/>
      <c r="AQ1256" s="12"/>
      <c r="AR1256" s="12"/>
      <c r="AS1256" s="12"/>
      <c r="AT1256" s="11"/>
      <c r="AU1256" s="11"/>
      <c r="AV1256" s="11"/>
      <c r="AW1256" s="11"/>
      <c r="AX1256" s="11"/>
      <c r="AY1256" s="11"/>
      <c r="AZ1256" s="11"/>
      <c r="BA1256" s="11"/>
      <c r="BB1256" s="12"/>
      <c r="BC1256" s="11"/>
      <c r="BD1256" s="16"/>
      <c r="BE1256" s="16"/>
    </row>
    <row r="1257" spans="1:57" x14ac:dyDescent="0.3">
      <c r="A1257" s="11" t="s">
        <v>4443</v>
      </c>
      <c r="B1257" s="11" t="s">
        <v>4876</v>
      </c>
      <c r="C1257" s="11" t="s">
        <v>1372</v>
      </c>
      <c r="D1257" s="11" t="s">
        <v>1479</v>
      </c>
      <c r="E1257" s="11" t="s">
        <v>706</v>
      </c>
      <c r="F1257" s="11" t="s">
        <v>706</v>
      </c>
      <c r="G1257" s="13">
        <v>42710.614803240744</v>
      </c>
      <c r="H1257" s="11"/>
      <c r="I1257" s="11"/>
      <c r="J1257" s="11" t="s">
        <v>350</v>
      </c>
      <c r="K1257" s="11"/>
      <c r="L1257" s="11" t="s">
        <v>704</v>
      </c>
      <c r="M1257" s="11" t="s">
        <v>348</v>
      </c>
      <c r="N1257" s="11">
        <v>1019960004</v>
      </c>
      <c r="O1257" s="11" t="s">
        <v>1475</v>
      </c>
      <c r="P1257" s="11" t="s">
        <v>115</v>
      </c>
      <c r="Q1257" s="11" t="s">
        <v>369</v>
      </c>
      <c r="R1257" s="11" t="s">
        <v>980</v>
      </c>
      <c r="S1257" s="11" t="s">
        <v>1374</v>
      </c>
      <c r="T1257" s="11"/>
      <c r="U1257" s="11"/>
      <c r="V1257" s="11"/>
      <c r="W1257" s="11"/>
      <c r="X1257" s="36">
        <f t="shared" si="38"/>
        <v>0</v>
      </c>
      <c r="Y1257" s="36">
        <f t="shared" si="39"/>
        <v>0</v>
      </c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2"/>
      <c r="AL1257" s="12"/>
      <c r="AM1257" s="12"/>
      <c r="AN1257" s="12"/>
      <c r="AO1257" s="11"/>
      <c r="AP1257" s="11"/>
      <c r="AQ1257" s="12"/>
      <c r="AR1257" s="12"/>
      <c r="AS1257" s="12"/>
      <c r="AT1257" s="11"/>
      <c r="AU1257" s="11"/>
      <c r="AV1257" s="11"/>
      <c r="AW1257" s="11"/>
      <c r="AX1257" s="11"/>
      <c r="AY1257" s="11"/>
      <c r="AZ1257" s="11"/>
      <c r="BA1257" s="11"/>
      <c r="BB1257" s="12"/>
      <c r="BC1257" s="11"/>
      <c r="BD1257" s="16"/>
      <c r="BE1257" s="16"/>
    </row>
    <row r="1258" spans="1:57" x14ac:dyDescent="0.3">
      <c r="A1258" s="11" t="s">
        <v>4444</v>
      </c>
      <c r="B1258" s="11" t="s">
        <v>4445</v>
      </c>
      <c r="C1258" s="11" t="s">
        <v>1372</v>
      </c>
      <c r="D1258" s="11" t="s">
        <v>1508</v>
      </c>
      <c r="E1258" s="11" t="s">
        <v>444</v>
      </c>
      <c r="F1258" s="11" t="s">
        <v>444</v>
      </c>
      <c r="G1258" s="13">
        <v>42710.635995370372</v>
      </c>
      <c r="H1258" s="13">
        <v>42831.604305555556</v>
      </c>
      <c r="I1258" s="11" t="s">
        <v>436</v>
      </c>
      <c r="J1258" s="11" t="s">
        <v>359</v>
      </c>
      <c r="K1258" s="11"/>
      <c r="L1258" s="11" t="s">
        <v>699</v>
      </c>
      <c r="M1258" s="11" t="s">
        <v>353</v>
      </c>
      <c r="N1258" s="11">
        <v>1069960001</v>
      </c>
      <c r="O1258" s="11" t="s">
        <v>1473</v>
      </c>
      <c r="P1258" s="11" t="s">
        <v>115</v>
      </c>
      <c r="Q1258" s="11"/>
      <c r="R1258" s="11"/>
      <c r="S1258" s="11" t="s">
        <v>1374</v>
      </c>
      <c r="T1258" s="11"/>
      <c r="U1258" s="11"/>
      <c r="V1258" s="11"/>
      <c r="W1258" s="11"/>
      <c r="X1258" s="36">
        <f t="shared" si="38"/>
        <v>0</v>
      </c>
      <c r="Y1258" s="36">
        <f t="shared" si="39"/>
        <v>0</v>
      </c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2"/>
      <c r="AL1258" s="12"/>
      <c r="AM1258" s="12"/>
      <c r="AN1258" s="12"/>
      <c r="AO1258" s="12"/>
      <c r="AP1258" s="11"/>
      <c r="AQ1258" s="12"/>
      <c r="AR1258" s="12"/>
      <c r="AS1258" s="12"/>
      <c r="AT1258" s="11"/>
      <c r="AU1258" s="11"/>
      <c r="AV1258" s="11"/>
      <c r="AW1258" s="11"/>
      <c r="AX1258" s="11"/>
      <c r="AY1258" s="11"/>
      <c r="AZ1258" s="11"/>
      <c r="BA1258" s="11"/>
      <c r="BB1258" s="12"/>
      <c r="BC1258" s="11"/>
      <c r="BD1258" s="16"/>
      <c r="BE1258" s="16"/>
    </row>
    <row r="1259" spans="1:57" x14ac:dyDescent="0.3">
      <c r="A1259" s="11" t="s">
        <v>4446</v>
      </c>
      <c r="B1259" s="11" t="s">
        <v>4447</v>
      </c>
      <c r="C1259" s="11" t="s">
        <v>1372</v>
      </c>
      <c r="D1259" s="11" t="s">
        <v>1431</v>
      </c>
      <c r="E1259" s="11" t="s">
        <v>395</v>
      </c>
      <c r="F1259" s="11" t="s">
        <v>395</v>
      </c>
      <c r="G1259" s="13">
        <v>42711.40048611111</v>
      </c>
      <c r="H1259" s="11"/>
      <c r="I1259" s="11"/>
      <c r="J1259" s="11" t="s">
        <v>350</v>
      </c>
      <c r="K1259" s="11"/>
      <c r="L1259" s="11" t="s">
        <v>699</v>
      </c>
      <c r="M1259" s="11" t="s">
        <v>353</v>
      </c>
      <c r="N1259" s="11">
        <v>1069960001</v>
      </c>
      <c r="O1259" s="11" t="s">
        <v>1473</v>
      </c>
      <c r="P1259" s="11" t="s">
        <v>77</v>
      </c>
      <c r="Q1259" s="11" t="s">
        <v>369</v>
      </c>
      <c r="R1259" s="11" t="s">
        <v>983</v>
      </c>
      <c r="S1259" s="11" t="s">
        <v>1374</v>
      </c>
      <c r="T1259" s="11"/>
      <c r="U1259" s="11"/>
      <c r="V1259" s="11"/>
      <c r="W1259" s="11"/>
      <c r="X1259" s="36">
        <f t="shared" si="38"/>
        <v>0</v>
      </c>
      <c r="Y1259" s="36">
        <f t="shared" si="39"/>
        <v>0</v>
      </c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2"/>
      <c r="AN1259" s="12"/>
      <c r="AO1259" s="11"/>
      <c r="AP1259" s="11"/>
      <c r="AQ1259" s="12"/>
      <c r="AR1259" s="12"/>
      <c r="AS1259" s="12"/>
      <c r="AT1259" s="11"/>
      <c r="AU1259" s="11"/>
      <c r="AV1259" s="11"/>
      <c r="AW1259" s="11"/>
      <c r="AX1259" s="11"/>
      <c r="AY1259" s="11"/>
      <c r="AZ1259" s="11"/>
      <c r="BA1259" s="11"/>
      <c r="BB1259" s="12"/>
      <c r="BC1259" s="11"/>
      <c r="BD1259" s="16"/>
      <c r="BE1259" s="16"/>
    </row>
    <row r="1260" spans="1:57" x14ac:dyDescent="0.3">
      <c r="A1260" s="11" t="s">
        <v>4448</v>
      </c>
      <c r="B1260" s="11" t="s">
        <v>4449</v>
      </c>
      <c r="C1260" s="11" t="s">
        <v>1372</v>
      </c>
      <c r="D1260" s="11" t="s">
        <v>1431</v>
      </c>
      <c r="E1260" s="11" t="s">
        <v>395</v>
      </c>
      <c r="F1260" s="11" t="s">
        <v>395</v>
      </c>
      <c r="G1260" s="13">
        <v>42711.469907407409</v>
      </c>
      <c r="H1260" s="13">
        <v>42838.54855324074</v>
      </c>
      <c r="I1260" s="11" t="s">
        <v>395</v>
      </c>
      <c r="J1260" s="11" t="s">
        <v>350</v>
      </c>
      <c r="K1260" s="11"/>
      <c r="L1260" s="11" t="s">
        <v>699</v>
      </c>
      <c r="M1260" s="11" t="s">
        <v>353</v>
      </c>
      <c r="N1260" s="11">
        <v>1069960001</v>
      </c>
      <c r="O1260" s="11" t="s">
        <v>1473</v>
      </c>
      <c r="P1260" s="11" t="s">
        <v>77</v>
      </c>
      <c r="Q1260" s="11" t="s">
        <v>369</v>
      </c>
      <c r="R1260" s="11" t="s">
        <v>983</v>
      </c>
      <c r="S1260" s="11" t="s">
        <v>1383</v>
      </c>
      <c r="T1260" s="11">
        <v>23</v>
      </c>
      <c r="U1260" s="11">
        <v>23</v>
      </c>
      <c r="V1260" s="11"/>
      <c r="W1260" s="11"/>
      <c r="X1260" s="36">
        <f t="shared" ref="X1260:X1323" si="40">T1260+V1260</f>
        <v>23</v>
      </c>
      <c r="Y1260" s="36">
        <f t="shared" ref="Y1260:Y1323" si="41">U1260+W1260</f>
        <v>23</v>
      </c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6"/>
      <c r="BE1260" s="16"/>
    </row>
    <row r="1261" spans="1:57" x14ac:dyDescent="0.3">
      <c r="A1261" s="11" t="s">
        <v>4450</v>
      </c>
      <c r="B1261" s="11" t="s">
        <v>4451</v>
      </c>
      <c r="C1261" s="11" t="s">
        <v>1372</v>
      </c>
      <c r="D1261" s="11" t="s">
        <v>3198</v>
      </c>
      <c r="E1261" s="11" t="s">
        <v>654</v>
      </c>
      <c r="F1261" s="11" t="s">
        <v>654</v>
      </c>
      <c r="G1261" s="13">
        <v>42711.499641203707</v>
      </c>
      <c r="H1261" s="11"/>
      <c r="I1261" s="11"/>
      <c r="J1261" s="11" t="s">
        <v>350</v>
      </c>
      <c r="K1261" s="11"/>
      <c r="L1261" s="11" t="s">
        <v>699</v>
      </c>
      <c r="M1261" s="11" t="s">
        <v>353</v>
      </c>
      <c r="N1261" s="11">
        <v>1069960001</v>
      </c>
      <c r="O1261" s="11"/>
      <c r="P1261" s="11" t="s">
        <v>520</v>
      </c>
      <c r="Q1261" s="11"/>
      <c r="R1261" s="11"/>
      <c r="S1261" s="11" t="s">
        <v>1374</v>
      </c>
      <c r="T1261" s="11"/>
      <c r="U1261" s="11"/>
      <c r="V1261" s="11"/>
      <c r="W1261" s="11"/>
      <c r="X1261" s="36">
        <f t="shared" si="40"/>
        <v>0</v>
      </c>
      <c r="Y1261" s="36">
        <f t="shared" si="41"/>
        <v>0</v>
      </c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2"/>
      <c r="BC1261" s="11"/>
      <c r="BD1261" s="16"/>
      <c r="BE1261" s="16"/>
    </row>
    <row r="1262" spans="1:57" x14ac:dyDescent="0.3">
      <c r="A1262" s="11" t="s">
        <v>4452</v>
      </c>
      <c r="B1262" s="11" t="s">
        <v>4453</v>
      </c>
      <c r="C1262" s="11" t="s">
        <v>1372</v>
      </c>
      <c r="D1262" s="11" t="s">
        <v>1479</v>
      </c>
      <c r="E1262" s="11" t="s">
        <v>706</v>
      </c>
      <c r="F1262" s="11" t="s">
        <v>706</v>
      </c>
      <c r="G1262" s="13">
        <v>42711.541747685187</v>
      </c>
      <c r="H1262" s="11"/>
      <c r="I1262" s="11"/>
      <c r="J1262" s="11" t="s">
        <v>350</v>
      </c>
      <c r="K1262" s="11"/>
      <c r="L1262" s="11" t="s">
        <v>704</v>
      </c>
      <c r="M1262" s="11" t="s">
        <v>348</v>
      </c>
      <c r="N1262" s="11">
        <v>1069960001</v>
      </c>
      <c r="O1262" s="11" t="s">
        <v>1475</v>
      </c>
      <c r="P1262" s="11" t="s">
        <v>115</v>
      </c>
      <c r="Q1262" s="11" t="s">
        <v>369</v>
      </c>
      <c r="R1262" s="11" t="s">
        <v>980</v>
      </c>
      <c r="S1262" s="11" t="s">
        <v>1374</v>
      </c>
      <c r="T1262" s="11"/>
      <c r="U1262" s="11"/>
      <c r="V1262" s="11"/>
      <c r="W1262" s="11"/>
      <c r="X1262" s="36">
        <f t="shared" si="40"/>
        <v>0</v>
      </c>
      <c r="Y1262" s="36">
        <f t="shared" si="41"/>
        <v>0</v>
      </c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6"/>
      <c r="BE1262" s="16"/>
    </row>
    <row r="1263" spans="1:57" x14ac:dyDescent="0.3">
      <c r="A1263" s="11" t="s">
        <v>4454</v>
      </c>
      <c r="B1263" s="11" t="s">
        <v>4455</v>
      </c>
      <c r="C1263" s="11" t="s">
        <v>1372</v>
      </c>
      <c r="D1263" s="11" t="s">
        <v>1449</v>
      </c>
      <c r="E1263" s="11" t="s">
        <v>649</v>
      </c>
      <c r="F1263" s="11" t="s">
        <v>649</v>
      </c>
      <c r="G1263" s="13">
        <v>42712.374039351853</v>
      </c>
      <c r="H1263" s="11"/>
      <c r="I1263" s="11"/>
      <c r="J1263" s="11" t="s">
        <v>350</v>
      </c>
      <c r="K1263" s="11"/>
      <c r="L1263" s="11" t="s">
        <v>699</v>
      </c>
      <c r="M1263" s="11" t="s">
        <v>353</v>
      </c>
      <c r="N1263" s="11">
        <v>1069960001</v>
      </c>
      <c r="O1263" s="11" t="s">
        <v>1473</v>
      </c>
      <c r="P1263" s="11" t="s">
        <v>77</v>
      </c>
      <c r="Q1263" s="11" t="s">
        <v>369</v>
      </c>
      <c r="R1263" s="11" t="s">
        <v>983</v>
      </c>
      <c r="S1263" s="11" t="s">
        <v>1374</v>
      </c>
      <c r="T1263" s="11">
        <v>67</v>
      </c>
      <c r="U1263" s="11">
        <v>67</v>
      </c>
      <c r="V1263" s="11"/>
      <c r="W1263" s="11"/>
      <c r="X1263" s="36">
        <f t="shared" si="40"/>
        <v>67</v>
      </c>
      <c r="Y1263" s="36">
        <f t="shared" si="41"/>
        <v>67</v>
      </c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6"/>
      <c r="BE1263" s="16"/>
    </row>
    <row r="1264" spans="1:57" x14ac:dyDescent="0.3">
      <c r="A1264" s="11" t="s">
        <v>4456</v>
      </c>
      <c r="B1264" s="11" t="s">
        <v>4457</v>
      </c>
      <c r="C1264" s="11" t="s">
        <v>1372</v>
      </c>
      <c r="D1264" s="11" t="s">
        <v>1437</v>
      </c>
      <c r="E1264" s="11" t="s">
        <v>641</v>
      </c>
      <c r="F1264" s="11" t="s">
        <v>641</v>
      </c>
      <c r="G1264" s="13">
        <v>42713.447615740741</v>
      </c>
      <c r="H1264" s="11"/>
      <c r="I1264" s="11"/>
      <c r="J1264" s="11" t="s">
        <v>350</v>
      </c>
      <c r="K1264" s="11"/>
      <c r="L1264" s="11" t="s">
        <v>704</v>
      </c>
      <c r="M1264" s="11" t="s">
        <v>353</v>
      </c>
      <c r="N1264" s="11">
        <v>1019960004</v>
      </c>
      <c r="O1264" s="11" t="s">
        <v>1475</v>
      </c>
      <c r="P1264" s="11" t="s">
        <v>61</v>
      </c>
      <c r="Q1264" s="11" t="s">
        <v>369</v>
      </c>
      <c r="R1264" s="11" t="s">
        <v>978</v>
      </c>
      <c r="S1264" s="11" t="s">
        <v>1374</v>
      </c>
      <c r="T1264" s="11"/>
      <c r="U1264" s="11"/>
      <c r="V1264" s="11"/>
      <c r="W1264" s="11"/>
      <c r="X1264" s="36">
        <f t="shared" si="40"/>
        <v>0</v>
      </c>
      <c r="Y1264" s="36">
        <f t="shared" si="41"/>
        <v>0</v>
      </c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6"/>
      <c r="BE1264" s="16"/>
    </row>
    <row r="1265" spans="1:57" x14ac:dyDescent="0.3">
      <c r="A1265" s="11" t="s">
        <v>4458</v>
      </c>
      <c r="B1265" s="11" t="s">
        <v>4459</v>
      </c>
      <c r="C1265" s="11" t="s">
        <v>1372</v>
      </c>
      <c r="D1265" s="11" t="s">
        <v>1437</v>
      </c>
      <c r="E1265" s="11" t="s">
        <v>641</v>
      </c>
      <c r="F1265" s="11" t="s">
        <v>641</v>
      </c>
      <c r="G1265" s="13">
        <v>42713.457974537036</v>
      </c>
      <c r="H1265" s="13"/>
      <c r="I1265" s="11"/>
      <c r="J1265" s="11" t="s">
        <v>350</v>
      </c>
      <c r="K1265" s="11"/>
      <c r="L1265" s="11" t="s">
        <v>704</v>
      </c>
      <c r="M1265" s="11" t="s">
        <v>353</v>
      </c>
      <c r="N1265" s="11">
        <v>1019960004</v>
      </c>
      <c r="O1265" s="11" t="s">
        <v>1475</v>
      </c>
      <c r="P1265" s="11" t="s">
        <v>61</v>
      </c>
      <c r="Q1265" s="11" t="s">
        <v>369</v>
      </c>
      <c r="R1265" s="11" t="s">
        <v>978</v>
      </c>
      <c r="S1265" s="11" t="s">
        <v>1374</v>
      </c>
      <c r="T1265" s="11"/>
      <c r="U1265" s="11"/>
      <c r="V1265" s="11"/>
      <c r="W1265" s="11"/>
      <c r="X1265" s="36">
        <f t="shared" si="40"/>
        <v>0</v>
      </c>
      <c r="Y1265" s="36">
        <f t="shared" si="41"/>
        <v>0</v>
      </c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1"/>
      <c r="AU1265" s="11"/>
      <c r="AV1265" s="11"/>
      <c r="AW1265" s="11"/>
      <c r="AX1265" s="11"/>
      <c r="AY1265" s="11"/>
      <c r="AZ1265" s="11"/>
      <c r="BA1265" s="11"/>
      <c r="BB1265" s="12"/>
      <c r="BC1265" s="11"/>
      <c r="BD1265" s="16"/>
      <c r="BE1265" s="16"/>
    </row>
    <row r="1266" spans="1:57" x14ac:dyDescent="0.3">
      <c r="A1266" s="11" t="s">
        <v>4460</v>
      </c>
      <c r="B1266" s="11" t="s">
        <v>4461</v>
      </c>
      <c r="C1266" s="11" t="s">
        <v>1372</v>
      </c>
      <c r="D1266" s="11" t="s">
        <v>1437</v>
      </c>
      <c r="E1266" s="11" t="s">
        <v>641</v>
      </c>
      <c r="F1266" s="11" t="s">
        <v>641</v>
      </c>
      <c r="G1266" s="13">
        <v>42713.45753472222</v>
      </c>
      <c r="H1266" s="11"/>
      <c r="I1266" s="11"/>
      <c r="J1266" s="11" t="s">
        <v>350</v>
      </c>
      <c r="K1266" s="11"/>
      <c r="L1266" s="11" t="s">
        <v>704</v>
      </c>
      <c r="M1266" s="11" t="s">
        <v>353</v>
      </c>
      <c r="N1266" s="11">
        <v>1019960004</v>
      </c>
      <c r="O1266" s="11" t="s">
        <v>1475</v>
      </c>
      <c r="P1266" s="11" t="s">
        <v>61</v>
      </c>
      <c r="Q1266" s="11" t="s">
        <v>369</v>
      </c>
      <c r="R1266" s="11" t="s">
        <v>978</v>
      </c>
      <c r="S1266" s="11" t="s">
        <v>1374</v>
      </c>
      <c r="T1266" s="11"/>
      <c r="U1266" s="11"/>
      <c r="V1266" s="11"/>
      <c r="W1266" s="11"/>
      <c r="X1266" s="36">
        <f t="shared" si="40"/>
        <v>0</v>
      </c>
      <c r="Y1266" s="36">
        <f t="shared" si="41"/>
        <v>0</v>
      </c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2"/>
      <c r="AL1266" s="12"/>
      <c r="AM1266" s="12"/>
      <c r="AN1266" s="12"/>
      <c r="AO1266" s="11"/>
      <c r="AP1266" s="11"/>
      <c r="AQ1266" s="12"/>
      <c r="AR1266" s="12"/>
      <c r="AS1266" s="12"/>
      <c r="AT1266" s="11"/>
      <c r="AU1266" s="11"/>
      <c r="AV1266" s="11"/>
      <c r="AW1266" s="11"/>
      <c r="AX1266" s="11"/>
      <c r="AY1266" s="11"/>
      <c r="AZ1266" s="11"/>
      <c r="BA1266" s="11"/>
      <c r="BB1266" s="12"/>
      <c r="BC1266" s="11"/>
      <c r="BD1266" s="16"/>
      <c r="BE1266" s="16"/>
    </row>
    <row r="1267" spans="1:57" ht="86.4" x14ac:dyDescent="0.3">
      <c r="A1267" s="11" t="s">
        <v>4462</v>
      </c>
      <c r="B1267" s="49" t="s">
        <v>4463</v>
      </c>
      <c r="C1267" s="11" t="s">
        <v>1372</v>
      </c>
      <c r="D1267" s="11" t="s">
        <v>1437</v>
      </c>
      <c r="E1267" s="11" t="s">
        <v>641</v>
      </c>
      <c r="F1267" s="11" t="s">
        <v>641</v>
      </c>
      <c r="G1267" s="13">
        <v>42713.465150462966</v>
      </c>
      <c r="H1267" s="13"/>
      <c r="I1267" s="11"/>
      <c r="J1267" s="11" t="s">
        <v>350</v>
      </c>
      <c r="K1267" s="11"/>
      <c r="L1267" s="11" t="s">
        <v>704</v>
      </c>
      <c r="M1267" s="11" t="s">
        <v>353</v>
      </c>
      <c r="N1267" s="11">
        <v>1019960004</v>
      </c>
      <c r="O1267" s="11" t="s">
        <v>1475</v>
      </c>
      <c r="P1267" s="11" t="s">
        <v>61</v>
      </c>
      <c r="Q1267" s="11" t="s">
        <v>369</v>
      </c>
      <c r="R1267" s="11" t="s">
        <v>978</v>
      </c>
      <c r="S1267" s="11" t="s">
        <v>1374</v>
      </c>
      <c r="T1267" s="11"/>
      <c r="U1267" s="11"/>
      <c r="V1267" s="11"/>
      <c r="W1267" s="11"/>
      <c r="X1267" s="36">
        <f t="shared" si="40"/>
        <v>0</v>
      </c>
      <c r="Y1267" s="36">
        <f t="shared" si="41"/>
        <v>0</v>
      </c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6"/>
      <c r="BE1267" s="16"/>
    </row>
    <row r="1268" spans="1:57" x14ac:dyDescent="0.3">
      <c r="A1268" s="11" t="s">
        <v>4464</v>
      </c>
      <c r="B1268" s="11" t="s">
        <v>4465</v>
      </c>
      <c r="C1268" s="11" t="s">
        <v>1372</v>
      </c>
      <c r="D1268" s="11" t="s">
        <v>1437</v>
      </c>
      <c r="E1268" s="11" t="s">
        <v>641</v>
      </c>
      <c r="F1268" s="11" t="s">
        <v>641</v>
      </c>
      <c r="G1268" s="13">
        <v>42713.468217592592</v>
      </c>
      <c r="H1268" s="13"/>
      <c r="I1268" s="11"/>
      <c r="J1268" s="11" t="s">
        <v>350</v>
      </c>
      <c r="K1268" s="11"/>
      <c r="L1268" s="11" t="s">
        <v>704</v>
      </c>
      <c r="M1268" s="11" t="s">
        <v>353</v>
      </c>
      <c r="N1268" s="11">
        <v>1019960004</v>
      </c>
      <c r="O1268" s="11" t="s">
        <v>1475</v>
      </c>
      <c r="P1268" s="11" t="s">
        <v>61</v>
      </c>
      <c r="Q1268" s="11" t="s">
        <v>369</v>
      </c>
      <c r="R1268" s="11" t="s">
        <v>978</v>
      </c>
      <c r="S1268" s="11" t="s">
        <v>1374</v>
      </c>
      <c r="T1268" s="11"/>
      <c r="U1268" s="11"/>
      <c r="V1268" s="11"/>
      <c r="W1268" s="11"/>
      <c r="X1268" s="36">
        <f t="shared" si="40"/>
        <v>0</v>
      </c>
      <c r="Y1268" s="36">
        <f t="shared" si="41"/>
        <v>0</v>
      </c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6"/>
      <c r="BE1268" s="16"/>
    </row>
    <row r="1269" spans="1:57" x14ac:dyDescent="0.3">
      <c r="A1269" s="11" t="s">
        <v>4466</v>
      </c>
      <c r="B1269" s="11" t="s">
        <v>4467</v>
      </c>
      <c r="C1269" s="11" t="s">
        <v>1372</v>
      </c>
      <c r="D1269" s="11" t="s">
        <v>1465</v>
      </c>
      <c r="E1269" s="11" t="s">
        <v>610</v>
      </c>
      <c r="F1269" s="11" t="s">
        <v>610</v>
      </c>
      <c r="G1269" s="13">
        <v>42713.530717592592</v>
      </c>
      <c r="H1269" s="13"/>
      <c r="I1269" s="11"/>
      <c r="J1269" s="11" t="s">
        <v>350</v>
      </c>
      <c r="K1269" s="11"/>
      <c r="L1269" s="11" t="s">
        <v>699</v>
      </c>
      <c r="M1269" s="11" t="s">
        <v>353</v>
      </c>
      <c r="N1269" s="11">
        <v>1069960001</v>
      </c>
      <c r="O1269" s="11" t="s">
        <v>1475</v>
      </c>
      <c r="P1269" s="11" t="s">
        <v>165</v>
      </c>
      <c r="Q1269" s="11" t="s">
        <v>369</v>
      </c>
      <c r="R1269" s="11"/>
      <c r="S1269" s="11" t="s">
        <v>1374</v>
      </c>
      <c r="T1269" s="11">
        <v>110</v>
      </c>
      <c r="U1269" s="11">
        <v>110</v>
      </c>
      <c r="V1269" s="11"/>
      <c r="W1269" s="11"/>
      <c r="X1269" s="36">
        <f t="shared" si="40"/>
        <v>110</v>
      </c>
      <c r="Y1269" s="36">
        <f t="shared" si="41"/>
        <v>110</v>
      </c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2"/>
      <c r="AL1269" s="12"/>
      <c r="AM1269" s="12"/>
      <c r="AN1269" s="12"/>
      <c r="AO1269" s="11"/>
      <c r="AP1269" s="11"/>
      <c r="AQ1269" s="12"/>
      <c r="AR1269" s="12"/>
      <c r="AS1269" s="12"/>
      <c r="AT1269" s="11"/>
      <c r="AU1269" s="11"/>
      <c r="AV1269" s="11"/>
      <c r="AW1269" s="11"/>
      <c r="AX1269" s="11"/>
      <c r="AY1269" s="11"/>
      <c r="AZ1269" s="11"/>
      <c r="BA1269" s="11"/>
      <c r="BB1269" s="12"/>
      <c r="BC1269" s="11"/>
      <c r="BD1269" s="16"/>
      <c r="BE1269" s="16"/>
    </row>
    <row r="1270" spans="1:57" x14ac:dyDescent="0.3">
      <c r="A1270" s="11" t="s">
        <v>4468</v>
      </c>
      <c r="B1270" s="11" t="s">
        <v>4469</v>
      </c>
      <c r="C1270" s="11" t="s">
        <v>1372</v>
      </c>
      <c r="D1270" s="11" t="s">
        <v>1476</v>
      </c>
      <c r="E1270" s="11" t="s">
        <v>380</v>
      </c>
      <c r="F1270" s="11" t="s">
        <v>380</v>
      </c>
      <c r="G1270" s="13">
        <v>42713.582361111112</v>
      </c>
      <c r="H1270" s="11"/>
      <c r="I1270" s="11"/>
      <c r="J1270" s="11" t="s">
        <v>357</v>
      </c>
      <c r="K1270" s="11"/>
      <c r="L1270" s="11" t="s">
        <v>699</v>
      </c>
      <c r="M1270" s="11" t="s">
        <v>353</v>
      </c>
      <c r="N1270" s="11">
        <v>1019960004</v>
      </c>
      <c r="O1270" s="11" t="s">
        <v>1475</v>
      </c>
      <c r="P1270" s="11" t="s">
        <v>124</v>
      </c>
      <c r="Q1270" s="11" t="s">
        <v>369</v>
      </c>
      <c r="R1270" s="11"/>
      <c r="S1270" s="11" t="s">
        <v>1383</v>
      </c>
      <c r="T1270" s="11"/>
      <c r="U1270" s="11"/>
      <c r="V1270" s="11"/>
      <c r="W1270" s="11"/>
      <c r="X1270" s="36">
        <f t="shared" si="40"/>
        <v>0</v>
      </c>
      <c r="Y1270" s="36">
        <f t="shared" si="41"/>
        <v>0</v>
      </c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2"/>
      <c r="AL1270" s="12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6"/>
      <c r="BE1270" s="16"/>
    </row>
    <row r="1271" spans="1:57" x14ac:dyDescent="0.3">
      <c r="A1271" s="11" t="s">
        <v>4470</v>
      </c>
      <c r="B1271" s="11" t="s">
        <v>4471</v>
      </c>
      <c r="C1271" s="11" t="s">
        <v>1372</v>
      </c>
      <c r="D1271" s="11" t="s">
        <v>1465</v>
      </c>
      <c r="E1271" s="11" t="s">
        <v>610</v>
      </c>
      <c r="F1271" s="11" t="s">
        <v>610</v>
      </c>
      <c r="G1271" s="13">
        <v>42713.694351851853</v>
      </c>
      <c r="H1271" s="11"/>
      <c r="I1271" s="11"/>
      <c r="J1271" s="11" t="s">
        <v>350</v>
      </c>
      <c r="K1271" s="11"/>
      <c r="L1271" s="11" t="s">
        <v>704</v>
      </c>
      <c r="M1271" s="11" t="s">
        <v>348</v>
      </c>
      <c r="N1271" s="11">
        <v>1069960001</v>
      </c>
      <c r="O1271" s="11" t="s">
        <v>1475</v>
      </c>
      <c r="P1271" s="11" t="s">
        <v>165</v>
      </c>
      <c r="Q1271" s="11" t="s">
        <v>369</v>
      </c>
      <c r="R1271" s="11"/>
      <c r="S1271" s="11" t="s">
        <v>1374</v>
      </c>
      <c r="T1271" s="11">
        <v>390</v>
      </c>
      <c r="U1271" s="11">
        <v>372</v>
      </c>
      <c r="V1271" s="11">
        <v>60</v>
      </c>
      <c r="W1271" s="11"/>
      <c r="X1271" s="36">
        <f t="shared" si="40"/>
        <v>450</v>
      </c>
      <c r="Y1271" s="36">
        <f t="shared" si="41"/>
        <v>372</v>
      </c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2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6"/>
      <c r="BE1271" s="16"/>
    </row>
    <row r="1272" spans="1:57" x14ac:dyDescent="0.3">
      <c r="A1272" s="11" t="s">
        <v>4472</v>
      </c>
      <c r="B1272" s="11" t="s">
        <v>4473</v>
      </c>
      <c r="C1272" s="11" t="s">
        <v>1372</v>
      </c>
      <c r="D1272" s="11" t="s">
        <v>1497</v>
      </c>
      <c r="E1272" s="11" t="s">
        <v>650</v>
      </c>
      <c r="F1272" s="11" t="s">
        <v>650</v>
      </c>
      <c r="G1272" s="13">
        <v>42716.38076388889</v>
      </c>
      <c r="H1272" s="11">
        <v>42837.36787037037</v>
      </c>
      <c r="I1272" s="11" t="s">
        <v>650</v>
      </c>
      <c r="J1272" s="11" t="s">
        <v>350</v>
      </c>
      <c r="K1272" s="11"/>
      <c r="L1272" s="11" t="s">
        <v>704</v>
      </c>
      <c r="M1272" s="11" t="s">
        <v>348</v>
      </c>
      <c r="N1272" s="11">
        <v>1069960001</v>
      </c>
      <c r="O1272" s="11" t="s">
        <v>1475</v>
      </c>
      <c r="P1272" s="11" t="s">
        <v>61</v>
      </c>
      <c r="Q1272" s="11" t="s">
        <v>369</v>
      </c>
      <c r="R1272" s="11" t="s">
        <v>978</v>
      </c>
      <c r="S1272" s="11" t="s">
        <v>1383</v>
      </c>
      <c r="T1272" s="11">
        <v>4</v>
      </c>
      <c r="U1272" s="11">
        <v>4</v>
      </c>
      <c r="V1272" s="11"/>
      <c r="W1272" s="11"/>
      <c r="X1272" s="36">
        <f t="shared" si="40"/>
        <v>4</v>
      </c>
      <c r="Y1272" s="36">
        <f t="shared" si="41"/>
        <v>4</v>
      </c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2"/>
      <c r="AL1272" s="12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6"/>
      <c r="BE1272" s="16"/>
    </row>
    <row r="1273" spans="1:57" x14ac:dyDescent="0.3">
      <c r="A1273" s="11" t="s">
        <v>4474</v>
      </c>
      <c r="B1273" s="11" t="s">
        <v>4475</v>
      </c>
      <c r="C1273" s="11" t="s">
        <v>1372</v>
      </c>
      <c r="D1273" s="11" t="s">
        <v>1430</v>
      </c>
      <c r="E1273" s="11" t="s">
        <v>2754</v>
      </c>
      <c r="F1273" s="11" t="s">
        <v>2754</v>
      </c>
      <c r="G1273" s="13">
        <v>42716.439965277779</v>
      </c>
      <c r="H1273" s="13"/>
      <c r="I1273" s="11"/>
      <c r="J1273" s="11" t="s">
        <v>350</v>
      </c>
      <c r="K1273" s="11"/>
      <c r="L1273" s="11" t="s">
        <v>699</v>
      </c>
      <c r="M1273" s="11" t="s">
        <v>353</v>
      </c>
      <c r="N1273" s="11">
        <v>1069960001</v>
      </c>
      <c r="O1273" s="11"/>
      <c r="P1273" s="11" t="s">
        <v>207</v>
      </c>
      <c r="Q1273" s="11"/>
      <c r="R1273" s="11"/>
      <c r="S1273" s="11" t="s">
        <v>1374</v>
      </c>
      <c r="T1273" s="11"/>
      <c r="U1273" s="11"/>
      <c r="V1273" s="11"/>
      <c r="W1273" s="11"/>
      <c r="X1273" s="36">
        <f t="shared" si="40"/>
        <v>0</v>
      </c>
      <c r="Y1273" s="36">
        <f t="shared" si="41"/>
        <v>0</v>
      </c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6"/>
      <c r="BE1273" s="16"/>
    </row>
    <row r="1274" spans="1:57" x14ac:dyDescent="0.3">
      <c r="A1274" s="11" t="s">
        <v>4476</v>
      </c>
      <c r="B1274" s="11" t="s">
        <v>4477</v>
      </c>
      <c r="C1274" s="11" t="s">
        <v>1372</v>
      </c>
      <c r="D1274" s="11" t="s">
        <v>1399</v>
      </c>
      <c r="E1274" s="11" t="s">
        <v>436</v>
      </c>
      <c r="F1274" s="11" t="s">
        <v>436</v>
      </c>
      <c r="G1274" s="13">
        <v>42716.627685185187</v>
      </c>
      <c r="H1274" s="13"/>
      <c r="I1274" s="11"/>
      <c r="J1274" s="11" t="s">
        <v>350</v>
      </c>
      <c r="K1274" s="11"/>
      <c r="L1274" s="11" t="s">
        <v>4478</v>
      </c>
      <c r="M1274" s="11" t="s">
        <v>353</v>
      </c>
      <c r="N1274" s="11">
        <v>1069960001</v>
      </c>
      <c r="O1274" s="11" t="s">
        <v>1475</v>
      </c>
      <c r="P1274" s="11" t="s">
        <v>115</v>
      </c>
      <c r="Q1274" s="11" t="s">
        <v>369</v>
      </c>
      <c r="R1274" s="11"/>
      <c r="S1274" s="11" t="s">
        <v>1374</v>
      </c>
      <c r="T1274" s="11">
        <v>112</v>
      </c>
      <c r="U1274" s="11">
        <v>109.5</v>
      </c>
      <c r="V1274" s="11"/>
      <c r="W1274" s="11"/>
      <c r="X1274" s="36">
        <f t="shared" si="40"/>
        <v>112</v>
      </c>
      <c r="Y1274" s="36">
        <f t="shared" si="41"/>
        <v>109.5</v>
      </c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2"/>
      <c r="AL1274" s="12"/>
      <c r="AM1274" s="11"/>
      <c r="AN1274" s="11"/>
      <c r="AO1274" s="11"/>
      <c r="AP1274" s="11"/>
      <c r="AQ1274" s="12"/>
      <c r="AR1274" s="12"/>
      <c r="AS1274" s="12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6"/>
      <c r="BE1274" s="16"/>
    </row>
    <row r="1275" spans="1:57" x14ac:dyDescent="0.3">
      <c r="A1275" s="11" t="s">
        <v>4479</v>
      </c>
      <c r="B1275" s="11" t="s">
        <v>4480</v>
      </c>
      <c r="C1275" s="11" t="s">
        <v>1372</v>
      </c>
      <c r="D1275" s="11" t="s">
        <v>1399</v>
      </c>
      <c r="E1275" s="11" t="s">
        <v>436</v>
      </c>
      <c r="F1275" s="11" t="s">
        <v>436</v>
      </c>
      <c r="G1275" s="13">
        <v>42716.638749999998</v>
      </c>
      <c r="H1275" s="13"/>
      <c r="I1275" s="11"/>
      <c r="J1275" s="11" t="s">
        <v>350</v>
      </c>
      <c r="K1275" s="11"/>
      <c r="L1275" s="11" t="s">
        <v>4478</v>
      </c>
      <c r="M1275" s="11" t="s">
        <v>348</v>
      </c>
      <c r="N1275" s="11">
        <v>1069960001</v>
      </c>
      <c r="O1275" s="11" t="s">
        <v>1475</v>
      </c>
      <c r="P1275" s="11" t="s">
        <v>115</v>
      </c>
      <c r="Q1275" s="11" t="s">
        <v>369</v>
      </c>
      <c r="R1275" s="11"/>
      <c r="S1275" s="11" t="s">
        <v>1374</v>
      </c>
      <c r="T1275" s="11">
        <v>287</v>
      </c>
      <c r="U1275" s="11">
        <v>67.5</v>
      </c>
      <c r="V1275" s="11"/>
      <c r="W1275" s="11"/>
      <c r="X1275" s="36">
        <f t="shared" si="40"/>
        <v>287</v>
      </c>
      <c r="Y1275" s="36">
        <f t="shared" si="41"/>
        <v>67.5</v>
      </c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6"/>
      <c r="BE1275" s="16"/>
    </row>
    <row r="1276" spans="1:57" x14ac:dyDescent="0.3">
      <c r="A1276" s="11" t="s">
        <v>4481</v>
      </c>
      <c r="B1276" s="11" t="s">
        <v>4482</v>
      </c>
      <c r="C1276" s="11" t="s">
        <v>1372</v>
      </c>
      <c r="D1276" s="11" t="s">
        <v>2880</v>
      </c>
      <c r="E1276" s="11" t="s">
        <v>2881</v>
      </c>
      <c r="F1276" s="11" t="s">
        <v>2881</v>
      </c>
      <c r="G1276" s="13">
        <v>42717.413784722223</v>
      </c>
      <c r="H1276" s="11"/>
      <c r="I1276" s="11"/>
      <c r="J1276" s="11" t="s">
        <v>350</v>
      </c>
      <c r="K1276" s="11"/>
      <c r="L1276" s="11" t="s">
        <v>699</v>
      </c>
      <c r="M1276" s="11" t="s">
        <v>353</v>
      </c>
      <c r="N1276" s="11">
        <v>1069960001</v>
      </c>
      <c r="O1276" s="11" t="s">
        <v>1473</v>
      </c>
      <c r="P1276" s="11" t="s">
        <v>111</v>
      </c>
      <c r="Q1276" s="11"/>
      <c r="R1276" s="11"/>
      <c r="S1276" s="11" t="s">
        <v>1374</v>
      </c>
      <c r="T1276" s="11">
        <v>260</v>
      </c>
      <c r="U1276" s="11"/>
      <c r="V1276" s="11"/>
      <c r="W1276" s="11"/>
      <c r="X1276" s="36">
        <f t="shared" si="40"/>
        <v>260</v>
      </c>
      <c r="Y1276" s="36">
        <f t="shared" si="41"/>
        <v>0</v>
      </c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2"/>
      <c r="AL1276" s="12"/>
      <c r="AM1276" s="12"/>
      <c r="AN1276" s="12"/>
      <c r="AO1276" s="11"/>
      <c r="AP1276" s="11"/>
      <c r="AQ1276" s="12"/>
      <c r="AR1276" s="12"/>
      <c r="AS1276" s="12"/>
      <c r="AT1276" s="11"/>
      <c r="AU1276" s="11"/>
      <c r="AV1276" s="11"/>
      <c r="AW1276" s="11"/>
      <c r="AX1276" s="11"/>
      <c r="AY1276" s="11"/>
      <c r="AZ1276" s="11"/>
      <c r="BA1276" s="11"/>
      <c r="BB1276" s="12"/>
      <c r="BC1276" s="11"/>
      <c r="BD1276" s="16"/>
      <c r="BE1276" s="16"/>
    </row>
    <row r="1277" spans="1:57" x14ac:dyDescent="0.3">
      <c r="A1277" s="11" t="s">
        <v>4483</v>
      </c>
      <c r="B1277" s="11" t="s">
        <v>4484</v>
      </c>
      <c r="C1277" s="11" t="s">
        <v>1372</v>
      </c>
      <c r="D1277" s="11" t="s">
        <v>1431</v>
      </c>
      <c r="E1277" s="11" t="s">
        <v>395</v>
      </c>
      <c r="F1277" s="11" t="s">
        <v>395</v>
      </c>
      <c r="G1277" s="13">
        <v>42718.401307870372</v>
      </c>
      <c r="H1277" s="11">
        <v>42838.437118055554</v>
      </c>
      <c r="I1277" s="11" t="s">
        <v>395</v>
      </c>
      <c r="J1277" s="11" t="s">
        <v>350</v>
      </c>
      <c r="K1277" s="11"/>
      <c r="L1277" s="11" t="s">
        <v>699</v>
      </c>
      <c r="M1277" s="11" t="s">
        <v>353</v>
      </c>
      <c r="N1277" s="11">
        <v>1069960001</v>
      </c>
      <c r="O1277" s="11" t="s">
        <v>1473</v>
      </c>
      <c r="P1277" s="11" t="s">
        <v>77</v>
      </c>
      <c r="Q1277" s="11" t="s">
        <v>369</v>
      </c>
      <c r="R1277" s="11" t="s">
        <v>983</v>
      </c>
      <c r="S1277" s="11" t="s">
        <v>1383</v>
      </c>
      <c r="T1277" s="11">
        <v>25</v>
      </c>
      <c r="U1277" s="11">
        <v>25</v>
      </c>
      <c r="V1277" s="11"/>
      <c r="W1277" s="11"/>
      <c r="X1277" s="36">
        <f t="shared" si="40"/>
        <v>25</v>
      </c>
      <c r="Y1277" s="36">
        <f t="shared" si="41"/>
        <v>25</v>
      </c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2"/>
      <c r="AL1277" s="11"/>
      <c r="AM1277" s="12"/>
      <c r="AN1277" s="12"/>
      <c r="AO1277" s="12"/>
      <c r="AP1277" s="12"/>
      <c r="AQ1277" s="12"/>
      <c r="AR1277" s="11"/>
      <c r="AS1277" s="12"/>
      <c r="AT1277" s="11"/>
      <c r="AU1277" s="11"/>
      <c r="AV1277" s="11"/>
      <c r="AW1277" s="11"/>
      <c r="AX1277" s="11"/>
      <c r="AY1277" s="11"/>
      <c r="AZ1277" s="11"/>
      <c r="BA1277" s="11"/>
      <c r="BB1277" s="12"/>
      <c r="BC1277" s="11"/>
      <c r="BD1277" s="16"/>
      <c r="BE1277" s="16"/>
    </row>
    <row r="1278" spans="1:57" x14ac:dyDescent="0.3">
      <c r="A1278" s="11" t="s">
        <v>4485</v>
      </c>
      <c r="B1278" s="11" t="s">
        <v>4486</v>
      </c>
      <c r="C1278" s="11" t="s">
        <v>1372</v>
      </c>
      <c r="D1278" s="11" t="s">
        <v>1440</v>
      </c>
      <c r="E1278" s="11" t="s">
        <v>77</v>
      </c>
      <c r="F1278" s="11" t="s">
        <v>77</v>
      </c>
      <c r="G1278" s="13">
        <v>42717.573125000003</v>
      </c>
      <c r="H1278" s="11">
        <v>42776.287858796299</v>
      </c>
      <c r="I1278" s="11" t="s">
        <v>649</v>
      </c>
      <c r="J1278" s="11" t="s">
        <v>350</v>
      </c>
      <c r="K1278" s="11"/>
      <c r="L1278" s="11" t="s">
        <v>704</v>
      </c>
      <c r="M1278" s="11" t="s">
        <v>353</v>
      </c>
      <c r="N1278" s="11">
        <v>1069960001</v>
      </c>
      <c r="O1278" s="11" t="s">
        <v>1473</v>
      </c>
      <c r="P1278" s="11" t="s">
        <v>77</v>
      </c>
      <c r="Q1278" s="11" t="s">
        <v>369</v>
      </c>
      <c r="R1278" s="11" t="s">
        <v>983</v>
      </c>
      <c r="S1278" s="11" t="s">
        <v>1374</v>
      </c>
      <c r="T1278" s="11">
        <v>16</v>
      </c>
      <c r="U1278" s="11">
        <v>16</v>
      </c>
      <c r="V1278" s="11"/>
      <c r="W1278" s="11"/>
      <c r="X1278" s="36">
        <f t="shared" si="40"/>
        <v>16</v>
      </c>
      <c r="Y1278" s="36">
        <f t="shared" si="41"/>
        <v>16</v>
      </c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6"/>
      <c r="BE1278" s="16"/>
    </row>
    <row r="1279" spans="1:57" x14ac:dyDescent="0.3">
      <c r="A1279" s="11" t="s">
        <v>4487</v>
      </c>
      <c r="B1279" s="11" t="s">
        <v>4488</v>
      </c>
      <c r="C1279" s="11" t="s">
        <v>1372</v>
      </c>
      <c r="D1279" s="11" t="s">
        <v>3639</v>
      </c>
      <c r="E1279" s="11" t="s">
        <v>3640</v>
      </c>
      <c r="F1279" s="11" t="s">
        <v>3640</v>
      </c>
      <c r="G1279" s="13">
        <v>42718.629907407405</v>
      </c>
      <c r="H1279" s="11"/>
      <c r="I1279" s="11"/>
      <c r="J1279" s="11" t="s">
        <v>354</v>
      </c>
      <c r="K1279" s="11"/>
      <c r="L1279" s="11" t="s">
        <v>699</v>
      </c>
      <c r="M1279" s="11" t="s">
        <v>353</v>
      </c>
      <c r="N1279" s="11">
        <v>1069960001</v>
      </c>
      <c r="O1279" s="11" t="s">
        <v>1473</v>
      </c>
      <c r="P1279" s="11" t="s">
        <v>61</v>
      </c>
      <c r="Q1279" s="11" t="s">
        <v>369</v>
      </c>
      <c r="R1279" s="11" t="s">
        <v>978</v>
      </c>
      <c r="S1279" s="11" t="s">
        <v>1374</v>
      </c>
      <c r="T1279" s="11">
        <v>22</v>
      </c>
      <c r="U1279" s="11"/>
      <c r="V1279" s="11"/>
      <c r="W1279" s="11"/>
      <c r="X1279" s="36">
        <f t="shared" si="40"/>
        <v>22</v>
      </c>
      <c r="Y1279" s="36">
        <f t="shared" si="41"/>
        <v>0</v>
      </c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2"/>
      <c r="AL1279" s="12"/>
      <c r="AM1279" s="12"/>
      <c r="AN1279" s="12"/>
      <c r="AO1279" s="11"/>
      <c r="AP1279" s="11"/>
      <c r="AQ1279" s="12"/>
      <c r="AR1279" s="12"/>
      <c r="AS1279" s="12"/>
      <c r="AT1279" s="11"/>
      <c r="AU1279" s="11"/>
      <c r="AV1279" s="11"/>
      <c r="AW1279" s="11"/>
      <c r="AX1279" s="11"/>
      <c r="AY1279" s="11"/>
      <c r="AZ1279" s="11"/>
      <c r="BA1279" s="11"/>
      <c r="BB1279" s="12"/>
      <c r="BC1279" s="11"/>
      <c r="BD1279" s="16"/>
      <c r="BE1279" s="16"/>
    </row>
    <row r="1280" spans="1:57" x14ac:dyDescent="0.3">
      <c r="A1280" s="11" t="s">
        <v>4489</v>
      </c>
      <c r="B1280" s="11" t="s">
        <v>4490</v>
      </c>
      <c r="C1280" s="11" t="s">
        <v>1372</v>
      </c>
      <c r="D1280" s="11" t="s">
        <v>1449</v>
      </c>
      <c r="E1280" s="11" t="s">
        <v>649</v>
      </c>
      <c r="F1280" s="11" t="s">
        <v>649</v>
      </c>
      <c r="G1280" s="13">
        <v>42719.302187499998</v>
      </c>
      <c r="H1280" s="13">
        <v>42817.6484375</v>
      </c>
      <c r="I1280" s="11" t="s">
        <v>649</v>
      </c>
      <c r="J1280" s="11" t="s">
        <v>350</v>
      </c>
      <c r="K1280" s="11"/>
      <c r="L1280" s="11" t="s">
        <v>699</v>
      </c>
      <c r="M1280" s="11" t="s">
        <v>353</v>
      </c>
      <c r="N1280" s="11">
        <v>1069960001</v>
      </c>
      <c r="O1280" s="11" t="s">
        <v>1473</v>
      </c>
      <c r="P1280" s="11" t="s">
        <v>77</v>
      </c>
      <c r="Q1280" s="11" t="s">
        <v>369</v>
      </c>
      <c r="R1280" s="11" t="s">
        <v>983</v>
      </c>
      <c r="S1280" s="11" t="s">
        <v>1374</v>
      </c>
      <c r="T1280" s="11">
        <v>13</v>
      </c>
      <c r="U1280" s="11">
        <v>13</v>
      </c>
      <c r="V1280" s="11"/>
      <c r="W1280" s="11"/>
      <c r="X1280" s="36">
        <f t="shared" si="40"/>
        <v>13</v>
      </c>
      <c r="Y1280" s="36">
        <f t="shared" si="41"/>
        <v>13</v>
      </c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2"/>
      <c r="AL1280" s="12"/>
      <c r="AM1280" s="11"/>
      <c r="AN1280" s="11"/>
      <c r="AO1280" s="11"/>
      <c r="AP1280" s="11"/>
      <c r="AQ1280" s="11"/>
      <c r="AR1280" s="11"/>
      <c r="AS1280" s="12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6"/>
      <c r="BE1280" s="16"/>
    </row>
    <row r="1281" spans="1:57" x14ac:dyDescent="0.3">
      <c r="A1281" s="11" t="s">
        <v>4491</v>
      </c>
      <c r="B1281" s="11" t="s">
        <v>4492</v>
      </c>
      <c r="C1281" s="11" t="s">
        <v>1372</v>
      </c>
      <c r="D1281" s="11" t="s">
        <v>1440</v>
      </c>
      <c r="E1281" s="11" t="s">
        <v>77</v>
      </c>
      <c r="F1281" s="11" t="s">
        <v>4010</v>
      </c>
      <c r="G1281" s="13">
        <v>42719.362569444442</v>
      </c>
      <c r="H1281" s="11"/>
      <c r="I1281" s="11"/>
      <c r="J1281" s="11" t="s">
        <v>350</v>
      </c>
      <c r="K1281" s="11"/>
      <c r="L1281" s="11" t="s">
        <v>1047</v>
      </c>
      <c r="M1281" s="11" t="s">
        <v>348</v>
      </c>
      <c r="N1281" s="11">
        <v>1019960005</v>
      </c>
      <c r="O1281" s="11" t="s">
        <v>1475</v>
      </c>
      <c r="P1281" s="11" t="s">
        <v>77</v>
      </c>
      <c r="Q1281" s="11" t="s">
        <v>369</v>
      </c>
      <c r="R1281" s="11" t="s">
        <v>978</v>
      </c>
      <c r="S1281" s="11" t="s">
        <v>356</v>
      </c>
      <c r="T1281" s="11"/>
      <c r="U1281" s="11"/>
      <c r="V1281" s="11"/>
      <c r="W1281" s="11"/>
      <c r="X1281" s="36">
        <f t="shared" si="40"/>
        <v>0</v>
      </c>
      <c r="Y1281" s="36">
        <f t="shared" si="41"/>
        <v>0</v>
      </c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6"/>
      <c r="BE1281" s="16"/>
    </row>
    <row r="1282" spans="1:57" x14ac:dyDescent="0.3">
      <c r="A1282" s="11" t="s">
        <v>4493</v>
      </c>
      <c r="B1282" s="11" t="s">
        <v>4494</v>
      </c>
      <c r="C1282" s="11" t="s">
        <v>1372</v>
      </c>
      <c r="D1282" s="11" t="s">
        <v>1431</v>
      </c>
      <c r="E1282" s="11" t="s">
        <v>395</v>
      </c>
      <c r="F1282" s="11" t="s">
        <v>395</v>
      </c>
      <c r="G1282" s="13">
        <v>42719.449120370373</v>
      </c>
      <c r="H1282" s="11"/>
      <c r="I1282" s="11"/>
      <c r="J1282" s="11" t="s">
        <v>350</v>
      </c>
      <c r="K1282" s="11"/>
      <c r="L1282" s="11" t="s">
        <v>704</v>
      </c>
      <c r="M1282" s="11" t="s">
        <v>353</v>
      </c>
      <c r="N1282" s="11">
        <v>1019960004</v>
      </c>
      <c r="O1282" s="11" t="s">
        <v>1475</v>
      </c>
      <c r="P1282" s="11" t="s">
        <v>77</v>
      </c>
      <c r="Q1282" s="11" t="s">
        <v>369</v>
      </c>
      <c r="R1282" s="11" t="s">
        <v>983</v>
      </c>
      <c r="S1282" s="11" t="s">
        <v>1374</v>
      </c>
      <c r="T1282" s="11"/>
      <c r="U1282" s="11"/>
      <c r="V1282" s="11"/>
      <c r="W1282" s="11"/>
      <c r="X1282" s="36">
        <f t="shared" si="40"/>
        <v>0</v>
      </c>
      <c r="Y1282" s="36">
        <f t="shared" si="41"/>
        <v>0</v>
      </c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2"/>
      <c r="BC1282" s="11"/>
      <c r="BD1282" s="16"/>
      <c r="BE1282" s="16"/>
    </row>
    <row r="1283" spans="1:57" x14ac:dyDescent="0.3">
      <c r="A1283" s="11" t="s">
        <v>4495</v>
      </c>
      <c r="B1283" s="11" t="s">
        <v>4496</v>
      </c>
      <c r="C1283" s="11" t="s">
        <v>1372</v>
      </c>
      <c r="D1283" s="11" t="s">
        <v>1431</v>
      </c>
      <c r="E1283" s="11" t="s">
        <v>395</v>
      </c>
      <c r="F1283" s="11" t="s">
        <v>395</v>
      </c>
      <c r="G1283" s="13">
        <v>42719.484826388885</v>
      </c>
      <c r="H1283" s="11"/>
      <c r="I1283" s="11"/>
      <c r="J1283" s="11" t="s">
        <v>350</v>
      </c>
      <c r="K1283" s="11"/>
      <c r="L1283" s="11" t="s">
        <v>704</v>
      </c>
      <c r="M1283" s="11" t="s">
        <v>353</v>
      </c>
      <c r="N1283" s="11">
        <v>1019960004</v>
      </c>
      <c r="O1283" s="11" t="s">
        <v>1475</v>
      </c>
      <c r="P1283" s="11" t="s">
        <v>77</v>
      </c>
      <c r="Q1283" s="11" t="s">
        <v>369</v>
      </c>
      <c r="R1283" s="11" t="s">
        <v>983</v>
      </c>
      <c r="S1283" s="11" t="s">
        <v>1374</v>
      </c>
      <c r="T1283" s="11"/>
      <c r="U1283" s="11"/>
      <c r="V1283" s="11"/>
      <c r="W1283" s="11"/>
      <c r="X1283" s="36">
        <f t="shared" si="40"/>
        <v>0</v>
      </c>
      <c r="Y1283" s="36">
        <f t="shared" si="41"/>
        <v>0</v>
      </c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2"/>
      <c r="BC1283" s="11"/>
      <c r="BD1283" s="16"/>
      <c r="BE1283" s="16"/>
    </row>
    <row r="1284" spans="1:57" x14ac:dyDescent="0.3">
      <c r="A1284" s="11" t="s">
        <v>4497</v>
      </c>
      <c r="B1284" s="11" t="s">
        <v>4498</v>
      </c>
      <c r="C1284" s="11" t="s">
        <v>1372</v>
      </c>
      <c r="D1284" s="11" t="s">
        <v>1431</v>
      </c>
      <c r="E1284" s="11" t="s">
        <v>395</v>
      </c>
      <c r="F1284" s="11" t="s">
        <v>395</v>
      </c>
      <c r="G1284" s="13">
        <v>42719.49119212963</v>
      </c>
      <c r="H1284" s="11"/>
      <c r="I1284" s="11"/>
      <c r="J1284" s="11" t="s">
        <v>350</v>
      </c>
      <c r="K1284" s="11"/>
      <c r="L1284" s="11" t="s">
        <v>704</v>
      </c>
      <c r="M1284" s="11" t="s">
        <v>353</v>
      </c>
      <c r="N1284" s="11">
        <v>1019960004</v>
      </c>
      <c r="O1284" s="11" t="s">
        <v>1475</v>
      </c>
      <c r="P1284" s="11" t="s">
        <v>77</v>
      </c>
      <c r="Q1284" s="11" t="s">
        <v>369</v>
      </c>
      <c r="R1284" s="11" t="s">
        <v>983</v>
      </c>
      <c r="S1284" s="11" t="s">
        <v>1374</v>
      </c>
      <c r="T1284" s="11"/>
      <c r="U1284" s="11"/>
      <c r="V1284" s="11"/>
      <c r="W1284" s="11"/>
      <c r="X1284" s="36">
        <f t="shared" si="40"/>
        <v>0</v>
      </c>
      <c r="Y1284" s="36">
        <f t="shared" si="41"/>
        <v>0</v>
      </c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2"/>
      <c r="AL1284" s="12"/>
      <c r="AM1284" s="12"/>
      <c r="AN1284" s="12"/>
      <c r="AO1284" s="11"/>
      <c r="AP1284" s="11"/>
      <c r="AQ1284" s="12"/>
      <c r="AR1284" s="12"/>
      <c r="AS1284" s="12"/>
      <c r="AT1284" s="11"/>
      <c r="AU1284" s="11"/>
      <c r="AV1284" s="11"/>
      <c r="AW1284" s="11"/>
      <c r="AX1284" s="11"/>
      <c r="AY1284" s="11"/>
      <c r="AZ1284" s="11"/>
      <c r="BA1284" s="11"/>
      <c r="BB1284" s="12"/>
      <c r="BC1284" s="11"/>
      <c r="BD1284" s="16"/>
      <c r="BE1284" s="16"/>
    </row>
    <row r="1285" spans="1:57" ht="43.2" x14ac:dyDescent="0.3">
      <c r="A1285" s="11" t="s">
        <v>4499</v>
      </c>
      <c r="B1285" s="49" t="s">
        <v>4500</v>
      </c>
      <c r="C1285" s="11" t="s">
        <v>1372</v>
      </c>
      <c r="D1285" s="11" t="s">
        <v>1431</v>
      </c>
      <c r="E1285" s="11" t="s">
        <v>395</v>
      </c>
      <c r="F1285" s="11" t="s">
        <v>395</v>
      </c>
      <c r="G1285" s="13">
        <v>42719.498043981483</v>
      </c>
      <c r="H1285" s="13"/>
      <c r="I1285" s="11"/>
      <c r="J1285" s="11" t="s">
        <v>350</v>
      </c>
      <c r="K1285" s="11"/>
      <c r="L1285" s="11" t="s">
        <v>704</v>
      </c>
      <c r="M1285" s="11" t="s">
        <v>353</v>
      </c>
      <c r="N1285" s="11">
        <v>1019960004</v>
      </c>
      <c r="O1285" s="11" t="s">
        <v>1475</v>
      </c>
      <c r="P1285" s="11" t="s">
        <v>77</v>
      </c>
      <c r="Q1285" s="11" t="s">
        <v>369</v>
      </c>
      <c r="R1285" s="11" t="s">
        <v>983</v>
      </c>
      <c r="S1285" s="11" t="s">
        <v>1374</v>
      </c>
      <c r="T1285" s="11"/>
      <c r="U1285" s="11"/>
      <c r="V1285" s="11"/>
      <c r="W1285" s="11"/>
      <c r="X1285" s="36">
        <f t="shared" si="40"/>
        <v>0</v>
      </c>
      <c r="Y1285" s="36">
        <f t="shared" si="41"/>
        <v>0</v>
      </c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2"/>
      <c r="AL1285" s="12"/>
      <c r="AM1285" s="11"/>
      <c r="AN1285" s="11"/>
      <c r="AO1285" s="11"/>
      <c r="AP1285" s="11"/>
      <c r="AQ1285" s="12"/>
      <c r="AR1285" s="11"/>
      <c r="AS1285" s="12"/>
      <c r="AT1285" s="11"/>
      <c r="AU1285" s="11"/>
      <c r="AV1285" s="11"/>
      <c r="AW1285" s="11"/>
      <c r="AX1285" s="11"/>
      <c r="AY1285" s="11"/>
      <c r="AZ1285" s="11"/>
      <c r="BA1285" s="11"/>
      <c r="BB1285" s="12"/>
      <c r="BC1285" s="11"/>
      <c r="BD1285" s="16"/>
      <c r="BE1285" s="16"/>
    </row>
    <row r="1286" spans="1:57" x14ac:dyDescent="0.3">
      <c r="A1286" s="11" t="s">
        <v>4501</v>
      </c>
      <c r="B1286" s="11" t="s">
        <v>4877</v>
      </c>
      <c r="C1286" s="11" t="s">
        <v>1372</v>
      </c>
      <c r="D1286" s="11" t="s">
        <v>1480</v>
      </c>
      <c r="E1286" s="11" t="s">
        <v>675</v>
      </c>
      <c r="F1286" s="11" t="s">
        <v>675</v>
      </c>
      <c r="G1286" s="13">
        <v>42719.570659722223</v>
      </c>
      <c r="H1286" s="11"/>
      <c r="I1286" s="11"/>
      <c r="J1286" s="11" t="s">
        <v>350</v>
      </c>
      <c r="K1286" s="11"/>
      <c r="L1286" s="11" t="s">
        <v>704</v>
      </c>
      <c r="M1286" s="11" t="s">
        <v>348</v>
      </c>
      <c r="N1286" s="11">
        <v>1019960005</v>
      </c>
      <c r="O1286" s="11" t="s">
        <v>1475</v>
      </c>
      <c r="P1286" s="11" t="s">
        <v>139</v>
      </c>
      <c r="Q1286" s="11" t="s">
        <v>369</v>
      </c>
      <c r="R1286" s="11" t="s">
        <v>979</v>
      </c>
      <c r="S1286" s="11" t="s">
        <v>1383</v>
      </c>
      <c r="T1286" s="11">
        <v>1390</v>
      </c>
      <c r="U1286" s="11">
        <v>366.5</v>
      </c>
      <c r="V1286" s="11"/>
      <c r="W1286" s="11"/>
      <c r="X1286" s="36">
        <f t="shared" si="40"/>
        <v>1390</v>
      </c>
      <c r="Y1286" s="36">
        <f t="shared" si="41"/>
        <v>366.5</v>
      </c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2"/>
      <c r="AL1286" s="12"/>
      <c r="AM1286" s="12"/>
      <c r="AN1286" s="12"/>
      <c r="AO1286" s="11"/>
      <c r="AP1286" s="11"/>
      <c r="AQ1286" s="12"/>
      <c r="AR1286" s="12"/>
      <c r="AS1286" s="12"/>
      <c r="AT1286" s="11"/>
      <c r="AU1286" s="11"/>
      <c r="AV1286" s="11"/>
      <c r="AW1286" s="11"/>
      <c r="AX1286" s="11"/>
      <c r="AY1286" s="11"/>
      <c r="AZ1286" s="11"/>
      <c r="BA1286" s="11"/>
      <c r="BB1286" s="12"/>
      <c r="BC1286" s="11"/>
      <c r="BD1286" s="16"/>
      <c r="BE1286" s="16"/>
    </row>
    <row r="1287" spans="1:57" x14ac:dyDescent="0.3">
      <c r="A1287" s="11" t="s">
        <v>4502</v>
      </c>
      <c r="B1287" s="11" t="s">
        <v>4878</v>
      </c>
      <c r="C1287" s="11" t="s">
        <v>1372</v>
      </c>
      <c r="D1287" s="11" t="s">
        <v>1480</v>
      </c>
      <c r="E1287" s="11" t="s">
        <v>675</v>
      </c>
      <c r="F1287" s="11" t="s">
        <v>675</v>
      </c>
      <c r="G1287" s="13">
        <v>42719.629513888889</v>
      </c>
      <c r="H1287" s="13"/>
      <c r="I1287" s="11"/>
      <c r="J1287" s="11" t="s">
        <v>350</v>
      </c>
      <c r="K1287" s="11"/>
      <c r="L1287" s="11" t="s">
        <v>704</v>
      </c>
      <c r="M1287" s="11" t="s">
        <v>348</v>
      </c>
      <c r="N1287" s="11">
        <v>1019960005</v>
      </c>
      <c r="O1287" s="11" t="s">
        <v>1475</v>
      </c>
      <c r="P1287" s="11" t="s">
        <v>139</v>
      </c>
      <c r="Q1287" s="11" t="s">
        <v>369</v>
      </c>
      <c r="R1287" s="11" t="s">
        <v>979</v>
      </c>
      <c r="S1287" s="11" t="s">
        <v>1383</v>
      </c>
      <c r="T1287" s="11">
        <v>1510</v>
      </c>
      <c r="U1287" s="11">
        <v>467</v>
      </c>
      <c r="V1287" s="11"/>
      <c r="W1287" s="11"/>
      <c r="X1287" s="36">
        <f t="shared" si="40"/>
        <v>1510</v>
      </c>
      <c r="Y1287" s="36">
        <f t="shared" si="41"/>
        <v>467</v>
      </c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2"/>
      <c r="AL1287" s="12"/>
      <c r="AM1287" s="12"/>
      <c r="AN1287" s="12"/>
      <c r="AO1287" s="11"/>
      <c r="AP1287" s="11"/>
      <c r="AQ1287" s="12"/>
      <c r="AR1287" s="12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2"/>
      <c r="BC1287" s="11"/>
      <c r="BD1287" s="16"/>
      <c r="BE1287" s="16"/>
    </row>
    <row r="1288" spans="1:57" x14ac:dyDescent="0.3">
      <c r="A1288" s="11" t="s">
        <v>4503</v>
      </c>
      <c r="B1288" s="11" t="s">
        <v>4504</v>
      </c>
      <c r="C1288" s="11" t="s">
        <v>1372</v>
      </c>
      <c r="D1288" s="11" t="s">
        <v>1428</v>
      </c>
      <c r="E1288" s="11" t="s">
        <v>587</v>
      </c>
      <c r="F1288" s="11" t="s">
        <v>587</v>
      </c>
      <c r="G1288" s="13">
        <v>42719.643379629626</v>
      </c>
      <c r="H1288" s="11">
        <v>42794.642523148148</v>
      </c>
      <c r="I1288" s="11" t="s">
        <v>3042</v>
      </c>
      <c r="J1288" s="11" t="s">
        <v>350</v>
      </c>
      <c r="K1288" s="11"/>
      <c r="L1288" s="11" t="s">
        <v>699</v>
      </c>
      <c r="M1288" s="11" t="s">
        <v>353</v>
      </c>
      <c r="N1288" s="11">
        <v>1069960001</v>
      </c>
      <c r="O1288" s="11" t="s">
        <v>1473</v>
      </c>
      <c r="P1288" s="11" t="s">
        <v>165</v>
      </c>
      <c r="Q1288" s="11" t="s">
        <v>369</v>
      </c>
      <c r="R1288" s="11"/>
      <c r="S1288" s="11" t="s">
        <v>1383</v>
      </c>
      <c r="T1288" s="11">
        <v>45</v>
      </c>
      <c r="U1288" s="11">
        <v>46.1</v>
      </c>
      <c r="V1288" s="11"/>
      <c r="W1288" s="11"/>
      <c r="X1288" s="36">
        <f t="shared" si="40"/>
        <v>45</v>
      </c>
      <c r="Y1288" s="36">
        <f t="shared" si="41"/>
        <v>46.1</v>
      </c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6"/>
      <c r="BE1288" s="16"/>
    </row>
    <row r="1289" spans="1:57" x14ac:dyDescent="0.3">
      <c r="A1289" s="11" t="s">
        <v>4505</v>
      </c>
      <c r="B1289" s="11" t="s">
        <v>4624</v>
      </c>
      <c r="C1289" s="11" t="s">
        <v>1372</v>
      </c>
      <c r="D1289" s="11" t="s">
        <v>1390</v>
      </c>
      <c r="E1289" s="11" t="s">
        <v>396</v>
      </c>
      <c r="F1289" s="11" t="s">
        <v>396</v>
      </c>
      <c r="G1289" s="13">
        <v>42720.300069444442</v>
      </c>
      <c r="H1289" s="13"/>
      <c r="I1289" s="11"/>
      <c r="J1289" s="11" t="s">
        <v>350</v>
      </c>
      <c r="K1289" s="11"/>
      <c r="L1289" s="11" t="s">
        <v>704</v>
      </c>
      <c r="M1289" s="11" t="s">
        <v>348</v>
      </c>
      <c r="N1289" s="11">
        <v>1019960005</v>
      </c>
      <c r="O1289" s="11" t="s">
        <v>1475</v>
      </c>
      <c r="P1289" s="11" t="s">
        <v>108</v>
      </c>
      <c r="Q1289" s="11" t="s">
        <v>369</v>
      </c>
      <c r="R1289" s="11"/>
      <c r="S1289" s="11" t="s">
        <v>1374</v>
      </c>
      <c r="T1289" s="11">
        <v>108</v>
      </c>
      <c r="U1289" s="11">
        <v>7</v>
      </c>
      <c r="V1289" s="11">
        <v>41</v>
      </c>
      <c r="W1289" s="11"/>
      <c r="X1289" s="36">
        <f t="shared" si="40"/>
        <v>149</v>
      </c>
      <c r="Y1289" s="36">
        <f t="shared" si="41"/>
        <v>7</v>
      </c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2"/>
      <c r="AL1289" s="12"/>
      <c r="AM1289" s="12"/>
      <c r="AN1289" s="12"/>
      <c r="AO1289" s="11"/>
      <c r="AP1289" s="11"/>
      <c r="AQ1289" s="12"/>
      <c r="AR1289" s="12"/>
      <c r="AS1289" s="12"/>
      <c r="AT1289" s="11"/>
      <c r="AU1289" s="11"/>
      <c r="AV1289" s="11"/>
      <c r="AW1289" s="11"/>
      <c r="AX1289" s="11"/>
      <c r="AY1289" s="11"/>
      <c r="AZ1289" s="11"/>
      <c r="BA1289" s="11"/>
      <c r="BB1289" s="12"/>
      <c r="BC1289" s="11"/>
      <c r="BD1289" s="16"/>
      <c r="BE1289" s="16"/>
    </row>
    <row r="1290" spans="1:57" x14ac:dyDescent="0.3">
      <c r="A1290" s="11" t="s">
        <v>4506</v>
      </c>
      <c r="B1290" s="11" t="s">
        <v>4625</v>
      </c>
      <c r="C1290" s="11" t="s">
        <v>1372</v>
      </c>
      <c r="D1290" s="11" t="s">
        <v>3238</v>
      </c>
      <c r="E1290" s="11" t="s">
        <v>2944</v>
      </c>
      <c r="F1290" s="11" t="s">
        <v>2944</v>
      </c>
      <c r="G1290" s="13">
        <v>42720.39435185185</v>
      </c>
      <c r="H1290" s="11"/>
      <c r="I1290" s="11"/>
      <c r="J1290" s="11" t="s">
        <v>350</v>
      </c>
      <c r="K1290" s="11"/>
      <c r="L1290" s="11" t="s">
        <v>704</v>
      </c>
      <c r="M1290" s="11" t="s">
        <v>348</v>
      </c>
      <c r="N1290" s="11">
        <v>1019960005</v>
      </c>
      <c r="O1290" s="11" t="s">
        <v>1475</v>
      </c>
      <c r="P1290" s="11" t="s">
        <v>139</v>
      </c>
      <c r="Q1290" s="11" t="s">
        <v>369</v>
      </c>
      <c r="R1290" s="11" t="s">
        <v>979</v>
      </c>
      <c r="S1290" s="11" t="s">
        <v>1383</v>
      </c>
      <c r="T1290" s="11">
        <v>180</v>
      </c>
      <c r="U1290" s="11">
        <v>81.5</v>
      </c>
      <c r="V1290" s="11"/>
      <c r="W1290" s="11"/>
      <c r="X1290" s="36">
        <f t="shared" si="40"/>
        <v>180</v>
      </c>
      <c r="Y1290" s="36">
        <f t="shared" si="41"/>
        <v>81.5</v>
      </c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6"/>
      <c r="BE1290" s="16"/>
    </row>
    <row r="1291" spans="1:57" x14ac:dyDescent="0.3">
      <c r="A1291" s="11" t="s">
        <v>4508</v>
      </c>
      <c r="B1291" s="11" t="s">
        <v>4509</v>
      </c>
      <c r="C1291" s="11" t="s">
        <v>1372</v>
      </c>
      <c r="D1291" s="11" t="s">
        <v>4507</v>
      </c>
      <c r="E1291" s="11" t="s">
        <v>4012</v>
      </c>
      <c r="F1291" s="11" t="s">
        <v>4012</v>
      </c>
      <c r="G1291" s="13">
        <v>42720.585972222223</v>
      </c>
      <c r="H1291" s="11"/>
      <c r="I1291" s="11"/>
      <c r="J1291" s="11" t="s">
        <v>354</v>
      </c>
      <c r="K1291" s="11"/>
      <c r="L1291" s="11" t="s">
        <v>699</v>
      </c>
      <c r="M1291" s="11" t="s">
        <v>353</v>
      </c>
      <c r="N1291" s="11">
        <v>1069960001</v>
      </c>
      <c r="O1291" s="11" t="s">
        <v>1473</v>
      </c>
      <c r="P1291" s="11" t="s">
        <v>61</v>
      </c>
      <c r="Q1291" s="11" t="s">
        <v>369</v>
      </c>
      <c r="R1291" s="11" t="s">
        <v>978</v>
      </c>
      <c r="S1291" s="11" t="s">
        <v>1374</v>
      </c>
      <c r="T1291" s="11">
        <v>5</v>
      </c>
      <c r="U1291" s="11">
        <v>5</v>
      </c>
      <c r="V1291" s="11"/>
      <c r="W1291" s="11"/>
      <c r="X1291" s="36">
        <f t="shared" si="40"/>
        <v>5</v>
      </c>
      <c r="Y1291" s="36">
        <f t="shared" si="41"/>
        <v>5</v>
      </c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2"/>
      <c r="AL1291" s="12"/>
      <c r="AM1291" s="12"/>
      <c r="AN1291" s="12"/>
      <c r="AO1291" s="11"/>
      <c r="AP1291" s="11"/>
      <c r="AQ1291" s="12"/>
      <c r="AR1291" s="12"/>
      <c r="AS1291" s="12"/>
      <c r="AT1291" s="11"/>
      <c r="AU1291" s="11"/>
      <c r="AV1291" s="11"/>
      <c r="AW1291" s="11"/>
      <c r="AX1291" s="11"/>
      <c r="AY1291" s="11"/>
      <c r="AZ1291" s="11"/>
      <c r="BA1291" s="11"/>
      <c r="BB1291" s="12"/>
      <c r="BC1291" s="11"/>
      <c r="BD1291" s="16"/>
      <c r="BE1291" s="16"/>
    </row>
    <row r="1292" spans="1:57" x14ac:dyDescent="0.3">
      <c r="A1292" s="11" t="s">
        <v>4510</v>
      </c>
      <c r="B1292" s="11" t="s">
        <v>4511</v>
      </c>
      <c r="C1292" s="11" t="s">
        <v>1372</v>
      </c>
      <c r="D1292" s="11" t="s">
        <v>3522</v>
      </c>
      <c r="E1292" s="11" t="s">
        <v>412</v>
      </c>
      <c r="F1292" s="11" t="s">
        <v>412</v>
      </c>
      <c r="G1292" s="13">
        <v>42724.562835648147</v>
      </c>
      <c r="H1292" s="13">
        <v>42831.046851851854</v>
      </c>
      <c r="I1292" s="11" t="s">
        <v>3523</v>
      </c>
      <c r="J1292" s="11" t="s">
        <v>387</v>
      </c>
      <c r="K1292" s="11"/>
      <c r="L1292" s="11" t="s">
        <v>699</v>
      </c>
      <c r="M1292" s="11" t="s">
        <v>353</v>
      </c>
      <c r="N1292" s="11">
        <v>1069960001</v>
      </c>
      <c r="O1292" s="11" t="s">
        <v>1473</v>
      </c>
      <c r="P1292" s="11" t="s">
        <v>165</v>
      </c>
      <c r="Q1292" s="11"/>
      <c r="R1292" s="11" t="s">
        <v>979</v>
      </c>
      <c r="S1292" s="11" t="s">
        <v>1383</v>
      </c>
      <c r="T1292" s="11"/>
      <c r="U1292" s="11"/>
      <c r="V1292" s="11"/>
      <c r="W1292" s="11"/>
      <c r="X1292" s="36">
        <f t="shared" si="40"/>
        <v>0</v>
      </c>
      <c r="Y1292" s="36">
        <f t="shared" si="41"/>
        <v>0</v>
      </c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2"/>
      <c r="AL1292" s="12"/>
      <c r="AM1292" s="12"/>
      <c r="AN1292" s="12"/>
      <c r="AO1292" s="11"/>
      <c r="AP1292" s="11"/>
      <c r="AQ1292" s="12"/>
      <c r="AR1292" s="12"/>
      <c r="AS1292" s="12"/>
      <c r="AT1292" s="11"/>
      <c r="AU1292" s="11"/>
      <c r="AV1292" s="11"/>
      <c r="AW1292" s="11"/>
      <c r="AX1292" s="11"/>
      <c r="AY1292" s="11"/>
      <c r="AZ1292" s="11"/>
      <c r="BA1292" s="11"/>
      <c r="BB1292" s="12"/>
      <c r="BC1292" s="11"/>
      <c r="BD1292" s="16"/>
      <c r="BE1292" s="16"/>
    </row>
    <row r="1293" spans="1:57" ht="57.6" x14ac:dyDescent="0.3">
      <c r="A1293" s="11" t="s">
        <v>4512</v>
      </c>
      <c r="B1293" s="49" t="s">
        <v>4879</v>
      </c>
      <c r="C1293" s="11" t="s">
        <v>1372</v>
      </c>
      <c r="D1293" s="11" t="s">
        <v>1407</v>
      </c>
      <c r="E1293" s="11" t="s">
        <v>509</v>
      </c>
      <c r="F1293" s="11" t="s">
        <v>509</v>
      </c>
      <c r="G1293" s="13">
        <v>42726.505370370367</v>
      </c>
      <c r="H1293" s="11"/>
      <c r="I1293" s="11"/>
      <c r="J1293" s="11" t="s">
        <v>350</v>
      </c>
      <c r="K1293" s="11"/>
      <c r="L1293" s="11" t="s">
        <v>704</v>
      </c>
      <c r="M1293" s="11" t="s">
        <v>348</v>
      </c>
      <c r="N1293" s="11">
        <v>1019960005</v>
      </c>
      <c r="O1293" s="11" t="s">
        <v>1475</v>
      </c>
      <c r="P1293" s="11" t="s">
        <v>115</v>
      </c>
      <c r="Q1293" s="11" t="s">
        <v>369</v>
      </c>
      <c r="R1293" s="11" t="s">
        <v>980</v>
      </c>
      <c r="S1293" s="11" t="s">
        <v>1374</v>
      </c>
      <c r="T1293" s="11">
        <v>170</v>
      </c>
      <c r="U1293" s="11">
        <v>32</v>
      </c>
      <c r="V1293" s="11"/>
      <c r="W1293" s="11"/>
      <c r="X1293" s="36">
        <f t="shared" si="40"/>
        <v>170</v>
      </c>
      <c r="Y1293" s="36">
        <f t="shared" si="41"/>
        <v>32</v>
      </c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2"/>
      <c r="AN1293" s="12"/>
      <c r="AO1293" s="11"/>
      <c r="AP1293" s="11"/>
      <c r="AQ1293" s="12"/>
      <c r="AR1293" s="12"/>
      <c r="AS1293" s="12"/>
      <c r="AT1293" s="11"/>
      <c r="AU1293" s="11"/>
      <c r="AV1293" s="11"/>
      <c r="AW1293" s="11"/>
      <c r="AX1293" s="11"/>
      <c r="AY1293" s="11"/>
      <c r="AZ1293" s="11"/>
      <c r="BA1293" s="11"/>
      <c r="BB1293" s="12"/>
      <c r="BC1293" s="11"/>
      <c r="BD1293" s="16"/>
      <c r="BE1293" s="16"/>
    </row>
    <row r="1294" spans="1:57" x14ac:dyDescent="0.3">
      <c r="A1294" s="11" t="s">
        <v>4513</v>
      </c>
      <c r="B1294" s="11" t="s">
        <v>4626</v>
      </c>
      <c r="C1294" s="11" t="s">
        <v>1372</v>
      </c>
      <c r="D1294" s="11" t="s">
        <v>1440</v>
      </c>
      <c r="E1294" s="11" t="s">
        <v>77</v>
      </c>
      <c r="F1294" s="11" t="s">
        <v>555</v>
      </c>
      <c r="G1294" s="13">
        <v>42726.662476851852</v>
      </c>
      <c r="H1294" s="11"/>
      <c r="I1294" s="11"/>
      <c r="J1294" s="11" t="s">
        <v>350</v>
      </c>
      <c r="K1294" s="11"/>
      <c r="L1294" s="11" t="s">
        <v>1047</v>
      </c>
      <c r="M1294" s="11" t="s">
        <v>348</v>
      </c>
      <c r="N1294" s="11">
        <v>1019960005</v>
      </c>
      <c r="O1294" s="11" t="s">
        <v>1475</v>
      </c>
      <c r="P1294" s="11" t="s">
        <v>77</v>
      </c>
      <c r="Q1294" s="11" t="s">
        <v>369</v>
      </c>
      <c r="R1294" s="11" t="s">
        <v>983</v>
      </c>
      <c r="S1294" s="11" t="s">
        <v>1374</v>
      </c>
      <c r="T1294" s="11">
        <v>1215</v>
      </c>
      <c r="U1294" s="11"/>
      <c r="V1294" s="11"/>
      <c r="W1294" s="11"/>
      <c r="X1294" s="36">
        <f t="shared" si="40"/>
        <v>1215</v>
      </c>
      <c r="Y1294" s="36">
        <f t="shared" si="41"/>
        <v>0</v>
      </c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2"/>
      <c r="AL1294" s="12"/>
      <c r="AM1294" s="11"/>
      <c r="AN1294" s="11"/>
      <c r="AO1294" s="12"/>
      <c r="AP1294" s="12"/>
      <c r="AQ1294" s="12"/>
      <c r="AR1294" s="12"/>
      <c r="AS1294" s="12"/>
      <c r="AT1294" s="11"/>
      <c r="AU1294" s="11"/>
      <c r="AV1294" s="11"/>
      <c r="AW1294" s="11"/>
      <c r="AX1294" s="11"/>
      <c r="AY1294" s="11"/>
      <c r="AZ1294" s="11"/>
      <c r="BA1294" s="11"/>
      <c r="BB1294" s="12"/>
      <c r="BC1294" s="11"/>
      <c r="BD1294" s="16"/>
      <c r="BE1294" s="16"/>
    </row>
    <row r="1295" spans="1:57" x14ac:dyDescent="0.3">
      <c r="A1295" s="11" t="s">
        <v>4514</v>
      </c>
      <c r="B1295" s="11" t="s">
        <v>4880</v>
      </c>
      <c r="C1295" s="11" t="s">
        <v>1372</v>
      </c>
      <c r="D1295" s="11" t="s">
        <v>1440</v>
      </c>
      <c r="E1295" s="11" t="s">
        <v>77</v>
      </c>
      <c r="F1295" s="11" t="s">
        <v>77</v>
      </c>
      <c r="G1295" s="13">
        <v>42726.909189814818</v>
      </c>
      <c r="H1295" s="11"/>
      <c r="I1295" s="11"/>
      <c r="J1295" s="11" t="s">
        <v>354</v>
      </c>
      <c r="K1295" s="11"/>
      <c r="L1295" s="11" t="s">
        <v>1047</v>
      </c>
      <c r="M1295" s="11" t="s">
        <v>348</v>
      </c>
      <c r="N1295" s="11">
        <v>1019960005</v>
      </c>
      <c r="O1295" s="11" t="s">
        <v>1475</v>
      </c>
      <c r="P1295" s="11" t="s">
        <v>77</v>
      </c>
      <c r="Q1295" s="11" t="s">
        <v>369</v>
      </c>
      <c r="R1295" s="11" t="s">
        <v>983</v>
      </c>
      <c r="S1295" s="11" t="s">
        <v>1383</v>
      </c>
      <c r="T1295" s="11"/>
      <c r="U1295" s="11"/>
      <c r="V1295" s="11"/>
      <c r="W1295" s="11"/>
      <c r="X1295" s="36">
        <f t="shared" si="40"/>
        <v>0</v>
      </c>
      <c r="Y1295" s="36">
        <f t="shared" si="41"/>
        <v>0</v>
      </c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2"/>
      <c r="AN1295" s="11"/>
      <c r="AO1295" s="11"/>
      <c r="AP1295" s="11"/>
      <c r="AQ1295" s="12"/>
      <c r="AR1295" s="11"/>
      <c r="AS1295" s="12"/>
      <c r="AT1295" s="11"/>
      <c r="AU1295" s="11"/>
      <c r="AV1295" s="11"/>
      <c r="AW1295" s="11"/>
      <c r="AX1295" s="11"/>
      <c r="AY1295" s="11"/>
      <c r="AZ1295" s="11"/>
      <c r="BA1295" s="11"/>
      <c r="BB1295" s="12"/>
      <c r="BC1295" s="11"/>
      <c r="BD1295" s="16"/>
      <c r="BE1295" s="16"/>
    </row>
    <row r="1296" spans="1:57" x14ac:dyDescent="0.3">
      <c r="A1296" s="11" t="s">
        <v>4515</v>
      </c>
      <c r="B1296" s="11" t="s">
        <v>4516</v>
      </c>
      <c r="C1296" s="11" t="s">
        <v>1372</v>
      </c>
      <c r="D1296" s="11" t="s">
        <v>1440</v>
      </c>
      <c r="E1296" s="11" t="s">
        <v>77</v>
      </c>
      <c r="F1296" s="11" t="s">
        <v>77</v>
      </c>
      <c r="G1296" s="13">
        <v>42726.914861111109</v>
      </c>
      <c r="H1296" s="11"/>
      <c r="I1296" s="11"/>
      <c r="J1296" s="11" t="s">
        <v>350</v>
      </c>
      <c r="K1296" s="11"/>
      <c r="L1296" s="11" t="s">
        <v>1047</v>
      </c>
      <c r="M1296" s="11" t="s">
        <v>348</v>
      </c>
      <c r="N1296" s="11">
        <v>1019960005</v>
      </c>
      <c r="O1296" s="11" t="s">
        <v>1475</v>
      </c>
      <c r="P1296" s="11" t="s">
        <v>77</v>
      </c>
      <c r="Q1296" s="11" t="s">
        <v>369</v>
      </c>
      <c r="R1296" s="11" t="s">
        <v>983</v>
      </c>
      <c r="S1296" s="11" t="s">
        <v>1374</v>
      </c>
      <c r="T1296" s="11">
        <v>262</v>
      </c>
      <c r="U1296" s="11">
        <v>266</v>
      </c>
      <c r="V1296" s="11">
        <v>96</v>
      </c>
      <c r="W1296" s="11">
        <v>96</v>
      </c>
      <c r="X1296" s="36">
        <f t="shared" si="40"/>
        <v>358</v>
      </c>
      <c r="Y1296" s="36">
        <f t="shared" si="41"/>
        <v>362</v>
      </c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2"/>
      <c r="BC1296" s="11"/>
      <c r="BD1296" s="16"/>
      <c r="BE1296" s="16"/>
    </row>
    <row r="1297" spans="1:57" x14ac:dyDescent="0.3">
      <c r="A1297" s="11" t="s">
        <v>4517</v>
      </c>
      <c r="B1297" s="11" t="s">
        <v>4518</v>
      </c>
      <c r="C1297" s="11" t="s">
        <v>1372</v>
      </c>
      <c r="D1297" s="11" t="s">
        <v>1435</v>
      </c>
      <c r="E1297" s="11" t="s">
        <v>124</v>
      </c>
      <c r="F1297" s="11" t="s">
        <v>124</v>
      </c>
      <c r="G1297" s="13">
        <v>42727.421284722222</v>
      </c>
      <c r="H1297" s="11"/>
      <c r="I1297" s="11"/>
      <c r="J1297" s="11" t="s">
        <v>350</v>
      </c>
      <c r="K1297" s="11"/>
      <c r="L1297" s="11" t="s">
        <v>699</v>
      </c>
      <c r="M1297" s="11" t="s">
        <v>353</v>
      </c>
      <c r="N1297" s="11">
        <v>1069960001</v>
      </c>
      <c r="O1297" s="11" t="s">
        <v>1473</v>
      </c>
      <c r="P1297" s="11" t="s">
        <v>124</v>
      </c>
      <c r="Q1297" s="11"/>
      <c r="R1297" s="11" t="s">
        <v>978</v>
      </c>
      <c r="S1297" s="11" t="s">
        <v>1374</v>
      </c>
      <c r="T1297" s="11"/>
      <c r="U1297" s="11"/>
      <c r="V1297" s="11"/>
      <c r="W1297" s="11"/>
      <c r="X1297" s="36">
        <f t="shared" si="40"/>
        <v>0</v>
      </c>
      <c r="Y1297" s="36">
        <f t="shared" si="41"/>
        <v>0</v>
      </c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6"/>
      <c r="BE1297" s="16"/>
    </row>
    <row r="1298" spans="1:57" x14ac:dyDescent="0.3">
      <c r="A1298" s="11" t="s">
        <v>4519</v>
      </c>
      <c r="B1298" s="11" t="s">
        <v>4520</v>
      </c>
      <c r="C1298" s="11" t="s">
        <v>1372</v>
      </c>
      <c r="D1298" s="11" t="s">
        <v>1437</v>
      </c>
      <c r="E1298" s="11" t="s">
        <v>641</v>
      </c>
      <c r="F1298" s="11" t="s">
        <v>641</v>
      </c>
      <c r="G1298" s="13">
        <v>42727.522627314815</v>
      </c>
      <c r="H1298" s="11"/>
      <c r="I1298" s="11"/>
      <c r="J1298" s="11" t="s">
        <v>350</v>
      </c>
      <c r="K1298" s="11"/>
      <c r="L1298" s="11" t="s">
        <v>704</v>
      </c>
      <c r="M1298" s="11" t="s">
        <v>353</v>
      </c>
      <c r="N1298" s="11">
        <v>1019960004</v>
      </c>
      <c r="O1298" s="11" t="s">
        <v>1475</v>
      </c>
      <c r="P1298" s="11" t="s">
        <v>61</v>
      </c>
      <c r="Q1298" s="11" t="s">
        <v>369</v>
      </c>
      <c r="R1298" s="11" t="s">
        <v>978</v>
      </c>
      <c r="S1298" s="11" t="s">
        <v>1374</v>
      </c>
      <c r="T1298" s="11"/>
      <c r="U1298" s="11"/>
      <c r="V1298" s="11"/>
      <c r="W1298" s="11"/>
      <c r="X1298" s="36">
        <f t="shared" si="40"/>
        <v>0</v>
      </c>
      <c r="Y1298" s="36">
        <f t="shared" si="41"/>
        <v>0</v>
      </c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6"/>
      <c r="BE1298" s="16"/>
    </row>
    <row r="1299" spans="1:57" x14ac:dyDescent="0.3">
      <c r="A1299" s="11" t="s">
        <v>4521</v>
      </c>
      <c r="B1299" s="11" t="s">
        <v>4522</v>
      </c>
      <c r="C1299" s="11" t="s">
        <v>1372</v>
      </c>
      <c r="D1299" s="11" t="s">
        <v>1435</v>
      </c>
      <c r="E1299" s="11" t="s">
        <v>124</v>
      </c>
      <c r="F1299" s="11" t="s">
        <v>124</v>
      </c>
      <c r="G1299" s="13">
        <v>42733.514293981483</v>
      </c>
      <c r="H1299" s="11"/>
      <c r="I1299" s="11"/>
      <c r="J1299" s="11" t="s">
        <v>350</v>
      </c>
      <c r="K1299" s="11"/>
      <c r="L1299" s="11" t="s">
        <v>704</v>
      </c>
      <c r="M1299" s="11" t="s">
        <v>348</v>
      </c>
      <c r="N1299" s="11">
        <v>1019960005</v>
      </c>
      <c r="O1299" s="11" t="s">
        <v>1475</v>
      </c>
      <c r="P1299" s="11" t="s">
        <v>124</v>
      </c>
      <c r="Q1299" s="11" t="s">
        <v>369</v>
      </c>
      <c r="R1299" s="11" t="s">
        <v>978</v>
      </c>
      <c r="S1299" s="11" t="s">
        <v>1374</v>
      </c>
      <c r="T1299" s="11">
        <v>180</v>
      </c>
      <c r="U1299" s="11">
        <v>31</v>
      </c>
      <c r="V1299" s="11">
        <v>55</v>
      </c>
      <c r="W1299" s="11"/>
      <c r="X1299" s="36">
        <f t="shared" si="40"/>
        <v>235</v>
      </c>
      <c r="Y1299" s="36">
        <f t="shared" si="41"/>
        <v>31</v>
      </c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2"/>
      <c r="AL1299" s="11"/>
      <c r="AM1299" s="12"/>
      <c r="AN1299" s="11"/>
      <c r="AO1299" s="11"/>
      <c r="AP1299" s="11"/>
      <c r="AQ1299" s="12"/>
      <c r="AR1299" s="11"/>
      <c r="AS1299" s="12"/>
      <c r="AT1299" s="11"/>
      <c r="AU1299" s="11"/>
      <c r="AV1299" s="11"/>
      <c r="AW1299" s="11"/>
      <c r="AX1299" s="11"/>
      <c r="AY1299" s="11"/>
      <c r="AZ1299" s="11"/>
      <c r="BA1299" s="11"/>
      <c r="BB1299" s="12"/>
      <c r="BC1299" s="11"/>
      <c r="BD1299" s="16"/>
      <c r="BE1299" s="16"/>
    </row>
    <row r="1300" spans="1:57" x14ac:dyDescent="0.3">
      <c r="A1300" s="11" t="s">
        <v>4523</v>
      </c>
      <c r="B1300" s="11" t="s">
        <v>4524</v>
      </c>
      <c r="C1300" s="11" t="s">
        <v>1372</v>
      </c>
      <c r="D1300" s="11" t="s">
        <v>1435</v>
      </c>
      <c r="E1300" s="11" t="s">
        <v>124</v>
      </c>
      <c r="F1300" s="11" t="s">
        <v>124</v>
      </c>
      <c r="G1300" s="13">
        <v>42733.522523148145</v>
      </c>
      <c r="H1300" s="13">
        <v>42838.394756944443</v>
      </c>
      <c r="I1300" s="11" t="s">
        <v>382</v>
      </c>
      <c r="J1300" s="11" t="s">
        <v>350</v>
      </c>
      <c r="K1300" s="11"/>
      <c r="L1300" s="11" t="s">
        <v>704</v>
      </c>
      <c r="M1300" s="11" t="s">
        <v>348</v>
      </c>
      <c r="N1300" s="11">
        <v>1019960005</v>
      </c>
      <c r="O1300" s="11" t="s">
        <v>1475</v>
      </c>
      <c r="P1300" s="11" t="s">
        <v>124</v>
      </c>
      <c r="Q1300" s="11" t="s">
        <v>369</v>
      </c>
      <c r="R1300" s="11" t="s">
        <v>978</v>
      </c>
      <c r="S1300" s="11" t="s">
        <v>1383</v>
      </c>
      <c r="T1300" s="11">
        <v>140</v>
      </c>
      <c r="U1300" s="11">
        <v>140</v>
      </c>
      <c r="V1300" s="11"/>
      <c r="W1300" s="11"/>
      <c r="X1300" s="36">
        <f t="shared" si="40"/>
        <v>140</v>
      </c>
      <c r="Y1300" s="36">
        <f t="shared" si="41"/>
        <v>140</v>
      </c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2"/>
      <c r="AL1300" s="12"/>
      <c r="AM1300" s="12"/>
      <c r="AN1300" s="12"/>
      <c r="AO1300" s="11"/>
      <c r="AP1300" s="11"/>
      <c r="AQ1300" s="12"/>
      <c r="AR1300" s="12"/>
      <c r="AS1300" s="12"/>
      <c r="AT1300" s="11"/>
      <c r="AU1300" s="11"/>
      <c r="AV1300" s="11"/>
      <c r="AW1300" s="11"/>
      <c r="AX1300" s="11"/>
      <c r="AY1300" s="11"/>
      <c r="AZ1300" s="11"/>
      <c r="BA1300" s="11"/>
      <c r="BB1300" s="12"/>
      <c r="BC1300" s="11"/>
      <c r="BD1300" s="16"/>
      <c r="BE1300" s="16"/>
    </row>
    <row r="1301" spans="1:57" x14ac:dyDescent="0.3">
      <c r="A1301" s="11" t="s">
        <v>4525</v>
      </c>
      <c r="B1301" s="11" t="s">
        <v>4526</v>
      </c>
      <c r="C1301" s="11" t="s">
        <v>1372</v>
      </c>
      <c r="D1301" s="11" t="s">
        <v>2223</v>
      </c>
      <c r="E1301" s="11" t="s">
        <v>424</v>
      </c>
      <c r="F1301" s="11" t="s">
        <v>424</v>
      </c>
      <c r="G1301" s="13">
        <v>42738.362893518519</v>
      </c>
      <c r="H1301" s="11"/>
      <c r="I1301" s="11"/>
      <c r="J1301" s="11" t="s">
        <v>387</v>
      </c>
      <c r="K1301" s="11"/>
      <c r="L1301" s="11" t="s">
        <v>699</v>
      </c>
      <c r="M1301" s="11" t="s">
        <v>353</v>
      </c>
      <c r="N1301" s="11">
        <v>1069960001</v>
      </c>
      <c r="O1301" s="11" t="s">
        <v>1473</v>
      </c>
      <c r="P1301" s="11" t="s">
        <v>165</v>
      </c>
      <c r="Q1301" s="11"/>
      <c r="R1301" s="11"/>
      <c r="S1301" s="11" t="s">
        <v>1374</v>
      </c>
      <c r="T1301" s="11"/>
      <c r="U1301" s="11"/>
      <c r="V1301" s="11"/>
      <c r="W1301" s="11"/>
      <c r="X1301" s="36">
        <f t="shared" si="40"/>
        <v>0</v>
      </c>
      <c r="Y1301" s="36">
        <f t="shared" si="41"/>
        <v>0</v>
      </c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1"/>
      <c r="AU1301" s="11"/>
      <c r="AV1301" s="11"/>
      <c r="AW1301" s="11"/>
      <c r="AX1301" s="11"/>
      <c r="AY1301" s="11"/>
      <c r="AZ1301" s="11"/>
      <c r="BA1301" s="11"/>
      <c r="BB1301" s="12"/>
      <c r="BC1301" s="11"/>
      <c r="BD1301" s="16"/>
      <c r="BE1301" s="16"/>
    </row>
    <row r="1302" spans="1:57" x14ac:dyDescent="0.3">
      <c r="A1302" s="11" t="s">
        <v>4527</v>
      </c>
      <c r="B1302" s="11" t="s">
        <v>4528</v>
      </c>
      <c r="C1302" s="11" t="s">
        <v>1372</v>
      </c>
      <c r="D1302" s="11" t="s">
        <v>1465</v>
      </c>
      <c r="E1302" s="11" t="s">
        <v>610</v>
      </c>
      <c r="F1302" s="11" t="s">
        <v>610</v>
      </c>
      <c r="G1302" s="13">
        <v>42738.453900462962</v>
      </c>
      <c r="H1302" s="13"/>
      <c r="I1302" s="11"/>
      <c r="J1302" s="11" t="s">
        <v>350</v>
      </c>
      <c r="K1302" s="11"/>
      <c r="L1302" s="11" t="s">
        <v>699</v>
      </c>
      <c r="M1302" s="11" t="s">
        <v>353</v>
      </c>
      <c r="N1302" s="11">
        <v>1069960001</v>
      </c>
      <c r="O1302" s="11" t="s">
        <v>1475</v>
      </c>
      <c r="P1302" s="11" t="s">
        <v>165</v>
      </c>
      <c r="Q1302" s="11" t="s">
        <v>369</v>
      </c>
      <c r="R1302" s="11"/>
      <c r="S1302" s="11" t="s">
        <v>1374</v>
      </c>
      <c r="T1302" s="11">
        <v>79</v>
      </c>
      <c r="U1302" s="11">
        <v>149</v>
      </c>
      <c r="V1302" s="11">
        <v>70</v>
      </c>
      <c r="W1302" s="11"/>
      <c r="X1302" s="36">
        <f t="shared" si="40"/>
        <v>149</v>
      </c>
      <c r="Y1302" s="36">
        <f t="shared" si="41"/>
        <v>149</v>
      </c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2"/>
      <c r="AL1302" s="12"/>
      <c r="AM1302" s="11"/>
      <c r="AN1302" s="11"/>
      <c r="AO1302" s="11"/>
      <c r="AP1302" s="11"/>
      <c r="AQ1302" s="11"/>
      <c r="AR1302" s="11"/>
      <c r="AS1302" s="12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6"/>
      <c r="BE1302" s="16"/>
    </row>
    <row r="1303" spans="1:57" x14ac:dyDescent="0.3">
      <c r="A1303" s="11" t="s">
        <v>4529</v>
      </c>
      <c r="B1303" s="11" t="s">
        <v>4530</v>
      </c>
      <c r="C1303" s="11" t="s">
        <v>1372</v>
      </c>
      <c r="D1303" s="11" t="s">
        <v>1622</v>
      </c>
      <c r="E1303" s="11" t="s">
        <v>768</v>
      </c>
      <c r="F1303" s="11" t="s">
        <v>768</v>
      </c>
      <c r="G1303" s="13">
        <v>42738.455682870372</v>
      </c>
      <c r="H1303" s="11">
        <v>42830.33390046296</v>
      </c>
      <c r="I1303" s="11" t="s">
        <v>768</v>
      </c>
      <c r="J1303" s="11" t="s">
        <v>419</v>
      </c>
      <c r="K1303" s="11"/>
      <c r="L1303" s="11" t="s">
        <v>1047</v>
      </c>
      <c r="M1303" s="11" t="s">
        <v>348</v>
      </c>
      <c r="N1303" s="11">
        <v>1019960005</v>
      </c>
      <c r="O1303" s="11" t="s">
        <v>1475</v>
      </c>
      <c r="P1303" s="11" t="s">
        <v>139</v>
      </c>
      <c r="Q1303" s="11" t="s">
        <v>369</v>
      </c>
      <c r="R1303" s="11" t="s">
        <v>983</v>
      </c>
      <c r="S1303" s="11" t="s">
        <v>1374</v>
      </c>
      <c r="T1303" s="11">
        <v>120</v>
      </c>
      <c r="U1303" s="11">
        <v>120</v>
      </c>
      <c r="V1303" s="11"/>
      <c r="W1303" s="11"/>
      <c r="X1303" s="36">
        <f t="shared" si="40"/>
        <v>120</v>
      </c>
      <c r="Y1303" s="36">
        <f t="shared" si="41"/>
        <v>120</v>
      </c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2"/>
      <c r="AL1303" s="12"/>
      <c r="AM1303" s="11"/>
      <c r="AN1303" s="11"/>
      <c r="AO1303" s="11"/>
      <c r="AP1303" s="11"/>
      <c r="AQ1303" s="12"/>
      <c r="AR1303" s="11"/>
      <c r="AS1303" s="12"/>
      <c r="AT1303" s="11"/>
      <c r="AU1303" s="11"/>
      <c r="AV1303" s="11"/>
      <c r="AW1303" s="11"/>
      <c r="AX1303" s="11"/>
      <c r="AY1303" s="11"/>
      <c r="AZ1303" s="11"/>
      <c r="BA1303" s="11"/>
      <c r="BB1303" s="12"/>
      <c r="BC1303" s="11"/>
      <c r="BD1303" s="16"/>
      <c r="BE1303" s="16"/>
    </row>
    <row r="1304" spans="1:57" x14ac:dyDescent="0.3">
      <c r="A1304" s="11" t="s">
        <v>4531</v>
      </c>
      <c r="B1304" s="11" t="s">
        <v>4532</v>
      </c>
      <c r="C1304" s="11" t="s">
        <v>1372</v>
      </c>
      <c r="D1304" s="11" t="s">
        <v>1471</v>
      </c>
      <c r="E1304" s="11" t="s">
        <v>115</v>
      </c>
      <c r="F1304" s="11" t="s">
        <v>633</v>
      </c>
      <c r="G1304" s="13">
        <v>42738.503553240742</v>
      </c>
      <c r="H1304" s="11"/>
      <c r="I1304" s="11"/>
      <c r="J1304" s="11" t="s">
        <v>350</v>
      </c>
      <c r="K1304" s="11"/>
      <c r="L1304" s="11" t="s">
        <v>699</v>
      </c>
      <c r="M1304" s="11" t="s">
        <v>353</v>
      </c>
      <c r="N1304" s="11">
        <v>1019960001</v>
      </c>
      <c r="O1304" s="11" t="s">
        <v>1473</v>
      </c>
      <c r="P1304" s="11" t="s">
        <v>115</v>
      </c>
      <c r="Q1304" s="11"/>
      <c r="R1304" s="11" t="s">
        <v>980</v>
      </c>
      <c r="S1304" s="11" t="s">
        <v>1374</v>
      </c>
      <c r="T1304" s="11"/>
      <c r="U1304" s="11"/>
      <c r="V1304" s="11"/>
      <c r="W1304" s="11"/>
      <c r="X1304" s="36">
        <f t="shared" si="40"/>
        <v>0</v>
      </c>
      <c r="Y1304" s="36">
        <f t="shared" si="41"/>
        <v>0</v>
      </c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2"/>
      <c r="AL1304" s="12"/>
      <c r="AM1304" s="12"/>
      <c r="AN1304" s="11"/>
      <c r="AO1304" s="11"/>
      <c r="AP1304" s="11"/>
      <c r="AQ1304" s="12"/>
      <c r="AR1304" s="11"/>
      <c r="AS1304" s="12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6"/>
      <c r="BE1304" s="16"/>
    </row>
    <row r="1305" spans="1:57" x14ac:dyDescent="0.3">
      <c r="A1305" s="11" t="s">
        <v>4533</v>
      </c>
      <c r="B1305" s="11" t="s">
        <v>4534</v>
      </c>
      <c r="C1305" s="11" t="s">
        <v>1372</v>
      </c>
      <c r="D1305" s="11" t="s">
        <v>1471</v>
      </c>
      <c r="E1305" s="11" t="s">
        <v>444</v>
      </c>
      <c r="F1305" s="11" t="s">
        <v>633</v>
      </c>
      <c r="G1305" s="13">
        <v>42739.397268518522</v>
      </c>
      <c r="H1305" s="11">
        <v>42842.538958333331</v>
      </c>
      <c r="I1305" s="11" t="s">
        <v>633</v>
      </c>
      <c r="J1305" s="11" t="s">
        <v>359</v>
      </c>
      <c r="K1305" s="11"/>
      <c r="L1305" s="11" t="s">
        <v>699</v>
      </c>
      <c r="M1305" s="11" t="s">
        <v>353</v>
      </c>
      <c r="N1305" s="11">
        <v>1069960001</v>
      </c>
      <c r="O1305" s="11" t="s">
        <v>1473</v>
      </c>
      <c r="P1305" s="11" t="s">
        <v>115</v>
      </c>
      <c r="Q1305" s="11"/>
      <c r="R1305" s="11" t="s">
        <v>980</v>
      </c>
      <c r="S1305" s="11" t="s">
        <v>1374</v>
      </c>
      <c r="T1305" s="11"/>
      <c r="U1305" s="11"/>
      <c r="V1305" s="11"/>
      <c r="W1305" s="11"/>
      <c r="X1305" s="36">
        <f t="shared" si="40"/>
        <v>0</v>
      </c>
      <c r="Y1305" s="36">
        <f t="shared" si="41"/>
        <v>0</v>
      </c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6"/>
      <c r="BE1305" s="16"/>
    </row>
    <row r="1306" spans="1:57" x14ac:dyDescent="0.3">
      <c r="A1306" s="11" t="s">
        <v>4535</v>
      </c>
      <c r="B1306" s="11" t="s">
        <v>4536</v>
      </c>
      <c r="C1306" s="11" t="s">
        <v>1372</v>
      </c>
      <c r="D1306" s="11" t="s">
        <v>1470</v>
      </c>
      <c r="E1306" s="11" t="s">
        <v>555</v>
      </c>
      <c r="F1306" s="11" t="s">
        <v>555</v>
      </c>
      <c r="G1306" s="13">
        <v>42739.460196759261</v>
      </c>
      <c r="H1306" s="13"/>
      <c r="I1306" s="11"/>
      <c r="J1306" s="11" t="s">
        <v>350</v>
      </c>
      <c r="K1306" s="11"/>
      <c r="L1306" s="11" t="s">
        <v>699</v>
      </c>
      <c r="M1306" s="11" t="s">
        <v>353</v>
      </c>
      <c r="N1306" s="11">
        <v>1069960001</v>
      </c>
      <c r="O1306" s="11" t="s">
        <v>1473</v>
      </c>
      <c r="P1306" s="11" t="s">
        <v>241</v>
      </c>
      <c r="Q1306" s="11" t="s">
        <v>369</v>
      </c>
      <c r="R1306" s="11" t="s">
        <v>983</v>
      </c>
      <c r="S1306" s="11" t="s">
        <v>1374</v>
      </c>
      <c r="T1306" s="11"/>
      <c r="U1306" s="11"/>
      <c r="V1306" s="11"/>
      <c r="W1306" s="11"/>
      <c r="X1306" s="36">
        <f t="shared" si="40"/>
        <v>0</v>
      </c>
      <c r="Y1306" s="36">
        <f t="shared" si="41"/>
        <v>0</v>
      </c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2"/>
      <c r="AL1306" s="12"/>
      <c r="AM1306" s="11"/>
      <c r="AN1306" s="11"/>
      <c r="AO1306" s="11"/>
      <c r="AP1306" s="11"/>
      <c r="AQ1306" s="11"/>
      <c r="AR1306" s="11"/>
      <c r="AS1306" s="12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6"/>
      <c r="BE1306" s="16"/>
    </row>
    <row r="1307" spans="1:57" x14ac:dyDescent="0.3">
      <c r="A1307" s="11" t="s">
        <v>4537</v>
      </c>
      <c r="B1307" s="11" t="s">
        <v>4538</v>
      </c>
      <c r="C1307" s="11" t="s">
        <v>1372</v>
      </c>
      <c r="D1307" s="11" t="s">
        <v>1470</v>
      </c>
      <c r="E1307" s="11" t="s">
        <v>555</v>
      </c>
      <c r="F1307" s="11" t="s">
        <v>555</v>
      </c>
      <c r="G1307" s="13">
        <v>42739.45857638889</v>
      </c>
      <c r="H1307" s="13">
        <v>42842.363819444443</v>
      </c>
      <c r="I1307" s="11" t="s">
        <v>555</v>
      </c>
      <c r="J1307" s="11" t="s">
        <v>350</v>
      </c>
      <c r="K1307" s="11"/>
      <c r="L1307" s="11" t="s">
        <v>699</v>
      </c>
      <c r="M1307" s="11" t="s">
        <v>353</v>
      </c>
      <c r="N1307" s="11">
        <v>1069960001</v>
      </c>
      <c r="O1307" s="11" t="s">
        <v>1473</v>
      </c>
      <c r="P1307" s="11" t="s">
        <v>241</v>
      </c>
      <c r="Q1307" s="11" t="s">
        <v>2316</v>
      </c>
      <c r="R1307" s="11" t="s">
        <v>983</v>
      </c>
      <c r="S1307" s="11" t="s">
        <v>1374</v>
      </c>
      <c r="T1307" s="11"/>
      <c r="U1307" s="11"/>
      <c r="V1307" s="11"/>
      <c r="W1307" s="11"/>
      <c r="X1307" s="36">
        <f t="shared" si="40"/>
        <v>0</v>
      </c>
      <c r="Y1307" s="36">
        <f t="shared" si="41"/>
        <v>0</v>
      </c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2"/>
      <c r="AN1307" s="12"/>
      <c r="AO1307" s="11"/>
      <c r="AP1307" s="11"/>
      <c r="AQ1307" s="12"/>
      <c r="AR1307" s="12"/>
      <c r="AS1307" s="12"/>
      <c r="AT1307" s="11"/>
      <c r="AU1307" s="11"/>
      <c r="AV1307" s="11"/>
      <c r="AW1307" s="11"/>
      <c r="AX1307" s="11"/>
      <c r="AY1307" s="11"/>
      <c r="AZ1307" s="11"/>
      <c r="BA1307" s="11"/>
      <c r="BB1307" s="12"/>
      <c r="BC1307" s="11"/>
      <c r="BD1307" s="16"/>
      <c r="BE1307" s="16"/>
    </row>
    <row r="1308" spans="1:57" x14ac:dyDescent="0.3">
      <c r="A1308" s="11" t="s">
        <v>4539</v>
      </c>
      <c r="B1308" s="11" t="s">
        <v>4540</v>
      </c>
      <c r="C1308" s="11" t="s">
        <v>1372</v>
      </c>
      <c r="D1308" s="11" t="s">
        <v>1431</v>
      </c>
      <c r="E1308" s="11" t="s">
        <v>395</v>
      </c>
      <c r="F1308" s="11" t="s">
        <v>395</v>
      </c>
      <c r="G1308" s="13">
        <v>42739.600486111114</v>
      </c>
      <c r="H1308" s="13"/>
      <c r="I1308" s="11"/>
      <c r="J1308" s="11" t="s">
        <v>350</v>
      </c>
      <c r="K1308" s="11"/>
      <c r="L1308" s="11" t="s">
        <v>704</v>
      </c>
      <c r="M1308" s="11" t="s">
        <v>348</v>
      </c>
      <c r="N1308" s="11">
        <v>1019960005</v>
      </c>
      <c r="O1308" s="11" t="s">
        <v>1475</v>
      </c>
      <c r="P1308" s="11" t="s">
        <v>520</v>
      </c>
      <c r="Q1308" s="11" t="s">
        <v>369</v>
      </c>
      <c r="R1308" s="11" t="s">
        <v>983</v>
      </c>
      <c r="S1308" s="11" t="s">
        <v>1374</v>
      </c>
      <c r="T1308" s="11">
        <v>250</v>
      </c>
      <c r="U1308" s="11">
        <v>22</v>
      </c>
      <c r="V1308" s="11"/>
      <c r="W1308" s="11"/>
      <c r="X1308" s="36">
        <f t="shared" si="40"/>
        <v>250</v>
      </c>
      <c r="Y1308" s="36">
        <f t="shared" si="41"/>
        <v>22</v>
      </c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2"/>
      <c r="AN1308" s="11"/>
      <c r="AO1308" s="11"/>
      <c r="AP1308" s="11"/>
      <c r="AQ1308" s="12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2"/>
      <c r="BC1308" s="11"/>
      <c r="BD1308" s="16"/>
      <c r="BE1308" s="16"/>
    </row>
    <row r="1309" spans="1:57" x14ac:dyDescent="0.3">
      <c r="A1309" s="11" t="s">
        <v>4541</v>
      </c>
      <c r="B1309" s="11" t="s">
        <v>4542</v>
      </c>
      <c r="C1309" s="11" t="s">
        <v>1372</v>
      </c>
      <c r="D1309" s="11" t="s">
        <v>1453</v>
      </c>
      <c r="E1309" s="11" t="s">
        <v>652</v>
      </c>
      <c r="F1309" s="11" t="s">
        <v>652</v>
      </c>
      <c r="G1309" s="13">
        <v>42739.637372685182</v>
      </c>
      <c r="H1309" s="13"/>
      <c r="I1309" s="11"/>
      <c r="J1309" s="11" t="s">
        <v>350</v>
      </c>
      <c r="K1309" s="11"/>
      <c r="L1309" s="11" t="s">
        <v>699</v>
      </c>
      <c r="M1309" s="11" t="s">
        <v>353</v>
      </c>
      <c r="N1309" s="11">
        <v>1069960001</v>
      </c>
      <c r="O1309" s="11" t="s">
        <v>1473</v>
      </c>
      <c r="P1309" s="11" t="s">
        <v>61</v>
      </c>
      <c r="Q1309" s="11" t="s">
        <v>369</v>
      </c>
      <c r="R1309" s="11" t="s">
        <v>978</v>
      </c>
      <c r="S1309" s="11" t="s">
        <v>1374</v>
      </c>
      <c r="T1309" s="11"/>
      <c r="U1309" s="11"/>
      <c r="V1309" s="11"/>
      <c r="W1309" s="11"/>
      <c r="X1309" s="36">
        <f t="shared" si="40"/>
        <v>0</v>
      </c>
      <c r="Y1309" s="36">
        <f t="shared" si="41"/>
        <v>0</v>
      </c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6"/>
      <c r="BE1309" s="16"/>
    </row>
    <row r="1310" spans="1:57" x14ac:dyDescent="0.3">
      <c r="A1310" s="11" t="s">
        <v>4543</v>
      </c>
      <c r="B1310" s="11" t="s">
        <v>4544</v>
      </c>
      <c r="C1310" s="11" t="s">
        <v>1372</v>
      </c>
      <c r="D1310" s="11" t="s">
        <v>1453</v>
      </c>
      <c r="E1310" s="11" t="s">
        <v>652</v>
      </c>
      <c r="F1310" s="11" t="s">
        <v>652</v>
      </c>
      <c r="G1310" s="13">
        <v>42739.66202546296</v>
      </c>
      <c r="H1310" s="11"/>
      <c r="I1310" s="11"/>
      <c r="J1310" s="11" t="s">
        <v>350</v>
      </c>
      <c r="K1310" s="11"/>
      <c r="L1310" s="11" t="s">
        <v>699</v>
      </c>
      <c r="M1310" s="11" t="s">
        <v>353</v>
      </c>
      <c r="N1310" s="11">
        <v>1069960001</v>
      </c>
      <c r="O1310" s="11" t="s">
        <v>1473</v>
      </c>
      <c r="P1310" s="11" t="s">
        <v>61</v>
      </c>
      <c r="Q1310" s="11" t="s">
        <v>369</v>
      </c>
      <c r="R1310" s="11" t="s">
        <v>978</v>
      </c>
      <c r="S1310" s="11" t="s">
        <v>1383</v>
      </c>
      <c r="T1310" s="11"/>
      <c r="U1310" s="11"/>
      <c r="V1310" s="11"/>
      <c r="W1310" s="11"/>
      <c r="X1310" s="36">
        <f t="shared" si="40"/>
        <v>0</v>
      </c>
      <c r="Y1310" s="36">
        <f t="shared" si="41"/>
        <v>0</v>
      </c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2"/>
      <c r="AL1310" s="11"/>
      <c r="AM1310" s="12"/>
      <c r="AN1310" s="12"/>
      <c r="AO1310" s="11"/>
      <c r="AP1310" s="11"/>
      <c r="AQ1310" s="12"/>
      <c r="AR1310" s="12"/>
      <c r="AS1310" s="12"/>
      <c r="AT1310" s="11"/>
      <c r="AU1310" s="11"/>
      <c r="AV1310" s="11"/>
      <c r="AW1310" s="11"/>
      <c r="AX1310" s="11"/>
      <c r="AY1310" s="11"/>
      <c r="AZ1310" s="11"/>
      <c r="BA1310" s="11"/>
      <c r="BB1310" s="12"/>
      <c r="BC1310" s="11"/>
      <c r="BD1310" s="16"/>
      <c r="BE1310" s="16"/>
    </row>
    <row r="1311" spans="1:57" x14ac:dyDescent="0.3">
      <c r="A1311" s="11" t="s">
        <v>4545</v>
      </c>
      <c r="B1311" s="11" t="s">
        <v>4546</v>
      </c>
      <c r="C1311" s="11" t="s">
        <v>1372</v>
      </c>
      <c r="D1311" s="11" t="s">
        <v>1453</v>
      </c>
      <c r="E1311" s="11" t="s">
        <v>652</v>
      </c>
      <c r="F1311" s="11" t="s">
        <v>652</v>
      </c>
      <c r="G1311" s="13">
        <v>42739.675011574072</v>
      </c>
      <c r="H1311" s="13"/>
      <c r="I1311" s="11"/>
      <c r="J1311" s="11" t="s">
        <v>350</v>
      </c>
      <c r="K1311" s="11"/>
      <c r="L1311" s="11" t="s">
        <v>699</v>
      </c>
      <c r="M1311" s="11" t="s">
        <v>353</v>
      </c>
      <c r="N1311" s="11">
        <v>1069960001</v>
      </c>
      <c r="O1311" s="11" t="s">
        <v>1473</v>
      </c>
      <c r="P1311" s="11" t="s">
        <v>61</v>
      </c>
      <c r="Q1311" s="11" t="s">
        <v>369</v>
      </c>
      <c r="R1311" s="11" t="s">
        <v>978</v>
      </c>
      <c r="S1311" s="11" t="s">
        <v>1374</v>
      </c>
      <c r="T1311" s="11"/>
      <c r="U1311" s="11"/>
      <c r="V1311" s="11"/>
      <c r="W1311" s="11"/>
      <c r="X1311" s="36">
        <f t="shared" si="40"/>
        <v>0</v>
      </c>
      <c r="Y1311" s="36">
        <f t="shared" si="41"/>
        <v>0</v>
      </c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2"/>
      <c r="AL1311" s="12"/>
      <c r="AM1311" s="11"/>
      <c r="AN1311" s="11"/>
      <c r="AO1311" s="11"/>
      <c r="AP1311" s="11"/>
      <c r="AQ1311" s="11"/>
      <c r="AR1311" s="11"/>
      <c r="AS1311" s="12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6"/>
      <c r="BE1311" s="16"/>
    </row>
    <row r="1312" spans="1:57" ht="43.2" x14ac:dyDescent="0.3">
      <c r="A1312" s="11" t="s">
        <v>4547</v>
      </c>
      <c r="B1312" s="49" t="s">
        <v>4548</v>
      </c>
      <c r="C1312" s="11" t="s">
        <v>1372</v>
      </c>
      <c r="D1312" s="11" t="s">
        <v>1453</v>
      </c>
      <c r="E1312" s="11" t="s">
        <v>652</v>
      </c>
      <c r="F1312" s="11" t="s">
        <v>652</v>
      </c>
      <c r="G1312" s="13">
        <v>42739.690497685187</v>
      </c>
      <c r="H1312" s="11"/>
      <c r="I1312" s="11"/>
      <c r="J1312" s="11" t="s">
        <v>350</v>
      </c>
      <c r="K1312" s="11"/>
      <c r="L1312" s="11" t="s">
        <v>699</v>
      </c>
      <c r="M1312" s="11" t="s">
        <v>353</v>
      </c>
      <c r="N1312" s="11">
        <v>1069960001</v>
      </c>
      <c r="O1312" s="11" t="s">
        <v>1473</v>
      </c>
      <c r="P1312" s="11" t="s">
        <v>61</v>
      </c>
      <c r="Q1312" s="11" t="s">
        <v>369</v>
      </c>
      <c r="R1312" s="11" t="s">
        <v>978</v>
      </c>
      <c r="S1312" s="11" t="s">
        <v>1383</v>
      </c>
      <c r="T1312" s="11"/>
      <c r="U1312" s="11"/>
      <c r="V1312" s="11"/>
      <c r="W1312" s="11"/>
      <c r="X1312" s="36">
        <f t="shared" si="40"/>
        <v>0</v>
      </c>
      <c r="Y1312" s="36">
        <f t="shared" si="41"/>
        <v>0</v>
      </c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2"/>
      <c r="AL1312" s="12"/>
      <c r="AM1312" s="12"/>
      <c r="AN1312" s="12"/>
      <c r="AO1312" s="11"/>
      <c r="AP1312" s="11"/>
      <c r="AQ1312" s="12"/>
      <c r="AR1312" s="11"/>
      <c r="AS1312" s="12"/>
      <c r="AT1312" s="11"/>
      <c r="AU1312" s="11"/>
      <c r="AV1312" s="11"/>
      <c r="AW1312" s="11"/>
      <c r="AX1312" s="11"/>
      <c r="AY1312" s="11"/>
      <c r="AZ1312" s="11"/>
      <c r="BA1312" s="11"/>
      <c r="BB1312" s="12"/>
      <c r="BC1312" s="11"/>
      <c r="BD1312" s="16"/>
      <c r="BE1312" s="16"/>
    </row>
    <row r="1313" spans="1:57" x14ac:dyDescent="0.3">
      <c r="A1313" s="11" t="s">
        <v>4549</v>
      </c>
      <c r="B1313" s="11" t="s">
        <v>4550</v>
      </c>
      <c r="C1313" s="11" t="s">
        <v>1372</v>
      </c>
      <c r="D1313" s="11" t="s">
        <v>2641</v>
      </c>
      <c r="E1313" s="11" t="s">
        <v>555</v>
      </c>
      <c r="F1313" s="11" t="s">
        <v>555</v>
      </c>
      <c r="G1313" s="13">
        <v>42740.467974537038</v>
      </c>
      <c r="H1313" s="11"/>
      <c r="I1313" s="11"/>
      <c r="J1313" s="11" t="s">
        <v>350</v>
      </c>
      <c r="K1313" s="11"/>
      <c r="L1313" s="11" t="s">
        <v>705</v>
      </c>
      <c r="M1313" s="11" t="s">
        <v>348</v>
      </c>
      <c r="N1313" s="11">
        <v>1019960005</v>
      </c>
      <c r="O1313" s="11" t="s">
        <v>1475</v>
      </c>
      <c r="P1313" s="11" t="s">
        <v>241</v>
      </c>
      <c r="Q1313" s="11" t="s">
        <v>369</v>
      </c>
      <c r="R1313" s="11" t="s">
        <v>983</v>
      </c>
      <c r="S1313" s="11" t="s">
        <v>1374</v>
      </c>
      <c r="T1313" s="11"/>
      <c r="U1313" s="11"/>
      <c r="V1313" s="11"/>
      <c r="W1313" s="11"/>
      <c r="X1313" s="36">
        <f t="shared" si="40"/>
        <v>0</v>
      </c>
      <c r="Y1313" s="36">
        <f t="shared" si="41"/>
        <v>0</v>
      </c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2"/>
      <c r="AL1313" s="12"/>
      <c r="AM1313" s="12"/>
      <c r="AN1313" s="12"/>
      <c r="AO1313" s="11"/>
      <c r="AP1313" s="11"/>
      <c r="AQ1313" s="12"/>
      <c r="AR1313" s="12"/>
      <c r="AS1313" s="12"/>
      <c r="AT1313" s="11"/>
      <c r="AU1313" s="11"/>
      <c r="AV1313" s="11"/>
      <c r="AW1313" s="11"/>
      <c r="AX1313" s="11"/>
      <c r="AY1313" s="11"/>
      <c r="AZ1313" s="11"/>
      <c r="BA1313" s="11"/>
      <c r="BB1313" s="12"/>
      <c r="BC1313" s="11"/>
      <c r="BD1313" s="16"/>
      <c r="BE1313" s="16"/>
    </row>
    <row r="1314" spans="1:57" x14ac:dyDescent="0.3">
      <c r="A1314" s="11" t="s">
        <v>4551</v>
      </c>
      <c r="B1314" s="11" t="s">
        <v>4552</v>
      </c>
      <c r="C1314" s="11" t="s">
        <v>1372</v>
      </c>
      <c r="D1314" s="11" t="s">
        <v>1449</v>
      </c>
      <c r="E1314" s="11" t="s">
        <v>649</v>
      </c>
      <c r="F1314" s="11" t="s">
        <v>649</v>
      </c>
      <c r="G1314" s="13">
        <v>42740.656527777777</v>
      </c>
      <c r="H1314" s="13"/>
      <c r="I1314" s="11"/>
      <c r="J1314" s="11" t="s">
        <v>350</v>
      </c>
      <c r="K1314" s="11"/>
      <c r="L1314" s="11" t="s">
        <v>699</v>
      </c>
      <c r="M1314" s="11" t="s">
        <v>353</v>
      </c>
      <c r="N1314" s="11">
        <v>1069960001</v>
      </c>
      <c r="O1314" s="11" t="s">
        <v>1473</v>
      </c>
      <c r="P1314" s="11" t="s">
        <v>77</v>
      </c>
      <c r="Q1314" s="11" t="s">
        <v>369</v>
      </c>
      <c r="R1314" s="11" t="s">
        <v>983</v>
      </c>
      <c r="S1314" s="11" t="s">
        <v>1374</v>
      </c>
      <c r="T1314" s="11"/>
      <c r="U1314" s="11"/>
      <c r="V1314" s="11"/>
      <c r="W1314" s="11"/>
      <c r="X1314" s="36">
        <f t="shared" si="40"/>
        <v>0</v>
      </c>
      <c r="Y1314" s="36">
        <f t="shared" si="41"/>
        <v>0</v>
      </c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2"/>
      <c r="AL1314" s="12"/>
      <c r="AM1314" s="12"/>
      <c r="AN1314" s="12"/>
      <c r="AO1314" s="11"/>
      <c r="AP1314" s="11"/>
      <c r="AQ1314" s="12"/>
      <c r="AR1314" s="12"/>
      <c r="AS1314" s="12"/>
      <c r="AT1314" s="11"/>
      <c r="AU1314" s="11"/>
      <c r="AV1314" s="11"/>
      <c r="AW1314" s="11"/>
      <c r="AX1314" s="11"/>
      <c r="AY1314" s="11"/>
      <c r="AZ1314" s="11"/>
      <c r="BA1314" s="11"/>
      <c r="BB1314" s="12"/>
      <c r="BC1314" s="11"/>
      <c r="BD1314" s="16"/>
      <c r="BE1314" s="16"/>
    </row>
    <row r="1315" spans="1:57" x14ac:dyDescent="0.3">
      <c r="A1315" s="11" t="s">
        <v>4553</v>
      </c>
      <c r="B1315" s="11" t="s">
        <v>4554</v>
      </c>
      <c r="C1315" s="11" t="s">
        <v>1372</v>
      </c>
      <c r="D1315" s="11" t="s">
        <v>1449</v>
      </c>
      <c r="E1315" s="11" t="s">
        <v>649</v>
      </c>
      <c r="F1315" s="11" t="s">
        <v>649</v>
      </c>
      <c r="G1315" s="13">
        <v>42740.664247685185</v>
      </c>
      <c r="H1315" s="13"/>
      <c r="I1315" s="11"/>
      <c r="J1315" s="11" t="s">
        <v>350</v>
      </c>
      <c r="K1315" s="11"/>
      <c r="L1315" s="11" t="s">
        <v>699</v>
      </c>
      <c r="M1315" s="11" t="s">
        <v>353</v>
      </c>
      <c r="N1315" s="11">
        <v>1069960001</v>
      </c>
      <c r="O1315" s="11" t="s">
        <v>1473</v>
      </c>
      <c r="P1315" s="11" t="s">
        <v>77</v>
      </c>
      <c r="Q1315" s="11" t="s">
        <v>369</v>
      </c>
      <c r="R1315" s="11" t="s">
        <v>983</v>
      </c>
      <c r="S1315" s="11" t="s">
        <v>1374</v>
      </c>
      <c r="T1315" s="11"/>
      <c r="U1315" s="11"/>
      <c r="V1315" s="11"/>
      <c r="W1315" s="11"/>
      <c r="X1315" s="36">
        <f t="shared" si="40"/>
        <v>0</v>
      </c>
      <c r="Y1315" s="36">
        <f t="shared" si="41"/>
        <v>0</v>
      </c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2"/>
      <c r="AL1315" s="12"/>
      <c r="AM1315" s="12"/>
      <c r="AN1315" s="12"/>
      <c r="AO1315" s="11"/>
      <c r="AP1315" s="11"/>
      <c r="AQ1315" s="12"/>
      <c r="AR1315" s="12"/>
      <c r="AS1315" s="12"/>
      <c r="AT1315" s="11"/>
      <c r="AU1315" s="11"/>
      <c r="AV1315" s="11"/>
      <c r="AW1315" s="11"/>
      <c r="AX1315" s="11"/>
      <c r="AY1315" s="11"/>
      <c r="AZ1315" s="11"/>
      <c r="BA1315" s="11"/>
      <c r="BB1315" s="12"/>
      <c r="BC1315" s="11"/>
      <c r="BD1315" s="16"/>
      <c r="BE1315" s="16"/>
    </row>
    <row r="1316" spans="1:57" x14ac:dyDescent="0.3">
      <c r="A1316" s="11" t="s">
        <v>4555</v>
      </c>
      <c r="B1316" s="11" t="s">
        <v>4556</v>
      </c>
      <c r="C1316" s="11" t="s">
        <v>1372</v>
      </c>
      <c r="D1316" s="11" t="s">
        <v>1397</v>
      </c>
      <c r="E1316" s="11" t="s">
        <v>458</v>
      </c>
      <c r="F1316" s="11" t="s">
        <v>458</v>
      </c>
      <c r="G1316" s="13">
        <v>42741.262615740743</v>
      </c>
      <c r="H1316" s="11">
        <v>42824.481319444443</v>
      </c>
      <c r="I1316" s="11" t="s">
        <v>743</v>
      </c>
      <c r="J1316" s="11" t="s">
        <v>387</v>
      </c>
      <c r="K1316" s="11"/>
      <c r="L1316" s="11" t="s">
        <v>699</v>
      </c>
      <c r="M1316" s="11" t="s">
        <v>353</v>
      </c>
      <c r="N1316" s="11">
        <v>1069960001</v>
      </c>
      <c r="O1316" s="11" t="s">
        <v>1473</v>
      </c>
      <c r="P1316" s="11" t="s">
        <v>165</v>
      </c>
      <c r="Q1316" s="11" t="s">
        <v>369</v>
      </c>
      <c r="R1316" s="11"/>
      <c r="S1316" s="11" t="s">
        <v>1374</v>
      </c>
      <c r="T1316" s="11">
        <v>25</v>
      </c>
      <c r="U1316" s="11">
        <v>26</v>
      </c>
      <c r="V1316" s="11"/>
      <c r="W1316" s="11"/>
      <c r="X1316" s="36">
        <f t="shared" si="40"/>
        <v>25</v>
      </c>
      <c r="Y1316" s="36">
        <f t="shared" si="41"/>
        <v>26</v>
      </c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2"/>
      <c r="AL1316" s="11"/>
      <c r="AM1316" s="12"/>
      <c r="AN1316" s="11"/>
      <c r="AO1316" s="11"/>
      <c r="AP1316" s="11"/>
      <c r="AQ1316" s="12"/>
      <c r="AR1316" s="11"/>
      <c r="AS1316" s="12"/>
      <c r="AT1316" s="11"/>
      <c r="AU1316" s="11"/>
      <c r="AV1316" s="11"/>
      <c r="AW1316" s="11"/>
      <c r="AX1316" s="11"/>
      <c r="AY1316" s="11"/>
      <c r="AZ1316" s="11"/>
      <c r="BA1316" s="11"/>
      <c r="BB1316" s="12"/>
      <c r="BC1316" s="11"/>
      <c r="BD1316" s="16"/>
      <c r="BE1316" s="16"/>
    </row>
    <row r="1317" spans="1:57" x14ac:dyDescent="0.3">
      <c r="A1317" s="11" t="s">
        <v>4557</v>
      </c>
      <c r="B1317" s="11" t="s">
        <v>4558</v>
      </c>
      <c r="C1317" s="11" t="s">
        <v>1372</v>
      </c>
      <c r="D1317" s="11" t="s">
        <v>1400</v>
      </c>
      <c r="E1317" s="11" t="s">
        <v>61</v>
      </c>
      <c r="F1317" s="11" t="s">
        <v>376</v>
      </c>
      <c r="G1317" s="13">
        <v>42741.452951388892</v>
      </c>
      <c r="H1317" s="13">
        <v>42827.947187500002</v>
      </c>
      <c r="I1317" s="11" t="s">
        <v>376</v>
      </c>
      <c r="J1317" s="11" t="s">
        <v>350</v>
      </c>
      <c r="K1317" s="11"/>
      <c r="L1317" s="11" t="s">
        <v>699</v>
      </c>
      <c r="M1317" s="11" t="s">
        <v>353</v>
      </c>
      <c r="N1317" s="11">
        <v>1019960004</v>
      </c>
      <c r="O1317" s="11" t="s">
        <v>1473</v>
      </c>
      <c r="P1317" s="11" t="s">
        <v>61</v>
      </c>
      <c r="Q1317" s="11" t="s">
        <v>369</v>
      </c>
      <c r="R1317" s="11" t="s">
        <v>978</v>
      </c>
      <c r="S1317" s="11" t="s">
        <v>1383</v>
      </c>
      <c r="T1317" s="11">
        <v>37</v>
      </c>
      <c r="U1317" s="11">
        <v>37</v>
      </c>
      <c r="V1317" s="11"/>
      <c r="W1317" s="11"/>
      <c r="X1317" s="36">
        <f t="shared" si="40"/>
        <v>37</v>
      </c>
      <c r="Y1317" s="36">
        <f t="shared" si="41"/>
        <v>37</v>
      </c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2"/>
      <c r="AL1317" s="12"/>
      <c r="AM1317" s="11"/>
      <c r="AN1317" s="11"/>
      <c r="AO1317" s="12"/>
      <c r="AP1317" s="12"/>
      <c r="AQ1317" s="11"/>
      <c r="AR1317" s="11"/>
      <c r="AS1317" s="12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6"/>
      <c r="BE1317" s="16"/>
    </row>
    <row r="1318" spans="1:57" x14ac:dyDescent="0.3">
      <c r="A1318" s="11" t="s">
        <v>4559</v>
      </c>
      <c r="B1318" s="11" t="s">
        <v>4560</v>
      </c>
      <c r="C1318" s="11" t="s">
        <v>1372</v>
      </c>
      <c r="D1318" s="11" t="s">
        <v>1400</v>
      </c>
      <c r="E1318" s="11" t="s">
        <v>471</v>
      </c>
      <c r="F1318" s="11" t="s">
        <v>471</v>
      </c>
      <c r="G1318" s="13">
        <v>42741.461435185185</v>
      </c>
      <c r="H1318" s="13"/>
      <c r="I1318" s="11"/>
      <c r="J1318" s="11" t="s">
        <v>350</v>
      </c>
      <c r="K1318" s="11"/>
      <c r="L1318" s="11" t="s">
        <v>699</v>
      </c>
      <c r="M1318" s="11" t="s">
        <v>353</v>
      </c>
      <c r="N1318" s="11">
        <v>1019960004</v>
      </c>
      <c r="O1318" s="11" t="s">
        <v>1475</v>
      </c>
      <c r="P1318" s="11" t="s">
        <v>77</v>
      </c>
      <c r="Q1318" s="11" t="s">
        <v>369</v>
      </c>
      <c r="R1318" s="11" t="s">
        <v>983</v>
      </c>
      <c r="S1318" s="11" t="s">
        <v>1374</v>
      </c>
      <c r="T1318" s="11">
        <v>68</v>
      </c>
      <c r="U1318" s="11">
        <v>64</v>
      </c>
      <c r="V1318" s="11"/>
      <c r="W1318" s="11"/>
      <c r="X1318" s="36">
        <f t="shared" si="40"/>
        <v>68</v>
      </c>
      <c r="Y1318" s="36">
        <f t="shared" si="41"/>
        <v>64</v>
      </c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6"/>
      <c r="BE1318" s="16"/>
    </row>
    <row r="1319" spans="1:57" x14ac:dyDescent="0.3">
      <c r="A1319" s="11" t="s">
        <v>4561</v>
      </c>
      <c r="B1319" s="11" t="s">
        <v>4562</v>
      </c>
      <c r="C1319" s="11" t="s">
        <v>1372</v>
      </c>
      <c r="D1319" s="11" t="s">
        <v>1517</v>
      </c>
      <c r="E1319" s="11" t="s">
        <v>3685</v>
      </c>
      <c r="F1319" s="11" t="s">
        <v>1053</v>
      </c>
      <c r="G1319" s="13">
        <v>42741.576805555553</v>
      </c>
      <c r="H1319" s="13">
        <v>42818.399791666663</v>
      </c>
      <c r="I1319" s="11" t="s">
        <v>423</v>
      </c>
      <c r="J1319" s="11" t="s">
        <v>387</v>
      </c>
      <c r="K1319" s="11"/>
      <c r="L1319" s="11" t="s">
        <v>704</v>
      </c>
      <c r="M1319" s="11" t="s">
        <v>348</v>
      </c>
      <c r="N1319" s="11">
        <v>1019960002</v>
      </c>
      <c r="O1319" s="11" t="s">
        <v>1475</v>
      </c>
      <c r="P1319" s="11" t="s">
        <v>297</v>
      </c>
      <c r="Q1319" s="11" t="s">
        <v>369</v>
      </c>
      <c r="R1319" s="11"/>
      <c r="S1319" s="11" t="s">
        <v>1374</v>
      </c>
      <c r="T1319" s="11">
        <v>65</v>
      </c>
      <c r="U1319" s="11">
        <v>65</v>
      </c>
      <c r="V1319" s="11"/>
      <c r="W1319" s="11"/>
      <c r="X1319" s="36">
        <f t="shared" si="40"/>
        <v>65</v>
      </c>
      <c r="Y1319" s="36">
        <f t="shared" si="41"/>
        <v>65</v>
      </c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2"/>
      <c r="AN1319" s="12"/>
      <c r="AO1319" s="11"/>
      <c r="AP1319" s="11"/>
      <c r="AQ1319" s="12"/>
      <c r="AR1319" s="12"/>
      <c r="AS1319" s="12"/>
      <c r="AT1319" s="11"/>
      <c r="AU1319" s="11"/>
      <c r="AV1319" s="11"/>
      <c r="AW1319" s="11"/>
      <c r="AX1319" s="11"/>
      <c r="AY1319" s="11"/>
      <c r="AZ1319" s="11"/>
      <c r="BA1319" s="11"/>
      <c r="BB1319" s="12"/>
      <c r="BC1319" s="11"/>
      <c r="BD1319" s="16"/>
      <c r="BE1319" s="16"/>
    </row>
    <row r="1320" spans="1:57" x14ac:dyDescent="0.3">
      <c r="A1320" s="11" t="s">
        <v>4563</v>
      </c>
      <c r="B1320" s="11" t="s">
        <v>4564</v>
      </c>
      <c r="C1320" s="11" t="s">
        <v>1372</v>
      </c>
      <c r="D1320" s="11" t="s">
        <v>1453</v>
      </c>
      <c r="E1320" s="11" t="s">
        <v>652</v>
      </c>
      <c r="F1320" s="11" t="s">
        <v>652</v>
      </c>
      <c r="G1320" s="13">
        <v>42741.595358796294</v>
      </c>
      <c r="H1320" s="11"/>
      <c r="I1320" s="11"/>
      <c r="J1320" s="11" t="s">
        <v>350</v>
      </c>
      <c r="K1320" s="11"/>
      <c r="L1320" s="11" t="s">
        <v>699</v>
      </c>
      <c r="M1320" s="11" t="s">
        <v>353</v>
      </c>
      <c r="N1320" s="11">
        <v>1069960001</v>
      </c>
      <c r="O1320" s="11" t="s">
        <v>1473</v>
      </c>
      <c r="P1320" s="11" t="s">
        <v>61</v>
      </c>
      <c r="Q1320" s="11" t="s">
        <v>369</v>
      </c>
      <c r="R1320" s="11" t="s">
        <v>978</v>
      </c>
      <c r="S1320" s="11" t="s">
        <v>1374</v>
      </c>
      <c r="T1320" s="11"/>
      <c r="U1320" s="11"/>
      <c r="V1320" s="11"/>
      <c r="W1320" s="11"/>
      <c r="X1320" s="36">
        <f t="shared" si="40"/>
        <v>0</v>
      </c>
      <c r="Y1320" s="36">
        <f t="shared" si="41"/>
        <v>0</v>
      </c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2"/>
      <c r="AL1320" s="12"/>
      <c r="AM1320" s="12"/>
      <c r="AN1320" s="12"/>
      <c r="AO1320" s="11"/>
      <c r="AP1320" s="11"/>
      <c r="AQ1320" s="12"/>
      <c r="AR1320" s="12"/>
      <c r="AS1320" s="12"/>
      <c r="AT1320" s="11"/>
      <c r="AU1320" s="11"/>
      <c r="AV1320" s="11"/>
      <c r="AW1320" s="11"/>
      <c r="AX1320" s="11"/>
      <c r="AY1320" s="11"/>
      <c r="AZ1320" s="11"/>
      <c r="BA1320" s="11"/>
      <c r="BB1320" s="12"/>
      <c r="BC1320" s="11"/>
      <c r="BD1320" s="16"/>
      <c r="BE1320" s="16"/>
    </row>
    <row r="1321" spans="1:57" x14ac:dyDescent="0.3">
      <c r="A1321" s="11" t="s">
        <v>4565</v>
      </c>
      <c r="B1321" s="11" t="s">
        <v>4566</v>
      </c>
      <c r="C1321" s="11" t="s">
        <v>1372</v>
      </c>
      <c r="D1321" s="11" t="s">
        <v>3706</v>
      </c>
      <c r="E1321" s="11" t="s">
        <v>3519</v>
      </c>
      <c r="F1321" s="11" t="s">
        <v>3509</v>
      </c>
      <c r="G1321" s="13">
        <v>42744.112013888887</v>
      </c>
      <c r="H1321" s="11"/>
      <c r="I1321" s="11"/>
      <c r="J1321" s="11" t="s">
        <v>387</v>
      </c>
      <c r="K1321" s="11"/>
      <c r="L1321" s="11" t="s">
        <v>699</v>
      </c>
      <c r="M1321" s="11" t="s">
        <v>353</v>
      </c>
      <c r="N1321" s="11">
        <v>1069960001</v>
      </c>
      <c r="O1321" s="11" t="s">
        <v>1473</v>
      </c>
      <c r="P1321" s="11" t="s">
        <v>165</v>
      </c>
      <c r="Q1321" s="11"/>
      <c r="R1321" s="11"/>
      <c r="S1321" s="11" t="s">
        <v>1374</v>
      </c>
      <c r="T1321" s="11"/>
      <c r="U1321" s="11"/>
      <c r="V1321" s="11"/>
      <c r="W1321" s="11"/>
      <c r="X1321" s="36">
        <f t="shared" si="40"/>
        <v>0</v>
      </c>
      <c r="Y1321" s="36">
        <f t="shared" si="41"/>
        <v>0</v>
      </c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6"/>
      <c r="BE1321" s="16"/>
    </row>
    <row r="1322" spans="1:57" x14ac:dyDescent="0.3">
      <c r="A1322" s="11" t="s">
        <v>4567</v>
      </c>
      <c r="B1322" s="11" t="s">
        <v>4568</v>
      </c>
      <c r="C1322" s="11" t="s">
        <v>1372</v>
      </c>
      <c r="D1322" s="11" t="s">
        <v>3706</v>
      </c>
      <c r="E1322" s="11" t="s">
        <v>266</v>
      </c>
      <c r="F1322" s="11" t="s">
        <v>266</v>
      </c>
      <c r="G1322" s="13">
        <v>42744.119513888887</v>
      </c>
      <c r="H1322" s="11"/>
      <c r="I1322" s="11"/>
      <c r="J1322" s="11" t="s">
        <v>350</v>
      </c>
      <c r="K1322" s="11"/>
      <c r="L1322" s="11" t="s">
        <v>699</v>
      </c>
      <c r="M1322" s="11" t="s">
        <v>353</v>
      </c>
      <c r="N1322" s="11">
        <v>1069960001</v>
      </c>
      <c r="O1322" s="11" t="s">
        <v>1473</v>
      </c>
      <c r="P1322" s="11" t="s">
        <v>111</v>
      </c>
      <c r="Q1322" s="11"/>
      <c r="R1322" s="11"/>
      <c r="S1322" s="11" t="s">
        <v>1374</v>
      </c>
      <c r="T1322" s="11"/>
      <c r="U1322" s="11"/>
      <c r="V1322" s="11"/>
      <c r="W1322" s="11"/>
      <c r="X1322" s="36">
        <f t="shared" si="40"/>
        <v>0</v>
      </c>
      <c r="Y1322" s="36">
        <f t="shared" si="41"/>
        <v>0</v>
      </c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6"/>
      <c r="BE1322" s="16"/>
    </row>
    <row r="1323" spans="1:57" x14ac:dyDescent="0.3">
      <c r="A1323" s="11" t="s">
        <v>4569</v>
      </c>
      <c r="B1323" s="11" t="s">
        <v>4570</v>
      </c>
      <c r="C1323" s="11" t="s">
        <v>1372</v>
      </c>
      <c r="D1323" s="11" t="s">
        <v>3706</v>
      </c>
      <c r="E1323" s="11" t="s">
        <v>3707</v>
      </c>
      <c r="F1323" s="11" t="s">
        <v>3707</v>
      </c>
      <c r="G1323" s="13">
        <v>42744.311053240737</v>
      </c>
      <c r="H1323" s="13"/>
      <c r="I1323" s="11"/>
      <c r="J1323" s="11" t="s">
        <v>387</v>
      </c>
      <c r="K1323" s="11"/>
      <c r="L1323" s="11" t="s">
        <v>699</v>
      </c>
      <c r="M1323" s="11" t="s">
        <v>353</v>
      </c>
      <c r="N1323" s="11">
        <v>1069960001</v>
      </c>
      <c r="O1323" s="11" t="s">
        <v>1473</v>
      </c>
      <c r="P1323" s="11" t="s">
        <v>165</v>
      </c>
      <c r="Q1323" s="11" t="s">
        <v>369</v>
      </c>
      <c r="R1323" s="11"/>
      <c r="S1323" s="11" t="s">
        <v>1374</v>
      </c>
      <c r="T1323" s="11">
        <v>43</v>
      </c>
      <c r="U1323" s="11"/>
      <c r="V1323" s="11">
        <v>34</v>
      </c>
      <c r="W1323" s="11"/>
      <c r="X1323" s="36">
        <f t="shared" si="40"/>
        <v>77</v>
      </c>
      <c r="Y1323" s="36">
        <f t="shared" si="41"/>
        <v>0</v>
      </c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6"/>
      <c r="BE1323" s="16"/>
    </row>
    <row r="1324" spans="1:57" x14ac:dyDescent="0.3">
      <c r="A1324" s="11" t="s">
        <v>4571</v>
      </c>
      <c r="B1324" s="11" t="s">
        <v>4572</v>
      </c>
      <c r="C1324" s="11" t="s">
        <v>1372</v>
      </c>
      <c r="D1324" s="11" t="s">
        <v>1808</v>
      </c>
      <c r="E1324" s="11" t="s">
        <v>1562</v>
      </c>
      <c r="F1324" s="11" t="s">
        <v>1562</v>
      </c>
      <c r="G1324" s="13">
        <v>42744.342407407406</v>
      </c>
      <c r="H1324" s="11">
        <v>42806.964548611111</v>
      </c>
      <c r="I1324" s="11" t="s">
        <v>790</v>
      </c>
      <c r="J1324" s="11" t="s">
        <v>387</v>
      </c>
      <c r="K1324" s="11"/>
      <c r="L1324" s="11" t="s">
        <v>699</v>
      </c>
      <c r="M1324" s="11" t="s">
        <v>353</v>
      </c>
      <c r="N1324" s="11">
        <v>1069960001</v>
      </c>
      <c r="O1324" s="11" t="s">
        <v>1473</v>
      </c>
      <c r="P1324" s="11" t="s">
        <v>165</v>
      </c>
      <c r="Q1324" s="11" t="s">
        <v>369</v>
      </c>
      <c r="R1324" s="11"/>
      <c r="S1324" s="11" t="s">
        <v>1383</v>
      </c>
      <c r="T1324" s="11">
        <v>100</v>
      </c>
      <c r="U1324" s="11">
        <v>100</v>
      </c>
      <c r="V1324" s="11">
        <v>10</v>
      </c>
      <c r="W1324" s="11">
        <v>7</v>
      </c>
      <c r="X1324" s="36">
        <f t="shared" ref="X1324:X1387" si="42">T1324+V1324</f>
        <v>110</v>
      </c>
      <c r="Y1324" s="36">
        <f t="shared" ref="Y1324:Y1387" si="43">U1324+W1324</f>
        <v>107</v>
      </c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2"/>
      <c r="AL1324" s="12"/>
      <c r="AM1324" s="11"/>
      <c r="AN1324" s="11"/>
      <c r="AO1324" s="11"/>
      <c r="AP1324" s="11"/>
      <c r="AQ1324" s="11"/>
      <c r="AR1324" s="11"/>
      <c r="AS1324" s="12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6"/>
      <c r="BE1324" s="16"/>
    </row>
    <row r="1325" spans="1:57" x14ac:dyDescent="0.3">
      <c r="A1325" s="11" t="s">
        <v>4573</v>
      </c>
      <c r="B1325" s="11" t="s">
        <v>4574</v>
      </c>
      <c r="C1325" s="11" t="s">
        <v>1372</v>
      </c>
      <c r="D1325" s="11" t="s">
        <v>1470</v>
      </c>
      <c r="E1325" s="11" t="s">
        <v>555</v>
      </c>
      <c r="F1325" s="11" t="s">
        <v>555</v>
      </c>
      <c r="G1325" s="13">
        <v>42744.447650462964</v>
      </c>
      <c r="H1325" s="11"/>
      <c r="I1325" s="11"/>
      <c r="J1325" s="11" t="s">
        <v>350</v>
      </c>
      <c r="K1325" s="11"/>
      <c r="L1325" s="11" t="s">
        <v>704</v>
      </c>
      <c r="M1325" s="11" t="s">
        <v>348</v>
      </c>
      <c r="N1325" s="11">
        <v>1019960005</v>
      </c>
      <c r="O1325" s="11" t="s">
        <v>1475</v>
      </c>
      <c r="P1325" s="11" t="s">
        <v>77</v>
      </c>
      <c r="Q1325" s="11" t="s">
        <v>369</v>
      </c>
      <c r="R1325" s="11" t="s">
        <v>983</v>
      </c>
      <c r="S1325" s="11" t="s">
        <v>1374</v>
      </c>
      <c r="T1325" s="11">
        <v>54</v>
      </c>
      <c r="U1325" s="11">
        <v>55</v>
      </c>
      <c r="V1325" s="11"/>
      <c r="W1325" s="11"/>
      <c r="X1325" s="36">
        <f t="shared" si="42"/>
        <v>54</v>
      </c>
      <c r="Y1325" s="36">
        <f t="shared" si="43"/>
        <v>55</v>
      </c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2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6"/>
      <c r="BE1325" s="16"/>
    </row>
    <row r="1326" spans="1:57" x14ac:dyDescent="0.3">
      <c r="A1326" s="11" t="s">
        <v>4575</v>
      </c>
      <c r="B1326" s="11" t="s">
        <v>4576</v>
      </c>
      <c r="C1326" s="11" t="s">
        <v>1372</v>
      </c>
      <c r="D1326" s="11" t="s">
        <v>1470</v>
      </c>
      <c r="E1326" s="11" t="s">
        <v>555</v>
      </c>
      <c r="F1326" s="11" t="s">
        <v>555</v>
      </c>
      <c r="G1326" s="13">
        <v>42744.525601851848</v>
      </c>
      <c r="H1326" s="11"/>
      <c r="I1326" s="11"/>
      <c r="J1326" s="11" t="s">
        <v>350</v>
      </c>
      <c r="K1326" s="11"/>
      <c r="L1326" s="11" t="s">
        <v>704</v>
      </c>
      <c r="M1326" s="11" t="s">
        <v>348</v>
      </c>
      <c r="N1326" s="11">
        <v>1019960005</v>
      </c>
      <c r="O1326" s="11" t="s">
        <v>1475</v>
      </c>
      <c r="P1326" s="11" t="s">
        <v>77</v>
      </c>
      <c r="Q1326" s="11" t="s">
        <v>369</v>
      </c>
      <c r="R1326" s="11" t="s">
        <v>983</v>
      </c>
      <c r="S1326" s="11" t="s">
        <v>1374</v>
      </c>
      <c r="T1326" s="11">
        <v>56</v>
      </c>
      <c r="U1326" s="11"/>
      <c r="V1326" s="11"/>
      <c r="W1326" s="11"/>
      <c r="X1326" s="36">
        <f t="shared" si="42"/>
        <v>56</v>
      </c>
      <c r="Y1326" s="36">
        <f t="shared" si="43"/>
        <v>0</v>
      </c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6"/>
      <c r="BE1326" s="16"/>
    </row>
    <row r="1327" spans="1:57" x14ac:dyDescent="0.3">
      <c r="A1327" s="11" t="s">
        <v>4577</v>
      </c>
      <c r="B1327" s="11" t="s">
        <v>4578</v>
      </c>
      <c r="C1327" s="11" t="s">
        <v>1372</v>
      </c>
      <c r="D1327" s="11" t="s">
        <v>1503</v>
      </c>
      <c r="E1327" s="11" t="s">
        <v>4579</v>
      </c>
      <c r="F1327" s="11" t="s">
        <v>608</v>
      </c>
      <c r="G1327" s="13">
        <v>42744.516261574077</v>
      </c>
      <c r="H1327" s="11"/>
      <c r="I1327" s="11"/>
      <c r="J1327" s="11" t="s">
        <v>359</v>
      </c>
      <c r="K1327" s="11"/>
      <c r="L1327" s="11" t="s">
        <v>699</v>
      </c>
      <c r="M1327" s="11" t="s">
        <v>353</v>
      </c>
      <c r="N1327" s="11">
        <v>1069960001</v>
      </c>
      <c r="O1327" s="11" t="s">
        <v>1473</v>
      </c>
      <c r="P1327" s="11" t="s">
        <v>61</v>
      </c>
      <c r="Q1327" s="11" t="s">
        <v>369</v>
      </c>
      <c r="R1327" s="11" t="s">
        <v>978</v>
      </c>
      <c r="S1327" s="11" t="s">
        <v>1383</v>
      </c>
      <c r="T1327" s="11"/>
      <c r="U1327" s="11"/>
      <c r="V1327" s="11"/>
      <c r="W1327" s="11"/>
      <c r="X1327" s="36">
        <f t="shared" si="42"/>
        <v>0</v>
      </c>
      <c r="Y1327" s="36">
        <f t="shared" si="43"/>
        <v>0</v>
      </c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6"/>
      <c r="BE1327" s="16"/>
    </row>
    <row r="1328" spans="1:57" x14ac:dyDescent="0.3">
      <c r="A1328" s="11" t="s">
        <v>4580</v>
      </c>
      <c r="B1328" s="11" t="s">
        <v>4581</v>
      </c>
      <c r="C1328" s="11" t="s">
        <v>1372</v>
      </c>
      <c r="D1328" s="11" t="s">
        <v>1503</v>
      </c>
      <c r="E1328" s="11" t="s">
        <v>4579</v>
      </c>
      <c r="F1328" s="11" t="s">
        <v>608</v>
      </c>
      <c r="G1328" s="13">
        <v>42744.565428240741</v>
      </c>
      <c r="H1328" s="11"/>
      <c r="I1328" s="11"/>
      <c r="J1328" s="11" t="s">
        <v>359</v>
      </c>
      <c r="K1328" s="11"/>
      <c r="L1328" s="11" t="s">
        <v>699</v>
      </c>
      <c r="M1328" s="11" t="s">
        <v>353</v>
      </c>
      <c r="N1328" s="11">
        <v>1069960001</v>
      </c>
      <c r="O1328" s="11" t="s">
        <v>1473</v>
      </c>
      <c r="P1328" s="11" t="s">
        <v>61</v>
      </c>
      <c r="Q1328" s="11" t="s">
        <v>369</v>
      </c>
      <c r="R1328" s="11" t="s">
        <v>978</v>
      </c>
      <c r="S1328" s="11" t="s">
        <v>1374</v>
      </c>
      <c r="T1328" s="11">
        <v>74</v>
      </c>
      <c r="U1328" s="11">
        <v>42</v>
      </c>
      <c r="V1328" s="11"/>
      <c r="W1328" s="11"/>
      <c r="X1328" s="36">
        <f t="shared" si="42"/>
        <v>74</v>
      </c>
      <c r="Y1328" s="36">
        <f t="shared" si="43"/>
        <v>42</v>
      </c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6"/>
      <c r="BE1328" s="16"/>
    </row>
    <row r="1329" spans="1:57" x14ac:dyDescent="0.3">
      <c r="A1329" s="11" t="s">
        <v>4582</v>
      </c>
      <c r="B1329" s="11" t="s">
        <v>4881</v>
      </c>
      <c r="C1329" s="11" t="s">
        <v>1372</v>
      </c>
      <c r="D1329" s="11" t="s">
        <v>1479</v>
      </c>
      <c r="E1329" s="11" t="s">
        <v>706</v>
      </c>
      <c r="F1329" s="11" t="s">
        <v>706</v>
      </c>
      <c r="G1329" s="13">
        <v>42744.604074074072</v>
      </c>
      <c r="H1329" s="11"/>
      <c r="I1329" s="11"/>
      <c r="J1329" s="11" t="s">
        <v>350</v>
      </c>
      <c r="K1329" s="11"/>
      <c r="L1329" s="11" t="s">
        <v>704</v>
      </c>
      <c r="M1329" s="11" t="s">
        <v>348</v>
      </c>
      <c r="N1329" s="11">
        <v>1019960005</v>
      </c>
      <c r="O1329" s="11" t="s">
        <v>1475</v>
      </c>
      <c r="P1329" s="11" t="s">
        <v>115</v>
      </c>
      <c r="Q1329" s="11" t="s">
        <v>369</v>
      </c>
      <c r="R1329" s="11" t="s">
        <v>980</v>
      </c>
      <c r="S1329" s="11" t="s">
        <v>1374</v>
      </c>
      <c r="T1329" s="11">
        <v>50</v>
      </c>
      <c r="U1329" s="11">
        <v>50</v>
      </c>
      <c r="V1329" s="11"/>
      <c r="W1329" s="11"/>
      <c r="X1329" s="36">
        <f t="shared" si="42"/>
        <v>50</v>
      </c>
      <c r="Y1329" s="36">
        <f t="shared" si="43"/>
        <v>50</v>
      </c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2"/>
      <c r="AL1329" s="12"/>
      <c r="AM1329" s="12"/>
      <c r="AN1329" s="12"/>
      <c r="AO1329" s="11"/>
      <c r="AP1329" s="11"/>
      <c r="AQ1329" s="12"/>
      <c r="AR1329" s="12"/>
      <c r="AS1329" s="12"/>
      <c r="AT1329" s="11"/>
      <c r="AU1329" s="11"/>
      <c r="AV1329" s="11"/>
      <c r="AW1329" s="11"/>
      <c r="AX1329" s="11"/>
      <c r="AY1329" s="11"/>
      <c r="AZ1329" s="11"/>
      <c r="BA1329" s="11"/>
      <c r="BB1329" s="12"/>
      <c r="BC1329" s="11"/>
      <c r="BD1329" s="16"/>
      <c r="BE1329" s="16"/>
    </row>
    <row r="1330" spans="1:57" x14ac:dyDescent="0.3">
      <c r="A1330" s="11" t="s">
        <v>4584</v>
      </c>
      <c r="B1330" s="11" t="s">
        <v>4628</v>
      </c>
      <c r="C1330" s="11" t="s">
        <v>1372</v>
      </c>
      <c r="D1330" s="11" t="s">
        <v>1440</v>
      </c>
      <c r="E1330" s="11" t="s">
        <v>77</v>
      </c>
      <c r="F1330" s="11" t="s">
        <v>77</v>
      </c>
      <c r="G1330" s="13">
        <v>42745.502824074072</v>
      </c>
      <c r="H1330" s="11">
        <v>42865.582685185182</v>
      </c>
      <c r="I1330" s="11" t="s">
        <v>649</v>
      </c>
      <c r="J1330" s="11" t="s">
        <v>350</v>
      </c>
      <c r="K1330" s="11"/>
      <c r="L1330" s="11" t="s">
        <v>4478</v>
      </c>
      <c r="M1330" s="11" t="s">
        <v>348</v>
      </c>
      <c r="N1330" s="11">
        <v>1019960005</v>
      </c>
      <c r="O1330" s="11" t="s">
        <v>1475</v>
      </c>
      <c r="P1330" s="11" t="s">
        <v>77</v>
      </c>
      <c r="Q1330" s="11" t="s">
        <v>369</v>
      </c>
      <c r="R1330" s="11" t="s">
        <v>983</v>
      </c>
      <c r="S1330" s="11" t="s">
        <v>1374</v>
      </c>
      <c r="T1330" s="11">
        <v>90</v>
      </c>
      <c r="U1330" s="11">
        <v>56.5</v>
      </c>
      <c r="V1330" s="11">
        <v>15</v>
      </c>
      <c r="W1330" s="11">
        <v>15</v>
      </c>
      <c r="X1330" s="36">
        <f t="shared" si="42"/>
        <v>105</v>
      </c>
      <c r="Y1330" s="36">
        <f t="shared" si="43"/>
        <v>71.5</v>
      </c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2"/>
      <c r="AN1330" s="12"/>
      <c r="AO1330" s="12"/>
      <c r="AP1330" s="12"/>
      <c r="AQ1330" s="12"/>
      <c r="AR1330" s="12"/>
      <c r="AS1330" s="12"/>
      <c r="AT1330" s="11"/>
      <c r="AU1330" s="11"/>
      <c r="AV1330" s="11"/>
      <c r="AW1330" s="11"/>
      <c r="AX1330" s="11"/>
      <c r="AY1330" s="11"/>
      <c r="AZ1330" s="11"/>
      <c r="BA1330" s="11"/>
      <c r="BB1330" s="12"/>
      <c r="BC1330" s="11"/>
      <c r="BD1330" s="16"/>
      <c r="BE1330" s="16"/>
    </row>
    <row r="1331" spans="1:57" x14ac:dyDescent="0.3">
      <c r="A1331" s="11" t="s">
        <v>4585</v>
      </c>
      <c r="B1331" s="11" t="s">
        <v>4586</v>
      </c>
      <c r="C1331" s="11" t="s">
        <v>1372</v>
      </c>
      <c r="D1331" s="11" t="s">
        <v>1400</v>
      </c>
      <c r="E1331" s="11" t="s">
        <v>471</v>
      </c>
      <c r="F1331" s="11" t="s">
        <v>471</v>
      </c>
      <c r="G1331" s="13">
        <v>42745.638668981483</v>
      </c>
      <c r="H1331" s="11">
        <v>42801.418819444443</v>
      </c>
      <c r="I1331" s="11" t="s">
        <v>471</v>
      </c>
      <c r="J1331" s="11" t="s">
        <v>350</v>
      </c>
      <c r="K1331" s="11"/>
      <c r="L1331" s="11" t="s">
        <v>699</v>
      </c>
      <c r="M1331" s="11" t="s">
        <v>353</v>
      </c>
      <c r="N1331" s="11">
        <v>1069960001</v>
      </c>
      <c r="O1331" s="11" t="s">
        <v>1473</v>
      </c>
      <c r="P1331" s="11" t="s">
        <v>77</v>
      </c>
      <c r="Q1331" s="11" t="s">
        <v>369</v>
      </c>
      <c r="R1331" s="11" t="s">
        <v>983</v>
      </c>
      <c r="S1331" s="11" t="s">
        <v>1374</v>
      </c>
      <c r="T1331" s="11">
        <v>33.5</v>
      </c>
      <c r="U1331" s="11">
        <v>20</v>
      </c>
      <c r="V1331" s="11"/>
      <c r="W1331" s="11"/>
      <c r="X1331" s="36">
        <f t="shared" si="42"/>
        <v>33.5</v>
      </c>
      <c r="Y1331" s="36">
        <f t="shared" si="43"/>
        <v>20</v>
      </c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2"/>
      <c r="AN1331" s="11"/>
      <c r="AO1331" s="11"/>
      <c r="AP1331" s="11"/>
      <c r="AQ1331" s="12"/>
      <c r="AR1331" s="11"/>
      <c r="AS1331" s="12"/>
      <c r="AT1331" s="11"/>
      <c r="AU1331" s="11"/>
      <c r="AV1331" s="11"/>
      <c r="AW1331" s="11"/>
      <c r="AX1331" s="11"/>
      <c r="AY1331" s="11"/>
      <c r="AZ1331" s="11"/>
      <c r="BA1331" s="11"/>
      <c r="BB1331" s="12"/>
      <c r="BC1331" s="11"/>
      <c r="BD1331" s="16"/>
      <c r="BE1331" s="16"/>
    </row>
    <row r="1332" spans="1:57" x14ac:dyDescent="0.3">
      <c r="A1332" s="11" t="s">
        <v>4587</v>
      </c>
      <c r="B1332" s="11" t="s">
        <v>4588</v>
      </c>
      <c r="C1332" s="11" t="s">
        <v>1372</v>
      </c>
      <c r="D1332" s="11" t="s">
        <v>1477</v>
      </c>
      <c r="E1332" s="11" t="s">
        <v>382</v>
      </c>
      <c r="F1332" s="11" t="s">
        <v>382</v>
      </c>
      <c r="G1332" s="13">
        <v>42745.707870370374</v>
      </c>
      <c r="H1332" s="11">
        <v>42829.639965277776</v>
      </c>
      <c r="I1332" s="11" t="s">
        <v>382</v>
      </c>
      <c r="J1332" s="11" t="s">
        <v>350</v>
      </c>
      <c r="K1332" s="11"/>
      <c r="L1332" s="11" t="s">
        <v>699</v>
      </c>
      <c r="M1332" s="11" t="s">
        <v>353</v>
      </c>
      <c r="N1332" s="11">
        <v>1019960004</v>
      </c>
      <c r="O1332" s="11" t="s">
        <v>1475</v>
      </c>
      <c r="P1332" s="11" t="s">
        <v>124</v>
      </c>
      <c r="Q1332" s="11" t="s">
        <v>369</v>
      </c>
      <c r="R1332" s="11" t="s">
        <v>978</v>
      </c>
      <c r="S1332" s="11" t="s">
        <v>1383</v>
      </c>
      <c r="T1332" s="11">
        <v>45</v>
      </c>
      <c r="U1332" s="11">
        <v>46</v>
      </c>
      <c r="V1332" s="11"/>
      <c r="W1332" s="11"/>
      <c r="X1332" s="36">
        <f t="shared" si="42"/>
        <v>45</v>
      </c>
      <c r="Y1332" s="36">
        <f t="shared" si="43"/>
        <v>46</v>
      </c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2"/>
      <c r="AL1332" s="12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6"/>
      <c r="BE1332" s="16"/>
    </row>
    <row r="1333" spans="1:57" x14ac:dyDescent="0.3">
      <c r="A1333" s="11" t="s">
        <v>4589</v>
      </c>
      <c r="B1333" s="11" t="s">
        <v>4590</v>
      </c>
      <c r="C1333" s="11" t="s">
        <v>1372</v>
      </c>
      <c r="D1333" s="11" t="s">
        <v>1435</v>
      </c>
      <c r="E1333" s="11" t="s">
        <v>124</v>
      </c>
      <c r="F1333" s="11" t="s">
        <v>124</v>
      </c>
      <c r="G1333" s="13">
        <v>42746.43172453704</v>
      </c>
      <c r="H1333" s="11"/>
      <c r="I1333" s="11"/>
      <c r="J1333" s="11" t="s">
        <v>350</v>
      </c>
      <c r="K1333" s="11"/>
      <c r="L1333" s="11" t="s">
        <v>699</v>
      </c>
      <c r="M1333" s="11" t="s">
        <v>348</v>
      </c>
      <c r="N1333" s="11">
        <v>1069960003</v>
      </c>
      <c r="O1333" s="11"/>
      <c r="P1333" s="11" t="s">
        <v>124</v>
      </c>
      <c r="Q1333" s="11" t="s">
        <v>369</v>
      </c>
      <c r="R1333" s="11" t="s">
        <v>978</v>
      </c>
      <c r="S1333" s="11" t="s">
        <v>1374</v>
      </c>
      <c r="T1333" s="11"/>
      <c r="U1333" s="11">
        <v>182</v>
      </c>
      <c r="V1333" s="11"/>
      <c r="W1333" s="11"/>
      <c r="X1333" s="36">
        <f t="shared" si="42"/>
        <v>0</v>
      </c>
      <c r="Y1333" s="36">
        <f t="shared" si="43"/>
        <v>182</v>
      </c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6"/>
      <c r="BE1333" s="16"/>
    </row>
    <row r="1334" spans="1:57" x14ac:dyDescent="0.3">
      <c r="A1334" s="11" t="s">
        <v>4591</v>
      </c>
      <c r="B1334" s="11" t="s">
        <v>4592</v>
      </c>
      <c r="C1334" s="11" t="s">
        <v>1372</v>
      </c>
      <c r="D1334" s="11" t="s">
        <v>1399</v>
      </c>
      <c r="E1334" s="11" t="s">
        <v>436</v>
      </c>
      <c r="F1334" s="11" t="s">
        <v>436</v>
      </c>
      <c r="G1334" s="13">
        <v>42746.671932870369</v>
      </c>
      <c r="H1334" s="11"/>
      <c r="I1334" s="11"/>
      <c r="J1334" s="11" t="s">
        <v>350</v>
      </c>
      <c r="K1334" s="11"/>
      <c r="L1334" s="11" t="s">
        <v>704</v>
      </c>
      <c r="M1334" s="11" t="s">
        <v>353</v>
      </c>
      <c r="N1334" s="11">
        <v>1019960006</v>
      </c>
      <c r="O1334" s="11" t="s">
        <v>1475</v>
      </c>
      <c r="P1334" s="11" t="s">
        <v>115</v>
      </c>
      <c r="Q1334" s="11" t="s">
        <v>369</v>
      </c>
      <c r="R1334" s="11" t="s">
        <v>980</v>
      </c>
      <c r="S1334" s="11" t="s">
        <v>1374</v>
      </c>
      <c r="T1334" s="11"/>
      <c r="U1334" s="11"/>
      <c r="V1334" s="11"/>
      <c r="W1334" s="11"/>
      <c r="X1334" s="36">
        <f t="shared" si="42"/>
        <v>0</v>
      </c>
      <c r="Y1334" s="36">
        <f t="shared" si="43"/>
        <v>0</v>
      </c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2"/>
      <c r="AL1334" s="12"/>
      <c r="AM1334" s="11"/>
      <c r="AN1334" s="11"/>
      <c r="AO1334" s="11"/>
      <c r="AP1334" s="11"/>
      <c r="AQ1334" s="11"/>
      <c r="AR1334" s="11"/>
      <c r="AS1334" s="12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6"/>
      <c r="BE1334" s="16"/>
    </row>
    <row r="1335" spans="1:57" x14ac:dyDescent="0.3">
      <c r="A1335" s="11" t="s">
        <v>4593</v>
      </c>
      <c r="B1335" s="11" t="s">
        <v>4594</v>
      </c>
      <c r="C1335" s="11" t="s">
        <v>1372</v>
      </c>
      <c r="D1335" s="11" t="s">
        <v>1399</v>
      </c>
      <c r="E1335" s="11" t="s">
        <v>436</v>
      </c>
      <c r="F1335" s="11" t="s">
        <v>436</v>
      </c>
      <c r="G1335" s="13">
        <v>42746.688796296294</v>
      </c>
      <c r="H1335" s="11"/>
      <c r="I1335" s="11"/>
      <c r="J1335" s="11" t="s">
        <v>350</v>
      </c>
      <c r="K1335" s="11"/>
      <c r="L1335" s="11" t="s">
        <v>704</v>
      </c>
      <c r="M1335" s="11" t="s">
        <v>353</v>
      </c>
      <c r="N1335" s="11">
        <v>1019960004</v>
      </c>
      <c r="O1335" s="11" t="s">
        <v>1475</v>
      </c>
      <c r="P1335" s="11" t="s">
        <v>115</v>
      </c>
      <c r="Q1335" s="11" t="s">
        <v>369</v>
      </c>
      <c r="R1335" s="11" t="s">
        <v>980</v>
      </c>
      <c r="S1335" s="11" t="s">
        <v>1374</v>
      </c>
      <c r="T1335" s="11"/>
      <c r="U1335" s="11"/>
      <c r="V1335" s="11"/>
      <c r="W1335" s="11"/>
      <c r="X1335" s="36">
        <f t="shared" si="42"/>
        <v>0</v>
      </c>
      <c r="Y1335" s="36">
        <f t="shared" si="43"/>
        <v>0</v>
      </c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6"/>
      <c r="BE1335" s="16"/>
    </row>
    <row r="1336" spans="1:57" x14ac:dyDescent="0.3">
      <c r="A1336" s="11" t="s">
        <v>4595</v>
      </c>
      <c r="B1336" s="11" t="s">
        <v>4596</v>
      </c>
      <c r="C1336" s="11" t="s">
        <v>1372</v>
      </c>
      <c r="D1336" s="11" t="s">
        <v>4882</v>
      </c>
      <c r="E1336" s="11" t="s">
        <v>376</v>
      </c>
      <c r="F1336" s="11" t="s">
        <v>376</v>
      </c>
      <c r="G1336" s="13">
        <v>42746.951851851853</v>
      </c>
      <c r="H1336" s="11"/>
      <c r="I1336" s="11"/>
      <c r="J1336" s="11" t="s">
        <v>354</v>
      </c>
      <c r="K1336" s="11"/>
      <c r="L1336" s="11" t="s">
        <v>704</v>
      </c>
      <c r="M1336" s="11" t="s">
        <v>348</v>
      </c>
      <c r="N1336" s="11">
        <v>1069960001</v>
      </c>
      <c r="O1336" s="11" t="s">
        <v>1475</v>
      </c>
      <c r="P1336" s="11" t="s">
        <v>61</v>
      </c>
      <c r="Q1336" s="11" t="s">
        <v>369</v>
      </c>
      <c r="R1336" s="11" t="s">
        <v>978</v>
      </c>
      <c r="S1336" s="11" t="s">
        <v>1383</v>
      </c>
      <c r="T1336" s="11">
        <v>17</v>
      </c>
      <c r="U1336" s="11"/>
      <c r="V1336" s="11"/>
      <c r="W1336" s="11"/>
      <c r="X1336" s="36">
        <f t="shared" si="42"/>
        <v>17</v>
      </c>
      <c r="Y1336" s="36">
        <f t="shared" si="43"/>
        <v>0</v>
      </c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2"/>
      <c r="AN1336" s="12"/>
      <c r="AO1336" s="11"/>
      <c r="AP1336" s="11"/>
      <c r="AQ1336" s="12"/>
      <c r="AR1336" s="11"/>
      <c r="AS1336" s="12"/>
      <c r="AT1336" s="11"/>
      <c r="AU1336" s="11"/>
      <c r="AV1336" s="11"/>
      <c r="AW1336" s="11"/>
      <c r="AX1336" s="11"/>
      <c r="AY1336" s="11"/>
      <c r="AZ1336" s="11"/>
      <c r="BA1336" s="11"/>
      <c r="BB1336" s="12"/>
      <c r="BC1336" s="11"/>
      <c r="BD1336" s="16"/>
      <c r="BE1336" s="16"/>
    </row>
    <row r="1337" spans="1:57" x14ac:dyDescent="0.3">
      <c r="A1337" s="11" t="s">
        <v>4597</v>
      </c>
      <c r="B1337" s="11" t="s">
        <v>4629</v>
      </c>
      <c r="C1337" s="11" t="s">
        <v>1372</v>
      </c>
      <c r="D1337" s="11" t="s">
        <v>3198</v>
      </c>
      <c r="E1337" s="11" t="s">
        <v>654</v>
      </c>
      <c r="F1337" s="11" t="s">
        <v>654</v>
      </c>
      <c r="G1337" s="13">
        <v>42747.585752314815</v>
      </c>
      <c r="H1337" s="11"/>
      <c r="I1337" s="11"/>
      <c r="J1337" s="11" t="s">
        <v>387</v>
      </c>
      <c r="K1337" s="11"/>
      <c r="L1337" s="11" t="s">
        <v>704</v>
      </c>
      <c r="M1337" s="11" t="s">
        <v>348</v>
      </c>
      <c r="N1337" s="11">
        <v>1019960004</v>
      </c>
      <c r="O1337" s="11" t="s">
        <v>1475</v>
      </c>
      <c r="P1337" s="11" t="s">
        <v>520</v>
      </c>
      <c r="Q1337" s="11" t="s">
        <v>369</v>
      </c>
      <c r="R1337" s="11" t="s">
        <v>983</v>
      </c>
      <c r="S1337" s="11" t="s">
        <v>1374</v>
      </c>
      <c r="T1337" s="11">
        <v>801</v>
      </c>
      <c r="U1337" s="11">
        <v>25</v>
      </c>
      <c r="V1337" s="11"/>
      <c r="W1337" s="11"/>
      <c r="X1337" s="36">
        <f t="shared" si="42"/>
        <v>801</v>
      </c>
      <c r="Y1337" s="36">
        <f t="shared" si="43"/>
        <v>25</v>
      </c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2"/>
      <c r="AL1337" s="11"/>
      <c r="AM1337" s="12"/>
      <c r="AN1337" s="12"/>
      <c r="AO1337" s="11"/>
      <c r="AP1337" s="11"/>
      <c r="AQ1337" s="12"/>
      <c r="AR1337" s="12"/>
      <c r="AS1337" s="12"/>
      <c r="AT1337" s="11"/>
      <c r="AU1337" s="11"/>
      <c r="AV1337" s="11"/>
      <c r="AW1337" s="11"/>
      <c r="AX1337" s="11"/>
      <c r="AY1337" s="11"/>
      <c r="AZ1337" s="11"/>
      <c r="BA1337" s="11"/>
      <c r="BB1337" s="12"/>
      <c r="BC1337" s="11"/>
      <c r="BD1337" s="16"/>
      <c r="BE1337" s="16"/>
    </row>
    <row r="1338" spans="1:57" x14ac:dyDescent="0.3">
      <c r="A1338" s="11" t="s">
        <v>4598</v>
      </c>
      <c r="B1338" s="11" t="s">
        <v>4599</v>
      </c>
      <c r="C1338" s="11" t="s">
        <v>1372</v>
      </c>
      <c r="D1338" s="11" t="s">
        <v>1488</v>
      </c>
      <c r="E1338" s="11" t="s">
        <v>489</v>
      </c>
      <c r="F1338" s="11" t="s">
        <v>489</v>
      </c>
      <c r="G1338" s="13">
        <v>42747.664837962962</v>
      </c>
      <c r="H1338" s="11"/>
      <c r="I1338" s="11"/>
      <c r="J1338" s="11" t="s">
        <v>350</v>
      </c>
      <c r="K1338" s="11"/>
      <c r="L1338" s="11" t="s">
        <v>704</v>
      </c>
      <c r="M1338" s="11" t="s">
        <v>353</v>
      </c>
      <c r="N1338" s="11">
        <v>1019960004</v>
      </c>
      <c r="O1338" s="11" t="s">
        <v>1475</v>
      </c>
      <c r="P1338" s="11" t="s">
        <v>165</v>
      </c>
      <c r="Q1338" s="11" t="s">
        <v>369</v>
      </c>
      <c r="R1338" s="11"/>
      <c r="S1338" s="11" t="s">
        <v>1374</v>
      </c>
      <c r="T1338" s="11"/>
      <c r="U1338" s="11"/>
      <c r="V1338" s="11"/>
      <c r="W1338" s="11"/>
      <c r="X1338" s="36">
        <f t="shared" si="42"/>
        <v>0</v>
      </c>
      <c r="Y1338" s="36">
        <f t="shared" si="43"/>
        <v>0</v>
      </c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2"/>
      <c r="AL1338" s="12"/>
      <c r="AM1338" s="12"/>
      <c r="AN1338" s="12"/>
      <c r="AO1338" s="11"/>
      <c r="AP1338" s="11"/>
      <c r="AQ1338" s="12"/>
      <c r="AR1338" s="12"/>
      <c r="AS1338" s="12"/>
      <c r="AT1338" s="11"/>
      <c r="AU1338" s="11"/>
      <c r="AV1338" s="11"/>
      <c r="AW1338" s="11"/>
      <c r="AX1338" s="11"/>
      <c r="AY1338" s="11"/>
      <c r="AZ1338" s="11"/>
      <c r="BA1338" s="11"/>
      <c r="BB1338" s="12"/>
      <c r="BC1338" s="11"/>
      <c r="BD1338" s="16"/>
      <c r="BE1338" s="16"/>
    </row>
    <row r="1339" spans="1:57" x14ac:dyDescent="0.3">
      <c r="A1339" s="11" t="s">
        <v>4630</v>
      </c>
      <c r="B1339" s="11" t="s">
        <v>4631</v>
      </c>
      <c r="C1339" s="11" t="s">
        <v>1372</v>
      </c>
      <c r="D1339" s="11" t="s">
        <v>3706</v>
      </c>
      <c r="E1339" s="11" t="s">
        <v>3707</v>
      </c>
      <c r="F1339" s="11" t="s">
        <v>3707</v>
      </c>
      <c r="G1339" s="13">
        <v>42748.434965277775</v>
      </c>
      <c r="H1339" s="11"/>
      <c r="I1339" s="11"/>
      <c r="J1339" s="11" t="s">
        <v>354</v>
      </c>
      <c r="K1339" s="11"/>
      <c r="L1339" s="11" t="s">
        <v>699</v>
      </c>
      <c r="M1339" s="11" t="s">
        <v>353</v>
      </c>
      <c r="N1339" s="11">
        <v>1069960001</v>
      </c>
      <c r="O1339" s="11" t="s">
        <v>1473</v>
      </c>
      <c r="P1339" s="11" t="s">
        <v>115</v>
      </c>
      <c r="Q1339" s="11"/>
      <c r="R1339" s="11" t="s">
        <v>980</v>
      </c>
      <c r="S1339" s="11" t="s">
        <v>1374</v>
      </c>
      <c r="T1339" s="11"/>
      <c r="U1339" s="11"/>
      <c r="V1339" s="11"/>
      <c r="W1339" s="11"/>
      <c r="X1339" s="36">
        <f t="shared" si="42"/>
        <v>0</v>
      </c>
      <c r="Y1339" s="36">
        <f t="shared" si="43"/>
        <v>0</v>
      </c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2"/>
      <c r="AL1339" s="11"/>
      <c r="AM1339" s="12"/>
      <c r="AN1339" s="11"/>
      <c r="AO1339" s="11"/>
      <c r="AP1339" s="11"/>
      <c r="AQ1339" s="12"/>
      <c r="AR1339" s="12"/>
      <c r="AS1339" s="12"/>
      <c r="AT1339" s="11"/>
      <c r="AU1339" s="11"/>
      <c r="AV1339" s="11"/>
      <c r="AW1339" s="11"/>
      <c r="AX1339" s="11"/>
      <c r="AY1339" s="11"/>
      <c r="AZ1339" s="11"/>
      <c r="BA1339" s="11"/>
      <c r="BB1339" s="12"/>
      <c r="BC1339" s="11"/>
      <c r="BD1339" s="16"/>
      <c r="BE1339" s="16"/>
    </row>
    <row r="1340" spans="1:57" x14ac:dyDescent="0.3">
      <c r="A1340" s="11" t="s">
        <v>4632</v>
      </c>
      <c r="B1340" s="11" t="s">
        <v>4883</v>
      </c>
      <c r="C1340" s="11" t="s">
        <v>1372</v>
      </c>
      <c r="D1340" s="11" t="s">
        <v>1446</v>
      </c>
      <c r="E1340" s="11" t="s">
        <v>550</v>
      </c>
      <c r="F1340" s="11" t="s">
        <v>550</v>
      </c>
      <c r="G1340" s="13">
        <v>42748.551701388889</v>
      </c>
      <c r="H1340" s="11"/>
      <c r="I1340" s="11"/>
      <c r="J1340" s="11" t="s">
        <v>350</v>
      </c>
      <c r="K1340" s="11"/>
      <c r="L1340" s="11" t="s">
        <v>704</v>
      </c>
      <c r="M1340" s="11" t="s">
        <v>348</v>
      </c>
      <c r="N1340" s="11">
        <v>1019960005</v>
      </c>
      <c r="O1340" s="11" t="s">
        <v>1475</v>
      </c>
      <c r="P1340" s="11" t="s">
        <v>520</v>
      </c>
      <c r="Q1340" s="11" t="s">
        <v>369</v>
      </c>
      <c r="R1340" s="11" t="s">
        <v>983</v>
      </c>
      <c r="S1340" s="11" t="s">
        <v>1374</v>
      </c>
      <c r="T1340" s="11">
        <v>35</v>
      </c>
      <c r="U1340" s="11">
        <v>36</v>
      </c>
      <c r="V1340" s="11"/>
      <c r="W1340" s="11"/>
      <c r="X1340" s="36">
        <f t="shared" si="42"/>
        <v>35</v>
      </c>
      <c r="Y1340" s="36">
        <f t="shared" si="43"/>
        <v>36</v>
      </c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2"/>
      <c r="AL1340" s="12"/>
      <c r="AM1340" s="11"/>
      <c r="AN1340" s="11"/>
      <c r="AO1340" s="11"/>
      <c r="AP1340" s="11"/>
      <c r="AQ1340" s="11"/>
      <c r="AR1340" s="11"/>
      <c r="AS1340" s="12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6"/>
      <c r="BE1340" s="16"/>
    </row>
    <row r="1341" spans="1:57" x14ac:dyDescent="0.3">
      <c r="A1341" s="11" t="s">
        <v>4633</v>
      </c>
      <c r="B1341" s="11" t="s">
        <v>4634</v>
      </c>
      <c r="C1341" s="11" t="s">
        <v>1372</v>
      </c>
      <c r="D1341" s="11" t="s">
        <v>1497</v>
      </c>
      <c r="E1341" s="11" t="s">
        <v>650</v>
      </c>
      <c r="F1341" s="11" t="s">
        <v>650</v>
      </c>
      <c r="G1341" s="13">
        <v>42748.653020833335</v>
      </c>
      <c r="H1341" s="11"/>
      <c r="I1341" s="11"/>
      <c r="J1341" s="11" t="s">
        <v>350</v>
      </c>
      <c r="K1341" s="11"/>
      <c r="L1341" s="11" t="s">
        <v>704</v>
      </c>
      <c r="M1341" s="11" t="s">
        <v>353</v>
      </c>
      <c r="N1341" s="11">
        <v>1019960004</v>
      </c>
      <c r="O1341" s="11" t="s">
        <v>1475</v>
      </c>
      <c r="P1341" s="11" t="s">
        <v>61</v>
      </c>
      <c r="Q1341" s="11" t="s">
        <v>369</v>
      </c>
      <c r="R1341" s="11" t="s">
        <v>978</v>
      </c>
      <c r="S1341" s="11" t="s">
        <v>1374</v>
      </c>
      <c r="T1341" s="11"/>
      <c r="U1341" s="11"/>
      <c r="V1341" s="11"/>
      <c r="W1341" s="11"/>
      <c r="X1341" s="36">
        <f t="shared" si="42"/>
        <v>0</v>
      </c>
      <c r="Y1341" s="36">
        <f t="shared" si="43"/>
        <v>0</v>
      </c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6"/>
      <c r="BE1341" s="16"/>
    </row>
    <row r="1342" spans="1:57" x14ac:dyDescent="0.3">
      <c r="A1342" s="11" t="s">
        <v>4635</v>
      </c>
      <c r="B1342" s="11" t="s">
        <v>4636</v>
      </c>
      <c r="C1342" s="11" t="s">
        <v>1372</v>
      </c>
      <c r="D1342" s="11" t="s">
        <v>1497</v>
      </c>
      <c r="E1342" s="11" t="s">
        <v>650</v>
      </c>
      <c r="F1342" s="11" t="s">
        <v>650</v>
      </c>
      <c r="G1342" s="13">
        <v>42748.657997685186</v>
      </c>
      <c r="H1342" s="11"/>
      <c r="I1342" s="11"/>
      <c r="J1342" s="11" t="s">
        <v>350</v>
      </c>
      <c r="K1342" s="11"/>
      <c r="L1342" s="11" t="s">
        <v>704</v>
      </c>
      <c r="M1342" s="11" t="s">
        <v>353</v>
      </c>
      <c r="N1342" s="11">
        <v>1019960004</v>
      </c>
      <c r="O1342" s="11" t="s">
        <v>1475</v>
      </c>
      <c r="P1342" s="11" t="s">
        <v>61</v>
      </c>
      <c r="Q1342" s="11" t="s">
        <v>369</v>
      </c>
      <c r="R1342" s="11" t="s">
        <v>978</v>
      </c>
      <c r="S1342" s="11" t="s">
        <v>1374</v>
      </c>
      <c r="T1342" s="11"/>
      <c r="U1342" s="11"/>
      <c r="V1342" s="11"/>
      <c r="W1342" s="11"/>
      <c r="X1342" s="36">
        <f t="shared" si="42"/>
        <v>0</v>
      </c>
      <c r="Y1342" s="36">
        <f t="shared" si="43"/>
        <v>0</v>
      </c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2"/>
      <c r="BC1342" s="11"/>
      <c r="BD1342" s="16"/>
      <c r="BE1342" s="16"/>
    </row>
    <row r="1343" spans="1:57" x14ac:dyDescent="0.3">
      <c r="A1343" s="11" t="s">
        <v>4637</v>
      </c>
      <c r="B1343" s="11" t="s">
        <v>4638</v>
      </c>
      <c r="C1343" s="11" t="s">
        <v>1372</v>
      </c>
      <c r="D1343" s="11" t="s">
        <v>1437</v>
      </c>
      <c r="E1343" s="11" t="s">
        <v>641</v>
      </c>
      <c r="F1343" s="11" t="s">
        <v>641</v>
      </c>
      <c r="G1343" s="13">
        <v>42748.671875</v>
      </c>
      <c r="H1343" s="11"/>
      <c r="I1343" s="11"/>
      <c r="J1343" s="11" t="s">
        <v>350</v>
      </c>
      <c r="K1343" s="11"/>
      <c r="L1343" s="11" t="s">
        <v>1047</v>
      </c>
      <c r="M1343" s="11" t="s">
        <v>348</v>
      </c>
      <c r="N1343" s="11">
        <v>1019960005</v>
      </c>
      <c r="O1343" s="11" t="s">
        <v>1473</v>
      </c>
      <c r="P1343" s="11" t="s">
        <v>61</v>
      </c>
      <c r="Q1343" s="11" t="s">
        <v>369</v>
      </c>
      <c r="R1343" s="11" t="s">
        <v>978</v>
      </c>
      <c r="S1343" s="11" t="s">
        <v>1374</v>
      </c>
      <c r="T1343" s="11"/>
      <c r="U1343" s="11"/>
      <c r="V1343" s="11"/>
      <c r="W1343" s="11"/>
      <c r="X1343" s="36">
        <f t="shared" si="42"/>
        <v>0</v>
      </c>
      <c r="Y1343" s="36">
        <f t="shared" si="43"/>
        <v>0</v>
      </c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2"/>
      <c r="AL1343" s="12"/>
      <c r="AM1343" s="12"/>
      <c r="AN1343" s="11"/>
      <c r="AO1343" s="11"/>
      <c r="AP1343" s="12"/>
      <c r="AQ1343" s="12"/>
      <c r="AR1343" s="12"/>
      <c r="AS1343" s="12"/>
      <c r="AT1343" s="11"/>
      <c r="AU1343" s="11"/>
      <c r="AV1343" s="11"/>
      <c r="AW1343" s="11"/>
      <c r="AX1343" s="11"/>
      <c r="AY1343" s="11"/>
      <c r="AZ1343" s="11"/>
      <c r="BA1343" s="11"/>
      <c r="BB1343" s="12"/>
      <c r="BC1343" s="11"/>
      <c r="BD1343" s="16"/>
      <c r="BE1343" s="16"/>
    </row>
    <row r="1344" spans="1:57" x14ac:dyDescent="0.3">
      <c r="A1344" s="11" t="s">
        <v>4639</v>
      </c>
      <c r="B1344" s="11" t="s">
        <v>4640</v>
      </c>
      <c r="C1344" s="11" t="s">
        <v>1372</v>
      </c>
      <c r="D1344" s="11" t="s">
        <v>1382</v>
      </c>
      <c r="E1344" s="11" t="s">
        <v>412</v>
      </c>
      <c r="F1344" s="11" t="s">
        <v>412</v>
      </c>
      <c r="G1344" s="13">
        <v>42748.683229166665</v>
      </c>
      <c r="H1344" s="11">
        <v>42858.108703703707</v>
      </c>
      <c r="I1344" s="11" t="s">
        <v>4314</v>
      </c>
      <c r="J1344" s="11" t="s">
        <v>387</v>
      </c>
      <c r="K1344" s="11"/>
      <c r="L1344" s="11" t="s">
        <v>699</v>
      </c>
      <c r="M1344" s="11" t="s">
        <v>353</v>
      </c>
      <c r="N1344" s="11">
        <v>1069960001</v>
      </c>
      <c r="O1344" s="11" t="s">
        <v>1473</v>
      </c>
      <c r="P1344" s="11" t="s">
        <v>165</v>
      </c>
      <c r="Q1344" s="11"/>
      <c r="R1344" s="11"/>
      <c r="S1344" s="11" t="s">
        <v>1383</v>
      </c>
      <c r="T1344" s="11"/>
      <c r="U1344" s="11"/>
      <c r="V1344" s="11"/>
      <c r="W1344" s="11"/>
      <c r="X1344" s="36">
        <f t="shared" si="42"/>
        <v>0</v>
      </c>
      <c r="Y1344" s="36">
        <f t="shared" si="43"/>
        <v>0</v>
      </c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2"/>
      <c r="AL1344" s="12"/>
      <c r="AM1344" s="12"/>
      <c r="AN1344" s="12"/>
      <c r="AO1344" s="11"/>
      <c r="AP1344" s="11"/>
      <c r="AQ1344" s="12"/>
      <c r="AR1344" s="12"/>
      <c r="AS1344" s="12"/>
      <c r="AT1344" s="11"/>
      <c r="AU1344" s="11"/>
      <c r="AV1344" s="11"/>
      <c r="AW1344" s="11"/>
      <c r="AX1344" s="11"/>
      <c r="AY1344" s="11"/>
      <c r="AZ1344" s="11"/>
      <c r="BA1344" s="11"/>
      <c r="BB1344" s="12"/>
      <c r="BC1344" s="11"/>
      <c r="BD1344" s="16"/>
      <c r="BE1344" s="16"/>
    </row>
    <row r="1345" spans="1:57" x14ac:dyDescent="0.3">
      <c r="A1345" s="11" t="s">
        <v>4641</v>
      </c>
      <c r="B1345" s="11" t="s">
        <v>4642</v>
      </c>
      <c r="C1345" s="11" t="s">
        <v>1372</v>
      </c>
      <c r="D1345" s="11" t="s">
        <v>1440</v>
      </c>
      <c r="E1345" s="11" t="s">
        <v>4643</v>
      </c>
      <c r="F1345" s="11" t="s">
        <v>649</v>
      </c>
      <c r="G1345" s="13">
        <v>42748.773831018516</v>
      </c>
      <c r="H1345" s="11"/>
      <c r="I1345" s="11"/>
      <c r="J1345" s="11" t="s">
        <v>350</v>
      </c>
      <c r="K1345" s="11"/>
      <c r="L1345" s="11" t="s">
        <v>704</v>
      </c>
      <c r="M1345" s="11" t="s">
        <v>353</v>
      </c>
      <c r="N1345" s="11">
        <v>1019960005</v>
      </c>
      <c r="O1345" s="11" t="s">
        <v>1475</v>
      </c>
      <c r="P1345" s="11" t="s">
        <v>77</v>
      </c>
      <c r="Q1345" s="11" t="s">
        <v>369</v>
      </c>
      <c r="R1345" s="11" t="s">
        <v>983</v>
      </c>
      <c r="S1345" s="11" t="s">
        <v>1383</v>
      </c>
      <c r="T1345" s="11">
        <v>20</v>
      </c>
      <c r="U1345" s="11">
        <v>20</v>
      </c>
      <c r="V1345" s="11"/>
      <c r="W1345" s="11"/>
      <c r="X1345" s="36">
        <f t="shared" si="42"/>
        <v>20</v>
      </c>
      <c r="Y1345" s="36">
        <f t="shared" si="43"/>
        <v>20</v>
      </c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2"/>
      <c r="AL1345" s="12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6"/>
      <c r="BE1345" s="16"/>
    </row>
    <row r="1346" spans="1:57" x14ac:dyDescent="0.3">
      <c r="A1346" s="11" t="s">
        <v>4644</v>
      </c>
      <c r="B1346" s="11" t="s">
        <v>4645</v>
      </c>
      <c r="C1346" s="11" t="s">
        <v>1372</v>
      </c>
      <c r="D1346" s="11" t="s">
        <v>1477</v>
      </c>
      <c r="E1346" s="11" t="s">
        <v>382</v>
      </c>
      <c r="F1346" s="11" t="s">
        <v>382</v>
      </c>
      <c r="G1346" s="13">
        <v>42748.78502314815</v>
      </c>
      <c r="H1346" s="11"/>
      <c r="I1346" s="11"/>
      <c r="J1346" s="11" t="s">
        <v>350</v>
      </c>
      <c r="K1346" s="11"/>
      <c r="L1346" s="11" t="s">
        <v>699</v>
      </c>
      <c r="M1346" s="11" t="s">
        <v>353</v>
      </c>
      <c r="N1346" s="11">
        <v>1069960001</v>
      </c>
      <c r="O1346" s="11" t="s">
        <v>1473</v>
      </c>
      <c r="P1346" s="11" t="s">
        <v>124</v>
      </c>
      <c r="Q1346" s="11"/>
      <c r="R1346" s="11" t="s">
        <v>978</v>
      </c>
      <c r="S1346" s="11" t="s">
        <v>1374</v>
      </c>
      <c r="T1346" s="11"/>
      <c r="U1346" s="11"/>
      <c r="V1346" s="11"/>
      <c r="W1346" s="11"/>
      <c r="X1346" s="36">
        <f t="shared" si="42"/>
        <v>0</v>
      </c>
      <c r="Y1346" s="36">
        <f t="shared" si="43"/>
        <v>0</v>
      </c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2"/>
      <c r="AL1346" s="12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6"/>
      <c r="BE1346" s="16"/>
    </row>
    <row r="1347" spans="1:57" x14ac:dyDescent="0.3">
      <c r="A1347" s="11" t="s">
        <v>4646</v>
      </c>
      <c r="B1347" s="11" t="s">
        <v>4647</v>
      </c>
      <c r="C1347" s="11" t="s">
        <v>1372</v>
      </c>
      <c r="D1347" s="11" t="s">
        <v>1477</v>
      </c>
      <c r="E1347" s="11" t="s">
        <v>382</v>
      </c>
      <c r="F1347" s="11" t="s">
        <v>382</v>
      </c>
      <c r="G1347" s="13">
        <v>42748.788599537038</v>
      </c>
      <c r="H1347" s="11"/>
      <c r="I1347" s="11"/>
      <c r="J1347" s="11" t="s">
        <v>350</v>
      </c>
      <c r="K1347" s="11"/>
      <c r="L1347" s="11" t="s">
        <v>699</v>
      </c>
      <c r="M1347" s="11" t="s">
        <v>353</v>
      </c>
      <c r="N1347" s="11">
        <v>1069960001</v>
      </c>
      <c r="O1347" s="11"/>
      <c r="P1347" s="11" t="s">
        <v>124</v>
      </c>
      <c r="Q1347" s="11" t="s">
        <v>369</v>
      </c>
      <c r="R1347" s="11" t="s">
        <v>978</v>
      </c>
      <c r="S1347" s="11" t="s">
        <v>1383</v>
      </c>
      <c r="T1347" s="11"/>
      <c r="U1347" s="11"/>
      <c r="V1347" s="11"/>
      <c r="W1347" s="11"/>
      <c r="X1347" s="36">
        <f t="shared" si="42"/>
        <v>0</v>
      </c>
      <c r="Y1347" s="36">
        <f t="shared" si="43"/>
        <v>0</v>
      </c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2"/>
      <c r="AL1347" s="12"/>
      <c r="AM1347" s="12"/>
      <c r="AN1347" s="12"/>
      <c r="AO1347" s="11"/>
      <c r="AP1347" s="11"/>
      <c r="AQ1347" s="12"/>
      <c r="AR1347" s="12"/>
      <c r="AS1347" s="12"/>
      <c r="AT1347" s="11"/>
      <c r="AU1347" s="11"/>
      <c r="AV1347" s="11"/>
      <c r="AW1347" s="11"/>
      <c r="AX1347" s="11"/>
      <c r="AY1347" s="11"/>
      <c r="AZ1347" s="11"/>
      <c r="BA1347" s="11"/>
      <c r="BB1347" s="12"/>
      <c r="BC1347" s="11"/>
      <c r="BD1347" s="16"/>
      <c r="BE1347" s="16"/>
    </row>
    <row r="1348" spans="1:57" x14ac:dyDescent="0.3">
      <c r="A1348" s="11" t="s">
        <v>4648</v>
      </c>
      <c r="B1348" s="11" t="s">
        <v>4649</v>
      </c>
      <c r="C1348" s="11" t="s">
        <v>1372</v>
      </c>
      <c r="D1348" s="11" t="s">
        <v>1440</v>
      </c>
      <c r="E1348" s="11" t="s">
        <v>4643</v>
      </c>
      <c r="F1348" s="11" t="s">
        <v>649</v>
      </c>
      <c r="G1348" s="13">
        <v>42748.787835648145</v>
      </c>
      <c r="H1348" s="11"/>
      <c r="I1348" s="11"/>
      <c r="J1348" s="11" t="s">
        <v>350</v>
      </c>
      <c r="K1348" s="11"/>
      <c r="L1348" s="11" t="s">
        <v>704</v>
      </c>
      <c r="M1348" s="11" t="s">
        <v>353</v>
      </c>
      <c r="N1348" s="11">
        <v>1019960005</v>
      </c>
      <c r="O1348" s="11" t="s">
        <v>1475</v>
      </c>
      <c r="P1348" s="11" t="s">
        <v>77</v>
      </c>
      <c r="Q1348" s="11" t="s">
        <v>369</v>
      </c>
      <c r="R1348" s="11" t="s">
        <v>983</v>
      </c>
      <c r="S1348" s="11" t="s">
        <v>1374</v>
      </c>
      <c r="T1348" s="11">
        <v>25</v>
      </c>
      <c r="U1348" s="11">
        <v>25</v>
      </c>
      <c r="V1348" s="11"/>
      <c r="W1348" s="11"/>
      <c r="X1348" s="36">
        <f t="shared" si="42"/>
        <v>25</v>
      </c>
      <c r="Y1348" s="36">
        <f t="shared" si="43"/>
        <v>25</v>
      </c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2"/>
      <c r="AL1348" s="11"/>
      <c r="AM1348" s="11"/>
      <c r="AN1348" s="11"/>
      <c r="AO1348" s="11"/>
      <c r="AP1348" s="11"/>
      <c r="AQ1348" s="11"/>
      <c r="AR1348" s="11"/>
      <c r="AS1348" s="12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6"/>
      <c r="BE1348" s="16"/>
    </row>
    <row r="1349" spans="1:57" x14ac:dyDescent="0.3">
      <c r="A1349" s="11" t="s">
        <v>4650</v>
      </c>
      <c r="B1349" s="11" t="s">
        <v>4651</v>
      </c>
      <c r="C1349" s="11" t="s">
        <v>1372</v>
      </c>
      <c r="D1349" s="11" t="s">
        <v>1440</v>
      </c>
      <c r="E1349" s="11" t="s">
        <v>4643</v>
      </c>
      <c r="F1349" s="11" t="s">
        <v>649</v>
      </c>
      <c r="G1349" s="13">
        <v>42748.780740740738</v>
      </c>
      <c r="H1349" s="13"/>
      <c r="I1349" s="11"/>
      <c r="J1349" s="11" t="s">
        <v>350</v>
      </c>
      <c r="K1349" s="11"/>
      <c r="L1349" s="11" t="s">
        <v>704</v>
      </c>
      <c r="M1349" s="11" t="s">
        <v>353</v>
      </c>
      <c r="N1349" s="11">
        <v>1019960005</v>
      </c>
      <c r="O1349" s="11" t="s">
        <v>1475</v>
      </c>
      <c r="P1349" s="11" t="s">
        <v>77</v>
      </c>
      <c r="Q1349" s="11" t="s">
        <v>369</v>
      </c>
      <c r="R1349" s="11" t="s">
        <v>983</v>
      </c>
      <c r="S1349" s="11" t="s">
        <v>1374</v>
      </c>
      <c r="T1349" s="11">
        <v>25</v>
      </c>
      <c r="U1349" s="11">
        <v>25</v>
      </c>
      <c r="V1349" s="11">
        <v>5</v>
      </c>
      <c r="W1349" s="11">
        <v>5</v>
      </c>
      <c r="X1349" s="36">
        <f t="shared" si="42"/>
        <v>30</v>
      </c>
      <c r="Y1349" s="36">
        <f t="shared" si="43"/>
        <v>30</v>
      </c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2"/>
      <c r="AL1349" s="12"/>
      <c r="AM1349" s="11"/>
      <c r="AN1349" s="11"/>
      <c r="AO1349" s="11"/>
      <c r="AP1349" s="11"/>
      <c r="AQ1349" s="11"/>
      <c r="AR1349" s="11"/>
      <c r="AS1349" s="12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6"/>
      <c r="BE1349" s="16"/>
    </row>
    <row r="1350" spans="1:57" x14ac:dyDescent="0.3">
      <c r="A1350" s="11" t="s">
        <v>4652</v>
      </c>
      <c r="B1350" s="11" t="s">
        <v>4653</v>
      </c>
      <c r="C1350" s="11" t="s">
        <v>1372</v>
      </c>
      <c r="D1350" s="11" t="s">
        <v>1477</v>
      </c>
      <c r="E1350" s="11" t="s">
        <v>382</v>
      </c>
      <c r="F1350" s="11" t="s">
        <v>382</v>
      </c>
      <c r="G1350" s="13">
        <v>42748.791481481479</v>
      </c>
      <c r="H1350" s="11"/>
      <c r="I1350" s="11"/>
      <c r="J1350" s="11" t="s">
        <v>350</v>
      </c>
      <c r="K1350" s="11"/>
      <c r="L1350" s="11" t="s">
        <v>699</v>
      </c>
      <c r="M1350" s="11" t="s">
        <v>353</v>
      </c>
      <c r="N1350" s="11">
        <v>1069960001</v>
      </c>
      <c r="O1350" s="11" t="s">
        <v>1473</v>
      </c>
      <c r="P1350" s="11" t="s">
        <v>124</v>
      </c>
      <c r="Q1350" s="11"/>
      <c r="R1350" s="11" t="s">
        <v>978</v>
      </c>
      <c r="S1350" s="11" t="s">
        <v>1374</v>
      </c>
      <c r="T1350" s="11"/>
      <c r="U1350" s="11"/>
      <c r="V1350" s="11"/>
      <c r="W1350" s="11"/>
      <c r="X1350" s="36">
        <f t="shared" si="42"/>
        <v>0</v>
      </c>
      <c r="Y1350" s="36">
        <f t="shared" si="43"/>
        <v>0</v>
      </c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2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6"/>
      <c r="BE1350" s="16"/>
    </row>
    <row r="1351" spans="1:57" x14ac:dyDescent="0.3">
      <c r="A1351" s="11" t="s">
        <v>4654</v>
      </c>
      <c r="B1351" s="11" t="s">
        <v>4655</v>
      </c>
      <c r="C1351" s="11" t="s">
        <v>1372</v>
      </c>
      <c r="D1351" s="11" t="s">
        <v>1477</v>
      </c>
      <c r="E1351" s="11" t="s">
        <v>382</v>
      </c>
      <c r="F1351" s="11" t="s">
        <v>382</v>
      </c>
      <c r="G1351" s="13">
        <v>42748.794074074074</v>
      </c>
      <c r="H1351" s="11"/>
      <c r="I1351" s="11"/>
      <c r="J1351" s="11" t="s">
        <v>350</v>
      </c>
      <c r="K1351" s="11"/>
      <c r="L1351" s="11" t="s">
        <v>699</v>
      </c>
      <c r="M1351" s="11" t="s">
        <v>353</v>
      </c>
      <c r="N1351" s="11">
        <v>1069960001</v>
      </c>
      <c r="O1351" s="11" t="s">
        <v>1473</v>
      </c>
      <c r="P1351" s="11" t="s">
        <v>124</v>
      </c>
      <c r="Q1351" s="11"/>
      <c r="R1351" s="11" t="s">
        <v>978</v>
      </c>
      <c r="S1351" s="11" t="s">
        <v>1374</v>
      </c>
      <c r="T1351" s="11"/>
      <c r="U1351" s="11"/>
      <c r="V1351" s="11"/>
      <c r="W1351" s="11"/>
      <c r="X1351" s="36">
        <f t="shared" si="42"/>
        <v>0</v>
      </c>
      <c r="Y1351" s="36">
        <f t="shared" si="43"/>
        <v>0</v>
      </c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2"/>
      <c r="AL1351" s="12"/>
      <c r="AM1351" s="12"/>
      <c r="AN1351" s="12"/>
      <c r="AO1351" s="11"/>
      <c r="AP1351" s="11"/>
      <c r="AQ1351" s="12"/>
      <c r="AR1351" s="12"/>
      <c r="AS1351" s="12"/>
      <c r="AT1351" s="11"/>
      <c r="AU1351" s="11"/>
      <c r="AV1351" s="11"/>
      <c r="AW1351" s="11"/>
      <c r="AX1351" s="11"/>
      <c r="AY1351" s="11"/>
      <c r="AZ1351" s="11"/>
      <c r="BA1351" s="11"/>
      <c r="BB1351" s="12"/>
      <c r="BC1351" s="11"/>
      <c r="BD1351" s="16"/>
      <c r="BE1351" s="16"/>
    </row>
    <row r="1352" spans="1:57" x14ac:dyDescent="0.3">
      <c r="A1352" s="11" t="s">
        <v>4656</v>
      </c>
      <c r="B1352" s="11" t="s">
        <v>4657</v>
      </c>
      <c r="C1352" s="11" t="s">
        <v>1372</v>
      </c>
      <c r="D1352" s="11" t="s">
        <v>1477</v>
      </c>
      <c r="E1352" s="11" t="s">
        <v>382</v>
      </c>
      <c r="F1352" s="11" t="s">
        <v>382</v>
      </c>
      <c r="G1352" s="13">
        <v>42748.796134259261</v>
      </c>
      <c r="H1352" s="11"/>
      <c r="I1352" s="11"/>
      <c r="J1352" s="11" t="s">
        <v>350</v>
      </c>
      <c r="K1352" s="11"/>
      <c r="L1352" s="11" t="s">
        <v>699</v>
      </c>
      <c r="M1352" s="11" t="s">
        <v>353</v>
      </c>
      <c r="N1352" s="11">
        <v>1069960001</v>
      </c>
      <c r="O1352" s="11"/>
      <c r="P1352" s="11" t="s">
        <v>124</v>
      </c>
      <c r="Q1352" s="11"/>
      <c r="R1352" s="11" t="s">
        <v>978</v>
      </c>
      <c r="S1352" s="11" t="s">
        <v>1374</v>
      </c>
      <c r="T1352" s="11"/>
      <c r="U1352" s="11"/>
      <c r="V1352" s="11"/>
      <c r="W1352" s="11"/>
      <c r="X1352" s="36">
        <f t="shared" si="42"/>
        <v>0</v>
      </c>
      <c r="Y1352" s="36">
        <f t="shared" si="43"/>
        <v>0</v>
      </c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2"/>
      <c r="AL1352" s="12"/>
      <c r="AM1352" s="11"/>
      <c r="AN1352" s="11"/>
      <c r="AO1352" s="11"/>
      <c r="AP1352" s="11"/>
      <c r="AQ1352" s="11"/>
      <c r="AR1352" s="11"/>
      <c r="AS1352" s="12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6"/>
      <c r="BE1352" s="16"/>
    </row>
    <row r="1353" spans="1:57" x14ac:dyDescent="0.3">
      <c r="A1353" s="11" t="s">
        <v>4658</v>
      </c>
      <c r="B1353" s="11" t="s">
        <v>4659</v>
      </c>
      <c r="C1353" s="11" t="s">
        <v>1372</v>
      </c>
      <c r="D1353" s="11" t="s">
        <v>1440</v>
      </c>
      <c r="E1353" s="11" t="s">
        <v>4643</v>
      </c>
      <c r="F1353" s="11" t="s">
        <v>2872</v>
      </c>
      <c r="G1353" s="13">
        <v>42748.791643518518</v>
      </c>
      <c r="H1353" s="11"/>
      <c r="I1353" s="11"/>
      <c r="J1353" s="11" t="s">
        <v>350</v>
      </c>
      <c r="K1353" s="11"/>
      <c r="L1353" s="11" t="s">
        <v>704</v>
      </c>
      <c r="M1353" s="11" t="s">
        <v>353</v>
      </c>
      <c r="N1353" s="11">
        <v>1019960005</v>
      </c>
      <c r="O1353" s="11" t="s">
        <v>1475</v>
      </c>
      <c r="P1353" s="11" t="s">
        <v>77</v>
      </c>
      <c r="Q1353" s="11" t="s">
        <v>369</v>
      </c>
      <c r="R1353" s="11" t="s">
        <v>983</v>
      </c>
      <c r="S1353" s="11" t="s">
        <v>1374</v>
      </c>
      <c r="T1353" s="11"/>
      <c r="U1353" s="11"/>
      <c r="V1353" s="11"/>
      <c r="W1353" s="11"/>
      <c r="X1353" s="36">
        <f t="shared" si="42"/>
        <v>0</v>
      </c>
      <c r="Y1353" s="36">
        <f t="shared" si="43"/>
        <v>0</v>
      </c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2"/>
      <c r="AL1353" s="12"/>
      <c r="AM1353" s="12"/>
      <c r="AN1353" s="12"/>
      <c r="AO1353" s="11"/>
      <c r="AP1353" s="11"/>
      <c r="AQ1353" s="12"/>
      <c r="AR1353" s="11"/>
      <c r="AS1353" s="12"/>
      <c r="AT1353" s="11"/>
      <c r="AU1353" s="11"/>
      <c r="AV1353" s="11"/>
      <c r="AW1353" s="11"/>
      <c r="AX1353" s="11"/>
      <c r="AY1353" s="11"/>
      <c r="AZ1353" s="11"/>
      <c r="BA1353" s="11"/>
      <c r="BB1353" s="12"/>
      <c r="BC1353" s="11"/>
      <c r="BD1353" s="16"/>
      <c r="BE1353" s="16"/>
    </row>
    <row r="1354" spans="1:57" ht="43.2" x14ac:dyDescent="0.3">
      <c r="A1354" s="11" t="s">
        <v>4660</v>
      </c>
      <c r="B1354" s="49" t="s">
        <v>4661</v>
      </c>
      <c r="C1354" s="11" t="s">
        <v>1372</v>
      </c>
      <c r="D1354" s="11" t="s">
        <v>1477</v>
      </c>
      <c r="E1354" s="11" t="s">
        <v>382</v>
      </c>
      <c r="F1354" s="11" t="s">
        <v>382</v>
      </c>
      <c r="G1354" s="13">
        <v>42748.801932870374</v>
      </c>
      <c r="H1354" s="11"/>
      <c r="I1354" s="11"/>
      <c r="J1354" s="11" t="s">
        <v>350</v>
      </c>
      <c r="K1354" s="11"/>
      <c r="L1354" s="11" t="s">
        <v>699</v>
      </c>
      <c r="M1354" s="11" t="s">
        <v>353</v>
      </c>
      <c r="N1354" s="11">
        <v>1069960001</v>
      </c>
      <c r="O1354" s="11"/>
      <c r="P1354" s="11" t="s">
        <v>124</v>
      </c>
      <c r="Q1354" s="11"/>
      <c r="R1354" s="11" t="s">
        <v>978</v>
      </c>
      <c r="S1354" s="11" t="s">
        <v>1374</v>
      </c>
      <c r="T1354" s="11"/>
      <c r="U1354" s="11"/>
      <c r="V1354" s="11"/>
      <c r="W1354" s="11"/>
      <c r="X1354" s="36">
        <f t="shared" si="42"/>
        <v>0</v>
      </c>
      <c r="Y1354" s="36">
        <f t="shared" si="43"/>
        <v>0</v>
      </c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2"/>
      <c r="AL1354" s="12"/>
      <c r="AM1354" s="12"/>
      <c r="AN1354" s="11"/>
      <c r="AO1354" s="11"/>
      <c r="AP1354" s="11"/>
      <c r="AQ1354" s="12"/>
      <c r="AR1354" s="11"/>
      <c r="AS1354" s="12"/>
      <c r="AT1354" s="11"/>
      <c r="AU1354" s="11"/>
      <c r="AV1354" s="11"/>
      <c r="AW1354" s="11"/>
      <c r="AX1354" s="11"/>
      <c r="AY1354" s="11"/>
      <c r="AZ1354" s="11"/>
      <c r="BA1354" s="11"/>
      <c r="BB1354" s="12"/>
      <c r="BC1354" s="11"/>
      <c r="BD1354" s="16"/>
      <c r="BE1354" s="16"/>
    </row>
    <row r="1355" spans="1:57" x14ac:dyDescent="0.3">
      <c r="A1355" s="11" t="s">
        <v>4662</v>
      </c>
      <c r="B1355" s="11" t="s">
        <v>4663</v>
      </c>
      <c r="C1355" s="11" t="s">
        <v>1372</v>
      </c>
      <c r="D1355" s="11" t="s">
        <v>1440</v>
      </c>
      <c r="E1355" s="11" t="s">
        <v>4643</v>
      </c>
      <c r="F1355" s="11" t="s">
        <v>649</v>
      </c>
      <c r="G1355" s="13">
        <v>42748.817187499997</v>
      </c>
      <c r="H1355" s="11"/>
      <c r="I1355" s="11"/>
      <c r="J1355" s="11" t="s">
        <v>350</v>
      </c>
      <c r="K1355" s="11"/>
      <c r="L1355" s="11" t="s">
        <v>704</v>
      </c>
      <c r="M1355" s="11" t="s">
        <v>353</v>
      </c>
      <c r="N1355" s="11">
        <v>1019960005</v>
      </c>
      <c r="O1355" s="11" t="s">
        <v>1475</v>
      </c>
      <c r="P1355" s="11" t="s">
        <v>77</v>
      </c>
      <c r="Q1355" s="11" t="s">
        <v>369</v>
      </c>
      <c r="R1355" s="11" t="s">
        <v>983</v>
      </c>
      <c r="S1355" s="11" t="s">
        <v>1374</v>
      </c>
      <c r="T1355" s="11">
        <v>36</v>
      </c>
      <c r="U1355" s="11">
        <v>36</v>
      </c>
      <c r="V1355" s="11">
        <v>0</v>
      </c>
      <c r="W1355" s="11">
        <v>0</v>
      </c>
      <c r="X1355" s="36">
        <f t="shared" si="42"/>
        <v>36</v>
      </c>
      <c r="Y1355" s="36">
        <f t="shared" si="43"/>
        <v>36</v>
      </c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2"/>
      <c r="AL1355" s="12"/>
      <c r="AM1355" s="11"/>
      <c r="AN1355" s="11"/>
      <c r="AO1355" s="11"/>
      <c r="AP1355" s="11"/>
      <c r="AQ1355" s="11"/>
      <c r="AR1355" s="11"/>
      <c r="AS1355" s="12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6"/>
      <c r="BE1355" s="16"/>
    </row>
    <row r="1356" spans="1:57" x14ac:dyDescent="0.3">
      <c r="A1356" s="11" t="s">
        <v>4664</v>
      </c>
      <c r="B1356" s="11" t="s">
        <v>4665</v>
      </c>
      <c r="C1356" s="11" t="s">
        <v>1372</v>
      </c>
      <c r="D1356" s="11" t="s">
        <v>3706</v>
      </c>
      <c r="E1356" s="11" t="s">
        <v>3707</v>
      </c>
      <c r="F1356" s="11" t="s">
        <v>3707</v>
      </c>
      <c r="G1356" s="13">
        <v>42748.991666666669</v>
      </c>
      <c r="H1356" s="11"/>
      <c r="I1356" s="11"/>
      <c r="J1356" s="11" t="s">
        <v>387</v>
      </c>
      <c r="K1356" s="11"/>
      <c r="L1356" s="11" t="s">
        <v>699</v>
      </c>
      <c r="M1356" s="11" t="s">
        <v>353</v>
      </c>
      <c r="N1356" s="11">
        <v>1069960001</v>
      </c>
      <c r="O1356" s="11" t="s">
        <v>1473</v>
      </c>
      <c r="P1356" s="11" t="s">
        <v>165</v>
      </c>
      <c r="Q1356" s="11"/>
      <c r="R1356" s="11"/>
      <c r="S1356" s="11" t="s">
        <v>1374</v>
      </c>
      <c r="T1356" s="11"/>
      <c r="U1356" s="11"/>
      <c r="V1356" s="11"/>
      <c r="W1356" s="11"/>
      <c r="X1356" s="36">
        <f t="shared" si="42"/>
        <v>0</v>
      </c>
      <c r="Y1356" s="36">
        <f t="shared" si="43"/>
        <v>0</v>
      </c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2"/>
      <c r="AN1356" s="12"/>
      <c r="AO1356" s="12"/>
      <c r="AP1356" s="11"/>
      <c r="AQ1356" s="12"/>
      <c r="AR1356" s="12"/>
      <c r="AS1356" s="12"/>
      <c r="AT1356" s="11"/>
      <c r="AU1356" s="11"/>
      <c r="AV1356" s="11"/>
      <c r="AW1356" s="11"/>
      <c r="AX1356" s="11"/>
      <c r="AY1356" s="11"/>
      <c r="AZ1356" s="11"/>
      <c r="BA1356" s="11"/>
      <c r="BB1356" s="12"/>
      <c r="BC1356" s="11"/>
      <c r="BD1356" s="16"/>
      <c r="BE1356" s="16"/>
    </row>
    <row r="1357" spans="1:57" x14ac:dyDescent="0.3">
      <c r="A1357" s="11" t="s">
        <v>4666</v>
      </c>
      <c r="B1357" s="11" t="s">
        <v>4667</v>
      </c>
      <c r="C1357" s="11" t="s">
        <v>1372</v>
      </c>
      <c r="D1357" s="11" t="s">
        <v>3706</v>
      </c>
      <c r="E1357" s="11" t="s">
        <v>3707</v>
      </c>
      <c r="F1357" s="11" t="s">
        <v>3707</v>
      </c>
      <c r="G1357" s="13">
        <v>42748.993900462963</v>
      </c>
      <c r="H1357" s="11"/>
      <c r="I1357" s="11"/>
      <c r="J1357" s="11" t="s">
        <v>354</v>
      </c>
      <c r="K1357" s="11"/>
      <c r="L1357" s="11" t="s">
        <v>699</v>
      </c>
      <c r="M1357" s="11" t="s">
        <v>353</v>
      </c>
      <c r="N1357" s="11">
        <v>1069960001</v>
      </c>
      <c r="O1357" s="11" t="s">
        <v>1473</v>
      </c>
      <c r="P1357" s="11" t="s">
        <v>165</v>
      </c>
      <c r="Q1357" s="11"/>
      <c r="R1357" s="11"/>
      <c r="S1357" s="11" t="s">
        <v>1374</v>
      </c>
      <c r="T1357" s="11"/>
      <c r="U1357" s="11"/>
      <c r="V1357" s="11"/>
      <c r="W1357" s="11"/>
      <c r="X1357" s="36">
        <f t="shared" si="42"/>
        <v>0</v>
      </c>
      <c r="Y1357" s="36">
        <f t="shared" si="43"/>
        <v>0</v>
      </c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2"/>
      <c r="AR1357" s="11"/>
      <c r="AS1357" s="12"/>
      <c r="AT1357" s="11"/>
      <c r="AU1357" s="11"/>
      <c r="AV1357" s="11"/>
      <c r="AW1357" s="11"/>
      <c r="AX1357" s="11"/>
      <c r="AY1357" s="11"/>
      <c r="AZ1357" s="11"/>
      <c r="BA1357" s="11"/>
      <c r="BB1357" s="12"/>
      <c r="BC1357" s="11"/>
      <c r="BD1357" s="16"/>
      <c r="BE1357" s="16"/>
    </row>
    <row r="1358" spans="1:57" x14ac:dyDescent="0.3">
      <c r="A1358" s="11" t="s">
        <v>4668</v>
      </c>
      <c r="B1358" s="11" t="s">
        <v>4669</v>
      </c>
      <c r="C1358" s="11" t="s">
        <v>1372</v>
      </c>
      <c r="D1358" s="11" t="s">
        <v>1752</v>
      </c>
      <c r="E1358" s="11" t="s">
        <v>4670</v>
      </c>
      <c r="F1358" s="11" t="s">
        <v>4670</v>
      </c>
      <c r="G1358" s="13">
        <v>42752.575844907406</v>
      </c>
      <c r="H1358" s="11"/>
      <c r="I1358" s="11"/>
      <c r="J1358" s="11" t="s">
        <v>387</v>
      </c>
      <c r="K1358" s="11"/>
      <c r="L1358" s="11" t="s">
        <v>699</v>
      </c>
      <c r="M1358" s="11" t="s">
        <v>353</v>
      </c>
      <c r="N1358" s="11">
        <v>1069960001</v>
      </c>
      <c r="O1358" s="11" t="s">
        <v>1473</v>
      </c>
      <c r="P1358" s="11" t="s">
        <v>165</v>
      </c>
      <c r="Q1358" s="11"/>
      <c r="R1358" s="11"/>
      <c r="S1358" s="11" t="s">
        <v>1374</v>
      </c>
      <c r="T1358" s="11"/>
      <c r="U1358" s="11"/>
      <c r="V1358" s="11"/>
      <c r="W1358" s="11"/>
      <c r="X1358" s="36">
        <f t="shared" si="42"/>
        <v>0</v>
      </c>
      <c r="Y1358" s="36">
        <f t="shared" si="43"/>
        <v>0</v>
      </c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2"/>
      <c r="AL1358" s="12"/>
      <c r="AM1358" s="12"/>
      <c r="AN1358" s="12"/>
      <c r="AO1358" s="11"/>
      <c r="AP1358" s="11"/>
      <c r="AQ1358" s="12"/>
      <c r="AR1358" s="12"/>
      <c r="AS1358" s="12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6"/>
      <c r="BE1358" s="16"/>
    </row>
    <row r="1359" spans="1:57" ht="28.8" x14ac:dyDescent="0.3">
      <c r="A1359" s="11" t="s">
        <v>4671</v>
      </c>
      <c r="B1359" s="49" t="s">
        <v>4672</v>
      </c>
      <c r="C1359" s="11" t="s">
        <v>1372</v>
      </c>
      <c r="D1359" s="11" t="s">
        <v>1752</v>
      </c>
      <c r="E1359" s="11" t="s">
        <v>1608</v>
      </c>
      <c r="F1359" s="11" t="s">
        <v>1608</v>
      </c>
      <c r="G1359" s="13">
        <v>42752.595625000002</v>
      </c>
      <c r="H1359" s="13"/>
      <c r="I1359" s="11"/>
      <c r="J1359" s="11" t="s">
        <v>354</v>
      </c>
      <c r="K1359" s="11"/>
      <c r="L1359" s="11" t="s">
        <v>704</v>
      </c>
      <c r="M1359" s="11" t="s">
        <v>353</v>
      </c>
      <c r="N1359" s="11">
        <v>1019950020</v>
      </c>
      <c r="O1359" s="11" t="s">
        <v>1475</v>
      </c>
      <c r="P1359" s="11" t="s">
        <v>2161</v>
      </c>
      <c r="Q1359" s="11" t="s">
        <v>369</v>
      </c>
      <c r="R1359" s="11"/>
      <c r="S1359" s="11" t="s">
        <v>1383</v>
      </c>
      <c r="T1359" s="11">
        <v>500</v>
      </c>
      <c r="U1359" s="11">
        <v>426</v>
      </c>
      <c r="V1359" s="11"/>
      <c r="W1359" s="11"/>
      <c r="X1359" s="36">
        <f t="shared" si="42"/>
        <v>500</v>
      </c>
      <c r="Y1359" s="36">
        <f t="shared" si="43"/>
        <v>426</v>
      </c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2"/>
      <c r="AL1359" s="12"/>
      <c r="AM1359" s="12"/>
      <c r="AN1359" s="12"/>
      <c r="AO1359" s="11"/>
      <c r="AP1359" s="11"/>
      <c r="AQ1359" s="12"/>
      <c r="AR1359" s="12"/>
      <c r="AS1359" s="12"/>
      <c r="AT1359" s="11"/>
      <c r="AU1359" s="11"/>
      <c r="AV1359" s="11"/>
      <c r="AW1359" s="11"/>
      <c r="AX1359" s="11"/>
      <c r="AY1359" s="11"/>
      <c r="AZ1359" s="11"/>
      <c r="BA1359" s="11"/>
      <c r="BB1359" s="12"/>
      <c r="BC1359" s="11"/>
      <c r="BD1359" s="16"/>
      <c r="BE1359" s="16"/>
    </row>
    <row r="1360" spans="1:57" x14ac:dyDescent="0.3">
      <c r="A1360" s="11" t="s">
        <v>4673</v>
      </c>
      <c r="B1360" s="11" t="s">
        <v>4674</v>
      </c>
      <c r="C1360" s="11" t="s">
        <v>1372</v>
      </c>
      <c r="D1360" s="11" t="s">
        <v>1752</v>
      </c>
      <c r="E1360" s="11" t="s">
        <v>1608</v>
      </c>
      <c r="F1360" s="11" t="s">
        <v>1608</v>
      </c>
      <c r="G1360" s="13">
        <v>42752.600057870368</v>
      </c>
      <c r="H1360" s="11"/>
      <c r="I1360" s="11"/>
      <c r="J1360" s="11" t="s">
        <v>354</v>
      </c>
      <c r="K1360" s="11"/>
      <c r="L1360" s="11" t="s">
        <v>704</v>
      </c>
      <c r="M1360" s="11" t="s">
        <v>353</v>
      </c>
      <c r="N1360" s="11">
        <v>1019950020</v>
      </c>
      <c r="O1360" s="11" t="s">
        <v>1475</v>
      </c>
      <c r="P1360" s="11" t="s">
        <v>2161</v>
      </c>
      <c r="Q1360" s="11" t="s">
        <v>369</v>
      </c>
      <c r="R1360" s="11"/>
      <c r="S1360" s="11" t="s">
        <v>1383</v>
      </c>
      <c r="T1360" s="11">
        <v>4200</v>
      </c>
      <c r="U1360" s="11">
        <v>2993</v>
      </c>
      <c r="V1360" s="11"/>
      <c r="W1360" s="11"/>
      <c r="X1360" s="36">
        <f t="shared" si="42"/>
        <v>4200</v>
      </c>
      <c r="Y1360" s="36">
        <f t="shared" si="43"/>
        <v>2993</v>
      </c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2"/>
      <c r="AN1360" s="11"/>
      <c r="AO1360" s="11"/>
      <c r="AP1360" s="11"/>
      <c r="AQ1360" s="12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2"/>
      <c r="BC1360" s="11"/>
      <c r="BD1360" s="16"/>
      <c r="BE1360" s="16"/>
    </row>
    <row r="1361" spans="1:57" x14ac:dyDescent="0.3">
      <c r="A1361" s="11" t="s">
        <v>4675</v>
      </c>
      <c r="B1361" s="11" t="s">
        <v>4676</v>
      </c>
      <c r="C1361" s="11" t="s">
        <v>1372</v>
      </c>
      <c r="D1361" s="11" t="s">
        <v>1399</v>
      </c>
      <c r="E1361" s="11" t="s">
        <v>436</v>
      </c>
      <c r="F1361" s="11" t="s">
        <v>436</v>
      </c>
      <c r="G1361" s="13">
        <v>42752.598449074074</v>
      </c>
      <c r="H1361" s="11"/>
      <c r="I1361" s="11"/>
      <c r="J1361" s="11" t="s">
        <v>350</v>
      </c>
      <c r="K1361" s="11"/>
      <c r="L1361" s="11" t="s">
        <v>704</v>
      </c>
      <c r="M1361" s="11" t="s">
        <v>348</v>
      </c>
      <c r="N1361" s="11">
        <v>1019960005</v>
      </c>
      <c r="O1361" s="11" t="s">
        <v>1475</v>
      </c>
      <c r="P1361" s="11" t="s">
        <v>115</v>
      </c>
      <c r="Q1361" s="11" t="s">
        <v>369</v>
      </c>
      <c r="R1361" s="11"/>
      <c r="S1361" s="11" t="s">
        <v>1374</v>
      </c>
      <c r="T1361" s="11">
        <v>44</v>
      </c>
      <c r="U1361" s="11">
        <v>44</v>
      </c>
      <c r="V1361" s="11"/>
      <c r="W1361" s="11"/>
      <c r="X1361" s="36">
        <f t="shared" si="42"/>
        <v>44</v>
      </c>
      <c r="Y1361" s="36">
        <f t="shared" si="43"/>
        <v>44</v>
      </c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2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2"/>
      <c r="BC1361" s="11"/>
      <c r="BD1361" s="16"/>
      <c r="BE1361" s="16"/>
    </row>
    <row r="1362" spans="1:57" x14ac:dyDescent="0.3">
      <c r="A1362" s="11" t="s">
        <v>4677</v>
      </c>
      <c r="B1362" s="11" t="s">
        <v>4678</v>
      </c>
      <c r="C1362" s="11" t="s">
        <v>1372</v>
      </c>
      <c r="D1362" s="11" t="s">
        <v>1497</v>
      </c>
      <c r="E1362" s="11" t="s">
        <v>650</v>
      </c>
      <c r="F1362" s="11" t="s">
        <v>650</v>
      </c>
      <c r="G1362" s="13">
        <v>42752.658055555556</v>
      </c>
      <c r="H1362" s="11"/>
      <c r="I1362" s="11"/>
      <c r="J1362" s="11" t="s">
        <v>350</v>
      </c>
      <c r="K1362" s="11"/>
      <c r="L1362" s="11" t="s">
        <v>704</v>
      </c>
      <c r="M1362" s="11" t="s">
        <v>353</v>
      </c>
      <c r="N1362" s="11">
        <v>1019960004</v>
      </c>
      <c r="O1362" s="11" t="s">
        <v>1475</v>
      </c>
      <c r="P1362" s="11" t="s">
        <v>61</v>
      </c>
      <c r="Q1362" s="11" t="s">
        <v>369</v>
      </c>
      <c r="R1362" s="11" t="s">
        <v>978</v>
      </c>
      <c r="S1362" s="11" t="s">
        <v>1374</v>
      </c>
      <c r="T1362" s="11"/>
      <c r="U1362" s="11"/>
      <c r="V1362" s="11"/>
      <c r="W1362" s="11"/>
      <c r="X1362" s="36">
        <f t="shared" si="42"/>
        <v>0</v>
      </c>
      <c r="Y1362" s="36">
        <f t="shared" si="43"/>
        <v>0</v>
      </c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6"/>
      <c r="BE1362" s="16"/>
    </row>
    <row r="1363" spans="1:57" x14ac:dyDescent="0.3">
      <c r="A1363" s="11" t="s">
        <v>4679</v>
      </c>
      <c r="B1363" s="11" t="s">
        <v>4680</v>
      </c>
      <c r="C1363" s="11" t="s">
        <v>1372</v>
      </c>
      <c r="D1363" s="11" t="s">
        <v>1497</v>
      </c>
      <c r="E1363" s="11" t="s">
        <v>650</v>
      </c>
      <c r="F1363" s="11" t="s">
        <v>650</v>
      </c>
      <c r="G1363" s="13">
        <v>42752.662094907406</v>
      </c>
      <c r="H1363" s="11"/>
      <c r="I1363" s="11"/>
      <c r="J1363" s="11" t="s">
        <v>350</v>
      </c>
      <c r="K1363" s="11"/>
      <c r="L1363" s="11" t="s">
        <v>704</v>
      </c>
      <c r="M1363" s="11" t="s">
        <v>353</v>
      </c>
      <c r="N1363" s="11">
        <v>1019960004</v>
      </c>
      <c r="O1363" s="11" t="s">
        <v>1475</v>
      </c>
      <c r="P1363" s="11" t="s">
        <v>61</v>
      </c>
      <c r="Q1363" s="11" t="s">
        <v>369</v>
      </c>
      <c r="R1363" s="11" t="s">
        <v>978</v>
      </c>
      <c r="S1363" s="11" t="s">
        <v>1374</v>
      </c>
      <c r="T1363" s="11"/>
      <c r="U1363" s="11"/>
      <c r="V1363" s="11"/>
      <c r="W1363" s="11"/>
      <c r="X1363" s="36">
        <f t="shared" si="42"/>
        <v>0</v>
      </c>
      <c r="Y1363" s="36">
        <f t="shared" si="43"/>
        <v>0</v>
      </c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2"/>
      <c r="AL1363" s="12"/>
      <c r="AM1363" s="12"/>
      <c r="AN1363" s="12"/>
      <c r="AO1363" s="12"/>
      <c r="AP1363" s="11"/>
      <c r="AQ1363" s="12"/>
      <c r="AR1363" s="11"/>
      <c r="AS1363" s="12"/>
      <c r="AT1363" s="11"/>
      <c r="AU1363" s="11"/>
      <c r="AV1363" s="11"/>
      <c r="AW1363" s="11"/>
      <c r="AX1363" s="11"/>
      <c r="AY1363" s="11"/>
      <c r="AZ1363" s="11"/>
      <c r="BA1363" s="11"/>
      <c r="BB1363" s="12"/>
      <c r="BC1363" s="11"/>
      <c r="BD1363" s="16"/>
      <c r="BE1363" s="16"/>
    </row>
    <row r="1364" spans="1:57" x14ac:dyDescent="0.3">
      <c r="A1364" s="11" t="s">
        <v>4681</v>
      </c>
      <c r="B1364" s="11" t="s">
        <v>4682</v>
      </c>
      <c r="C1364" s="11" t="s">
        <v>1372</v>
      </c>
      <c r="D1364" s="11" t="s">
        <v>1407</v>
      </c>
      <c r="E1364" s="11" t="s">
        <v>509</v>
      </c>
      <c r="F1364" s="11" t="s">
        <v>509</v>
      </c>
      <c r="G1364" s="13">
        <v>42752.688564814816</v>
      </c>
      <c r="H1364" s="11"/>
      <c r="I1364" s="11"/>
      <c r="J1364" s="11" t="s">
        <v>350</v>
      </c>
      <c r="K1364" s="11"/>
      <c r="L1364" s="11" t="s">
        <v>704</v>
      </c>
      <c r="M1364" s="11" t="s">
        <v>348</v>
      </c>
      <c r="N1364" s="11">
        <v>1019960002</v>
      </c>
      <c r="O1364" s="11" t="s">
        <v>1475</v>
      </c>
      <c r="P1364" s="11" t="s">
        <v>115</v>
      </c>
      <c r="Q1364" s="11" t="s">
        <v>369</v>
      </c>
      <c r="R1364" s="11" t="s">
        <v>980</v>
      </c>
      <c r="S1364" s="11" t="s">
        <v>1374</v>
      </c>
      <c r="T1364" s="11">
        <v>111</v>
      </c>
      <c r="U1364" s="11">
        <v>111</v>
      </c>
      <c r="V1364" s="11">
        <v>70</v>
      </c>
      <c r="W1364" s="11">
        <v>70</v>
      </c>
      <c r="X1364" s="36">
        <f t="shared" si="42"/>
        <v>181</v>
      </c>
      <c r="Y1364" s="36">
        <f t="shared" si="43"/>
        <v>181</v>
      </c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2"/>
      <c r="AL1364" s="12"/>
      <c r="AM1364" s="11"/>
      <c r="AN1364" s="11"/>
      <c r="AO1364" s="11"/>
      <c r="AP1364" s="11"/>
      <c r="AQ1364" s="11"/>
      <c r="AR1364" s="11"/>
      <c r="AS1364" s="12"/>
      <c r="AT1364" s="11"/>
      <c r="AU1364" s="11"/>
      <c r="AV1364" s="11"/>
      <c r="AW1364" s="11"/>
      <c r="AX1364" s="11"/>
      <c r="AY1364" s="11"/>
      <c r="AZ1364" s="11"/>
      <c r="BA1364" s="11"/>
      <c r="BB1364" s="12"/>
      <c r="BC1364" s="11"/>
      <c r="BD1364" s="16"/>
      <c r="BE1364" s="16"/>
    </row>
    <row r="1365" spans="1:57" x14ac:dyDescent="0.3">
      <c r="A1365" s="11" t="s">
        <v>4683</v>
      </c>
      <c r="B1365" s="11" t="s">
        <v>4684</v>
      </c>
      <c r="C1365" s="11" t="s">
        <v>1372</v>
      </c>
      <c r="D1365" s="11" t="s">
        <v>3706</v>
      </c>
      <c r="E1365" s="11" t="s">
        <v>497</v>
      </c>
      <c r="F1365" s="11" t="s">
        <v>497</v>
      </c>
      <c r="G1365" s="13">
        <v>42753.086608796293</v>
      </c>
      <c r="H1365" s="13"/>
      <c r="I1365" s="11"/>
      <c r="J1365" s="11" t="s">
        <v>378</v>
      </c>
      <c r="K1365" s="11"/>
      <c r="L1365" s="11" t="s">
        <v>699</v>
      </c>
      <c r="M1365" s="11" t="s">
        <v>353</v>
      </c>
      <c r="N1365" s="11">
        <v>1069960001</v>
      </c>
      <c r="O1365" s="11" t="s">
        <v>1473</v>
      </c>
      <c r="P1365" s="11" t="s">
        <v>111</v>
      </c>
      <c r="Q1365" s="11"/>
      <c r="R1365" s="11"/>
      <c r="S1365" s="11" t="s">
        <v>1374</v>
      </c>
      <c r="T1365" s="11"/>
      <c r="U1365" s="11"/>
      <c r="V1365" s="11"/>
      <c r="W1365" s="11"/>
      <c r="X1365" s="36">
        <f t="shared" si="42"/>
        <v>0</v>
      </c>
      <c r="Y1365" s="36">
        <f t="shared" si="43"/>
        <v>0</v>
      </c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2"/>
      <c r="AL1365" s="12"/>
      <c r="AM1365" s="11"/>
      <c r="AN1365" s="11"/>
      <c r="AO1365" s="11"/>
      <c r="AP1365" s="11"/>
      <c r="AQ1365" s="11"/>
      <c r="AR1365" s="11"/>
      <c r="AS1365" s="12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6"/>
      <c r="BE1365" s="16"/>
    </row>
    <row r="1366" spans="1:57" x14ac:dyDescent="0.3">
      <c r="A1366" s="11" t="s">
        <v>4685</v>
      </c>
      <c r="B1366" s="11" t="s">
        <v>4686</v>
      </c>
      <c r="C1366" s="11" t="s">
        <v>1372</v>
      </c>
      <c r="D1366" s="11" t="s">
        <v>1400</v>
      </c>
      <c r="E1366" s="11" t="s">
        <v>471</v>
      </c>
      <c r="F1366" s="11" t="s">
        <v>471</v>
      </c>
      <c r="G1366" s="13">
        <v>42753.45648148148</v>
      </c>
      <c r="H1366" s="13"/>
      <c r="I1366" s="11"/>
      <c r="J1366" s="11" t="s">
        <v>350</v>
      </c>
      <c r="K1366" s="11"/>
      <c r="L1366" s="11" t="s">
        <v>699</v>
      </c>
      <c r="M1366" s="11" t="s">
        <v>353</v>
      </c>
      <c r="N1366" s="11">
        <v>1019960004</v>
      </c>
      <c r="O1366" s="11" t="s">
        <v>1473</v>
      </c>
      <c r="P1366" s="11" t="s">
        <v>77</v>
      </c>
      <c r="Q1366" s="11" t="s">
        <v>369</v>
      </c>
      <c r="R1366" s="11" t="s">
        <v>983</v>
      </c>
      <c r="S1366" s="11" t="s">
        <v>1383</v>
      </c>
      <c r="T1366" s="11"/>
      <c r="U1366" s="11"/>
      <c r="V1366" s="11"/>
      <c r="W1366" s="11"/>
      <c r="X1366" s="36">
        <f t="shared" si="42"/>
        <v>0</v>
      </c>
      <c r="Y1366" s="36">
        <f t="shared" si="43"/>
        <v>0</v>
      </c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2"/>
      <c r="AL1366" s="12"/>
      <c r="AM1366" s="11"/>
      <c r="AN1366" s="11"/>
      <c r="AO1366" s="11"/>
      <c r="AP1366" s="11"/>
      <c r="AQ1366" s="12"/>
      <c r="AR1366" s="11"/>
      <c r="AS1366" s="12"/>
      <c r="AT1366" s="11"/>
      <c r="AU1366" s="11"/>
      <c r="AV1366" s="11"/>
      <c r="AW1366" s="11"/>
      <c r="AX1366" s="11"/>
      <c r="AY1366" s="11"/>
      <c r="AZ1366" s="11"/>
      <c r="BA1366" s="11"/>
      <c r="BB1366" s="12"/>
      <c r="BC1366" s="11"/>
      <c r="BD1366" s="16"/>
      <c r="BE1366" s="16"/>
    </row>
    <row r="1367" spans="1:57" ht="28.8" x14ac:dyDescent="0.3">
      <c r="A1367" s="11" t="s">
        <v>4687</v>
      </c>
      <c r="B1367" s="49" t="s">
        <v>4688</v>
      </c>
      <c r="C1367" s="11" t="s">
        <v>1372</v>
      </c>
      <c r="D1367" s="11" t="s">
        <v>1516</v>
      </c>
      <c r="E1367" s="11" t="s">
        <v>3485</v>
      </c>
      <c r="F1367" s="11" t="s">
        <v>3485</v>
      </c>
      <c r="G1367" s="13">
        <v>42753.488703703704</v>
      </c>
      <c r="H1367" s="13"/>
      <c r="I1367" s="11"/>
      <c r="J1367" s="11" t="s">
        <v>354</v>
      </c>
      <c r="K1367" s="11"/>
      <c r="L1367" s="11" t="s">
        <v>699</v>
      </c>
      <c r="M1367" s="11" t="s">
        <v>353</v>
      </c>
      <c r="N1367" s="11">
        <v>1069960001</v>
      </c>
      <c r="O1367" s="11" t="s">
        <v>1473</v>
      </c>
      <c r="P1367" s="11" t="s">
        <v>111</v>
      </c>
      <c r="Q1367" s="11"/>
      <c r="R1367" s="11"/>
      <c r="S1367" s="11" t="s">
        <v>1374</v>
      </c>
      <c r="T1367" s="11"/>
      <c r="U1367" s="11"/>
      <c r="V1367" s="11"/>
      <c r="W1367" s="11"/>
      <c r="X1367" s="36">
        <f t="shared" si="42"/>
        <v>0</v>
      </c>
      <c r="Y1367" s="36">
        <f t="shared" si="43"/>
        <v>0</v>
      </c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2"/>
      <c r="AL1367" s="12"/>
      <c r="AM1367" s="11"/>
      <c r="AN1367" s="11"/>
      <c r="AO1367" s="11"/>
      <c r="AP1367" s="11"/>
      <c r="AQ1367" s="11"/>
      <c r="AR1367" s="11"/>
      <c r="AS1367" s="12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6"/>
      <c r="BE1367" s="16"/>
    </row>
    <row r="1368" spans="1:57" x14ac:dyDescent="0.3">
      <c r="A1368" s="11" t="s">
        <v>4689</v>
      </c>
      <c r="B1368" s="11" t="s">
        <v>4884</v>
      </c>
      <c r="C1368" s="11" t="s">
        <v>1372</v>
      </c>
      <c r="D1368" s="11" t="s">
        <v>1808</v>
      </c>
      <c r="E1368" s="11" t="s">
        <v>1562</v>
      </c>
      <c r="F1368" s="11" t="s">
        <v>1562</v>
      </c>
      <c r="G1368" s="13">
        <v>42753.522083333337</v>
      </c>
      <c r="H1368" s="13"/>
      <c r="I1368" s="11"/>
      <c r="J1368" s="11" t="s">
        <v>387</v>
      </c>
      <c r="K1368" s="11"/>
      <c r="L1368" s="11" t="s">
        <v>699</v>
      </c>
      <c r="M1368" s="11" t="s">
        <v>353</v>
      </c>
      <c r="N1368" s="11">
        <v>1069960001</v>
      </c>
      <c r="O1368" s="11" t="s">
        <v>1473</v>
      </c>
      <c r="P1368" s="11" t="s">
        <v>165</v>
      </c>
      <c r="Q1368" s="11"/>
      <c r="R1368" s="11" t="s">
        <v>979</v>
      </c>
      <c r="S1368" s="11" t="s">
        <v>1383</v>
      </c>
      <c r="T1368" s="11"/>
      <c r="U1368" s="11"/>
      <c r="V1368" s="11"/>
      <c r="W1368" s="11"/>
      <c r="X1368" s="36">
        <f t="shared" si="42"/>
        <v>0</v>
      </c>
      <c r="Y1368" s="36">
        <f t="shared" si="43"/>
        <v>0</v>
      </c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6"/>
      <c r="BE1368" s="16"/>
    </row>
    <row r="1369" spans="1:57" x14ac:dyDescent="0.3">
      <c r="A1369" s="11" t="s">
        <v>4690</v>
      </c>
      <c r="B1369" s="11" t="s">
        <v>4691</v>
      </c>
      <c r="C1369" s="11" t="s">
        <v>1372</v>
      </c>
      <c r="D1369" s="11" t="s">
        <v>1470</v>
      </c>
      <c r="E1369" s="11" t="s">
        <v>555</v>
      </c>
      <c r="F1369" s="11" t="s">
        <v>555</v>
      </c>
      <c r="G1369" s="13">
        <v>42753.563078703701</v>
      </c>
      <c r="H1369" s="11">
        <v>42831.690879629627</v>
      </c>
      <c r="I1369" s="11" t="s">
        <v>587</v>
      </c>
      <c r="J1369" s="11" t="s">
        <v>350</v>
      </c>
      <c r="K1369" s="11"/>
      <c r="L1369" s="11" t="s">
        <v>699</v>
      </c>
      <c r="M1369" s="11" t="s">
        <v>348</v>
      </c>
      <c r="N1369" s="11">
        <v>1069960001</v>
      </c>
      <c r="O1369" s="11" t="s">
        <v>1473</v>
      </c>
      <c r="P1369" s="11" t="s">
        <v>165</v>
      </c>
      <c r="Q1369" s="11" t="s">
        <v>369</v>
      </c>
      <c r="R1369" s="11"/>
      <c r="S1369" s="11" t="s">
        <v>1383</v>
      </c>
      <c r="T1369" s="11">
        <v>40</v>
      </c>
      <c r="U1369" s="11">
        <v>40</v>
      </c>
      <c r="V1369" s="11"/>
      <c r="W1369" s="11"/>
      <c r="X1369" s="36">
        <f t="shared" si="42"/>
        <v>40</v>
      </c>
      <c r="Y1369" s="36">
        <f t="shared" si="43"/>
        <v>40</v>
      </c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2"/>
      <c r="AL1369" s="12"/>
      <c r="AM1369" s="11"/>
      <c r="AN1369" s="11"/>
      <c r="AO1369" s="11"/>
      <c r="AP1369" s="11"/>
      <c r="AQ1369" s="11"/>
      <c r="AR1369" s="11"/>
      <c r="AS1369" s="12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6"/>
      <c r="BE1369" s="16"/>
    </row>
    <row r="1370" spans="1:57" x14ac:dyDescent="0.3">
      <c r="A1370" s="11" t="s">
        <v>4693</v>
      </c>
      <c r="B1370" s="11" t="s">
        <v>4885</v>
      </c>
      <c r="C1370" s="11" t="s">
        <v>1372</v>
      </c>
      <c r="D1370" s="11" t="s">
        <v>1390</v>
      </c>
      <c r="E1370" s="11" t="s">
        <v>396</v>
      </c>
      <c r="F1370" s="11" t="s">
        <v>4886</v>
      </c>
      <c r="G1370" s="13">
        <v>42754.253275462965</v>
      </c>
      <c r="H1370" s="11"/>
      <c r="I1370" s="11"/>
      <c r="J1370" s="11" t="s">
        <v>350</v>
      </c>
      <c r="K1370" s="11"/>
      <c r="L1370" s="11" t="s">
        <v>704</v>
      </c>
      <c r="M1370" s="11" t="s">
        <v>348</v>
      </c>
      <c r="N1370" s="11">
        <v>1019960005</v>
      </c>
      <c r="O1370" s="11" t="s">
        <v>1475</v>
      </c>
      <c r="P1370" s="11" t="s">
        <v>108</v>
      </c>
      <c r="Q1370" s="11" t="s">
        <v>369</v>
      </c>
      <c r="R1370" s="11"/>
      <c r="S1370" s="11" t="s">
        <v>1374</v>
      </c>
      <c r="T1370" s="11">
        <v>246</v>
      </c>
      <c r="U1370" s="11">
        <v>84</v>
      </c>
      <c r="V1370" s="11">
        <v>260</v>
      </c>
      <c r="W1370" s="11"/>
      <c r="X1370" s="36">
        <f t="shared" si="42"/>
        <v>506</v>
      </c>
      <c r="Y1370" s="36">
        <f t="shared" si="43"/>
        <v>84</v>
      </c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2"/>
      <c r="AL1370" s="12"/>
      <c r="AM1370" s="11"/>
      <c r="AN1370" s="11"/>
      <c r="AO1370" s="11"/>
      <c r="AP1370" s="11"/>
      <c r="AQ1370" s="11"/>
      <c r="AR1370" s="11"/>
      <c r="AS1370" s="12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6"/>
      <c r="BE1370" s="16"/>
    </row>
    <row r="1371" spans="1:57" x14ac:dyDescent="0.3">
      <c r="A1371" s="11" t="s">
        <v>4694</v>
      </c>
      <c r="B1371" s="11" t="s">
        <v>4695</v>
      </c>
      <c r="C1371" s="11" t="s">
        <v>1372</v>
      </c>
      <c r="D1371" s="11" t="s">
        <v>1428</v>
      </c>
      <c r="E1371" s="11" t="s">
        <v>587</v>
      </c>
      <c r="F1371" s="11" t="s">
        <v>587</v>
      </c>
      <c r="G1371" s="13">
        <v>42754.372488425928</v>
      </c>
      <c r="H1371" s="13">
        <v>42835.610266203701</v>
      </c>
      <c r="I1371" s="11" t="s">
        <v>587</v>
      </c>
      <c r="J1371" s="11" t="s">
        <v>350</v>
      </c>
      <c r="K1371" s="11"/>
      <c r="L1371" s="11" t="s">
        <v>699</v>
      </c>
      <c r="M1371" s="11" t="s">
        <v>353</v>
      </c>
      <c r="N1371" s="11">
        <v>1069960001</v>
      </c>
      <c r="O1371" s="11" t="s">
        <v>1473</v>
      </c>
      <c r="P1371" s="11" t="s">
        <v>165</v>
      </c>
      <c r="Q1371" s="11" t="s">
        <v>369</v>
      </c>
      <c r="R1371" s="11"/>
      <c r="S1371" s="11" t="s">
        <v>1383</v>
      </c>
      <c r="T1371" s="11">
        <v>25</v>
      </c>
      <c r="U1371" s="11">
        <v>25</v>
      </c>
      <c r="V1371" s="11">
        <v>100</v>
      </c>
      <c r="W1371" s="11">
        <v>101</v>
      </c>
      <c r="X1371" s="36">
        <f t="shared" si="42"/>
        <v>125</v>
      </c>
      <c r="Y1371" s="36">
        <f t="shared" si="43"/>
        <v>126</v>
      </c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2"/>
      <c r="AL1371" s="12"/>
      <c r="AM1371" s="11"/>
      <c r="AN1371" s="11"/>
      <c r="AO1371" s="11"/>
      <c r="AP1371" s="11"/>
      <c r="AQ1371" s="11"/>
      <c r="AR1371" s="11"/>
      <c r="AS1371" s="12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6"/>
      <c r="BE1371" s="16"/>
    </row>
    <row r="1372" spans="1:57" ht="43.2" x14ac:dyDescent="0.3">
      <c r="A1372" s="11" t="s">
        <v>4696</v>
      </c>
      <c r="B1372" s="49" t="s">
        <v>4697</v>
      </c>
      <c r="C1372" s="11" t="s">
        <v>1372</v>
      </c>
      <c r="D1372" s="11" t="s">
        <v>1471</v>
      </c>
      <c r="E1372" s="11" t="s">
        <v>115</v>
      </c>
      <c r="F1372" s="11" t="s">
        <v>633</v>
      </c>
      <c r="G1372" s="13">
        <v>42754.417800925927</v>
      </c>
      <c r="H1372" s="13">
        <v>42842.562002314815</v>
      </c>
      <c r="I1372" s="11" t="s">
        <v>633</v>
      </c>
      <c r="J1372" s="11" t="s">
        <v>350</v>
      </c>
      <c r="K1372" s="11"/>
      <c r="L1372" s="11" t="s">
        <v>699</v>
      </c>
      <c r="M1372" s="11" t="s">
        <v>353</v>
      </c>
      <c r="N1372" s="11">
        <v>1069960001</v>
      </c>
      <c r="O1372" s="11" t="s">
        <v>1473</v>
      </c>
      <c r="P1372" s="11" t="s">
        <v>115</v>
      </c>
      <c r="Q1372" s="11" t="s">
        <v>369</v>
      </c>
      <c r="R1372" s="11" t="s">
        <v>980</v>
      </c>
      <c r="S1372" s="11" t="s">
        <v>1374</v>
      </c>
      <c r="T1372" s="11"/>
      <c r="U1372" s="11"/>
      <c r="V1372" s="11"/>
      <c r="W1372" s="11"/>
      <c r="X1372" s="36">
        <f t="shared" si="42"/>
        <v>0</v>
      </c>
      <c r="Y1372" s="36">
        <f t="shared" si="43"/>
        <v>0</v>
      </c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6"/>
      <c r="BE1372" s="16"/>
    </row>
    <row r="1373" spans="1:57" x14ac:dyDescent="0.3">
      <c r="A1373" s="11" t="s">
        <v>4698</v>
      </c>
      <c r="B1373" s="11" t="s">
        <v>4699</v>
      </c>
      <c r="C1373" s="11" t="s">
        <v>1372</v>
      </c>
      <c r="D1373" s="11" t="s">
        <v>3968</v>
      </c>
      <c r="E1373" s="11" t="s">
        <v>3042</v>
      </c>
      <c r="F1373" s="11" t="s">
        <v>3042</v>
      </c>
      <c r="G1373" s="13">
        <v>42754.541354166664</v>
      </c>
      <c r="H1373" s="13">
        <v>42853.893437500003</v>
      </c>
      <c r="I1373" s="11" t="s">
        <v>488</v>
      </c>
      <c r="J1373" s="11" t="s">
        <v>350</v>
      </c>
      <c r="K1373" s="11"/>
      <c r="L1373" s="11" t="s">
        <v>699</v>
      </c>
      <c r="M1373" s="11" t="s">
        <v>353</v>
      </c>
      <c r="N1373" s="11">
        <v>1069960001</v>
      </c>
      <c r="O1373" s="11" t="s">
        <v>1473</v>
      </c>
      <c r="P1373" s="11" t="s">
        <v>165</v>
      </c>
      <c r="Q1373" s="11" t="s">
        <v>369</v>
      </c>
      <c r="R1373" s="11"/>
      <c r="S1373" s="11" t="s">
        <v>1383</v>
      </c>
      <c r="T1373" s="11">
        <v>60</v>
      </c>
      <c r="U1373" s="11">
        <v>60</v>
      </c>
      <c r="V1373" s="11">
        <v>10</v>
      </c>
      <c r="W1373" s="11">
        <v>9.5</v>
      </c>
      <c r="X1373" s="36">
        <f t="shared" si="42"/>
        <v>70</v>
      </c>
      <c r="Y1373" s="36">
        <f t="shared" si="43"/>
        <v>69.5</v>
      </c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2"/>
      <c r="AL1373" s="12"/>
      <c r="AM1373" s="11"/>
      <c r="AN1373" s="11"/>
      <c r="AO1373" s="11"/>
      <c r="AP1373" s="11"/>
      <c r="AQ1373" s="12"/>
      <c r="AR1373" s="12"/>
      <c r="AS1373" s="12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6"/>
      <c r="BE1373" s="16"/>
    </row>
    <row r="1374" spans="1:57" x14ac:dyDescent="0.3">
      <c r="A1374" s="11" t="s">
        <v>4700</v>
      </c>
      <c r="B1374" s="11" t="s">
        <v>4701</v>
      </c>
      <c r="C1374" s="11" t="s">
        <v>1372</v>
      </c>
      <c r="D1374" s="11" t="s">
        <v>1400</v>
      </c>
      <c r="E1374" s="11" t="s">
        <v>471</v>
      </c>
      <c r="F1374" s="11" t="s">
        <v>471</v>
      </c>
      <c r="G1374" s="13">
        <v>42754.646805555552</v>
      </c>
      <c r="H1374" s="13"/>
      <c r="I1374" s="11"/>
      <c r="J1374" s="11" t="s">
        <v>350</v>
      </c>
      <c r="K1374" s="11"/>
      <c r="L1374" s="11" t="s">
        <v>699</v>
      </c>
      <c r="M1374" s="11" t="s">
        <v>353</v>
      </c>
      <c r="N1374" s="11">
        <v>1019960004</v>
      </c>
      <c r="O1374" s="11" t="s">
        <v>1473</v>
      </c>
      <c r="P1374" s="11" t="s">
        <v>77</v>
      </c>
      <c r="Q1374" s="11" t="s">
        <v>369</v>
      </c>
      <c r="R1374" s="11" t="s">
        <v>983</v>
      </c>
      <c r="S1374" s="11" t="s">
        <v>1374</v>
      </c>
      <c r="T1374" s="11"/>
      <c r="U1374" s="11"/>
      <c r="V1374" s="11"/>
      <c r="W1374" s="11"/>
      <c r="X1374" s="36">
        <f t="shared" si="42"/>
        <v>0</v>
      </c>
      <c r="Y1374" s="36">
        <f t="shared" si="43"/>
        <v>0</v>
      </c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2"/>
      <c r="AL1374" s="12"/>
      <c r="AM1374" s="11"/>
      <c r="AN1374" s="11"/>
      <c r="AO1374" s="11"/>
      <c r="AP1374" s="11"/>
      <c r="AQ1374" s="11"/>
      <c r="AR1374" s="11"/>
      <c r="AS1374" s="12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6"/>
      <c r="BE1374" s="16"/>
    </row>
    <row r="1375" spans="1:57" x14ac:dyDescent="0.3">
      <c r="A1375" s="11" t="s">
        <v>4702</v>
      </c>
      <c r="B1375" s="11" t="s">
        <v>4703</v>
      </c>
      <c r="C1375" s="11" t="s">
        <v>1372</v>
      </c>
      <c r="D1375" s="11" t="s">
        <v>1449</v>
      </c>
      <c r="E1375" s="11" t="s">
        <v>649</v>
      </c>
      <c r="F1375" s="11" t="s">
        <v>649</v>
      </c>
      <c r="G1375" s="13">
        <v>42754.668020833335</v>
      </c>
      <c r="H1375" s="13">
        <v>42863.411770833336</v>
      </c>
      <c r="I1375" s="11" t="s">
        <v>649</v>
      </c>
      <c r="J1375" s="11" t="s">
        <v>350</v>
      </c>
      <c r="K1375" s="11"/>
      <c r="L1375" s="11" t="s">
        <v>699</v>
      </c>
      <c r="M1375" s="11" t="s">
        <v>353</v>
      </c>
      <c r="N1375" s="11">
        <v>1069960001</v>
      </c>
      <c r="O1375" s="11" t="s">
        <v>1473</v>
      </c>
      <c r="P1375" s="11" t="s">
        <v>77</v>
      </c>
      <c r="Q1375" s="11" t="s">
        <v>2316</v>
      </c>
      <c r="R1375" s="11" t="s">
        <v>983</v>
      </c>
      <c r="S1375" s="11" t="s">
        <v>1383</v>
      </c>
      <c r="T1375" s="11">
        <v>20</v>
      </c>
      <c r="U1375" s="11">
        <v>20</v>
      </c>
      <c r="V1375" s="11"/>
      <c r="W1375" s="11"/>
      <c r="X1375" s="36">
        <f t="shared" si="42"/>
        <v>20</v>
      </c>
      <c r="Y1375" s="36">
        <f t="shared" si="43"/>
        <v>20</v>
      </c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2"/>
      <c r="AL1375" s="12"/>
      <c r="AM1375" s="11"/>
      <c r="AN1375" s="11"/>
      <c r="AO1375" s="11"/>
      <c r="AP1375" s="11"/>
      <c r="AQ1375" s="11"/>
      <c r="AR1375" s="11"/>
      <c r="AS1375" s="12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6"/>
      <c r="BE1375" s="16"/>
    </row>
    <row r="1376" spans="1:57" x14ac:dyDescent="0.3">
      <c r="A1376" s="11" t="s">
        <v>4704</v>
      </c>
      <c r="B1376" s="11" t="s">
        <v>4705</v>
      </c>
      <c r="C1376" s="11" t="s">
        <v>1372</v>
      </c>
      <c r="D1376" s="11" t="s">
        <v>1502</v>
      </c>
      <c r="E1376" s="11" t="s">
        <v>376</v>
      </c>
      <c r="F1376" s="11" t="s">
        <v>376</v>
      </c>
      <c r="G1376" s="13">
        <v>42755.106215277781</v>
      </c>
      <c r="H1376" s="13">
        <v>42820.992372685185</v>
      </c>
      <c r="I1376" s="11" t="s">
        <v>376</v>
      </c>
      <c r="J1376" s="11" t="s">
        <v>354</v>
      </c>
      <c r="K1376" s="11"/>
      <c r="L1376" s="11" t="s">
        <v>704</v>
      </c>
      <c r="M1376" s="11" t="s">
        <v>348</v>
      </c>
      <c r="N1376" s="11">
        <v>1019960005</v>
      </c>
      <c r="O1376" s="11" t="s">
        <v>1475</v>
      </c>
      <c r="P1376" s="11" t="s">
        <v>61</v>
      </c>
      <c r="Q1376" s="11" t="s">
        <v>369</v>
      </c>
      <c r="R1376" s="11" t="s">
        <v>978</v>
      </c>
      <c r="S1376" s="11" t="s">
        <v>1383</v>
      </c>
      <c r="T1376" s="11">
        <v>66</v>
      </c>
      <c r="U1376" s="11">
        <v>66</v>
      </c>
      <c r="V1376" s="11"/>
      <c r="W1376" s="11"/>
      <c r="X1376" s="36">
        <f t="shared" si="42"/>
        <v>66</v>
      </c>
      <c r="Y1376" s="36">
        <f t="shared" si="43"/>
        <v>66</v>
      </c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2"/>
      <c r="AL1376" s="12"/>
      <c r="AM1376" s="11"/>
      <c r="AN1376" s="11"/>
      <c r="AO1376" s="11"/>
      <c r="AP1376" s="11"/>
      <c r="AQ1376" s="11"/>
      <c r="AR1376" s="11"/>
      <c r="AS1376" s="12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6"/>
      <c r="BE1376" s="16"/>
    </row>
    <row r="1377" spans="1:57" x14ac:dyDescent="0.3">
      <c r="A1377" s="11" t="s">
        <v>4706</v>
      </c>
      <c r="B1377" s="11" t="s">
        <v>4707</v>
      </c>
      <c r="C1377" s="11" t="s">
        <v>1372</v>
      </c>
      <c r="D1377" s="11" t="s">
        <v>1502</v>
      </c>
      <c r="E1377" s="11" t="s">
        <v>376</v>
      </c>
      <c r="F1377" s="11" t="s">
        <v>376</v>
      </c>
      <c r="G1377" s="13">
        <v>42755.116643518515</v>
      </c>
      <c r="H1377" s="13">
        <v>42820.998055555552</v>
      </c>
      <c r="I1377" s="11" t="s">
        <v>376</v>
      </c>
      <c r="J1377" s="11" t="s">
        <v>354</v>
      </c>
      <c r="K1377" s="11"/>
      <c r="L1377" s="11" t="s">
        <v>704</v>
      </c>
      <c r="M1377" s="11" t="s">
        <v>348</v>
      </c>
      <c r="N1377" s="11">
        <v>1019960005</v>
      </c>
      <c r="O1377" s="11" t="s">
        <v>1475</v>
      </c>
      <c r="P1377" s="11" t="s">
        <v>61</v>
      </c>
      <c r="Q1377" s="11" t="s">
        <v>369</v>
      </c>
      <c r="R1377" s="11" t="s">
        <v>978</v>
      </c>
      <c r="S1377" s="11" t="s">
        <v>1383</v>
      </c>
      <c r="T1377" s="11">
        <v>30</v>
      </c>
      <c r="U1377" s="11">
        <v>30</v>
      </c>
      <c r="V1377" s="11">
        <v>4</v>
      </c>
      <c r="W1377" s="11">
        <v>4</v>
      </c>
      <c r="X1377" s="36">
        <f t="shared" si="42"/>
        <v>34</v>
      </c>
      <c r="Y1377" s="36">
        <f t="shared" si="43"/>
        <v>34</v>
      </c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2"/>
      <c r="AL1377" s="12"/>
      <c r="AM1377" s="11"/>
      <c r="AN1377" s="11"/>
      <c r="AO1377" s="11"/>
      <c r="AP1377" s="11"/>
      <c r="AQ1377" s="11"/>
      <c r="AR1377" s="11"/>
      <c r="AS1377" s="12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6"/>
      <c r="BE1377" s="16"/>
    </row>
    <row r="1378" spans="1:57" x14ac:dyDescent="0.3">
      <c r="A1378" s="11" t="s">
        <v>4708</v>
      </c>
      <c r="B1378" s="11" t="s">
        <v>4709</v>
      </c>
      <c r="C1378" s="11" t="s">
        <v>1372</v>
      </c>
      <c r="D1378" s="11" t="s">
        <v>1400</v>
      </c>
      <c r="E1378" s="11" t="s">
        <v>471</v>
      </c>
      <c r="F1378" s="11" t="s">
        <v>471</v>
      </c>
      <c r="G1378" s="13">
        <v>42755.564363425925</v>
      </c>
      <c r="H1378" s="13"/>
      <c r="I1378" s="11"/>
      <c r="J1378" s="11" t="s">
        <v>350</v>
      </c>
      <c r="K1378" s="11"/>
      <c r="L1378" s="11" t="s">
        <v>699</v>
      </c>
      <c r="M1378" s="11" t="s">
        <v>353</v>
      </c>
      <c r="N1378" s="11">
        <v>1019960004</v>
      </c>
      <c r="O1378" s="11" t="s">
        <v>1473</v>
      </c>
      <c r="P1378" s="11" t="s">
        <v>77</v>
      </c>
      <c r="Q1378" s="11" t="s">
        <v>369</v>
      </c>
      <c r="R1378" s="11" t="s">
        <v>983</v>
      </c>
      <c r="S1378" s="11" t="s">
        <v>1374</v>
      </c>
      <c r="T1378" s="11"/>
      <c r="U1378" s="11"/>
      <c r="V1378" s="11"/>
      <c r="W1378" s="11"/>
      <c r="X1378" s="36">
        <f t="shared" si="42"/>
        <v>0</v>
      </c>
      <c r="Y1378" s="36">
        <f t="shared" si="43"/>
        <v>0</v>
      </c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2"/>
      <c r="AL1378" s="12"/>
      <c r="AM1378" s="12"/>
      <c r="AN1378" s="12"/>
      <c r="AO1378" s="11"/>
      <c r="AP1378" s="11"/>
      <c r="AQ1378" s="12"/>
      <c r="AR1378" s="12"/>
      <c r="AS1378" s="12"/>
      <c r="AT1378" s="11"/>
      <c r="AU1378" s="11"/>
      <c r="AV1378" s="11"/>
      <c r="AW1378" s="11"/>
      <c r="AX1378" s="11"/>
      <c r="AY1378" s="11"/>
      <c r="AZ1378" s="11"/>
      <c r="BA1378" s="11"/>
      <c r="BB1378" s="12"/>
      <c r="BC1378" s="11"/>
      <c r="BD1378" s="16"/>
      <c r="BE1378" s="16"/>
    </row>
    <row r="1379" spans="1:57" x14ac:dyDescent="0.3">
      <c r="A1379" s="11" t="s">
        <v>4710</v>
      </c>
      <c r="B1379" s="11" t="s">
        <v>4711</v>
      </c>
      <c r="C1379" s="11" t="s">
        <v>1372</v>
      </c>
      <c r="D1379" s="11" t="s">
        <v>1467</v>
      </c>
      <c r="E1379" s="11" t="s">
        <v>608</v>
      </c>
      <c r="F1379" s="11" t="s">
        <v>608</v>
      </c>
      <c r="G1379" s="13">
        <v>42755.572916666664</v>
      </c>
      <c r="H1379" s="11"/>
      <c r="I1379" s="11"/>
      <c r="J1379" s="11" t="s">
        <v>350</v>
      </c>
      <c r="K1379" s="11"/>
      <c r="L1379" s="11" t="s">
        <v>704</v>
      </c>
      <c r="M1379" s="11" t="s">
        <v>348</v>
      </c>
      <c r="N1379" s="11"/>
      <c r="O1379" s="11" t="s">
        <v>1475</v>
      </c>
      <c r="P1379" s="11" t="s">
        <v>61</v>
      </c>
      <c r="Q1379" s="11" t="s">
        <v>369</v>
      </c>
      <c r="R1379" s="11" t="s">
        <v>978</v>
      </c>
      <c r="S1379" s="11" t="s">
        <v>1374</v>
      </c>
      <c r="T1379" s="11"/>
      <c r="U1379" s="11"/>
      <c r="V1379" s="11"/>
      <c r="W1379" s="11"/>
      <c r="X1379" s="36">
        <f t="shared" si="42"/>
        <v>0</v>
      </c>
      <c r="Y1379" s="36">
        <f t="shared" si="43"/>
        <v>0</v>
      </c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6"/>
      <c r="BE1379" s="16"/>
    </row>
    <row r="1380" spans="1:57" x14ac:dyDescent="0.3">
      <c r="A1380" s="11" t="s">
        <v>4712</v>
      </c>
      <c r="B1380" s="11" t="s">
        <v>4713</v>
      </c>
      <c r="C1380" s="11" t="s">
        <v>1372</v>
      </c>
      <c r="D1380" s="11" t="s">
        <v>1485</v>
      </c>
      <c r="E1380" s="11" t="s">
        <v>641</v>
      </c>
      <c r="F1380" s="11" t="s">
        <v>641</v>
      </c>
      <c r="G1380" s="13">
        <v>42755.601458333331</v>
      </c>
      <c r="H1380" s="11">
        <v>42829.321527777778</v>
      </c>
      <c r="I1380" s="11" t="s">
        <v>376</v>
      </c>
      <c r="J1380" s="11" t="s">
        <v>350</v>
      </c>
      <c r="K1380" s="11"/>
      <c r="L1380" s="11" t="s">
        <v>704</v>
      </c>
      <c r="M1380" s="11" t="s">
        <v>348</v>
      </c>
      <c r="N1380" s="11">
        <v>1019960005</v>
      </c>
      <c r="O1380" s="11" t="s">
        <v>1475</v>
      </c>
      <c r="P1380" s="11" t="s">
        <v>61</v>
      </c>
      <c r="Q1380" s="11" t="s">
        <v>369</v>
      </c>
      <c r="R1380" s="11" t="s">
        <v>978</v>
      </c>
      <c r="S1380" s="11" t="s">
        <v>1383</v>
      </c>
      <c r="T1380" s="11">
        <v>40</v>
      </c>
      <c r="U1380" s="11">
        <v>40</v>
      </c>
      <c r="V1380" s="11"/>
      <c r="W1380" s="11"/>
      <c r="X1380" s="36">
        <f t="shared" si="42"/>
        <v>40</v>
      </c>
      <c r="Y1380" s="36">
        <f t="shared" si="43"/>
        <v>40</v>
      </c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2"/>
      <c r="AL1380" s="12"/>
      <c r="AM1380" s="12"/>
      <c r="AN1380" s="12"/>
      <c r="AO1380" s="11"/>
      <c r="AP1380" s="11"/>
      <c r="AQ1380" s="12"/>
      <c r="AR1380" s="12"/>
      <c r="AS1380" s="12"/>
      <c r="AT1380" s="11"/>
      <c r="AU1380" s="11"/>
      <c r="AV1380" s="11"/>
      <c r="AW1380" s="11"/>
      <c r="AX1380" s="11"/>
      <c r="AY1380" s="11"/>
      <c r="AZ1380" s="11"/>
      <c r="BA1380" s="11"/>
      <c r="BB1380" s="12"/>
      <c r="BC1380" s="11"/>
      <c r="BD1380" s="16"/>
      <c r="BE1380" s="16"/>
    </row>
    <row r="1381" spans="1:57" ht="28.8" x14ac:dyDescent="0.3">
      <c r="A1381" s="11" t="s">
        <v>4714</v>
      </c>
      <c r="B1381" s="49" t="s">
        <v>4715</v>
      </c>
      <c r="C1381" s="11" t="s">
        <v>1372</v>
      </c>
      <c r="D1381" s="11" t="s">
        <v>1485</v>
      </c>
      <c r="E1381" s="11" t="s">
        <v>741</v>
      </c>
      <c r="F1381" s="11" t="s">
        <v>741</v>
      </c>
      <c r="G1381" s="13">
        <v>42755.611030092594</v>
      </c>
      <c r="H1381" s="11">
        <v>42871.67386574074</v>
      </c>
      <c r="I1381" s="11" t="s">
        <v>608</v>
      </c>
      <c r="J1381" s="11" t="s">
        <v>354</v>
      </c>
      <c r="K1381" s="11"/>
      <c r="L1381" s="11" t="s">
        <v>704</v>
      </c>
      <c r="M1381" s="11" t="s">
        <v>348</v>
      </c>
      <c r="N1381" s="11">
        <v>1019960005</v>
      </c>
      <c r="O1381" s="11" t="s">
        <v>1475</v>
      </c>
      <c r="P1381" s="11" t="s">
        <v>61</v>
      </c>
      <c r="Q1381" s="11" t="s">
        <v>369</v>
      </c>
      <c r="R1381" s="11" t="s">
        <v>978</v>
      </c>
      <c r="S1381" s="11" t="s">
        <v>1383</v>
      </c>
      <c r="T1381" s="11">
        <v>29</v>
      </c>
      <c r="U1381" s="11">
        <v>29</v>
      </c>
      <c r="V1381" s="11"/>
      <c r="W1381" s="11"/>
      <c r="X1381" s="36">
        <f t="shared" si="42"/>
        <v>29</v>
      </c>
      <c r="Y1381" s="36">
        <f t="shared" si="43"/>
        <v>29</v>
      </c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2"/>
      <c r="AL1381" s="12"/>
      <c r="AM1381" s="11"/>
      <c r="AN1381" s="11"/>
      <c r="AO1381" s="11"/>
      <c r="AP1381" s="11"/>
      <c r="AQ1381" s="12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2"/>
      <c r="BC1381" s="11"/>
      <c r="BD1381" s="16"/>
      <c r="BE1381" s="16"/>
    </row>
    <row r="1382" spans="1:57" x14ac:dyDescent="0.3">
      <c r="A1382" s="11" t="s">
        <v>4716</v>
      </c>
      <c r="B1382" s="11" t="s">
        <v>4717</v>
      </c>
      <c r="C1382" s="11">
        <v>6627</v>
      </c>
      <c r="D1382" s="11" t="s">
        <v>1399</v>
      </c>
      <c r="E1382" s="11" t="s">
        <v>436</v>
      </c>
      <c r="F1382" s="11" t="s">
        <v>436</v>
      </c>
      <c r="G1382" s="13">
        <v>42202.621793981481</v>
      </c>
      <c r="H1382" s="11"/>
      <c r="I1382" s="11"/>
      <c r="J1382" s="11" t="s">
        <v>350</v>
      </c>
      <c r="K1382" s="11"/>
      <c r="L1382" s="11" t="s">
        <v>704</v>
      </c>
      <c r="M1382" s="11" t="s">
        <v>348</v>
      </c>
      <c r="N1382" s="11">
        <v>1200702</v>
      </c>
      <c r="O1382" s="11"/>
      <c r="P1382" s="11" t="s">
        <v>124</v>
      </c>
      <c r="Q1382" s="11" t="s">
        <v>2316</v>
      </c>
      <c r="R1382" s="11" t="s">
        <v>980</v>
      </c>
      <c r="S1382" s="11" t="s">
        <v>1383</v>
      </c>
      <c r="T1382" s="11">
        <v>310</v>
      </c>
      <c r="U1382" s="11"/>
      <c r="V1382" s="11"/>
      <c r="W1382" s="11"/>
      <c r="X1382" s="36">
        <f t="shared" si="42"/>
        <v>310</v>
      </c>
      <c r="Y1382" s="36">
        <f t="shared" si="43"/>
        <v>0</v>
      </c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2"/>
      <c r="AL1382" s="12"/>
      <c r="AM1382" s="12"/>
      <c r="AN1382" s="12"/>
      <c r="AO1382" s="11"/>
      <c r="AP1382" s="11"/>
      <c r="AQ1382" s="12"/>
      <c r="AR1382" s="12"/>
      <c r="AS1382" s="12"/>
      <c r="AT1382" s="11"/>
      <c r="AU1382" s="11"/>
      <c r="AV1382" s="11"/>
      <c r="AW1382" s="11"/>
      <c r="AX1382" s="11"/>
      <c r="AY1382" s="11"/>
      <c r="AZ1382" s="11"/>
      <c r="BA1382" s="11"/>
      <c r="BB1382" s="12"/>
      <c r="BC1382" s="11"/>
      <c r="BD1382" s="16"/>
      <c r="BE1382" s="16"/>
    </row>
    <row r="1383" spans="1:57" x14ac:dyDescent="0.3">
      <c r="A1383" s="11" t="s">
        <v>4718</v>
      </c>
      <c r="B1383" s="11" t="s">
        <v>4719</v>
      </c>
      <c r="C1383" s="11" t="s">
        <v>1372</v>
      </c>
      <c r="D1383" s="11" t="s">
        <v>1431</v>
      </c>
      <c r="E1383" s="11" t="s">
        <v>395</v>
      </c>
      <c r="F1383" s="11" t="s">
        <v>2872</v>
      </c>
      <c r="G1383" s="13">
        <v>42607.673379629632</v>
      </c>
      <c r="H1383" s="13"/>
      <c r="I1383" s="11"/>
      <c r="J1383" s="11" t="s">
        <v>350</v>
      </c>
      <c r="K1383" s="11"/>
      <c r="L1383" s="11" t="s">
        <v>699</v>
      </c>
      <c r="M1383" s="11" t="s">
        <v>353</v>
      </c>
      <c r="N1383" s="11">
        <v>1069960001</v>
      </c>
      <c r="O1383" s="11" t="s">
        <v>1473</v>
      </c>
      <c r="P1383" s="11" t="s">
        <v>77</v>
      </c>
      <c r="Q1383" s="11" t="s">
        <v>369</v>
      </c>
      <c r="R1383" s="11" t="s">
        <v>983</v>
      </c>
      <c r="S1383" s="11" t="s">
        <v>1383</v>
      </c>
      <c r="T1383" s="11"/>
      <c r="U1383" s="11"/>
      <c r="V1383" s="11"/>
      <c r="W1383" s="11"/>
      <c r="X1383" s="36">
        <f t="shared" si="42"/>
        <v>0</v>
      </c>
      <c r="Y1383" s="36">
        <f t="shared" si="43"/>
        <v>0</v>
      </c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2"/>
      <c r="AL1383" s="11"/>
      <c r="AM1383" s="12"/>
      <c r="AN1383" s="11"/>
      <c r="AO1383" s="11"/>
      <c r="AP1383" s="11"/>
      <c r="AQ1383" s="12"/>
      <c r="AR1383" s="12"/>
      <c r="AS1383" s="12"/>
      <c r="AT1383" s="11"/>
      <c r="AU1383" s="11"/>
      <c r="AV1383" s="11"/>
      <c r="AW1383" s="11"/>
      <c r="AX1383" s="11"/>
      <c r="AY1383" s="11"/>
      <c r="AZ1383" s="11"/>
      <c r="BA1383" s="11"/>
      <c r="BB1383" s="12"/>
      <c r="BC1383" s="11"/>
      <c r="BD1383" s="16"/>
      <c r="BE1383" s="16"/>
    </row>
    <row r="1384" spans="1:57" x14ac:dyDescent="0.3">
      <c r="A1384" s="11" t="s">
        <v>4083</v>
      </c>
      <c r="B1384" s="11" t="s">
        <v>4720</v>
      </c>
      <c r="C1384" s="11" t="s">
        <v>1372</v>
      </c>
      <c r="D1384" s="11" t="s">
        <v>1440</v>
      </c>
      <c r="E1384" s="11" t="s">
        <v>77</v>
      </c>
      <c r="F1384" s="11" t="s">
        <v>77</v>
      </c>
      <c r="G1384" s="13">
        <v>42627.953888888886</v>
      </c>
      <c r="H1384" s="13"/>
      <c r="I1384" s="11"/>
      <c r="J1384" s="11" t="s">
        <v>350</v>
      </c>
      <c r="K1384" s="11"/>
      <c r="L1384" s="11" t="s">
        <v>704</v>
      </c>
      <c r="M1384" s="11" t="s">
        <v>348</v>
      </c>
      <c r="N1384" s="11">
        <v>1069960002</v>
      </c>
      <c r="O1384" s="11" t="s">
        <v>1475</v>
      </c>
      <c r="P1384" s="11" t="s">
        <v>77</v>
      </c>
      <c r="Q1384" s="11" t="s">
        <v>369</v>
      </c>
      <c r="R1384" s="11" t="s">
        <v>983</v>
      </c>
      <c r="S1384" s="11" t="s">
        <v>1374</v>
      </c>
      <c r="T1384" s="11"/>
      <c r="U1384" s="11"/>
      <c r="V1384" s="11"/>
      <c r="W1384" s="11"/>
      <c r="X1384" s="36">
        <f t="shared" si="42"/>
        <v>0</v>
      </c>
      <c r="Y1384" s="36">
        <f t="shared" si="43"/>
        <v>0</v>
      </c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6"/>
      <c r="BE1384" s="16"/>
    </row>
    <row r="1385" spans="1:57" x14ac:dyDescent="0.3">
      <c r="A1385" s="11" t="s">
        <v>4721</v>
      </c>
      <c r="B1385" s="11" t="s">
        <v>4722</v>
      </c>
      <c r="C1385" s="11" t="s">
        <v>1372</v>
      </c>
      <c r="D1385" s="11" t="s">
        <v>1446</v>
      </c>
      <c r="E1385" s="11" t="s">
        <v>550</v>
      </c>
      <c r="F1385" s="11" t="s">
        <v>550</v>
      </c>
      <c r="G1385" s="13">
        <v>42758.355740740742</v>
      </c>
      <c r="H1385" s="13"/>
      <c r="I1385" s="11"/>
      <c r="J1385" s="11" t="s">
        <v>350</v>
      </c>
      <c r="K1385" s="11"/>
      <c r="L1385" s="11" t="s">
        <v>1047</v>
      </c>
      <c r="M1385" s="11" t="s">
        <v>348</v>
      </c>
      <c r="N1385" s="11">
        <v>1019960005</v>
      </c>
      <c r="O1385" s="11" t="s">
        <v>1473</v>
      </c>
      <c r="P1385" s="11" t="s">
        <v>520</v>
      </c>
      <c r="Q1385" s="11" t="s">
        <v>369</v>
      </c>
      <c r="R1385" s="11" t="s">
        <v>983</v>
      </c>
      <c r="S1385" s="11" t="s">
        <v>1374</v>
      </c>
      <c r="T1385" s="11"/>
      <c r="U1385" s="11">
        <v>19</v>
      </c>
      <c r="V1385" s="11"/>
      <c r="W1385" s="11"/>
      <c r="X1385" s="36">
        <f t="shared" si="42"/>
        <v>0</v>
      </c>
      <c r="Y1385" s="36">
        <f t="shared" si="43"/>
        <v>19</v>
      </c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2"/>
      <c r="AL1385" s="12"/>
      <c r="AM1385" s="12"/>
      <c r="AN1385" s="12"/>
      <c r="AO1385" s="11"/>
      <c r="AP1385" s="11"/>
      <c r="AQ1385" s="12"/>
      <c r="AR1385" s="12"/>
      <c r="AS1385" s="12"/>
      <c r="AT1385" s="11"/>
      <c r="AU1385" s="11"/>
      <c r="AV1385" s="11"/>
      <c r="AW1385" s="11"/>
      <c r="AX1385" s="11"/>
      <c r="AY1385" s="11"/>
      <c r="AZ1385" s="11"/>
      <c r="BA1385" s="11"/>
      <c r="BB1385" s="12"/>
      <c r="BC1385" s="11"/>
      <c r="BD1385" s="16"/>
      <c r="BE1385" s="16"/>
    </row>
    <row r="1386" spans="1:57" x14ac:dyDescent="0.3">
      <c r="A1386" s="11" t="s">
        <v>4723</v>
      </c>
      <c r="B1386" s="11" t="s">
        <v>4724</v>
      </c>
      <c r="C1386" s="11" t="s">
        <v>1372</v>
      </c>
      <c r="D1386" s="11" t="s">
        <v>1486</v>
      </c>
      <c r="E1386" s="11" t="s">
        <v>165</v>
      </c>
      <c r="F1386" s="11" t="s">
        <v>743</v>
      </c>
      <c r="G1386" s="13">
        <v>42758.547962962963</v>
      </c>
      <c r="H1386" s="11">
        <v>42846.480416666665</v>
      </c>
      <c r="I1386" s="11" t="s">
        <v>743</v>
      </c>
      <c r="J1386" s="11" t="s">
        <v>387</v>
      </c>
      <c r="K1386" s="11"/>
      <c r="L1386" s="11" t="s">
        <v>699</v>
      </c>
      <c r="M1386" s="11" t="s">
        <v>353</v>
      </c>
      <c r="N1386" s="11">
        <v>1069960001</v>
      </c>
      <c r="O1386" s="11" t="s">
        <v>1473</v>
      </c>
      <c r="P1386" s="11" t="s">
        <v>165</v>
      </c>
      <c r="Q1386" s="11" t="s">
        <v>369</v>
      </c>
      <c r="R1386" s="11"/>
      <c r="S1386" s="11" t="s">
        <v>1374</v>
      </c>
      <c r="T1386" s="11">
        <v>35</v>
      </c>
      <c r="U1386" s="11">
        <v>35</v>
      </c>
      <c r="V1386" s="11"/>
      <c r="W1386" s="11"/>
      <c r="X1386" s="36">
        <f t="shared" si="42"/>
        <v>35</v>
      </c>
      <c r="Y1386" s="36">
        <f t="shared" si="43"/>
        <v>35</v>
      </c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2"/>
      <c r="AL1386" s="12"/>
      <c r="AM1386" s="12"/>
      <c r="AN1386" s="11"/>
      <c r="AO1386" s="11"/>
      <c r="AP1386" s="11"/>
      <c r="AQ1386" s="12"/>
      <c r="AR1386" s="11"/>
      <c r="AS1386" s="12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6"/>
      <c r="BE1386" s="16"/>
    </row>
    <row r="1387" spans="1:57" x14ac:dyDescent="0.3">
      <c r="A1387" s="11" t="s">
        <v>4725</v>
      </c>
      <c r="B1387" s="11" t="s">
        <v>4726</v>
      </c>
      <c r="C1387" s="11" t="s">
        <v>1372</v>
      </c>
      <c r="D1387" s="11" t="s">
        <v>1509</v>
      </c>
      <c r="E1387" s="11" t="s">
        <v>739</v>
      </c>
      <c r="F1387" s="11" t="s">
        <v>739</v>
      </c>
      <c r="G1387" s="13">
        <v>42758.650243055556</v>
      </c>
      <c r="H1387" s="11"/>
      <c r="I1387" s="11"/>
      <c r="J1387" s="11" t="s">
        <v>387</v>
      </c>
      <c r="K1387" s="11"/>
      <c r="L1387" s="11" t="s">
        <v>699</v>
      </c>
      <c r="M1387" s="11" t="s">
        <v>353</v>
      </c>
      <c r="N1387" s="11">
        <v>1069960001</v>
      </c>
      <c r="O1387" s="11" t="s">
        <v>1473</v>
      </c>
      <c r="P1387" s="11" t="s">
        <v>165</v>
      </c>
      <c r="Q1387" s="11"/>
      <c r="R1387" s="11"/>
      <c r="S1387" s="11" t="s">
        <v>1383</v>
      </c>
      <c r="T1387" s="11"/>
      <c r="U1387" s="11"/>
      <c r="V1387" s="11"/>
      <c r="W1387" s="11"/>
      <c r="X1387" s="36">
        <f t="shared" si="42"/>
        <v>0</v>
      </c>
      <c r="Y1387" s="36">
        <f t="shared" si="43"/>
        <v>0</v>
      </c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2"/>
      <c r="AL1387" s="12"/>
      <c r="AM1387" s="11"/>
      <c r="AN1387" s="11"/>
      <c r="AO1387" s="11"/>
      <c r="AP1387" s="11"/>
      <c r="AQ1387" s="11"/>
      <c r="AR1387" s="11"/>
      <c r="AS1387" s="12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6"/>
      <c r="BE1387" s="16"/>
    </row>
    <row r="1388" spans="1:57" x14ac:dyDescent="0.3">
      <c r="A1388" s="11" t="s">
        <v>4727</v>
      </c>
      <c r="B1388" s="11" t="s">
        <v>4728</v>
      </c>
      <c r="C1388" s="11" t="s">
        <v>1372</v>
      </c>
      <c r="D1388" s="11" t="s">
        <v>3706</v>
      </c>
      <c r="E1388" s="11" t="s">
        <v>3707</v>
      </c>
      <c r="F1388" s="11" t="s">
        <v>3707</v>
      </c>
      <c r="G1388" s="13">
        <v>42759.289224537039</v>
      </c>
      <c r="H1388" s="11"/>
      <c r="I1388" s="11"/>
      <c r="J1388" s="11" t="s">
        <v>387</v>
      </c>
      <c r="K1388" s="11"/>
      <c r="L1388" s="11" t="s">
        <v>699</v>
      </c>
      <c r="M1388" s="11" t="s">
        <v>353</v>
      </c>
      <c r="N1388" s="11">
        <v>1069960001</v>
      </c>
      <c r="O1388" s="11" t="s">
        <v>1473</v>
      </c>
      <c r="P1388" s="11" t="s">
        <v>165</v>
      </c>
      <c r="Q1388" s="11" t="s">
        <v>369</v>
      </c>
      <c r="R1388" s="11" t="s">
        <v>979</v>
      </c>
      <c r="S1388" s="11" t="s">
        <v>1374</v>
      </c>
      <c r="T1388" s="11">
        <v>16</v>
      </c>
      <c r="U1388" s="11"/>
      <c r="V1388" s="11"/>
      <c r="W1388" s="11"/>
      <c r="X1388" s="36">
        <f t="shared" ref="X1388:X1451" si="44">T1388+V1388</f>
        <v>16</v>
      </c>
      <c r="Y1388" s="36">
        <f t="shared" ref="Y1388:Y1451" si="45">U1388+W1388</f>
        <v>0</v>
      </c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2"/>
      <c r="AN1388" s="12"/>
      <c r="AO1388" s="12"/>
      <c r="AP1388" s="11"/>
      <c r="AQ1388" s="12"/>
      <c r="AR1388" s="11"/>
      <c r="AS1388" s="12"/>
      <c r="AT1388" s="11"/>
      <c r="AU1388" s="11"/>
      <c r="AV1388" s="11"/>
      <c r="AW1388" s="11"/>
      <c r="AX1388" s="11"/>
      <c r="AY1388" s="11"/>
      <c r="AZ1388" s="11"/>
      <c r="BA1388" s="11"/>
      <c r="BB1388" s="12"/>
      <c r="BC1388" s="11"/>
      <c r="BD1388" s="16"/>
      <c r="BE1388" s="16"/>
    </row>
    <row r="1389" spans="1:57" x14ac:dyDescent="0.3">
      <c r="A1389" s="11" t="s">
        <v>4729</v>
      </c>
      <c r="B1389" s="11" t="s">
        <v>4730</v>
      </c>
      <c r="C1389" s="11" t="s">
        <v>1372</v>
      </c>
      <c r="D1389" s="11" t="s">
        <v>3584</v>
      </c>
      <c r="E1389" s="11" t="s">
        <v>3585</v>
      </c>
      <c r="F1389" s="11" t="s">
        <v>3585</v>
      </c>
      <c r="G1389" s="13">
        <v>42759.306527777779</v>
      </c>
      <c r="H1389" s="11">
        <v>42774.396087962959</v>
      </c>
      <c r="I1389" s="11" t="s">
        <v>3585</v>
      </c>
      <c r="J1389" s="11" t="s">
        <v>350</v>
      </c>
      <c r="K1389" s="11"/>
      <c r="L1389" s="11" t="s">
        <v>699</v>
      </c>
      <c r="M1389" s="11" t="s">
        <v>353</v>
      </c>
      <c r="N1389" s="11">
        <v>1019960005</v>
      </c>
      <c r="O1389" s="11" t="s">
        <v>1473</v>
      </c>
      <c r="P1389" s="11" t="s">
        <v>139</v>
      </c>
      <c r="Q1389" s="11" t="s">
        <v>369</v>
      </c>
      <c r="R1389" s="11" t="s">
        <v>979</v>
      </c>
      <c r="S1389" s="11" t="s">
        <v>1383</v>
      </c>
      <c r="T1389" s="11">
        <v>32</v>
      </c>
      <c r="U1389" s="11">
        <v>32</v>
      </c>
      <c r="V1389" s="11"/>
      <c r="W1389" s="11"/>
      <c r="X1389" s="36">
        <f t="shared" si="44"/>
        <v>32</v>
      </c>
      <c r="Y1389" s="36">
        <f t="shared" si="45"/>
        <v>32</v>
      </c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2"/>
      <c r="AL1389" s="12"/>
      <c r="AM1389" s="12"/>
      <c r="AN1389" s="12"/>
      <c r="AO1389" s="11"/>
      <c r="AP1389" s="11"/>
      <c r="AQ1389" s="12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2"/>
      <c r="BC1389" s="11"/>
      <c r="BD1389" s="16"/>
      <c r="BE1389" s="16"/>
    </row>
    <row r="1390" spans="1:57" x14ac:dyDescent="0.3">
      <c r="A1390" s="11" t="s">
        <v>4731</v>
      </c>
      <c r="B1390" s="11" t="s">
        <v>4887</v>
      </c>
      <c r="C1390" s="11" t="s">
        <v>1372</v>
      </c>
      <c r="D1390" s="11" t="s">
        <v>1808</v>
      </c>
      <c r="E1390" s="11" t="s">
        <v>1562</v>
      </c>
      <c r="F1390" s="11" t="s">
        <v>1562</v>
      </c>
      <c r="G1390" s="13">
        <v>42760.282569444447</v>
      </c>
      <c r="H1390" s="13">
        <v>42780.086956018517</v>
      </c>
      <c r="I1390" s="11" t="s">
        <v>742</v>
      </c>
      <c r="J1390" s="11" t="s">
        <v>387</v>
      </c>
      <c r="K1390" s="11"/>
      <c r="L1390" s="11" t="s">
        <v>699</v>
      </c>
      <c r="M1390" s="11" t="s">
        <v>353</v>
      </c>
      <c r="N1390" s="11">
        <v>1069960001</v>
      </c>
      <c r="O1390" s="11" t="s">
        <v>1473</v>
      </c>
      <c r="P1390" s="11" t="s">
        <v>165</v>
      </c>
      <c r="Q1390" s="11" t="s">
        <v>369</v>
      </c>
      <c r="R1390" s="11" t="s">
        <v>979</v>
      </c>
      <c r="S1390" s="11" t="s">
        <v>1383</v>
      </c>
      <c r="T1390" s="11">
        <v>50</v>
      </c>
      <c r="U1390" s="11">
        <v>49</v>
      </c>
      <c r="V1390" s="11"/>
      <c r="W1390" s="11"/>
      <c r="X1390" s="36">
        <f t="shared" si="44"/>
        <v>50</v>
      </c>
      <c r="Y1390" s="36">
        <f t="shared" si="45"/>
        <v>49</v>
      </c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6"/>
      <c r="BE1390" s="16"/>
    </row>
    <row r="1391" spans="1:57" x14ac:dyDescent="0.3">
      <c r="A1391" s="11" t="s">
        <v>4732</v>
      </c>
      <c r="B1391" s="11" t="s">
        <v>4733</v>
      </c>
      <c r="C1391" s="11" t="s">
        <v>1372</v>
      </c>
      <c r="D1391" s="11" t="s">
        <v>3706</v>
      </c>
      <c r="E1391" s="11" t="s">
        <v>1608</v>
      </c>
      <c r="F1391" s="11" t="s">
        <v>1608</v>
      </c>
      <c r="G1391" s="13">
        <v>42760.364525462966</v>
      </c>
      <c r="H1391" s="13"/>
      <c r="I1391" s="11"/>
      <c r="J1391" s="11" t="s">
        <v>354</v>
      </c>
      <c r="K1391" s="11"/>
      <c r="L1391" s="11" t="s">
        <v>704</v>
      </c>
      <c r="M1391" s="11" t="s">
        <v>353</v>
      </c>
      <c r="N1391" s="11">
        <v>1019950020</v>
      </c>
      <c r="O1391" s="11" t="s">
        <v>1475</v>
      </c>
      <c r="P1391" s="11" t="s">
        <v>2161</v>
      </c>
      <c r="Q1391" s="11" t="s">
        <v>2180</v>
      </c>
      <c r="R1391" s="11"/>
      <c r="S1391" s="11" t="s">
        <v>1374</v>
      </c>
      <c r="T1391" s="11"/>
      <c r="U1391" s="11"/>
      <c r="V1391" s="11"/>
      <c r="W1391" s="11"/>
      <c r="X1391" s="36">
        <f t="shared" si="44"/>
        <v>0</v>
      </c>
      <c r="Y1391" s="36">
        <f t="shared" si="45"/>
        <v>0</v>
      </c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2"/>
      <c r="AL1391" s="11"/>
      <c r="AM1391" s="12"/>
      <c r="AN1391" s="12"/>
      <c r="AO1391" s="11"/>
      <c r="AP1391" s="11"/>
      <c r="AQ1391" s="12"/>
      <c r="AR1391" s="12"/>
      <c r="AS1391" s="12"/>
      <c r="AT1391" s="11"/>
      <c r="AU1391" s="11"/>
      <c r="AV1391" s="11"/>
      <c r="AW1391" s="11"/>
      <c r="AX1391" s="11"/>
      <c r="AY1391" s="11"/>
      <c r="AZ1391" s="11"/>
      <c r="BA1391" s="11"/>
      <c r="BB1391" s="12"/>
      <c r="BC1391" s="11"/>
      <c r="BD1391" s="16"/>
      <c r="BE1391" s="16"/>
    </row>
    <row r="1392" spans="1:57" x14ac:dyDescent="0.3">
      <c r="A1392" s="11" t="s">
        <v>4734</v>
      </c>
      <c r="B1392" s="11" t="s">
        <v>4735</v>
      </c>
      <c r="C1392" s="11" t="s">
        <v>1372</v>
      </c>
      <c r="D1392" s="11" t="s">
        <v>3706</v>
      </c>
      <c r="E1392" s="11" t="s">
        <v>1608</v>
      </c>
      <c r="F1392" s="11" t="s">
        <v>1608</v>
      </c>
      <c r="G1392" s="13">
        <v>42760.376666666663</v>
      </c>
      <c r="H1392" s="13"/>
      <c r="I1392" s="11"/>
      <c r="J1392" s="11" t="s">
        <v>354</v>
      </c>
      <c r="K1392" s="11"/>
      <c r="L1392" s="11" t="s">
        <v>704</v>
      </c>
      <c r="M1392" s="11" t="s">
        <v>353</v>
      </c>
      <c r="N1392" s="11">
        <v>1019950020</v>
      </c>
      <c r="O1392" s="11" t="s">
        <v>1475</v>
      </c>
      <c r="P1392" s="11" t="s">
        <v>2161</v>
      </c>
      <c r="Q1392" s="11" t="s">
        <v>2162</v>
      </c>
      <c r="R1392" s="11"/>
      <c r="S1392" s="11" t="s">
        <v>1374</v>
      </c>
      <c r="T1392" s="11"/>
      <c r="U1392" s="11"/>
      <c r="V1392" s="11"/>
      <c r="W1392" s="11"/>
      <c r="X1392" s="36">
        <f t="shared" si="44"/>
        <v>0</v>
      </c>
      <c r="Y1392" s="36">
        <f t="shared" si="45"/>
        <v>0</v>
      </c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2"/>
      <c r="AR1392" s="11"/>
      <c r="AS1392" s="12"/>
      <c r="AT1392" s="11"/>
      <c r="AU1392" s="11"/>
      <c r="AV1392" s="11"/>
      <c r="AW1392" s="11"/>
      <c r="AX1392" s="11"/>
      <c r="AY1392" s="11"/>
      <c r="AZ1392" s="11"/>
      <c r="BA1392" s="11"/>
      <c r="BB1392" s="12"/>
      <c r="BC1392" s="11"/>
      <c r="BD1392" s="16"/>
      <c r="BE1392" s="16"/>
    </row>
    <row r="1393" spans="1:57" x14ac:dyDescent="0.3">
      <c r="A1393" s="11" t="s">
        <v>4736</v>
      </c>
      <c r="B1393" s="11" t="s">
        <v>4737</v>
      </c>
      <c r="C1393" s="11" t="s">
        <v>1372</v>
      </c>
      <c r="D1393" s="11" t="s">
        <v>1493</v>
      </c>
      <c r="E1393" s="11" t="s">
        <v>628</v>
      </c>
      <c r="F1393" s="11" t="s">
        <v>628</v>
      </c>
      <c r="G1393" s="13">
        <v>42760.405914351853</v>
      </c>
      <c r="H1393" s="11"/>
      <c r="I1393" s="11"/>
      <c r="J1393" s="11" t="s">
        <v>350</v>
      </c>
      <c r="K1393" s="11"/>
      <c r="L1393" s="11" t="s">
        <v>699</v>
      </c>
      <c r="M1393" s="11" t="s">
        <v>348</v>
      </c>
      <c r="N1393" s="11">
        <v>1019960004</v>
      </c>
      <c r="O1393" s="11" t="s">
        <v>1475</v>
      </c>
      <c r="P1393" s="11" t="s">
        <v>241</v>
      </c>
      <c r="Q1393" s="11" t="s">
        <v>2316</v>
      </c>
      <c r="R1393" s="11" t="s">
        <v>983</v>
      </c>
      <c r="S1393" s="11" t="s">
        <v>1383</v>
      </c>
      <c r="T1393" s="11">
        <v>240</v>
      </c>
      <c r="U1393" s="11">
        <v>254</v>
      </c>
      <c r="V1393" s="11"/>
      <c r="W1393" s="11"/>
      <c r="X1393" s="36">
        <f t="shared" si="44"/>
        <v>240</v>
      </c>
      <c r="Y1393" s="36">
        <f t="shared" si="45"/>
        <v>254</v>
      </c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2"/>
      <c r="AN1393" s="12"/>
      <c r="AO1393" s="11"/>
      <c r="AP1393" s="11"/>
      <c r="AQ1393" s="12"/>
      <c r="AR1393" s="12"/>
      <c r="AS1393" s="12"/>
      <c r="AT1393" s="11"/>
      <c r="AU1393" s="11"/>
      <c r="AV1393" s="11"/>
      <c r="AW1393" s="11"/>
      <c r="AX1393" s="11"/>
      <c r="AY1393" s="11"/>
      <c r="AZ1393" s="11"/>
      <c r="BA1393" s="11"/>
      <c r="BB1393" s="12"/>
      <c r="BC1393" s="11"/>
      <c r="BD1393" s="16"/>
      <c r="BE1393" s="16"/>
    </row>
    <row r="1394" spans="1:57" x14ac:dyDescent="0.3">
      <c r="A1394" s="11" t="s">
        <v>4738</v>
      </c>
      <c r="B1394" s="11" t="s">
        <v>4739</v>
      </c>
      <c r="C1394" s="11" t="s">
        <v>1372</v>
      </c>
      <c r="D1394" s="11" t="s">
        <v>1391</v>
      </c>
      <c r="E1394" s="11" t="s">
        <v>569</v>
      </c>
      <c r="F1394" s="11" t="s">
        <v>379</v>
      </c>
      <c r="G1394" s="13">
        <v>42760.439259259256</v>
      </c>
      <c r="H1394" s="11"/>
      <c r="I1394" s="11"/>
      <c r="J1394" s="11" t="s">
        <v>387</v>
      </c>
      <c r="K1394" s="11"/>
      <c r="L1394" s="11" t="s">
        <v>704</v>
      </c>
      <c r="M1394" s="11" t="s">
        <v>353</v>
      </c>
      <c r="N1394" s="11">
        <v>1019960004</v>
      </c>
      <c r="O1394" s="11" t="s">
        <v>1475</v>
      </c>
      <c r="P1394" s="11" t="s">
        <v>165</v>
      </c>
      <c r="Q1394" s="11"/>
      <c r="R1394" s="11"/>
      <c r="S1394" s="11" t="s">
        <v>1374</v>
      </c>
      <c r="T1394" s="11"/>
      <c r="U1394" s="11"/>
      <c r="V1394" s="11"/>
      <c r="W1394" s="11"/>
      <c r="X1394" s="36">
        <f t="shared" si="44"/>
        <v>0</v>
      </c>
      <c r="Y1394" s="36">
        <f t="shared" si="45"/>
        <v>0</v>
      </c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2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6"/>
      <c r="BE1394" s="16"/>
    </row>
    <row r="1395" spans="1:57" x14ac:dyDescent="0.3">
      <c r="A1395" s="11" t="s">
        <v>4740</v>
      </c>
      <c r="B1395" s="11" t="s">
        <v>4741</v>
      </c>
      <c r="C1395" s="11" t="s">
        <v>1372</v>
      </c>
      <c r="D1395" s="11" t="s">
        <v>1391</v>
      </c>
      <c r="E1395" s="11" t="s">
        <v>3616</v>
      </c>
      <c r="F1395" s="11" t="s">
        <v>379</v>
      </c>
      <c r="G1395" s="13">
        <v>42760.453275462962</v>
      </c>
      <c r="H1395" s="13"/>
      <c r="I1395" s="11"/>
      <c r="J1395" s="11" t="s">
        <v>387</v>
      </c>
      <c r="K1395" s="11"/>
      <c r="L1395" s="11"/>
      <c r="M1395" s="11"/>
      <c r="N1395" s="11"/>
      <c r="O1395" s="11"/>
      <c r="P1395" s="11" t="s">
        <v>165</v>
      </c>
      <c r="Q1395" s="11"/>
      <c r="R1395" s="11"/>
      <c r="S1395" s="11" t="s">
        <v>1374</v>
      </c>
      <c r="T1395" s="11"/>
      <c r="U1395" s="11"/>
      <c r="V1395" s="11"/>
      <c r="W1395" s="11"/>
      <c r="X1395" s="36">
        <f t="shared" si="44"/>
        <v>0</v>
      </c>
      <c r="Y1395" s="36">
        <f t="shared" si="45"/>
        <v>0</v>
      </c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2"/>
      <c r="AL1395" s="11"/>
      <c r="AM1395" s="12"/>
      <c r="AN1395" s="11"/>
      <c r="AO1395" s="11"/>
      <c r="AP1395" s="11"/>
      <c r="AQ1395" s="12"/>
      <c r="AR1395" s="11"/>
      <c r="AS1395" s="12"/>
      <c r="AT1395" s="11"/>
      <c r="AU1395" s="11"/>
      <c r="AV1395" s="11"/>
      <c r="AW1395" s="11"/>
      <c r="AX1395" s="11"/>
      <c r="AY1395" s="11"/>
      <c r="AZ1395" s="11"/>
      <c r="BA1395" s="11"/>
      <c r="BB1395" s="12"/>
      <c r="BC1395" s="11"/>
      <c r="BD1395" s="16"/>
      <c r="BE1395" s="16"/>
    </row>
    <row r="1396" spans="1:57" x14ac:dyDescent="0.3">
      <c r="A1396" s="11" t="s">
        <v>4742</v>
      </c>
      <c r="B1396" s="11" t="s">
        <v>4743</v>
      </c>
      <c r="C1396" s="11" t="s">
        <v>1372</v>
      </c>
      <c r="D1396" s="11" t="s">
        <v>1470</v>
      </c>
      <c r="E1396" s="11" t="s">
        <v>555</v>
      </c>
      <c r="F1396" s="11" t="s">
        <v>555</v>
      </c>
      <c r="G1396" s="13">
        <v>42760.44736111111</v>
      </c>
      <c r="H1396" s="11"/>
      <c r="I1396" s="11"/>
      <c r="J1396" s="11" t="s">
        <v>350</v>
      </c>
      <c r="K1396" s="11"/>
      <c r="L1396" s="11" t="s">
        <v>705</v>
      </c>
      <c r="M1396" s="11" t="s">
        <v>348</v>
      </c>
      <c r="N1396" s="11">
        <v>1019960005</v>
      </c>
      <c r="O1396" s="11" t="s">
        <v>1475</v>
      </c>
      <c r="P1396" s="11" t="s">
        <v>241</v>
      </c>
      <c r="Q1396" s="11" t="s">
        <v>369</v>
      </c>
      <c r="R1396" s="11" t="s">
        <v>983</v>
      </c>
      <c r="S1396" s="11" t="s">
        <v>1374</v>
      </c>
      <c r="T1396" s="11">
        <v>462</v>
      </c>
      <c r="U1396" s="11">
        <v>39</v>
      </c>
      <c r="V1396" s="11"/>
      <c r="W1396" s="11"/>
      <c r="X1396" s="36">
        <f t="shared" si="44"/>
        <v>462</v>
      </c>
      <c r="Y1396" s="36">
        <f t="shared" si="45"/>
        <v>39</v>
      </c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2"/>
      <c r="AL1396" s="12"/>
      <c r="AM1396" s="12"/>
      <c r="AN1396" s="12"/>
      <c r="AO1396" s="11"/>
      <c r="AP1396" s="11"/>
      <c r="AQ1396" s="12"/>
      <c r="AR1396" s="12"/>
      <c r="AS1396" s="12"/>
      <c r="AT1396" s="11"/>
      <c r="AU1396" s="11"/>
      <c r="AV1396" s="11"/>
      <c r="AW1396" s="11"/>
      <c r="AX1396" s="11"/>
      <c r="AY1396" s="11"/>
      <c r="AZ1396" s="11"/>
      <c r="BA1396" s="11"/>
      <c r="BB1396" s="12"/>
      <c r="BC1396" s="11"/>
      <c r="BD1396" s="16"/>
      <c r="BE1396" s="16"/>
    </row>
    <row r="1397" spans="1:57" x14ac:dyDescent="0.3">
      <c r="A1397" s="11" t="s">
        <v>4744</v>
      </c>
      <c r="B1397" s="11" t="s">
        <v>4745</v>
      </c>
      <c r="C1397" s="11" t="s">
        <v>1372</v>
      </c>
      <c r="D1397" s="11" t="s">
        <v>1476</v>
      </c>
      <c r="E1397" s="11" t="s">
        <v>3485</v>
      </c>
      <c r="F1397" s="11" t="s">
        <v>351</v>
      </c>
      <c r="G1397" s="13">
        <v>42760.596817129626</v>
      </c>
      <c r="H1397" s="13"/>
      <c r="I1397" s="11"/>
      <c r="J1397" s="11" t="s">
        <v>357</v>
      </c>
      <c r="K1397" s="11"/>
      <c r="L1397" s="11" t="s">
        <v>704</v>
      </c>
      <c r="M1397" s="11" t="s">
        <v>348</v>
      </c>
      <c r="N1397" s="11">
        <v>1069960001</v>
      </c>
      <c r="O1397" s="11" t="s">
        <v>1475</v>
      </c>
      <c r="P1397" s="11" t="s">
        <v>124</v>
      </c>
      <c r="Q1397" s="11" t="s">
        <v>2180</v>
      </c>
      <c r="R1397" s="11" t="s">
        <v>978</v>
      </c>
      <c r="S1397" s="11" t="s">
        <v>1383</v>
      </c>
      <c r="T1397" s="11">
        <v>480</v>
      </c>
      <c r="U1397" s="11"/>
      <c r="V1397" s="11"/>
      <c r="W1397" s="11"/>
      <c r="X1397" s="36">
        <f t="shared" si="44"/>
        <v>480</v>
      </c>
      <c r="Y1397" s="36">
        <f t="shared" si="45"/>
        <v>0</v>
      </c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2"/>
      <c r="AL1397" s="12"/>
      <c r="AM1397" s="12"/>
      <c r="AN1397" s="11"/>
      <c r="AO1397" s="11"/>
      <c r="AP1397" s="11"/>
      <c r="AQ1397" s="12"/>
      <c r="AR1397" s="11"/>
      <c r="AS1397" s="12"/>
      <c r="AT1397" s="11"/>
      <c r="AU1397" s="11"/>
      <c r="AV1397" s="11"/>
      <c r="AW1397" s="11"/>
      <c r="AX1397" s="11"/>
      <c r="AY1397" s="11"/>
      <c r="AZ1397" s="11"/>
      <c r="BA1397" s="11"/>
      <c r="BB1397" s="12"/>
      <c r="BC1397" s="11"/>
      <c r="BD1397" s="16"/>
      <c r="BE1397" s="16"/>
    </row>
    <row r="1398" spans="1:57" x14ac:dyDescent="0.3">
      <c r="A1398" s="11" t="s">
        <v>4573</v>
      </c>
      <c r="B1398" s="11" t="s">
        <v>4574</v>
      </c>
      <c r="C1398" s="11" t="s">
        <v>1372</v>
      </c>
      <c r="D1398" s="11" t="s">
        <v>1470</v>
      </c>
      <c r="E1398" s="11" t="s">
        <v>555</v>
      </c>
      <c r="F1398" s="11" t="s">
        <v>555</v>
      </c>
      <c r="G1398" s="13">
        <v>42744.447650462964</v>
      </c>
      <c r="H1398" s="13"/>
      <c r="I1398" s="11"/>
      <c r="J1398" s="11" t="s">
        <v>350</v>
      </c>
      <c r="K1398" s="11"/>
      <c r="L1398" s="11" t="s">
        <v>704</v>
      </c>
      <c r="M1398" s="11" t="s">
        <v>348</v>
      </c>
      <c r="N1398" s="11">
        <v>1019960005</v>
      </c>
      <c r="O1398" s="11" t="s">
        <v>1475</v>
      </c>
      <c r="P1398" s="11" t="s">
        <v>77</v>
      </c>
      <c r="Q1398" s="11" t="s">
        <v>369</v>
      </c>
      <c r="R1398" s="11" t="s">
        <v>983</v>
      </c>
      <c r="S1398" s="11" t="s">
        <v>1374</v>
      </c>
      <c r="T1398" s="11">
        <v>54</v>
      </c>
      <c r="U1398" s="11"/>
      <c r="V1398" s="11"/>
      <c r="W1398" s="11"/>
      <c r="X1398" s="36">
        <f t="shared" si="44"/>
        <v>54</v>
      </c>
      <c r="Y1398" s="36">
        <f t="shared" si="45"/>
        <v>0</v>
      </c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2"/>
      <c r="AL1398" s="12"/>
      <c r="AM1398" s="12"/>
      <c r="AN1398" s="11"/>
      <c r="AO1398" s="11"/>
      <c r="AP1398" s="11"/>
      <c r="AQ1398" s="12"/>
      <c r="AR1398" s="11"/>
      <c r="AS1398" s="12"/>
      <c r="AT1398" s="11"/>
      <c r="AU1398" s="11"/>
      <c r="AV1398" s="11"/>
      <c r="AW1398" s="11"/>
      <c r="AX1398" s="11"/>
      <c r="AY1398" s="11"/>
      <c r="AZ1398" s="11"/>
      <c r="BA1398" s="11"/>
      <c r="BB1398" s="12"/>
      <c r="BC1398" s="11"/>
      <c r="BD1398" s="16"/>
      <c r="BE1398" s="16"/>
    </row>
    <row r="1399" spans="1:57" x14ac:dyDescent="0.3">
      <c r="A1399" s="11" t="s">
        <v>4746</v>
      </c>
      <c r="B1399" s="11" t="s">
        <v>4747</v>
      </c>
      <c r="C1399" s="11" t="s">
        <v>1372</v>
      </c>
      <c r="D1399" s="11" t="s">
        <v>1485</v>
      </c>
      <c r="E1399" s="11" t="s">
        <v>741</v>
      </c>
      <c r="F1399" s="11" t="s">
        <v>741</v>
      </c>
      <c r="G1399" s="13">
        <v>42761.676423611112</v>
      </c>
      <c r="H1399" s="13"/>
      <c r="I1399" s="11"/>
      <c r="J1399" s="11" t="s">
        <v>354</v>
      </c>
      <c r="K1399" s="11"/>
      <c r="L1399" s="11" t="s">
        <v>699</v>
      </c>
      <c r="M1399" s="11" t="s">
        <v>353</v>
      </c>
      <c r="N1399" s="11">
        <v>1069960001</v>
      </c>
      <c r="O1399" s="11" t="s">
        <v>1473</v>
      </c>
      <c r="P1399" s="11" t="s">
        <v>61</v>
      </c>
      <c r="Q1399" s="11" t="s">
        <v>369</v>
      </c>
      <c r="R1399" s="11" t="s">
        <v>978</v>
      </c>
      <c r="S1399" s="11" t="s">
        <v>1383</v>
      </c>
      <c r="T1399" s="11"/>
      <c r="U1399" s="11"/>
      <c r="V1399" s="11"/>
      <c r="W1399" s="11"/>
      <c r="X1399" s="36">
        <f t="shared" si="44"/>
        <v>0</v>
      </c>
      <c r="Y1399" s="36">
        <f t="shared" si="45"/>
        <v>0</v>
      </c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2"/>
      <c r="AL1399" s="11"/>
      <c r="AM1399" s="12"/>
      <c r="AN1399" s="11"/>
      <c r="AO1399" s="11"/>
      <c r="AP1399" s="11"/>
      <c r="AQ1399" s="12"/>
      <c r="AR1399" s="11"/>
      <c r="AS1399" s="12"/>
      <c r="AT1399" s="11"/>
      <c r="AU1399" s="11"/>
      <c r="AV1399" s="11"/>
      <c r="AW1399" s="11"/>
      <c r="AX1399" s="11"/>
      <c r="AY1399" s="11"/>
      <c r="AZ1399" s="11"/>
      <c r="BA1399" s="11"/>
      <c r="BB1399" s="12"/>
      <c r="BC1399" s="11"/>
      <c r="BD1399" s="16"/>
      <c r="BE1399" s="16"/>
    </row>
    <row r="1400" spans="1:57" x14ac:dyDescent="0.3">
      <c r="A1400" s="11" t="s">
        <v>4748</v>
      </c>
      <c r="B1400" s="11" t="s">
        <v>4749</v>
      </c>
      <c r="C1400" s="11" t="s">
        <v>1372</v>
      </c>
      <c r="D1400" s="11" t="s">
        <v>1391</v>
      </c>
      <c r="E1400" s="11" t="s">
        <v>4750</v>
      </c>
      <c r="F1400" s="11" t="s">
        <v>379</v>
      </c>
      <c r="G1400" s="13">
        <v>42762.257060185184</v>
      </c>
      <c r="H1400" s="13"/>
      <c r="I1400" s="11"/>
      <c r="J1400" s="11" t="s">
        <v>387</v>
      </c>
      <c r="K1400" s="11"/>
      <c r="L1400" s="11" t="s">
        <v>704</v>
      </c>
      <c r="M1400" s="11" t="s">
        <v>348</v>
      </c>
      <c r="N1400" s="11">
        <v>1019960002</v>
      </c>
      <c r="O1400" s="11" t="s">
        <v>1475</v>
      </c>
      <c r="P1400" s="11" t="s">
        <v>165</v>
      </c>
      <c r="Q1400" s="11"/>
      <c r="R1400" s="11"/>
      <c r="S1400" s="11" t="s">
        <v>1374</v>
      </c>
      <c r="T1400" s="11">
        <v>50</v>
      </c>
      <c r="U1400" s="11">
        <v>50.7</v>
      </c>
      <c r="V1400" s="11">
        <v>5</v>
      </c>
      <c r="W1400" s="11"/>
      <c r="X1400" s="36">
        <f t="shared" si="44"/>
        <v>55</v>
      </c>
      <c r="Y1400" s="36">
        <f t="shared" si="45"/>
        <v>50.7</v>
      </c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2"/>
      <c r="AN1400" s="11"/>
      <c r="AO1400" s="11"/>
      <c r="AP1400" s="11"/>
      <c r="AQ1400" s="12"/>
      <c r="AR1400" s="11"/>
      <c r="AS1400" s="12"/>
      <c r="AT1400" s="11"/>
      <c r="AU1400" s="11"/>
      <c r="AV1400" s="11"/>
      <c r="AW1400" s="11"/>
      <c r="AX1400" s="11"/>
      <c r="AY1400" s="11"/>
      <c r="AZ1400" s="11"/>
      <c r="BA1400" s="11"/>
      <c r="BB1400" s="12"/>
      <c r="BC1400" s="11"/>
      <c r="BD1400" s="16"/>
      <c r="BE1400" s="16"/>
    </row>
    <row r="1401" spans="1:57" x14ac:dyDescent="0.3">
      <c r="A1401" s="11" t="s">
        <v>4751</v>
      </c>
      <c r="B1401" s="11" t="s">
        <v>4752</v>
      </c>
      <c r="C1401" s="11" t="s">
        <v>1372</v>
      </c>
      <c r="D1401" s="11" t="s">
        <v>1808</v>
      </c>
      <c r="E1401" s="11" t="s">
        <v>1562</v>
      </c>
      <c r="F1401" s="11" t="s">
        <v>1562</v>
      </c>
      <c r="G1401" s="13">
        <v>42762.399722222224</v>
      </c>
      <c r="H1401" s="13">
        <v>42795.481874999998</v>
      </c>
      <c r="I1401" s="11" t="s">
        <v>742</v>
      </c>
      <c r="J1401" s="11" t="s">
        <v>387</v>
      </c>
      <c r="K1401" s="11"/>
      <c r="L1401" s="11" t="s">
        <v>699</v>
      </c>
      <c r="M1401" s="11" t="s">
        <v>353</v>
      </c>
      <c r="N1401" s="11">
        <v>1069960001</v>
      </c>
      <c r="O1401" s="11" t="s">
        <v>1473</v>
      </c>
      <c r="P1401" s="11" t="s">
        <v>165</v>
      </c>
      <c r="Q1401" s="11" t="s">
        <v>369</v>
      </c>
      <c r="R1401" s="11" t="s">
        <v>979</v>
      </c>
      <c r="S1401" s="11" t="s">
        <v>1383</v>
      </c>
      <c r="T1401" s="11">
        <v>55</v>
      </c>
      <c r="U1401" s="11">
        <v>55</v>
      </c>
      <c r="V1401" s="11">
        <v>25</v>
      </c>
      <c r="W1401" s="11">
        <v>25</v>
      </c>
      <c r="X1401" s="36">
        <f t="shared" si="44"/>
        <v>80</v>
      </c>
      <c r="Y1401" s="36">
        <f t="shared" si="45"/>
        <v>80</v>
      </c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2"/>
      <c r="AN1401" s="12"/>
      <c r="AO1401" s="11"/>
      <c r="AP1401" s="11"/>
      <c r="AQ1401" s="12"/>
      <c r="AR1401" s="11"/>
      <c r="AS1401" s="12"/>
      <c r="AT1401" s="11"/>
      <c r="AU1401" s="11"/>
      <c r="AV1401" s="11"/>
      <c r="AW1401" s="11"/>
      <c r="AX1401" s="11"/>
      <c r="AY1401" s="11"/>
      <c r="AZ1401" s="11"/>
      <c r="BA1401" s="11"/>
      <c r="BB1401" s="12"/>
      <c r="BC1401" s="11"/>
      <c r="BD1401" s="16"/>
      <c r="BE1401" s="16"/>
    </row>
    <row r="1402" spans="1:57" x14ac:dyDescent="0.3">
      <c r="A1402" s="11" t="s">
        <v>4513</v>
      </c>
      <c r="B1402" s="11" t="s">
        <v>4753</v>
      </c>
      <c r="C1402" s="11" t="s">
        <v>1372</v>
      </c>
      <c r="D1402" s="11" t="s">
        <v>1440</v>
      </c>
      <c r="E1402" s="11" t="s">
        <v>77</v>
      </c>
      <c r="F1402" s="11" t="s">
        <v>555</v>
      </c>
      <c r="G1402" s="13">
        <v>42726.662476851852</v>
      </c>
      <c r="H1402" s="13"/>
      <c r="I1402" s="11"/>
      <c r="J1402" s="11" t="s">
        <v>350</v>
      </c>
      <c r="K1402" s="11"/>
      <c r="L1402" s="11" t="s">
        <v>1047</v>
      </c>
      <c r="M1402" s="11" t="s">
        <v>348</v>
      </c>
      <c r="N1402" s="11">
        <v>1019960005</v>
      </c>
      <c r="O1402" s="11" t="s">
        <v>1475</v>
      </c>
      <c r="P1402" s="11" t="s">
        <v>77</v>
      </c>
      <c r="Q1402" s="11" t="s">
        <v>369</v>
      </c>
      <c r="R1402" s="11" t="s">
        <v>983</v>
      </c>
      <c r="S1402" s="11" t="s">
        <v>1374</v>
      </c>
      <c r="T1402" s="11">
        <v>1215</v>
      </c>
      <c r="U1402" s="11">
        <v>990</v>
      </c>
      <c r="V1402" s="11">
        <v>279</v>
      </c>
      <c r="W1402" s="11"/>
      <c r="X1402" s="36">
        <f t="shared" si="44"/>
        <v>1494</v>
      </c>
      <c r="Y1402" s="36">
        <f t="shared" si="45"/>
        <v>990</v>
      </c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2"/>
      <c r="AL1402" s="12"/>
      <c r="AM1402" s="11"/>
      <c r="AN1402" s="11"/>
      <c r="AO1402" s="11"/>
      <c r="AP1402" s="11"/>
      <c r="AQ1402" s="11"/>
      <c r="AR1402" s="11"/>
      <c r="AS1402" s="12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6"/>
      <c r="BE1402" s="16"/>
    </row>
    <row r="1403" spans="1:57" x14ac:dyDescent="0.3">
      <c r="A1403" s="11" t="s">
        <v>4754</v>
      </c>
      <c r="B1403" s="11" t="s">
        <v>4755</v>
      </c>
      <c r="C1403" s="11" t="s">
        <v>1372</v>
      </c>
      <c r="D1403" s="11" t="s">
        <v>1808</v>
      </c>
      <c r="E1403" s="11" t="s">
        <v>1562</v>
      </c>
      <c r="F1403" s="11" t="s">
        <v>1562</v>
      </c>
      <c r="G1403" s="13">
        <v>42765.364108796297</v>
      </c>
      <c r="H1403" s="11">
        <v>42809.268842592595</v>
      </c>
      <c r="I1403" s="11" t="s">
        <v>3523</v>
      </c>
      <c r="J1403" s="11" t="s">
        <v>387</v>
      </c>
      <c r="K1403" s="11"/>
      <c r="L1403" s="11" t="s">
        <v>699</v>
      </c>
      <c r="M1403" s="11" t="s">
        <v>353</v>
      </c>
      <c r="N1403" s="11">
        <v>1069960001</v>
      </c>
      <c r="O1403" s="11" t="s">
        <v>1473</v>
      </c>
      <c r="P1403" s="11" t="s">
        <v>165</v>
      </c>
      <c r="Q1403" s="11" t="s">
        <v>369</v>
      </c>
      <c r="R1403" s="11" t="s">
        <v>979</v>
      </c>
      <c r="S1403" s="11" t="s">
        <v>1383</v>
      </c>
      <c r="T1403" s="11">
        <v>60</v>
      </c>
      <c r="U1403" s="11">
        <v>58</v>
      </c>
      <c r="V1403" s="11"/>
      <c r="W1403" s="11"/>
      <c r="X1403" s="36">
        <f t="shared" si="44"/>
        <v>60</v>
      </c>
      <c r="Y1403" s="36">
        <f t="shared" si="45"/>
        <v>58</v>
      </c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2"/>
      <c r="AL1403" s="12"/>
      <c r="AM1403" s="12"/>
      <c r="AN1403" s="12"/>
      <c r="AO1403" s="11"/>
      <c r="AP1403" s="11"/>
      <c r="AQ1403" s="12"/>
      <c r="AR1403" s="12"/>
      <c r="AS1403" s="12"/>
      <c r="AT1403" s="11"/>
      <c r="AU1403" s="11"/>
      <c r="AV1403" s="11"/>
      <c r="AW1403" s="11"/>
      <c r="AX1403" s="11"/>
      <c r="AY1403" s="11"/>
      <c r="AZ1403" s="11"/>
      <c r="BA1403" s="11"/>
      <c r="BB1403" s="12"/>
      <c r="BC1403" s="11"/>
      <c r="BD1403" s="16"/>
      <c r="BE1403" s="16"/>
    </row>
    <row r="1404" spans="1:57" x14ac:dyDescent="0.3">
      <c r="A1404" s="11" t="s">
        <v>4756</v>
      </c>
      <c r="B1404" s="11" t="s">
        <v>4757</v>
      </c>
      <c r="C1404" s="11" t="s">
        <v>1372</v>
      </c>
      <c r="D1404" s="11" t="s">
        <v>1808</v>
      </c>
      <c r="E1404" s="11" t="s">
        <v>1562</v>
      </c>
      <c r="F1404" s="11" t="s">
        <v>1562</v>
      </c>
      <c r="G1404" s="13">
        <v>42766.315601851849</v>
      </c>
      <c r="H1404" s="11">
        <v>42828.255289351851</v>
      </c>
      <c r="I1404" s="11" t="s">
        <v>742</v>
      </c>
      <c r="J1404" s="11" t="s">
        <v>387</v>
      </c>
      <c r="K1404" s="11"/>
      <c r="L1404" s="11" t="s">
        <v>699</v>
      </c>
      <c r="M1404" s="11" t="s">
        <v>353</v>
      </c>
      <c r="N1404" s="11">
        <v>1069960001</v>
      </c>
      <c r="O1404" s="11" t="s">
        <v>1473</v>
      </c>
      <c r="P1404" s="11" t="s">
        <v>165</v>
      </c>
      <c r="Q1404" s="11"/>
      <c r="R1404" s="11" t="s">
        <v>979</v>
      </c>
      <c r="S1404" s="11" t="s">
        <v>1383</v>
      </c>
      <c r="T1404" s="11"/>
      <c r="U1404" s="11"/>
      <c r="V1404" s="11"/>
      <c r="W1404" s="11"/>
      <c r="X1404" s="36">
        <f t="shared" si="44"/>
        <v>0</v>
      </c>
      <c r="Y1404" s="36">
        <f t="shared" si="45"/>
        <v>0</v>
      </c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2"/>
      <c r="BC1404" s="11"/>
      <c r="BD1404" s="16"/>
      <c r="BE1404" s="16"/>
    </row>
    <row r="1405" spans="1:57" x14ac:dyDescent="0.3">
      <c r="A1405" s="11" t="s">
        <v>4758</v>
      </c>
      <c r="B1405" s="11" t="s">
        <v>4888</v>
      </c>
      <c r="C1405" s="11" t="s">
        <v>1372</v>
      </c>
      <c r="D1405" s="11" t="s">
        <v>4623</v>
      </c>
      <c r="E1405" s="11" t="s">
        <v>730</v>
      </c>
      <c r="F1405" s="11" t="s">
        <v>730</v>
      </c>
      <c r="G1405" s="13">
        <v>42766.34648148148</v>
      </c>
      <c r="H1405" s="11">
        <v>42835.625810185185</v>
      </c>
      <c r="I1405" s="11" t="s">
        <v>650</v>
      </c>
      <c r="J1405" s="11" t="s">
        <v>378</v>
      </c>
      <c r="K1405" s="11"/>
      <c r="L1405" s="11" t="s">
        <v>699</v>
      </c>
      <c r="M1405" s="11" t="s">
        <v>353</v>
      </c>
      <c r="N1405" s="11">
        <v>1069960001</v>
      </c>
      <c r="O1405" s="11" t="s">
        <v>1473</v>
      </c>
      <c r="P1405" s="11" t="s">
        <v>61</v>
      </c>
      <c r="Q1405" s="11" t="s">
        <v>369</v>
      </c>
      <c r="R1405" s="11" t="s">
        <v>978</v>
      </c>
      <c r="S1405" s="11" t="s">
        <v>1383</v>
      </c>
      <c r="T1405" s="11">
        <v>25</v>
      </c>
      <c r="U1405" s="11">
        <v>21</v>
      </c>
      <c r="V1405" s="11"/>
      <c r="W1405" s="11"/>
      <c r="X1405" s="36">
        <f t="shared" si="44"/>
        <v>25</v>
      </c>
      <c r="Y1405" s="36">
        <f t="shared" si="45"/>
        <v>21</v>
      </c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2"/>
      <c r="AL1405" s="12"/>
      <c r="AM1405" s="11"/>
      <c r="AN1405" s="11"/>
      <c r="AO1405" s="11"/>
      <c r="AP1405" s="11"/>
      <c r="AQ1405" s="11"/>
      <c r="AR1405" s="11"/>
      <c r="AS1405" s="12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6"/>
      <c r="BE1405" s="16"/>
    </row>
    <row r="1406" spans="1:57" x14ac:dyDescent="0.3">
      <c r="A1406" s="11" t="s">
        <v>4759</v>
      </c>
      <c r="B1406" s="11" t="s">
        <v>4889</v>
      </c>
      <c r="C1406" s="11" t="s">
        <v>1372</v>
      </c>
      <c r="D1406" s="11" t="s">
        <v>3742</v>
      </c>
      <c r="E1406" s="11" t="s">
        <v>730</v>
      </c>
      <c r="F1406" s="11" t="s">
        <v>730</v>
      </c>
      <c r="G1406" s="13">
        <v>42766.495162037034</v>
      </c>
      <c r="H1406" s="13"/>
      <c r="I1406" s="11"/>
      <c r="J1406" s="11" t="s">
        <v>378</v>
      </c>
      <c r="K1406" s="11"/>
      <c r="L1406" s="11" t="s">
        <v>699</v>
      </c>
      <c r="M1406" s="11" t="s">
        <v>353</v>
      </c>
      <c r="N1406" s="11">
        <v>1069960001</v>
      </c>
      <c r="O1406" s="11" t="s">
        <v>1473</v>
      </c>
      <c r="P1406" s="11" t="s">
        <v>61</v>
      </c>
      <c r="Q1406" s="11" t="s">
        <v>369</v>
      </c>
      <c r="R1406" s="11" t="s">
        <v>978</v>
      </c>
      <c r="S1406" s="11" t="s">
        <v>1383</v>
      </c>
      <c r="T1406" s="11"/>
      <c r="U1406" s="11"/>
      <c r="V1406" s="11"/>
      <c r="W1406" s="11"/>
      <c r="X1406" s="36">
        <f t="shared" si="44"/>
        <v>0</v>
      </c>
      <c r="Y1406" s="36">
        <f t="shared" si="45"/>
        <v>0</v>
      </c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6"/>
      <c r="BE1406" s="16"/>
    </row>
    <row r="1407" spans="1:57" x14ac:dyDescent="0.3">
      <c r="A1407" s="11" t="s">
        <v>4760</v>
      </c>
      <c r="B1407" s="11" t="s">
        <v>4761</v>
      </c>
      <c r="C1407" s="11" t="s">
        <v>1372</v>
      </c>
      <c r="D1407" s="11" t="s">
        <v>1482</v>
      </c>
      <c r="E1407" s="11" t="s">
        <v>718</v>
      </c>
      <c r="F1407" s="11" t="s">
        <v>718</v>
      </c>
      <c r="G1407" s="13">
        <v>42766.519606481481</v>
      </c>
      <c r="H1407" s="11"/>
      <c r="I1407" s="11"/>
      <c r="J1407" s="11" t="s">
        <v>350</v>
      </c>
      <c r="K1407" s="11"/>
      <c r="L1407" s="11" t="s">
        <v>699</v>
      </c>
      <c r="M1407" s="11" t="s">
        <v>353</v>
      </c>
      <c r="N1407" s="11">
        <v>1069960001</v>
      </c>
      <c r="O1407" s="11"/>
      <c r="P1407" s="11" t="s">
        <v>297</v>
      </c>
      <c r="Q1407" s="11"/>
      <c r="R1407" s="11"/>
      <c r="S1407" s="11" t="s">
        <v>1383</v>
      </c>
      <c r="T1407" s="11"/>
      <c r="U1407" s="11"/>
      <c r="V1407" s="11"/>
      <c r="W1407" s="11"/>
      <c r="X1407" s="36">
        <f t="shared" si="44"/>
        <v>0</v>
      </c>
      <c r="Y1407" s="36">
        <f t="shared" si="45"/>
        <v>0</v>
      </c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2"/>
      <c r="AN1407" s="11"/>
      <c r="AO1407" s="11"/>
      <c r="AP1407" s="11"/>
      <c r="AQ1407" s="12"/>
      <c r="AR1407" s="12"/>
      <c r="AS1407" s="12"/>
      <c r="AT1407" s="11"/>
      <c r="AU1407" s="11"/>
      <c r="AV1407" s="11"/>
      <c r="AW1407" s="11"/>
      <c r="AX1407" s="11"/>
      <c r="AY1407" s="11"/>
      <c r="AZ1407" s="11"/>
      <c r="BA1407" s="11"/>
      <c r="BB1407" s="12"/>
      <c r="BC1407" s="11"/>
      <c r="BD1407" s="16"/>
      <c r="BE1407" s="16"/>
    </row>
    <row r="1408" spans="1:57" x14ac:dyDescent="0.3">
      <c r="A1408" s="11" t="s">
        <v>4762</v>
      </c>
      <c r="B1408" s="11" t="s">
        <v>4890</v>
      </c>
      <c r="C1408" s="11" t="s">
        <v>1372</v>
      </c>
      <c r="D1408" s="11" t="s">
        <v>1482</v>
      </c>
      <c r="E1408" s="11" t="s">
        <v>718</v>
      </c>
      <c r="F1408" s="11" t="s">
        <v>718</v>
      </c>
      <c r="G1408" s="13">
        <v>42766.539398148147</v>
      </c>
      <c r="H1408" s="11">
        <v>42860.536689814813</v>
      </c>
      <c r="I1408" s="11" t="s">
        <v>718</v>
      </c>
      <c r="J1408" s="11" t="s">
        <v>350</v>
      </c>
      <c r="K1408" s="11"/>
      <c r="L1408" s="11" t="s">
        <v>699</v>
      </c>
      <c r="M1408" s="11" t="s">
        <v>353</v>
      </c>
      <c r="N1408" s="11">
        <v>1069960001</v>
      </c>
      <c r="O1408" s="11" t="s">
        <v>1473</v>
      </c>
      <c r="P1408" s="11" t="s">
        <v>297</v>
      </c>
      <c r="Q1408" s="11" t="s">
        <v>369</v>
      </c>
      <c r="R1408" s="11"/>
      <c r="S1408" s="11" t="s">
        <v>1383</v>
      </c>
      <c r="T1408" s="11">
        <v>700</v>
      </c>
      <c r="U1408" s="11">
        <v>750</v>
      </c>
      <c r="V1408" s="11"/>
      <c r="W1408" s="11"/>
      <c r="X1408" s="36">
        <f t="shared" si="44"/>
        <v>700</v>
      </c>
      <c r="Y1408" s="36">
        <f t="shared" si="45"/>
        <v>750</v>
      </c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2"/>
      <c r="AN1408" s="11"/>
      <c r="AO1408" s="11"/>
      <c r="AP1408" s="11"/>
      <c r="AQ1408" s="12"/>
      <c r="AR1408" s="11"/>
      <c r="AS1408" s="12"/>
      <c r="AT1408" s="11"/>
      <c r="AU1408" s="11"/>
      <c r="AV1408" s="11"/>
      <c r="AW1408" s="11"/>
      <c r="AX1408" s="11"/>
      <c r="AY1408" s="11"/>
      <c r="AZ1408" s="11"/>
      <c r="BA1408" s="11"/>
      <c r="BB1408" s="12"/>
      <c r="BC1408" s="11"/>
      <c r="BD1408" s="16"/>
      <c r="BE1408" s="16"/>
    </row>
    <row r="1409" spans="1:57" x14ac:dyDescent="0.3">
      <c r="A1409" s="11" t="s">
        <v>4763</v>
      </c>
      <c r="B1409" s="11" t="s">
        <v>4764</v>
      </c>
      <c r="C1409" s="11" t="s">
        <v>1372</v>
      </c>
      <c r="D1409" s="11" t="s">
        <v>1400</v>
      </c>
      <c r="E1409" s="11" t="s">
        <v>471</v>
      </c>
      <c r="F1409" s="11" t="s">
        <v>471</v>
      </c>
      <c r="G1409" s="13">
        <v>42766.567523148151</v>
      </c>
      <c r="H1409" s="13"/>
      <c r="I1409" s="11"/>
      <c r="J1409" s="11" t="s">
        <v>354</v>
      </c>
      <c r="K1409" s="11"/>
      <c r="L1409" s="11" t="s">
        <v>699</v>
      </c>
      <c r="M1409" s="11" t="s">
        <v>353</v>
      </c>
      <c r="N1409" s="11">
        <v>1069960001</v>
      </c>
      <c r="O1409" s="11" t="s">
        <v>1473</v>
      </c>
      <c r="P1409" s="11" t="s">
        <v>77</v>
      </c>
      <c r="Q1409" s="11" t="s">
        <v>369</v>
      </c>
      <c r="R1409" s="11" t="s">
        <v>983</v>
      </c>
      <c r="S1409" s="11" t="s">
        <v>1374</v>
      </c>
      <c r="T1409" s="11">
        <v>117</v>
      </c>
      <c r="U1409" s="11">
        <v>82.5</v>
      </c>
      <c r="V1409" s="11">
        <v>42</v>
      </c>
      <c r="W1409" s="11"/>
      <c r="X1409" s="36">
        <f t="shared" si="44"/>
        <v>159</v>
      </c>
      <c r="Y1409" s="36">
        <f t="shared" si="45"/>
        <v>82.5</v>
      </c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2"/>
      <c r="AN1409" s="12"/>
      <c r="AO1409" s="11"/>
      <c r="AP1409" s="11"/>
      <c r="AQ1409" s="12"/>
      <c r="AR1409" s="12"/>
      <c r="AS1409" s="12"/>
      <c r="AT1409" s="11"/>
      <c r="AU1409" s="11"/>
      <c r="AV1409" s="11"/>
      <c r="AW1409" s="11"/>
      <c r="AX1409" s="11"/>
      <c r="AY1409" s="11"/>
      <c r="AZ1409" s="11"/>
      <c r="BA1409" s="11"/>
      <c r="BB1409" s="12"/>
      <c r="BC1409" s="11"/>
      <c r="BD1409" s="16"/>
      <c r="BE1409" s="16"/>
    </row>
    <row r="1410" spans="1:57" x14ac:dyDescent="0.3">
      <c r="A1410" s="11" t="s">
        <v>4765</v>
      </c>
      <c r="B1410" s="11" t="s">
        <v>4766</v>
      </c>
      <c r="C1410" s="11" t="s">
        <v>1372</v>
      </c>
      <c r="D1410" s="11" t="s">
        <v>1467</v>
      </c>
      <c r="E1410" s="11" t="s">
        <v>608</v>
      </c>
      <c r="F1410" s="11" t="s">
        <v>608</v>
      </c>
      <c r="G1410" s="13">
        <v>42766.583935185183</v>
      </c>
      <c r="H1410" s="11"/>
      <c r="I1410" s="11"/>
      <c r="J1410" s="11" t="s">
        <v>350</v>
      </c>
      <c r="K1410" s="11"/>
      <c r="L1410" s="11" t="s">
        <v>699</v>
      </c>
      <c r="M1410" s="11" t="s">
        <v>353</v>
      </c>
      <c r="N1410" s="11">
        <v>1069960001</v>
      </c>
      <c r="O1410" s="11" t="s">
        <v>1473</v>
      </c>
      <c r="P1410" s="11" t="s">
        <v>61</v>
      </c>
      <c r="Q1410" s="11" t="s">
        <v>369</v>
      </c>
      <c r="R1410" s="11" t="s">
        <v>978</v>
      </c>
      <c r="S1410" s="11" t="s">
        <v>1374</v>
      </c>
      <c r="T1410" s="11">
        <v>73</v>
      </c>
      <c r="U1410" s="11">
        <v>71</v>
      </c>
      <c r="V1410" s="11">
        <v>15</v>
      </c>
      <c r="W1410" s="11">
        <v>15</v>
      </c>
      <c r="X1410" s="36">
        <f t="shared" si="44"/>
        <v>88</v>
      </c>
      <c r="Y1410" s="36">
        <f t="shared" si="45"/>
        <v>86</v>
      </c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2"/>
      <c r="AN1410" s="11"/>
      <c r="AO1410" s="11"/>
      <c r="AP1410" s="11"/>
      <c r="AQ1410" s="12"/>
      <c r="AR1410" s="11"/>
      <c r="AS1410" s="12"/>
      <c r="AT1410" s="11"/>
      <c r="AU1410" s="11"/>
      <c r="AV1410" s="11"/>
      <c r="AW1410" s="11"/>
      <c r="AX1410" s="11"/>
      <c r="AY1410" s="11"/>
      <c r="AZ1410" s="11"/>
      <c r="BA1410" s="11"/>
      <c r="BB1410" s="12"/>
      <c r="BC1410" s="11"/>
      <c r="BD1410" s="16"/>
      <c r="BE1410" s="16"/>
    </row>
    <row r="1411" spans="1:57" x14ac:dyDescent="0.3">
      <c r="A1411" s="11" t="s">
        <v>4767</v>
      </c>
      <c r="B1411" s="11" t="s">
        <v>4768</v>
      </c>
      <c r="C1411" s="11" t="s">
        <v>1372</v>
      </c>
      <c r="D1411" s="11" t="s">
        <v>1399</v>
      </c>
      <c r="E1411" s="11" t="s">
        <v>436</v>
      </c>
      <c r="F1411" s="11" t="s">
        <v>436</v>
      </c>
      <c r="G1411" s="13">
        <v>42766.621701388889</v>
      </c>
      <c r="H1411" s="13">
        <v>42831.602094907408</v>
      </c>
      <c r="I1411" s="11" t="s">
        <v>436</v>
      </c>
      <c r="J1411" s="11" t="s">
        <v>350</v>
      </c>
      <c r="K1411" s="11"/>
      <c r="L1411" s="11" t="s">
        <v>699</v>
      </c>
      <c r="M1411" s="11" t="s">
        <v>353</v>
      </c>
      <c r="N1411" s="11">
        <v>1069960001</v>
      </c>
      <c r="O1411" s="11" t="s">
        <v>1473</v>
      </c>
      <c r="P1411" s="11" t="s">
        <v>115</v>
      </c>
      <c r="Q1411" s="11" t="s">
        <v>369</v>
      </c>
      <c r="R1411" s="11"/>
      <c r="S1411" s="11" t="s">
        <v>1374</v>
      </c>
      <c r="T1411" s="11">
        <v>34</v>
      </c>
      <c r="U1411" s="11">
        <v>34</v>
      </c>
      <c r="V1411" s="11"/>
      <c r="W1411" s="11"/>
      <c r="X1411" s="36">
        <f t="shared" si="44"/>
        <v>34</v>
      </c>
      <c r="Y1411" s="36">
        <f t="shared" si="45"/>
        <v>34</v>
      </c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2"/>
      <c r="AN1411" s="11"/>
      <c r="AO1411" s="11"/>
      <c r="AP1411" s="11"/>
      <c r="AQ1411" s="12"/>
      <c r="AR1411" s="12"/>
      <c r="AS1411" s="12"/>
      <c r="AT1411" s="11"/>
      <c r="AU1411" s="11"/>
      <c r="AV1411" s="11"/>
      <c r="AW1411" s="11"/>
      <c r="AX1411" s="11"/>
      <c r="AY1411" s="11"/>
      <c r="AZ1411" s="11"/>
      <c r="BA1411" s="11"/>
      <c r="BB1411" s="12"/>
      <c r="BC1411" s="11"/>
      <c r="BD1411" s="16"/>
      <c r="BE1411" s="16"/>
    </row>
    <row r="1412" spans="1:57" x14ac:dyDescent="0.3">
      <c r="A1412" s="11" t="s">
        <v>4769</v>
      </c>
      <c r="B1412" s="11" t="s">
        <v>4770</v>
      </c>
      <c r="C1412" s="11" t="s">
        <v>1372</v>
      </c>
      <c r="D1412" s="11" t="s">
        <v>1517</v>
      </c>
      <c r="E1412" s="11" t="s">
        <v>1802</v>
      </c>
      <c r="F1412" s="11" t="s">
        <v>3407</v>
      </c>
      <c r="G1412" s="13">
        <v>42766.617627314816</v>
      </c>
      <c r="H1412" s="11"/>
      <c r="I1412" s="11"/>
      <c r="J1412" s="11" t="s">
        <v>387</v>
      </c>
      <c r="K1412" s="11"/>
      <c r="L1412" s="11" t="s">
        <v>704</v>
      </c>
      <c r="M1412" s="11" t="s">
        <v>348</v>
      </c>
      <c r="N1412" s="11">
        <v>1019960002</v>
      </c>
      <c r="O1412" s="11" t="s">
        <v>1475</v>
      </c>
      <c r="P1412" s="11" t="s">
        <v>297</v>
      </c>
      <c r="Q1412" s="11" t="s">
        <v>369</v>
      </c>
      <c r="R1412" s="11"/>
      <c r="S1412" s="11" t="s">
        <v>1374</v>
      </c>
      <c r="T1412" s="11">
        <v>750</v>
      </c>
      <c r="U1412" s="11">
        <v>267</v>
      </c>
      <c r="V1412" s="11"/>
      <c r="W1412" s="11"/>
      <c r="X1412" s="36">
        <f t="shared" si="44"/>
        <v>750</v>
      </c>
      <c r="Y1412" s="36">
        <f t="shared" si="45"/>
        <v>267</v>
      </c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2"/>
      <c r="AL1412" s="12"/>
      <c r="AM1412" s="11"/>
      <c r="AN1412" s="11"/>
      <c r="AO1412" s="11"/>
      <c r="AP1412" s="11"/>
      <c r="AQ1412" s="11"/>
      <c r="AR1412" s="11"/>
      <c r="AS1412" s="12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6"/>
      <c r="BE1412" s="16"/>
    </row>
    <row r="1413" spans="1:57" x14ac:dyDescent="0.3">
      <c r="A1413" s="11" t="s">
        <v>4771</v>
      </c>
      <c r="B1413" s="11" t="s">
        <v>4772</v>
      </c>
      <c r="C1413" s="11" t="s">
        <v>1372</v>
      </c>
      <c r="D1413" s="11" t="s">
        <v>1517</v>
      </c>
      <c r="E1413" s="11" t="s">
        <v>739</v>
      </c>
      <c r="F1413" s="11" t="s">
        <v>3630</v>
      </c>
      <c r="G1413" s="13">
        <v>42766.638923611114</v>
      </c>
      <c r="H1413" s="13"/>
      <c r="I1413" s="11"/>
      <c r="J1413" s="11" t="s">
        <v>387</v>
      </c>
      <c r="K1413" s="11"/>
      <c r="L1413" s="11" t="s">
        <v>704</v>
      </c>
      <c r="M1413" s="11" t="s">
        <v>348</v>
      </c>
      <c r="N1413" s="11">
        <v>1019960002</v>
      </c>
      <c r="O1413" s="11" t="s">
        <v>1475</v>
      </c>
      <c r="P1413" s="11" t="s">
        <v>165</v>
      </c>
      <c r="Q1413" s="11"/>
      <c r="R1413" s="11"/>
      <c r="S1413" s="11" t="s">
        <v>1374</v>
      </c>
      <c r="T1413" s="11"/>
      <c r="U1413" s="11"/>
      <c r="V1413" s="11"/>
      <c r="W1413" s="11"/>
      <c r="X1413" s="36">
        <f t="shared" si="44"/>
        <v>0</v>
      </c>
      <c r="Y1413" s="36">
        <f t="shared" si="45"/>
        <v>0</v>
      </c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6"/>
      <c r="BE1413" s="16"/>
    </row>
    <row r="1414" spans="1:57" ht="28.8" x14ac:dyDescent="0.3">
      <c r="A1414" s="11" t="s">
        <v>4773</v>
      </c>
      <c r="B1414" s="49" t="s">
        <v>4891</v>
      </c>
      <c r="C1414" s="11" t="s">
        <v>1372</v>
      </c>
      <c r="D1414" s="11" t="s">
        <v>1471</v>
      </c>
      <c r="E1414" s="11" t="s">
        <v>602</v>
      </c>
      <c r="F1414" s="11" t="s">
        <v>633</v>
      </c>
      <c r="G1414" s="13">
        <v>42766.654062499998</v>
      </c>
      <c r="H1414" s="13"/>
      <c r="I1414" s="11"/>
      <c r="J1414" s="11" t="s">
        <v>350</v>
      </c>
      <c r="K1414" s="11"/>
      <c r="L1414" s="11" t="s">
        <v>704</v>
      </c>
      <c r="M1414" s="11" t="s">
        <v>348</v>
      </c>
      <c r="N1414" s="11">
        <v>1019960001</v>
      </c>
      <c r="O1414" s="11"/>
      <c r="P1414" s="11" t="s">
        <v>602</v>
      </c>
      <c r="Q1414" s="11" t="s">
        <v>369</v>
      </c>
      <c r="R1414" s="11" t="s">
        <v>980</v>
      </c>
      <c r="S1414" s="11" t="s">
        <v>1374</v>
      </c>
      <c r="T1414" s="11">
        <v>603</v>
      </c>
      <c r="U1414" s="11">
        <v>561</v>
      </c>
      <c r="V1414" s="11"/>
      <c r="W1414" s="11"/>
      <c r="X1414" s="36">
        <f t="shared" si="44"/>
        <v>603</v>
      </c>
      <c r="Y1414" s="36">
        <f t="shared" si="45"/>
        <v>561</v>
      </c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2"/>
      <c r="AN1414" s="12"/>
      <c r="AO1414" s="11"/>
      <c r="AP1414" s="11"/>
      <c r="AQ1414" s="12"/>
      <c r="AR1414" s="12"/>
      <c r="AS1414" s="12"/>
      <c r="AT1414" s="11"/>
      <c r="AU1414" s="11"/>
      <c r="AV1414" s="11"/>
      <c r="AW1414" s="11"/>
      <c r="AX1414" s="11"/>
      <c r="AY1414" s="11"/>
      <c r="AZ1414" s="11"/>
      <c r="BA1414" s="11"/>
      <c r="BB1414" s="12"/>
      <c r="BC1414" s="11"/>
      <c r="BD1414" s="16"/>
      <c r="BE1414" s="16"/>
    </row>
    <row r="1415" spans="1:57" ht="43.2" x14ac:dyDescent="0.3">
      <c r="A1415" s="11" t="s">
        <v>4774</v>
      </c>
      <c r="B1415" s="49" t="s">
        <v>4775</v>
      </c>
      <c r="C1415" s="11" t="s">
        <v>1372</v>
      </c>
      <c r="D1415" s="11" t="s">
        <v>3968</v>
      </c>
      <c r="E1415" s="11" t="s">
        <v>3042</v>
      </c>
      <c r="F1415" s="11" t="s">
        <v>3042</v>
      </c>
      <c r="G1415" s="13">
        <v>42767.35869212963</v>
      </c>
      <c r="H1415" s="13">
        <v>42795.40892361111</v>
      </c>
      <c r="I1415" s="11" t="s">
        <v>574</v>
      </c>
      <c r="J1415" s="11" t="s">
        <v>350</v>
      </c>
      <c r="K1415" s="11"/>
      <c r="L1415" s="11" t="s">
        <v>699</v>
      </c>
      <c r="M1415" s="11" t="s">
        <v>353</v>
      </c>
      <c r="N1415" s="11">
        <v>1069960001</v>
      </c>
      <c r="O1415" s="11" t="s">
        <v>1473</v>
      </c>
      <c r="P1415" s="11" t="s">
        <v>135</v>
      </c>
      <c r="Q1415" s="11" t="s">
        <v>2180</v>
      </c>
      <c r="R1415" s="11"/>
      <c r="S1415" s="11" t="s">
        <v>1383</v>
      </c>
      <c r="T1415" s="11">
        <v>455</v>
      </c>
      <c r="U1415" s="11">
        <v>455</v>
      </c>
      <c r="V1415" s="11"/>
      <c r="W1415" s="11"/>
      <c r="X1415" s="36">
        <f t="shared" si="44"/>
        <v>455</v>
      </c>
      <c r="Y1415" s="36">
        <f t="shared" si="45"/>
        <v>455</v>
      </c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2"/>
      <c r="AL1415" s="12"/>
      <c r="AM1415" s="11"/>
      <c r="AN1415" s="11"/>
      <c r="AO1415" s="11"/>
      <c r="AP1415" s="11"/>
      <c r="AQ1415" s="11"/>
      <c r="AR1415" s="11"/>
      <c r="AS1415" s="12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6"/>
      <c r="BE1415" s="16"/>
    </row>
    <row r="1416" spans="1:57" x14ac:dyDescent="0.3">
      <c r="A1416" s="11" t="s">
        <v>4776</v>
      </c>
      <c r="B1416" s="11" t="s">
        <v>4777</v>
      </c>
      <c r="C1416" s="11" t="s">
        <v>1372</v>
      </c>
      <c r="D1416" s="11" t="s">
        <v>3706</v>
      </c>
      <c r="E1416" s="11" t="s">
        <v>3707</v>
      </c>
      <c r="F1416" s="11" t="s">
        <v>3707</v>
      </c>
      <c r="G1416" s="13">
        <v>42766.297708333332</v>
      </c>
      <c r="H1416" s="13"/>
      <c r="I1416" s="11"/>
      <c r="J1416" s="11" t="s">
        <v>354</v>
      </c>
      <c r="K1416" s="11"/>
      <c r="L1416" s="11" t="s">
        <v>699</v>
      </c>
      <c r="M1416" s="11" t="s">
        <v>353</v>
      </c>
      <c r="N1416" s="11">
        <v>1069960001</v>
      </c>
      <c r="O1416" s="11" t="s">
        <v>1473</v>
      </c>
      <c r="P1416" s="11" t="s">
        <v>115</v>
      </c>
      <c r="Q1416" s="11" t="s">
        <v>369</v>
      </c>
      <c r="R1416" s="11"/>
      <c r="S1416" s="11" t="s">
        <v>1374</v>
      </c>
      <c r="T1416" s="11">
        <v>32</v>
      </c>
      <c r="U1416" s="11">
        <v>29</v>
      </c>
      <c r="V1416" s="11"/>
      <c r="W1416" s="11"/>
      <c r="X1416" s="36">
        <f t="shared" si="44"/>
        <v>32</v>
      </c>
      <c r="Y1416" s="36">
        <f t="shared" si="45"/>
        <v>29</v>
      </c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2"/>
      <c r="AL1416" s="12"/>
      <c r="AM1416" s="12"/>
      <c r="AN1416" s="12"/>
      <c r="AO1416" s="11"/>
      <c r="AP1416" s="11"/>
      <c r="AQ1416" s="12"/>
      <c r="AR1416" s="12"/>
      <c r="AS1416" s="12"/>
      <c r="AT1416" s="11"/>
      <c r="AU1416" s="11"/>
      <c r="AV1416" s="11"/>
      <c r="AW1416" s="11"/>
      <c r="AX1416" s="11"/>
      <c r="AY1416" s="11"/>
      <c r="AZ1416" s="11"/>
      <c r="BA1416" s="11"/>
      <c r="BB1416" s="12"/>
      <c r="BC1416" s="11"/>
      <c r="BD1416" s="16"/>
      <c r="BE1416" s="16"/>
    </row>
    <row r="1417" spans="1:57" x14ac:dyDescent="0.3">
      <c r="A1417" s="11" t="s">
        <v>4778</v>
      </c>
      <c r="B1417" s="11" t="s">
        <v>4779</v>
      </c>
      <c r="C1417" s="11" t="s">
        <v>1372</v>
      </c>
      <c r="D1417" s="11" t="s">
        <v>1400</v>
      </c>
      <c r="E1417" s="11" t="s">
        <v>471</v>
      </c>
      <c r="F1417" s="11" t="s">
        <v>471</v>
      </c>
      <c r="G1417" s="13">
        <v>42767.474444444444</v>
      </c>
      <c r="H1417" s="13"/>
      <c r="I1417" s="11"/>
      <c r="J1417" s="11" t="s">
        <v>350</v>
      </c>
      <c r="K1417" s="11"/>
      <c r="L1417" s="11" t="s">
        <v>699</v>
      </c>
      <c r="M1417" s="11" t="s">
        <v>353</v>
      </c>
      <c r="N1417" s="11">
        <v>1069960001</v>
      </c>
      <c r="O1417" s="11" t="s">
        <v>1473</v>
      </c>
      <c r="P1417" s="11" t="s">
        <v>77</v>
      </c>
      <c r="Q1417" s="11" t="s">
        <v>369</v>
      </c>
      <c r="R1417" s="11" t="s">
        <v>983</v>
      </c>
      <c r="S1417" s="11" t="s">
        <v>1374</v>
      </c>
      <c r="T1417" s="11"/>
      <c r="U1417" s="11"/>
      <c r="V1417" s="11"/>
      <c r="W1417" s="11"/>
      <c r="X1417" s="36">
        <f t="shared" si="44"/>
        <v>0</v>
      </c>
      <c r="Y1417" s="36">
        <f t="shared" si="45"/>
        <v>0</v>
      </c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2"/>
      <c r="AL1417" s="12"/>
      <c r="AM1417" s="11"/>
      <c r="AN1417" s="11"/>
      <c r="AO1417" s="11"/>
      <c r="AP1417" s="11"/>
      <c r="AQ1417" s="11"/>
      <c r="AR1417" s="11"/>
      <c r="AS1417" s="12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6"/>
      <c r="BE1417" s="16"/>
    </row>
    <row r="1418" spans="1:57" x14ac:dyDescent="0.3">
      <c r="A1418" s="11" t="s">
        <v>4780</v>
      </c>
      <c r="B1418" s="11" t="s">
        <v>4781</v>
      </c>
      <c r="C1418" s="11" t="s">
        <v>1372</v>
      </c>
      <c r="D1418" s="11" t="s">
        <v>4280</v>
      </c>
      <c r="E1418" s="11" t="s">
        <v>108</v>
      </c>
      <c r="F1418" s="11" t="s">
        <v>1062</v>
      </c>
      <c r="G1418" s="13">
        <v>42767.530162037037</v>
      </c>
      <c r="H1418" s="11"/>
      <c r="I1418" s="11"/>
      <c r="J1418" s="11" t="s">
        <v>350</v>
      </c>
      <c r="K1418" s="11"/>
      <c r="L1418" s="11" t="s">
        <v>704</v>
      </c>
      <c r="M1418" s="11" t="s">
        <v>348</v>
      </c>
      <c r="N1418" s="11">
        <v>1019950020</v>
      </c>
      <c r="O1418" s="11" t="s">
        <v>1475</v>
      </c>
      <c r="P1418" s="11" t="s">
        <v>108</v>
      </c>
      <c r="Q1418" s="11"/>
      <c r="R1418" s="11"/>
      <c r="S1418" s="11" t="s">
        <v>1374</v>
      </c>
      <c r="T1418" s="11">
        <v>131</v>
      </c>
      <c r="U1418" s="11"/>
      <c r="V1418" s="11"/>
      <c r="W1418" s="11"/>
      <c r="X1418" s="36">
        <f t="shared" si="44"/>
        <v>131</v>
      </c>
      <c r="Y1418" s="36">
        <f t="shared" si="45"/>
        <v>0</v>
      </c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2"/>
      <c r="AR1418" s="11"/>
      <c r="AS1418" s="12"/>
      <c r="AT1418" s="11"/>
      <c r="AU1418" s="11"/>
      <c r="AV1418" s="11"/>
      <c r="AW1418" s="11"/>
      <c r="AX1418" s="11"/>
      <c r="AY1418" s="11"/>
      <c r="AZ1418" s="11"/>
      <c r="BA1418" s="11"/>
      <c r="BB1418" s="12"/>
      <c r="BC1418" s="11"/>
      <c r="BD1418" s="16"/>
      <c r="BE1418" s="16"/>
    </row>
    <row r="1419" spans="1:57" x14ac:dyDescent="0.3">
      <c r="A1419" s="11" t="s">
        <v>4782</v>
      </c>
      <c r="B1419" s="11" t="s">
        <v>4783</v>
      </c>
      <c r="C1419" s="11" t="s">
        <v>1372</v>
      </c>
      <c r="D1419" s="11" t="s">
        <v>3706</v>
      </c>
      <c r="E1419" s="11" t="s">
        <v>3519</v>
      </c>
      <c r="F1419" s="11" t="s">
        <v>3509</v>
      </c>
      <c r="G1419" s="13">
        <v>42768.285694444443</v>
      </c>
      <c r="H1419" s="11"/>
      <c r="I1419" s="11"/>
      <c r="J1419" s="11" t="s">
        <v>387</v>
      </c>
      <c r="K1419" s="11"/>
      <c r="L1419" s="11" t="s">
        <v>704</v>
      </c>
      <c r="M1419" s="11" t="s">
        <v>348</v>
      </c>
      <c r="N1419" s="11">
        <v>1019950020</v>
      </c>
      <c r="O1419" s="11" t="s">
        <v>1475</v>
      </c>
      <c r="P1419" s="11" t="s">
        <v>165</v>
      </c>
      <c r="Q1419" s="11"/>
      <c r="R1419" s="11"/>
      <c r="S1419" s="11" t="s">
        <v>1374</v>
      </c>
      <c r="T1419" s="11"/>
      <c r="U1419" s="11"/>
      <c r="V1419" s="11"/>
      <c r="W1419" s="11"/>
      <c r="X1419" s="36">
        <f t="shared" si="44"/>
        <v>0</v>
      </c>
      <c r="Y1419" s="36">
        <f t="shared" si="45"/>
        <v>0</v>
      </c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2"/>
      <c r="AL1419" s="12"/>
      <c r="AM1419" s="12"/>
      <c r="AN1419" s="12"/>
      <c r="AO1419" s="11"/>
      <c r="AP1419" s="11"/>
      <c r="AQ1419" s="12"/>
      <c r="AR1419" s="11"/>
      <c r="AS1419" s="12"/>
      <c r="AT1419" s="11"/>
      <c r="AU1419" s="11"/>
      <c r="AV1419" s="11"/>
      <c r="AW1419" s="11"/>
      <c r="AX1419" s="11"/>
      <c r="AY1419" s="11"/>
      <c r="AZ1419" s="11"/>
      <c r="BA1419" s="11"/>
      <c r="BB1419" s="12"/>
      <c r="BC1419" s="11"/>
      <c r="BD1419" s="16"/>
      <c r="BE1419" s="16"/>
    </row>
    <row r="1420" spans="1:57" x14ac:dyDescent="0.3">
      <c r="A1420" s="11" t="s">
        <v>4784</v>
      </c>
      <c r="B1420" s="11" t="s">
        <v>4785</v>
      </c>
      <c r="C1420" s="11" t="s">
        <v>1372</v>
      </c>
      <c r="D1420" s="11" t="s">
        <v>2880</v>
      </c>
      <c r="E1420" s="11" t="s">
        <v>2881</v>
      </c>
      <c r="F1420" s="11" t="s">
        <v>2881</v>
      </c>
      <c r="G1420" s="13">
        <v>42768.366944444446</v>
      </c>
      <c r="H1420" s="13"/>
      <c r="I1420" s="11"/>
      <c r="J1420" s="11" t="s">
        <v>350</v>
      </c>
      <c r="K1420" s="11"/>
      <c r="L1420" s="11" t="s">
        <v>704</v>
      </c>
      <c r="M1420" s="11" t="s">
        <v>348</v>
      </c>
      <c r="N1420" s="11">
        <v>1019950020</v>
      </c>
      <c r="O1420" s="11" t="s">
        <v>1475</v>
      </c>
      <c r="P1420" s="11" t="s">
        <v>2161</v>
      </c>
      <c r="Q1420" s="11" t="s">
        <v>2316</v>
      </c>
      <c r="R1420" s="11"/>
      <c r="S1420" s="11" t="s">
        <v>1374</v>
      </c>
      <c r="T1420" s="11">
        <v>12</v>
      </c>
      <c r="U1420" s="11"/>
      <c r="V1420" s="11"/>
      <c r="W1420" s="11"/>
      <c r="X1420" s="36">
        <f t="shared" si="44"/>
        <v>12</v>
      </c>
      <c r="Y1420" s="36">
        <f t="shared" si="45"/>
        <v>0</v>
      </c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2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6"/>
      <c r="BE1420" s="16"/>
    </row>
    <row r="1421" spans="1:57" x14ac:dyDescent="0.3">
      <c r="A1421" s="11" t="s">
        <v>4786</v>
      </c>
      <c r="B1421" s="11" t="s">
        <v>4787</v>
      </c>
      <c r="C1421" s="11" t="s">
        <v>1372</v>
      </c>
      <c r="D1421" s="11" t="s">
        <v>1400</v>
      </c>
      <c r="E1421" s="11" t="s">
        <v>471</v>
      </c>
      <c r="F1421" s="11" t="s">
        <v>471</v>
      </c>
      <c r="G1421" s="13">
        <v>42768.594409722224</v>
      </c>
      <c r="H1421" s="11"/>
      <c r="I1421" s="11"/>
      <c r="J1421" s="11" t="s">
        <v>350</v>
      </c>
      <c r="K1421" s="11"/>
      <c r="L1421" s="11" t="s">
        <v>699</v>
      </c>
      <c r="M1421" s="11" t="s">
        <v>353</v>
      </c>
      <c r="N1421" s="11">
        <v>1019960004</v>
      </c>
      <c r="O1421" s="11" t="s">
        <v>1473</v>
      </c>
      <c r="P1421" s="11" t="s">
        <v>77</v>
      </c>
      <c r="Q1421" s="11" t="s">
        <v>369</v>
      </c>
      <c r="R1421" s="11" t="s">
        <v>983</v>
      </c>
      <c r="S1421" s="11" t="s">
        <v>1374</v>
      </c>
      <c r="T1421" s="11"/>
      <c r="U1421" s="11"/>
      <c r="V1421" s="11"/>
      <c r="W1421" s="11"/>
      <c r="X1421" s="36">
        <f t="shared" si="44"/>
        <v>0</v>
      </c>
      <c r="Y1421" s="36">
        <f t="shared" si="45"/>
        <v>0</v>
      </c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6"/>
      <c r="BE1421" s="16"/>
    </row>
    <row r="1422" spans="1:57" x14ac:dyDescent="0.3">
      <c r="A1422" s="11" t="s">
        <v>4788</v>
      </c>
      <c r="B1422" s="11" t="s">
        <v>4789</v>
      </c>
      <c r="C1422" s="11" t="s">
        <v>1372</v>
      </c>
      <c r="D1422" s="11" t="s">
        <v>1436</v>
      </c>
      <c r="E1422" s="11" t="s">
        <v>423</v>
      </c>
      <c r="F1422" s="11" t="s">
        <v>423</v>
      </c>
      <c r="G1422" s="13">
        <v>42768.632060185184</v>
      </c>
      <c r="H1422" s="13"/>
      <c r="I1422" s="11"/>
      <c r="J1422" s="11" t="s">
        <v>350</v>
      </c>
      <c r="K1422" s="11"/>
      <c r="L1422" s="11" t="s">
        <v>1047</v>
      </c>
      <c r="M1422" s="11" t="s">
        <v>348</v>
      </c>
      <c r="N1422" s="11">
        <v>1019960005</v>
      </c>
      <c r="O1422" s="11" t="s">
        <v>1475</v>
      </c>
      <c r="P1422" s="11" t="s">
        <v>297</v>
      </c>
      <c r="Q1422" s="11" t="s">
        <v>369</v>
      </c>
      <c r="R1422" s="11"/>
      <c r="S1422" s="11" t="s">
        <v>1374</v>
      </c>
      <c r="T1422" s="11"/>
      <c r="U1422" s="11">
        <v>18</v>
      </c>
      <c r="V1422" s="11"/>
      <c r="W1422" s="11"/>
      <c r="X1422" s="36">
        <f t="shared" si="44"/>
        <v>0</v>
      </c>
      <c r="Y1422" s="36">
        <f t="shared" si="45"/>
        <v>18</v>
      </c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1"/>
      <c r="AU1422" s="11"/>
      <c r="AV1422" s="11"/>
      <c r="AW1422" s="11"/>
      <c r="AX1422" s="11"/>
      <c r="AY1422" s="11"/>
      <c r="AZ1422" s="11"/>
      <c r="BA1422" s="11"/>
      <c r="BB1422" s="12"/>
      <c r="BC1422" s="11"/>
      <c r="BD1422" s="16"/>
      <c r="BE1422" s="16"/>
    </row>
    <row r="1423" spans="1:57" x14ac:dyDescent="0.3">
      <c r="A1423" s="11" t="s">
        <v>4790</v>
      </c>
      <c r="B1423" s="11" t="s">
        <v>4791</v>
      </c>
      <c r="C1423" s="11" t="s">
        <v>1372</v>
      </c>
      <c r="D1423" s="11" t="s">
        <v>1449</v>
      </c>
      <c r="E1423" s="11" t="s">
        <v>649</v>
      </c>
      <c r="F1423" s="11" t="s">
        <v>649</v>
      </c>
      <c r="G1423" s="13">
        <v>42769.308981481481</v>
      </c>
      <c r="H1423" s="11">
        <v>42817.646157407406</v>
      </c>
      <c r="I1423" s="11" t="s">
        <v>649</v>
      </c>
      <c r="J1423" s="11" t="s">
        <v>350</v>
      </c>
      <c r="K1423" s="11"/>
      <c r="L1423" s="11" t="s">
        <v>699</v>
      </c>
      <c r="M1423" s="11" t="s">
        <v>353</v>
      </c>
      <c r="N1423" s="11">
        <v>1069960001</v>
      </c>
      <c r="O1423" s="11" t="s">
        <v>1473</v>
      </c>
      <c r="P1423" s="11" t="s">
        <v>77</v>
      </c>
      <c r="Q1423" s="11" t="s">
        <v>369</v>
      </c>
      <c r="R1423" s="11" t="s">
        <v>983</v>
      </c>
      <c r="S1423" s="11" t="s">
        <v>1374</v>
      </c>
      <c r="T1423" s="11"/>
      <c r="U1423" s="11"/>
      <c r="V1423" s="11"/>
      <c r="W1423" s="11"/>
      <c r="X1423" s="36">
        <f t="shared" si="44"/>
        <v>0</v>
      </c>
      <c r="Y1423" s="36">
        <f t="shared" si="45"/>
        <v>0</v>
      </c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6"/>
      <c r="BE1423" s="16"/>
    </row>
    <row r="1424" spans="1:57" x14ac:dyDescent="0.3">
      <c r="A1424" s="11" t="s">
        <v>4792</v>
      </c>
      <c r="B1424" s="11" t="s">
        <v>4793</v>
      </c>
      <c r="C1424" s="11" t="s">
        <v>1372</v>
      </c>
      <c r="D1424" s="11" t="s">
        <v>1489</v>
      </c>
      <c r="E1424" s="11" t="s">
        <v>738</v>
      </c>
      <c r="F1424" s="11" t="s">
        <v>738</v>
      </c>
      <c r="G1424" s="13">
        <v>42769.318009259259</v>
      </c>
      <c r="H1424" s="13"/>
      <c r="I1424" s="11"/>
      <c r="J1424" s="11" t="s">
        <v>350</v>
      </c>
      <c r="K1424" s="11"/>
      <c r="L1424" s="11" t="s">
        <v>699</v>
      </c>
      <c r="M1424" s="11" t="s">
        <v>353</v>
      </c>
      <c r="N1424" s="11">
        <v>1069960001</v>
      </c>
      <c r="O1424" s="11" t="s">
        <v>1473</v>
      </c>
      <c r="P1424" s="11" t="s">
        <v>653</v>
      </c>
      <c r="Q1424" s="11" t="s">
        <v>369</v>
      </c>
      <c r="R1424" s="11" t="s">
        <v>978</v>
      </c>
      <c r="S1424" s="11" t="s">
        <v>1374</v>
      </c>
      <c r="T1424" s="11"/>
      <c r="U1424" s="11"/>
      <c r="V1424" s="11"/>
      <c r="W1424" s="11"/>
      <c r="X1424" s="36">
        <f t="shared" si="44"/>
        <v>0</v>
      </c>
      <c r="Y1424" s="36">
        <f t="shared" si="45"/>
        <v>0</v>
      </c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2"/>
      <c r="AL1424" s="12"/>
      <c r="AM1424" s="11"/>
      <c r="AN1424" s="11"/>
      <c r="AO1424" s="11"/>
      <c r="AP1424" s="11"/>
      <c r="AQ1424" s="11"/>
      <c r="AR1424" s="11"/>
      <c r="AS1424" s="12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6"/>
      <c r="BE1424" s="16"/>
    </row>
    <row r="1425" spans="1:57" x14ac:dyDescent="0.3">
      <c r="A1425" s="11" t="s">
        <v>4794</v>
      </c>
      <c r="B1425" s="11" t="s">
        <v>4795</v>
      </c>
      <c r="C1425" s="11" t="s">
        <v>1372</v>
      </c>
      <c r="D1425" s="11" t="s">
        <v>1435</v>
      </c>
      <c r="E1425" s="11" t="s">
        <v>124</v>
      </c>
      <c r="F1425" s="11" t="s">
        <v>124</v>
      </c>
      <c r="G1425" s="13">
        <v>42769.558182870373</v>
      </c>
      <c r="H1425" s="11"/>
      <c r="I1425" s="11"/>
      <c r="J1425" s="11" t="s">
        <v>350</v>
      </c>
      <c r="K1425" s="11"/>
      <c r="L1425" s="11" t="s">
        <v>1047</v>
      </c>
      <c r="M1425" s="11" t="s">
        <v>348</v>
      </c>
      <c r="N1425" s="11">
        <v>1019960005</v>
      </c>
      <c r="O1425" s="11" t="s">
        <v>1475</v>
      </c>
      <c r="P1425" s="11" t="s">
        <v>124</v>
      </c>
      <c r="Q1425" s="11" t="s">
        <v>369</v>
      </c>
      <c r="R1425" s="11" t="s">
        <v>978</v>
      </c>
      <c r="S1425" s="11" t="s">
        <v>1374</v>
      </c>
      <c r="T1425" s="11"/>
      <c r="U1425" s="11"/>
      <c r="V1425" s="11"/>
      <c r="W1425" s="11"/>
      <c r="X1425" s="36">
        <f t="shared" si="44"/>
        <v>0</v>
      </c>
      <c r="Y1425" s="36">
        <f t="shared" si="45"/>
        <v>0</v>
      </c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2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6"/>
      <c r="BE1425" s="16"/>
    </row>
    <row r="1426" spans="1:57" x14ac:dyDescent="0.3">
      <c r="A1426" s="11" t="s">
        <v>4796</v>
      </c>
      <c r="B1426" s="11" t="s">
        <v>4797</v>
      </c>
      <c r="C1426" s="11" t="s">
        <v>1372</v>
      </c>
      <c r="D1426" s="11" t="s">
        <v>1435</v>
      </c>
      <c r="E1426" s="11" t="s">
        <v>124</v>
      </c>
      <c r="F1426" s="11" t="s">
        <v>124</v>
      </c>
      <c r="G1426" s="13">
        <v>42769.571412037039</v>
      </c>
      <c r="H1426" s="13"/>
      <c r="I1426" s="11"/>
      <c r="J1426" s="11" t="s">
        <v>350</v>
      </c>
      <c r="K1426" s="11"/>
      <c r="L1426" s="11" t="s">
        <v>1047</v>
      </c>
      <c r="M1426" s="11" t="s">
        <v>348</v>
      </c>
      <c r="N1426" s="11">
        <v>1019960005</v>
      </c>
      <c r="O1426" s="11" t="s">
        <v>1475</v>
      </c>
      <c r="P1426" s="11" t="s">
        <v>124</v>
      </c>
      <c r="Q1426" s="11" t="s">
        <v>2180</v>
      </c>
      <c r="R1426" s="11" t="s">
        <v>978</v>
      </c>
      <c r="S1426" s="11" t="s">
        <v>1374</v>
      </c>
      <c r="T1426" s="11"/>
      <c r="U1426" s="11"/>
      <c r="V1426" s="11"/>
      <c r="W1426" s="11"/>
      <c r="X1426" s="36">
        <f t="shared" si="44"/>
        <v>0</v>
      </c>
      <c r="Y1426" s="36">
        <f t="shared" si="45"/>
        <v>0</v>
      </c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2"/>
      <c r="AL1426" s="12"/>
      <c r="AM1426" s="11"/>
      <c r="AN1426" s="11"/>
      <c r="AO1426" s="11"/>
      <c r="AP1426" s="11"/>
      <c r="AQ1426" s="12"/>
      <c r="AR1426" s="12"/>
      <c r="AS1426" s="12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6"/>
      <c r="BE1426" s="16"/>
    </row>
    <row r="1427" spans="1:57" x14ac:dyDescent="0.3">
      <c r="A1427" s="11" t="s">
        <v>4798</v>
      </c>
      <c r="B1427" s="11" t="s">
        <v>4799</v>
      </c>
      <c r="C1427" s="11" t="s">
        <v>1372</v>
      </c>
      <c r="D1427" s="11" t="s">
        <v>1501</v>
      </c>
      <c r="E1427" s="11" t="s">
        <v>696</v>
      </c>
      <c r="F1427" s="11" t="s">
        <v>696</v>
      </c>
      <c r="G1427" s="13">
        <v>42769.599965277775</v>
      </c>
      <c r="H1427" s="13"/>
      <c r="I1427" s="11"/>
      <c r="J1427" s="11" t="s">
        <v>350</v>
      </c>
      <c r="K1427" s="11"/>
      <c r="L1427" s="11" t="s">
        <v>699</v>
      </c>
      <c r="M1427" s="11" t="s">
        <v>353</v>
      </c>
      <c r="N1427" s="11">
        <v>1069960001</v>
      </c>
      <c r="O1427" s="11" t="s">
        <v>1473</v>
      </c>
      <c r="P1427" s="11" t="s">
        <v>520</v>
      </c>
      <c r="Q1427" s="11" t="s">
        <v>369</v>
      </c>
      <c r="R1427" s="11" t="s">
        <v>983</v>
      </c>
      <c r="S1427" s="11" t="s">
        <v>1374</v>
      </c>
      <c r="T1427" s="11">
        <v>40</v>
      </c>
      <c r="U1427" s="11">
        <v>40</v>
      </c>
      <c r="V1427" s="11"/>
      <c r="W1427" s="11"/>
      <c r="X1427" s="36">
        <f t="shared" si="44"/>
        <v>40</v>
      </c>
      <c r="Y1427" s="36">
        <f t="shared" si="45"/>
        <v>40</v>
      </c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2"/>
      <c r="AL1427" s="11"/>
      <c r="AM1427" s="11"/>
      <c r="AN1427" s="11"/>
      <c r="AO1427" s="11"/>
      <c r="AP1427" s="11"/>
      <c r="AQ1427" s="12"/>
      <c r="AR1427" s="11"/>
      <c r="AS1427" s="12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6"/>
      <c r="BE1427" s="16"/>
    </row>
    <row r="1428" spans="1:57" x14ac:dyDescent="0.3">
      <c r="A1428" s="11" t="s">
        <v>4800</v>
      </c>
      <c r="B1428" s="11" t="s">
        <v>4801</v>
      </c>
      <c r="C1428" s="11" t="s">
        <v>1372</v>
      </c>
      <c r="D1428" s="11" t="s">
        <v>1382</v>
      </c>
      <c r="E1428" s="11" t="s">
        <v>412</v>
      </c>
      <c r="F1428" s="11" t="s">
        <v>412</v>
      </c>
      <c r="G1428" s="13">
        <v>42769.485648148147</v>
      </c>
      <c r="H1428" s="13"/>
      <c r="I1428" s="11"/>
      <c r="J1428" s="11" t="s">
        <v>387</v>
      </c>
      <c r="K1428" s="11"/>
      <c r="L1428" s="11"/>
      <c r="M1428" s="11"/>
      <c r="N1428" s="11"/>
      <c r="O1428" s="11"/>
      <c r="P1428" s="11" t="s">
        <v>165</v>
      </c>
      <c r="Q1428" s="11"/>
      <c r="R1428" s="11"/>
      <c r="S1428" s="11" t="s">
        <v>1374</v>
      </c>
      <c r="T1428" s="11"/>
      <c r="U1428" s="11"/>
      <c r="V1428" s="11"/>
      <c r="W1428" s="11"/>
      <c r="X1428" s="36">
        <f t="shared" si="44"/>
        <v>0</v>
      </c>
      <c r="Y1428" s="36">
        <f t="shared" si="45"/>
        <v>0</v>
      </c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2"/>
      <c r="AL1428" s="12"/>
      <c r="AM1428" s="11"/>
      <c r="AN1428" s="11"/>
      <c r="AO1428" s="11"/>
      <c r="AP1428" s="11"/>
      <c r="AQ1428" s="11"/>
      <c r="AR1428" s="11"/>
      <c r="AS1428" s="12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6"/>
      <c r="BE1428" s="16"/>
    </row>
    <row r="1429" spans="1:57" x14ac:dyDescent="0.3">
      <c r="A1429" s="11" t="s">
        <v>4802</v>
      </c>
      <c r="B1429" s="11" t="s">
        <v>4803</v>
      </c>
      <c r="C1429" s="11" t="s">
        <v>1372</v>
      </c>
      <c r="D1429" s="11" t="s">
        <v>1517</v>
      </c>
      <c r="E1429" s="11" t="s">
        <v>4804</v>
      </c>
      <c r="F1429" s="11" t="s">
        <v>3904</v>
      </c>
      <c r="G1429" s="13">
        <v>42772.410752314812</v>
      </c>
      <c r="H1429" s="13">
        <v>42828.463414351849</v>
      </c>
      <c r="I1429" s="11" t="s">
        <v>380</v>
      </c>
      <c r="J1429" s="11" t="s">
        <v>357</v>
      </c>
      <c r="K1429" s="11"/>
      <c r="L1429" s="11" t="s">
        <v>704</v>
      </c>
      <c r="M1429" s="11" t="s">
        <v>348</v>
      </c>
      <c r="N1429" s="11">
        <v>1019960002</v>
      </c>
      <c r="O1429" s="11" t="s">
        <v>1475</v>
      </c>
      <c r="P1429" s="11" t="s">
        <v>124</v>
      </c>
      <c r="Q1429" s="11" t="s">
        <v>2180</v>
      </c>
      <c r="R1429" s="11" t="s">
        <v>978</v>
      </c>
      <c r="S1429" s="11" t="s">
        <v>1383</v>
      </c>
      <c r="T1429" s="11">
        <v>40</v>
      </c>
      <c r="U1429" s="11">
        <v>40</v>
      </c>
      <c r="V1429" s="11"/>
      <c r="W1429" s="11"/>
      <c r="X1429" s="36">
        <f t="shared" si="44"/>
        <v>40</v>
      </c>
      <c r="Y1429" s="36">
        <f t="shared" si="45"/>
        <v>40</v>
      </c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2"/>
      <c r="AL1429" s="11"/>
      <c r="AM1429" s="11"/>
      <c r="AN1429" s="11"/>
      <c r="AO1429" s="11"/>
      <c r="AP1429" s="11"/>
      <c r="AQ1429" s="12"/>
      <c r="AR1429" s="11"/>
      <c r="AS1429" s="12"/>
      <c r="AT1429" s="11"/>
      <c r="AU1429" s="11"/>
      <c r="AV1429" s="11"/>
      <c r="AW1429" s="11"/>
      <c r="AX1429" s="11"/>
      <c r="AY1429" s="11"/>
      <c r="AZ1429" s="11"/>
      <c r="BA1429" s="11"/>
      <c r="BB1429" s="12"/>
      <c r="BC1429" s="11"/>
      <c r="BD1429" s="16"/>
      <c r="BE1429" s="16"/>
    </row>
    <row r="1430" spans="1:57" x14ac:dyDescent="0.3">
      <c r="A1430" s="11" t="s">
        <v>4805</v>
      </c>
      <c r="B1430" s="11" t="s">
        <v>4806</v>
      </c>
      <c r="C1430" s="11" t="s">
        <v>1372</v>
      </c>
      <c r="D1430" s="11" t="s">
        <v>3567</v>
      </c>
      <c r="E1430" s="11" t="s">
        <v>645</v>
      </c>
      <c r="F1430" s="11" t="s">
        <v>645</v>
      </c>
      <c r="G1430" s="13">
        <v>42772.524814814817</v>
      </c>
      <c r="H1430" s="11"/>
      <c r="I1430" s="11"/>
      <c r="J1430" s="11" t="s">
        <v>350</v>
      </c>
      <c r="K1430" s="11"/>
      <c r="L1430" s="11" t="s">
        <v>704</v>
      </c>
      <c r="M1430" s="11" t="s">
        <v>348</v>
      </c>
      <c r="N1430" s="11">
        <v>1019950020</v>
      </c>
      <c r="O1430" s="11" t="s">
        <v>1475</v>
      </c>
      <c r="P1430" s="11" t="s">
        <v>124</v>
      </c>
      <c r="Q1430" s="11" t="s">
        <v>2180</v>
      </c>
      <c r="R1430" s="11" t="s">
        <v>978</v>
      </c>
      <c r="S1430" s="11" t="s">
        <v>1374</v>
      </c>
      <c r="T1430" s="11"/>
      <c r="U1430" s="11"/>
      <c r="V1430" s="11"/>
      <c r="W1430" s="11"/>
      <c r="X1430" s="36">
        <f t="shared" si="44"/>
        <v>0</v>
      </c>
      <c r="Y1430" s="36">
        <f t="shared" si="45"/>
        <v>0</v>
      </c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2"/>
      <c r="AL1430" s="12"/>
      <c r="AM1430" s="11"/>
      <c r="AN1430" s="11"/>
      <c r="AO1430" s="11"/>
      <c r="AP1430" s="11"/>
      <c r="AQ1430" s="12"/>
      <c r="AR1430" s="12"/>
      <c r="AS1430" s="12"/>
      <c r="AT1430" s="11"/>
      <c r="AU1430" s="11"/>
      <c r="AV1430" s="11"/>
      <c r="AW1430" s="11"/>
      <c r="AX1430" s="11"/>
      <c r="AY1430" s="11"/>
      <c r="AZ1430" s="11"/>
      <c r="BA1430" s="11"/>
      <c r="BB1430" s="12"/>
      <c r="BC1430" s="11"/>
      <c r="BD1430" s="16"/>
      <c r="BE1430" s="16"/>
    </row>
    <row r="1431" spans="1:57" x14ac:dyDescent="0.3">
      <c r="A1431" s="11" t="s">
        <v>4807</v>
      </c>
      <c r="B1431" s="11" t="s">
        <v>4808</v>
      </c>
      <c r="C1431" s="11" t="s">
        <v>1372</v>
      </c>
      <c r="D1431" s="11" t="s">
        <v>1449</v>
      </c>
      <c r="E1431" s="11" t="s">
        <v>649</v>
      </c>
      <c r="F1431" s="11" t="s">
        <v>649</v>
      </c>
      <c r="G1431" s="13">
        <v>42772.630810185183</v>
      </c>
      <c r="H1431" s="13">
        <v>42836.593298611115</v>
      </c>
      <c r="I1431" s="11" t="s">
        <v>4312</v>
      </c>
      <c r="J1431" s="11" t="s">
        <v>350</v>
      </c>
      <c r="K1431" s="11"/>
      <c r="L1431" s="11" t="s">
        <v>699</v>
      </c>
      <c r="M1431" s="11" t="s">
        <v>353</v>
      </c>
      <c r="N1431" s="11">
        <v>1069960001</v>
      </c>
      <c r="O1431" s="11" t="s">
        <v>1473</v>
      </c>
      <c r="P1431" s="11" t="s">
        <v>77</v>
      </c>
      <c r="Q1431" s="11" t="s">
        <v>369</v>
      </c>
      <c r="R1431" s="11" t="s">
        <v>983</v>
      </c>
      <c r="S1431" s="11" t="s">
        <v>1383</v>
      </c>
      <c r="T1431" s="11">
        <v>16</v>
      </c>
      <c r="U1431" s="11">
        <v>16</v>
      </c>
      <c r="V1431" s="11"/>
      <c r="W1431" s="11"/>
      <c r="X1431" s="36">
        <f t="shared" si="44"/>
        <v>16</v>
      </c>
      <c r="Y1431" s="36">
        <f t="shared" si="45"/>
        <v>16</v>
      </c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6"/>
      <c r="BE1431" s="16"/>
    </row>
    <row r="1432" spans="1:57" x14ac:dyDescent="0.3">
      <c r="A1432" s="11" t="s">
        <v>4809</v>
      </c>
      <c r="B1432" s="11" t="s">
        <v>4892</v>
      </c>
      <c r="C1432" s="11" t="s">
        <v>1372</v>
      </c>
      <c r="D1432" s="11" t="s">
        <v>1502</v>
      </c>
      <c r="E1432" s="11" t="s">
        <v>376</v>
      </c>
      <c r="F1432" s="11" t="s">
        <v>376</v>
      </c>
      <c r="G1432" s="13">
        <v>42773.017916666664</v>
      </c>
      <c r="H1432" s="13"/>
      <c r="I1432" s="11"/>
      <c r="J1432" s="11" t="s">
        <v>393</v>
      </c>
      <c r="K1432" s="11"/>
      <c r="L1432" s="11" t="s">
        <v>704</v>
      </c>
      <c r="M1432" s="11" t="s">
        <v>348</v>
      </c>
      <c r="N1432" s="11">
        <v>1019960008</v>
      </c>
      <c r="O1432" s="11" t="s">
        <v>1475</v>
      </c>
      <c r="P1432" s="11" t="s">
        <v>61</v>
      </c>
      <c r="Q1432" s="11" t="s">
        <v>369</v>
      </c>
      <c r="R1432" s="11" t="s">
        <v>978</v>
      </c>
      <c r="S1432" s="11" t="s">
        <v>1374</v>
      </c>
      <c r="T1432" s="11">
        <v>73</v>
      </c>
      <c r="U1432" s="11"/>
      <c r="V1432" s="11"/>
      <c r="W1432" s="11"/>
      <c r="X1432" s="36">
        <f t="shared" si="44"/>
        <v>73</v>
      </c>
      <c r="Y1432" s="36">
        <f t="shared" si="45"/>
        <v>0</v>
      </c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2"/>
      <c r="AN1432" s="11"/>
      <c r="AO1432" s="12"/>
      <c r="AP1432" s="11"/>
      <c r="AQ1432" s="12"/>
      <c r="AR1432" s="11"/>
      <c r="AS1432" s="12"/>
      <c r="AT1432" s="11"/>
      <c r="AU1432" s="11"/>
      <c r="AV1432" s="11"/>
      <c r="AW1432" s="11"/>
      <c r="AX1432" s="11"/>
      <c r="AY1432" s="11"/>
      <c r="AZ1432" s="11"/>
      <c r="BA1432" s="11"/>
      <c r="BB1432" s="12"/>
      <c r="BC1432" s="11"/>
      <c r="BD1432" s="16"/>
      <c r="BE1432" s="16"/>
    </row>
    <row r="1433" spans="1:57" x14ac:dyDescent="0.3">
      <c r="A1433" s="11" t="s">
        <v>4810</v>
      </c>
      <c r="B1433" s="11" t="s">
        <v>4811</v>
      </c>
      <c r="C1433" s="11" t="s">
        <v>1372</v>
      </c>
      <c r="D1433" s="11" t="s">
        <v>3706</v>
      </c>
      <c r="E1433" s="11" t="s">
        <v>3509</v>
      </c>
      <c r="F1433" s="11" t="s">
        <v>3509</v>
      </c>
      <c r="G1433" s="13">
        <v>42773.140439814815</v>
      </c>
      <c r="H1433" s="13"/>
      <c r="I1433" s="11"/>
      <c r="J1433" s="11" t="s">
        <v>387</v>
      </c>
      <c r="K1433" s="11"/>
      <c r="L1433" s="11" t="s">
        <v>704</v>
      </c>
      <c r="M1433" s="11" t="s">
        <v>353</v>
      </c>
      <c r="N1433" s="11">
        <v>1019950020</v>
      </c>
      <c r="O1433" s="11" t="s">
        <v>1475</v>
      </c>
      <c r="P1433" s="11" t="s">
        <v>2161</v>
      </c>
      <c r="Q1433" s="11"/>
      <c r="R1433" s="11"/>
      <c r="S1433" s="11" t="s">
        <v>1374</v>
      </c>
      <c r="T1433" s="11"/>
      <c r="U1433" s="11"/>
      <c r="V1433" s="11"/>
      <c r="W1433" s="11"/>
      <c r="X1433" s="36">
        <f t="shared" si="44"/>
        <v>0</v>
      </c>
      <c r="Y1433" s="36">
        <f t="shared" si="45"/>
        <v>0</v>
      </c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2"/>
      <c r="AL1433" s="12"/>
      <c r="AM1433" s="12"/>
      <c r="AN1433" s="12"/>
      <c r="AO1433" s="11"/>
      <c r="AP1433" s="11"/>
      <c r="AQ1433" s="12"/>
      <c r="AR1433" s="12"/>
      <c r="AS1433" s="12"/>
      <c r="AT1433" s="11"/>
      <c r="AU1433" s="11"/>
      <c r="AV1433" s="11"/>
      <c r="AW1433" s="11"/>
      <c r="AX1433" s="11"/>
      <c r="AY1433" s="11"/>
      <c r="AZ1433" s="11"/>
      <c r="BA1433" s="11"/>
      <c r="BB1433" s="12"/>
      <c r="BC1433" s="11"/>
      <c r="BD1433" s="16"/>
      <c r="BE1433" s="16"/>
    </row>
    <row r="1434" spans="1:57" x14ac:dyDescent="0.3">
      <c r="A1434" s="11" t="s">
        <v>4812</v>
      </c>
      <c r="B1434" s="11" t="s">
        <v>4813</v>
      </c>
      <c r="C1434" s="11" t="s">
        <v>1372</v>
      </c>
      <c r="D1434" s="11" t="s">
        <v>1449</v>
      </c>
      <c r="E1434" s="11" t="s">
        <v>649</v>
      </c>
      <c r="F1434" s="11" t="s">
        <v>649</v>
      </c>
      <c r="G1434" s="13">
        <v>42773.476967592593</v>
      </c>
      <c r="H1434" s="13">
        <v>42853.419675925928</v>
      </c>
      <c r="I1434" s="11" t="s">
        <v>649</v>
      </c>
      <c r="J1434" s="11" t="s">
        <v>350</v>
      </c>
      <c r="K1434" s="11"/>
      <c r="L1434" s="11" t="s">
        <v>4478</v>
      </c>
      <c r="M1434" s="11" t="s">
        <v>348</v>
      </c>
      <c r="N1434" s="11">
        <v>1019960005</v>
      </c>
      <c r="O1434" s="11" t="s">
        <v>1475</v>
      </c>
      <c r="P1434" s="11" t="s">
        <v>77</v>
      </c>
      <c r="Q1434" s="11" t="s">
        <v>369</v>
      </c>
      <c r="R1434" s="11" t="s">
        <v>983</v>
      </c>
      <c r="S1434" s="11" t="s">
        <v>1374</v>
      </c>
      <c r="T1434" s="11">
        <v>0</v>
      </c>
      <c r="U1434" s="11">
        <v>6</v>
      </c>
      <c r="V1434" s="11"/>
      <c r="W1434" s="11"/>
      <c r="X1434" s="36">
        <f t="shared" si="44"/>
        <v>0</v>
      </c>
      <c r="Y1434" s="36">
        <f t="shared" si="45"/>
        <v>6</v>
      </c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2"/>
      <c r="AN1434" s="11"/>
      <c r="AO1434" s="11"/>
      <c r="AP1434" s="11"/>
      <c r="AQ1434" s="12"/>
      <c r="AR1434" s="11"/>
      <c r="AS1434" s="12"/>
      <c r="AT1434" s="11"/>
      <c r="AU1434" s="11"/>
      <c r="AV1434" s="11"/>
      <c r="AW1434" s="11"/>
      <c r="AX1434" s="11"/>
      <c r="AY1434" s="11"/>
      <c r="AZ1434" s="11"/>
      <c r="BA1434" s="11"/>
      <c r="BB1434" s="12"/>
      <c r="BC1434" s="11"/>
      <c r="BD1434" s="16"/>
      <c r="BE1434" s="16"/>
    </row>
    <row r="1435" spans="1:57" x14ac:dyDescent="0.3">
      <c r="A1435" s="11" t="s">
        <v>4814</v>
      </c>
      <c r="B1435" s="11" t="s">
        <v>4893</v>
      </c>
      <c r="C1435" s="11" t="s">
        <v>1372</v>
      </c>
      <c r="D1435" s="11" t="s">
        <v>4692</v>
      </c>
      <c r="E1435" s="11" t="s">
        <v>3762</v>
      </c>
      <c r="F1435" s="11" t="s">
        <v>3762</v>
      </c>
      <c r="G1435" s="13">
        <v>42773.636030092595</v>
      </c>
      <c r="H1435" s="13"/>
      <c r="I1435" s="11"/>
      <c r="J1435" s="11" t="s">
        <v>419</v>
      </c>
      <c r="K1435" s="11"/>
      <c r="L1435" s="11" t="s">
        <v>1047</v>
      </c>
      <c r="M1435" s="11" t="s">
        <v>348</v>
      </c>
      <c r="N1435" s="11">
        <v>1019960005</v>
      </c>
      <c r="O1435" s="11"/>
      <c r="P1435" s="11" t="s">
        <v>111</v>
      </c>
      <c r="Q1435" s="11"/>
      <c r="R1435" s="11"/>
      <c r="S1435" s="11" t="s">
        <v>1374</v>
      </c>
      <c r="T1435" s="11"/>
      <c r="U1435" s="11"/>
      <c r="V1435" s="11"/>
      <c r="W1435" s="11"/>
      <c r="X1435" s="36">
        <f t="shared" si="44"/>
        <v>0</v>
      </c>
      <c r="Y1435" s="36">
        <f t="shared" si="45"/>
        <v>0</v>
      </c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6"/>
      <c r="BE1435" s="16"/>
    </row>
    <row r="1436" spans="1:57" x14ac:dyDescent="0.3">
      <c r="A1436" s="11" t="s">
        <v>4815</v>
      </c>
      <c r="B1436" s="11" t="s">
        <v>4816</v>
      </c>
      <c r="C1436" s="11" t="s">
        <v>1372</v>
      </c>
      <c r="D1436" s="11" t="s">
        <v>1476</v>
      </c>
      <c r="E1436" s="11" t="s">
        <v>810</v>
      </c>
      <c r="F1436" s="11" t="s">
        <v>4817</v>
      </c>
      <c r="G1436" s="13">
        <v>42773.670069444444</v>
      </c>
      <c r="H1436" s="13">
        <v>42828.465046296296</v>
      </c>
      <c r="I1436" s="11" t="s">
        <v>380</v>
      </c>
      <c r="J1436" s="11" t="s">
        <v>357</v>
      </c>
      <c r="K1436" s="11"/>
      <c r="L1436" s="11" t="s">
        <v>699</v>
      </c>
      <c r="M1436" s="11" t="s">
        <v>353</v>
      </c>
      <c r="N1436" s="11">
        <v>1069960001</v>
      </c>
      <c r="O1436" s="11" t="s">
        <v>1473</v>
      </c>
      <c r="P1436" s="11" t="s">
        <v>124</v>
      </c>
      <c r="Q1436" s="11" t="s">
        <v>2180</v>
      </c>
      <c r="R1436" s="11" t="s">
        <v>978</v>
      </c>
      <c r="S1436" s="11" t="s">
        <v>1383</v>
      </c>
      <c r="T1436" s="11">
        <v>104</v>
      </c>
      <c r="U1436" s="11">
        <v>104</v>
      </c>
      <c r="V1436" s="11"/>
      <c r="W1436" s="11"/>
      <c r="X1436" s="36">
        <f t="shared" si="44"/>
        <v>104</v>
      </c>
      <c r="Y1436" s="36">
        <f t="shared" si="45"/>
        <v>104</v>
      </c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6"/>
      <c r="BE1436" s="16"/>
    </row>
    <row r="1437" spans="1:57" x14ac:dyDescent="0.3">
      <c r="A1437" s="11" t="s">
        <v>4819</v>
      </c>
      <c r="B1437" s="11" t="s">
        <v>4820</v>
      </c>
      <c r="C1437" s="11" t="s">
        <v>1372</v>
      </c>
      <c r="D1437" s="11" t="s">
        <v>3198</v>
      </c>
      <c r="E1437" s="11" t="s">
        <v>654</v>
      </c>
      <c r="F1437" s="11" t="s">
        <v>654</v>
      </c>
      <c r="G1437" s="13">
        <v>42774.42255787037</v>
      </c>
      <c r="H1437" s="13"/>
      <c r="I1437" s="11"/>
      <c r="J1437" s="11" t="s">
        <v>350</v>
      </c>
      <c r="K1437" s="11"/>
      <c r="L1437" s="11" t="s">
        <v>704</v>
      </c>
      <c r="M1437" s="11" t="s">
        <v>353</v>
      </c>
      <c r="N1437" s="11">
        <v>1019960004</v>
      </c>
      <c r="O1437" s="11" t="s">
        <v>1475</v>
      </c>
      <c r="P1437" s="11" t="s">
        <v>520</v>
      </c>
      <c r="Q1437" s="11" t="s">
        <v>369</v>
      </c>
      <c r="R1437" s="11" t="s">
        <v>983</v>
      </c>
      <c r="S1437" s="11" t="s">
        <v>1374</v>
      </c>
      <c r="T1437" s="11"/>
      <c r="U1437" s="11"/>
      <c r="V1437" s="11"/>
      <c r="W1437" s="11"/>
      <c r="X1437" s="36">
        <f t="shared" si="44"/>
        <v>0</v>
      </c>
      <c r="Y1437" s="36">
        <f t="shared" si="45"/>
        <v>0</v>
      </c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2"/>
      <c r="AL1437" s="12"/>
      <c r="AM1437" s="12"/>
      <c r="AN1437" s="12"/>
      <c r="AO1437" s="11"/>
      <c r="AP1437" s="11"/>
      <c r="AQ1437" s="12"/>
      <c r="AR1437" s="12"/>
      <c r="AS1437" s="12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6"/>
      <c r="BE1437" s="16"/>
    </row>
    <row r="1438" spans="1:57" x14ac:dyDescent="0.3">
      <c r="A1438" s="11" t="s">
        <v>4821</v>
      </c>
      <c r="B1438" s="11" t="s">
        <v>4822</v>
      </c>
      <c r="C1438" s="11" t="s">
        <v>1372</v>
      </c>
      <c r="D1438" s="11" t="s">
        <v>1449</v>
      </c>
      <c r="E1438" s="11" t="s">
        <v>649</v>
      </c>
      <c r="F1438" s="11" t="s">
        <v>649</v>
      </c>
      <c r="G1438" s="13">
        <v>42774.435879629629</v>
      </c>
      <c r="H1438" s="13">
        <v>42828.650706018518</v>
      </c>
      <c r="I1438" s="11" t="s">
        <v>649</v>
      </c>
      <c r="J1438" s="11" t="s">
        <v>350</v>
      </c>
      <c r="K1438" s="11"/>
      <c r="L1438" s="11" t="s">
        <v>4478</v>
      </c>
      <c r="M1438" s="11" t="s">
        <v>348</v>
      </c>
      <c r="N1438" s="11">
        <v>1019960005</v>
      </c>
      <c r="O1438" s="11" t="s">
        <v>1475</v>
      </c>
      <c r="P1438" s="11" t="s">
        <v>77</v>
      </c>
      <c r="Q1438" s="11" t="s">
        <v>369</v>
      </c>
      <c r="R1438" s="11" t="s">
        <v>983</v>
      </c>
      <c r="S1438" s="11" t="s">
        <v>1374</v>
      </c>
      <c r="T1438" s="11">
        <v>11</v>
      </c>
      <c r="U1438" s="11">
        <v>11</v>
      </c>
      <c r="V1438" s="11"/>
      <c r="W1438" s="11"/>
      <c r="X1438" s="36">
        <f t="shared" si="44"/>
        <v>11</v>
      </c>
      <c r="Y1438" s="36">
        <f t="shared" si="45"/>
        <v>11</v>
      </c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2"/>
      <c r="AL1438" s="12"/>
      <c r="AM1438" s="11"/>
      <c r="AN1438" s="11"/>
      <c r="AO1438" s="11"/>
      <c r="AP1438" s="11"/>
      <c r="AQ1438" s="12"/>
      <c r="AR1438" s="11"/>
      <c r="AS1438" s="12"/>
      <c r="AT1438" s="11"/>
      <c r="AU1438" s="11"/>
      <c r="AV1438" s="11"/>
      <c r="AW1438" s="11"/>
      <c r="AX1438" s="11"/>
      <c r="AY1438" s="11"/>
      <c r="AZ1438" s="11"/>
      <c r="BA1438" s="11"/>
      <c r="BB1438" s="12"/>
      <c r="BC1438" s="11"/>
      <c r="BD1438" s="16"/>
      <c r="BE1438" s="16"/>
    </row>
    <row r="1439" spans="1:57" x14ac:dyDescent="0.3">
      <c r="A1439" s="11" t="s">
        <v>4823</v>
      </c>
      <c r="B1439" s="11" t="s">
        <v>4824</v>
      </c>
      <c r="C1439" s="11" t="s">
        <v>1372</v>
      </c>
      <c r="D1439" s="11" t="s">
        <v>1449</v>
      </c>
      <c r="E1439" s="11" t="s">
        <v>649</v>
      </c>
      <c r="F1439" s="11" t="s">
        <v>649</v>
      </c>
      <c r="G1439" s="13">
        <v>42774.493090277778</v>
      </c>
      <c r="H1439" s="13">
        <v>42830.316759259258</v>
      </c>
      <c r="I1439" s="11" t="s">
        <v>649</v>
      </c>
      <c r="J1439" s="11" t="s">
        <v>350</v>
      </c>
      <c r="K1439" s="11"/>
      <c r="L1439" s="11" t="s">
        <v>4478</v>
      </c>
      <c r="M1439" s="11" t="s">
        <v>348</v>
      </c>
      <c r="N1439" s="11">
        <v>1019960005</v>
      </c>
      <c r="O1439" s="11" t="s">
        <v>1475</v>
      </c>
      <c r="P1439" s="11" t="s">
        <v>77</v>
      </c>
      <c r="Q1439" s="11" t="s">
        <v>369</v>
      </c>
      <c r="R1439" s="11" t="s">
        <v>983</v>
      </c>
      <c r="S1439" s="11" t="s">
        <v>1374</v>
      </c>
      <c r="T1439" s="11">
        <v>50</v>
      </c>
      <c r="U1439" s="11"/>
      <c r="V1439" s="11"/>
      <c r="W1439" s="11"/>
      <c r="X1439" s="36">
        <f t="shared" si="44"/>
        <v>50</v>
      </c>
      <c r="Y1439" s="36">
        <f t="shared" si="45"/>
        <v>0</v>
      </c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6"/>
      <c r="BE1439" s="16"/>
    </row>
    <row r="1440" spans="1:57" x14ac:dyDescent="0.3">
      <c r="A1440" s="11" t="s">
        <v>4825</v>
      </c>
      <c r="B1440" s="11" t="s">
        <v>4826</v>
      </c>
      <c r="C1440" s="11" t="s">
        <v>1372</v>
      </c>
      <c r="D1440" s="11" t="s">
        <v>1477</v>
      </c>
      <c r="E1440" s="11" t="s">
        <v>382</v>
      </c>
      <c r="F1440" s="11" t="s">
        <v>382</v>
      </c>
      <c r="G1440" s="13">
        <v>42774.627500000002</v>
      </c>
      <c r="H1440" s="11"/>
      <c r="I1440" s="11"/>
      <c r="J1440" s="11" t="s">
        <v>350</v>
      </c>
      <c r="K1440" s="11"/>
      <c r="L1440" s="11" t="s">
        <v>704</v>
      </c>
      <c r="M1440" s="11" t="s">
        <v>348</v>
      </c>
      <c r="N1440" s="11">
        <v>1019960002</v>
      </c>
      <c r="O1440" s="11" t="s">
        <v>1475</v>
      </c>
      <c r="P1440" s="11" t="s">
        <v>124</v>
      </c>
      <c r="Q1440" s="11" t="s">
        <v>369</v>
      </c>
      <c r="R1440" s="11" t="s">
        <v>978</v>
      </c>
      <c r="S1440" s="11" t="s">
        <v>1383</v>
      </c>
      <c r="T1440" s="11">
        <v>30</v>
      </c>
      <c r="U1440" s="11"/>
      <c r="V1440" s="11"/>
      <c r="W1440" s="11"/>
      <c r="X1440" s="36">
        <f t="shared" si="44"/>
        <v>30</v>
      </c>
      <c r="Y1440" s="36">
        <f t="shared" si="45"/>
        <v>0</v>
      </c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2"/>
      <c r="AL1440" s="12"/>
      <c r="AM1440" s="11"/>
      <c r="AN1440" s="11"/>
      <c r="AO1440" s="11"/>
      <c r="AP1440" s="11"/>
      <c r="AQ1440" s="12"/>
      <c r="AR1440" s="12"/>
      <c r="AS1440" s="12"/>
      <c r="AT1440" s="11"/>
      <c r="AU1440" s="11"/>
      <c r="AV1440" s="11"/>
      <c r="AW1440" s="11"/>
      <c r="AX1440" s="11"/>
      <c r="AY1440" s="11"/>
      <c r="AZ1440" s="11"/>
      <c r="BA1440" s="11"/>
      <c r="BB1440" s="12"/>
      <c r="BC1440" s="11"/>
      <c r="BD1440" s="16"/>
      <c r="BE1440" s="16"/>
    </row>
    <row r="1441" spans="1:57" x14ac:dyDescent="0.3">
      <c r="A1441" s="11" t="s">
        <v>4827</v>
      </c>
      <c r="B1441" s="11" t="s">
        <v>4828</v>
      </c>
      <c r="C1441" s="11" t="s">
        <v>1372</v>
      </c>
      <c r="D1441" s="11" t="s">
        <v>1477</v>
      </c>
      <c r="E1441" s="11" t="s">
        <v>382</v>
      </c>
      <c r="F1441" s="11" t="s">
        <v>382</v>
      </c>
      <c r="G1441" s="13">
        <v>42774.633622685185</v>
      </c>
      <c r="H1441" s="13"/>
      <c r="I1441" s="11"/>
      <c r="J1441" s="11" t="s">
        <v>350</v>
      </c>
      <c r="K1441" s="11"/>
      <c r="L1441" s="11" t="s">
        <v>704</v>
      </c>
      <c r="M1441" s="11" t="s">
        <v>348</v>
      </c>
      <c r="N1441" s="11">
        <v>1019960002</v>
      </c>
      <c r="O1441" s="11" t="s">
        <v>1475</v>
      </c>
      <c r="P1441" s="11" t="s">
        <v>124</v>
      </c>
      <c r="Q1441" s="11"/>
      <c r="R1441" s="11" t="s">
        <v>978</v>
      </c>
      <c r="S1441" s="11" t="s">
        <v>1374</v>
      </c>
      <c r="T1441" s="11"/>
      <c r="U1441" s="11"/>
      <c r="V1441" s="11"/>
      <c r="W1441" s="11"/>
      <c r="X1441" s="36">
        <f t="shared" si="44"/>
        <v>0</v>
      </c>
      <c r="Y1441" s="36">
        <f t="shared" si="45"/>
        <v>0</v>
      </c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2"/>
      <c r="AL1441" s="12"/>
      <c r="AM1441" s="12"/>
      <c r="AN1441" s="12"/>
      <c r="AO1441" s="11"/>
      <c r="AP1441" s="11"/>
      <c r="AQ1441" s="12"/>
      <c r="AR1441" s="12"/>
      <c r="AS1441" s="12"/>
      <c r="AT1441" s="11"/>
      <c r="AU1441" s="11"/>
      <c r="AV1441" s="11"/>
      <c r="AW1441" s="11"/>
      <c r="AX1441" s="11"/>
      <c r="AY1441" s="11"/>
      <c r="AZ1441" s="11"/>
      <c r="BA1441" s="11"/>
      <c r="BB1441" s="12"/>
      <c r="BC1441" s="11"/>
      <c r="BD1441" s="16"/>
      <c r="BE1441" s="16"/>
    </row>
    <row r="1442" spans="1:57" x14ac:dyDescent="0.3">
      <c r="A1442" s="11" t="s">
        <v>4829</v>
      </c>
      <c r="B1442" s="11" t="s">
        <v>4894</v>
      </c>
      <c r="C1442" s="11" t="s">
        <v>1372</v>
      </c>
      <c r="D1442" s="11" t="s">
        <v>1501</v>
      </c>
      <c r="E1442" s="11" t="s">
        <v>696</v>
      </c>
      <c r="F1442" s="11" t="s">
        <v>696</v>
      </c>
      <c r="G1442" s="13">
        <v>42774.647974537038</v>
      </c>
      <c r="H1442" s="13">
        <v>42830.55804398148</v>
      </c>
      <c r="I1442" s="11" t="s">
        <v>696</v>
      </c>
      <c r="J1442" s="11" t="s">
        <v>350</v>
      </c>
      <c r="K1442" s="11"/>
      <c r="L1442" s="11" t="s">
        <v>704</v>
      </c>
      <c r="M1442" s="11" t="s">
        <v>348</v>
      </c>
      <c r="N1442" s="11">
        <v>1069960002</v>
      </c>
      <c r="O1442" s="11" t="s">
        <v>1475</v>
      </c>
      <c r="P1442" s="11" t="s">
        <v>520</v>
      </c>
      <c r="Q1442" s="11"/>
      <c r="R1442" s="11" t="s">
        <v>983</v>
      </c>
      <c r="S1442" s="11" t="s">
        <v>1374</v>
      </c>
      <c r="T1442" s="11"/>
      <c r="U1442" s="11"/>
      <c r="V1442" s="11"/>
      <c r="W1442" s="11"/>
      <c r="X1442" s="36">
        <f t="shared" si="44"/>
        <v>0</v>
      </c>
      <c r="Y1442" s="36">
        <f t="shared" si="45"/>
        <v>0</v>
      </c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2"/>
      <c r="AL1442" s="12"/>
      <c r="AM1442" s="11"/>
      <c r="AN1442" s="11"/>
      <c r="AO1442" s="11"/>
      <c r="AP1442" s="11"/>
      <c r="AQ1442" s="12"/>
      <c r="AR1442" s="12"/>
      <c r="AS1442" s="12"/>
      <c r="AT1442" s="11"/>
      <c r="AU1442" s="11"/>
      <c r="AV1442" s="11"/>
      <c r="AW1442" s="11"/>
      <c r="AX1442" s="11"/>
      <c r="AY1442" s="11"/>
      <c r="AZ1442" s="11"/>
      <c r="BA1442" s="11"/>
      <c r="BB1442" s="12"/>
      <c r="BC1442" s="11"/>
      <c r="BD1442" s="16"/>
      <c r="BE1442" s="16"/>
    </row>
    <row r="1443" spans="1:57" x14ac:dyDescent="0.3">
      <c r="A1443" s="11" t="s">
        <v>4830</v>
      </c>
      <c r="B1443" s="11" t="s">
        <v>4831</v>
      </c>
      <c r="C1443" s="11" t="s">
        <v>1372</v>
      </c>
      <c r="D1443" s="11" t="s">
        <v>1517</v>
      </c>
      <c r="E1443" s="11" t="s">
        <v>4832</v>
      </c>
      <c r="F1443" s="11" t="s">
        <v>1053</v>
      </c>
      <c r="G1443" s="13">
        <v>42775.460740740738</v>
      </c>
      <c r="H1443" s="13">
        <v>42838.396284722221</v>
      </c>
      <c r="I1443" s="11" t="s">
        <v>382</v>
      </c>
      <c r="J1443" s="11" t="s">
        <v>387</v>
      </c>
      <c r="K1443" s="11"/>
      <c r="L1443" s="11" t="s">
        <v>704</v>
      </c>
      <c r="M1443" s="11" t="s">
        <v>348</v>
      </c>
      <c r="N1443" s="11">
        <v>1019960002</v>
      </c>
      <c r="O1443" s="11" t="s">
        <v>1475</v>
      </c>
      <c r="P1443" s="11" t="s">
        <v>124</v>
      </c>
      <c r="Q1443" s="11" t="s">
        <v>369</v>
      </c>
      <c r="R1443" s="11" t="s">
        <v>978</v>
      </c>
      <c r="S1443" s="11" t="s">
        <v>1383</v>
      </c>
      <c r="T1443" s="11">
        <v>90</v>
      </c>
      <c r="U1443" s="11">
        <v>93</v>
      </c>
      <c r="V1443" s="11"/>
      <c r="W1443" s="11"/>
      <c r="X1443" s="36">
        <f t="shared" si="44"/>
        <v>90</v>
      </c>
      <c r="Y1443" s="36">
        <f t="shared" si="45"/>
        <v>93</v>
      </c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2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6"/>
      <c r="BE1443" s="16"/>
    </row>
    <row r="1444" spans="1:57" x14ac:dyDescent="0.3">
      <c r="A1444" s="11" t="s">
        <v>4833</v>
      </c>
      <c r="B1444" s="11" t="s">
        <v>4834</v>
      </c>
      <c r="C1444" s="11" t="s">
        <v>1372</v>
      </c>
      <c r="D1444" s="11" t="s">
        <v>2223</v>
      </c>
      <c r="E1444" s="11" t="s">
        <v>424</v>
      </c>
      <c r="F1444" s="11" t="s">
        <v>424</v>
      </c>
      <c r="G1444" s="13">
        <v>42775.584236111114</v>
      </c>
      <c r="H1444" s="13"/>
      <c r="I1444" s="11"/>
      <c r="J1444" s="11" t="s">
        <v>387</v>
      </c>
      <c r="K1444" s="11"/>
      <c r="L1444" s="11" t="s">
        <v>699</v>
      </c>
      <c r="M1444" s="11" t="s">
        <v>353</v>
      </c>
      <c r="N1444" s="11">
        <v>1069960001</v>
      </c>
      <c r="O1444" s="11" t="s">
        <v>1473</v>
      </c>
      <c r="P1444" s="11" t="s">
        <v>297</v>
      </c>
      <c r="Q1444" s="11" t="s">
        <v>369</v>
      </c>
      <c r="R1444" s="11"/>
      <c r="S1444" s="11" t="s">
        <v>1374</v>
      </c>
      <c r="T1444" s="11"/>
      <c r="U1444" s="11"/>
      <c r="V1444" s="11"/>
      <c r="W1444" s="11"/>
      <c r="X1444" s="36">
        <f t="shared" si="44"/>
        <v>0</v>
      </c>
      <c r="Y1444" s="36">
        <f t="shared" si="45"/>
        <v>0</v>
      </c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2"/>
      <c r="AN1444" s="12"/>
      <c r="AO1444" s="11"/>
      <c r="AP1444" s="11"/>
      <c r="AQ1444" s="12"/>
      <c r="AR1444" s="12"/>
      <c r="AS1444" s="12"/>
      <c r="AT1444" s="11"/>
      <c r="AU1444" s="11"/>
      <c r="AV1444" s="11"/>
      <c r="AW1444" s="11"/>
      <c r="AX1444" s="11"/>
      <c r="AY1444" s="11"/>
      <c r="AZ1444" s="11"/>
      <c r="BA1444" s="11"/>
      <c r="BB1444" s="12"/>
      <c r="BC1444" s="11"/>
      <c r="BD1444" s="16"/>
      <c r="BE1444" s="16"/>
    </row>
    <row r="1445" spans="1:57" x14ac:dyDescent="0.3">
      <c r="A1445" s="11" t="s">
        <v>4835</v>
      </c>
      <c r="B1445" s="11" t="s">
        <v>4836</v>
      </c>
      <c r="C1445" s="11" t="s">
        <v>1372</v>
      </c>
      <c r="D1445" s="11" t="s">
        <v>2223</v>
      </c>
      <c r="E1445" s="11" t="s">
        <v>424</v>
      </c>
      <c r="F1445" s="11" t="s">
        <v>424</v>
      </c>
      <c r="G1445" s="13">
        <v>42775.593032407407</v>
      </c>
      <c r="H1445" s="11"/>
      <c r="I1445" s="11"/>
      <c r="J1445" s="11" t="s">
        <v>387</v>
      </c>
      <c r="K1445" s="11"/>
      <c r="L1445" s="11" t="s">
        <v>699</v>
      </c>
      <c r="M1445" s="11" t="s">
        <v>348</v>
      </c>
      <c r="N1445" s="11">
        <v>1069960001</v>
      </c>
      <c r="O1445" s="11" t="s">
        <v>1473</v>
      </c>
      <c r="P1445" s="11" t="s">
        <v>297</v>
      </c>
      <c r="Q1445" s="11" t="s">
        <v>369</v>
      </c>
      <c r="R1445" s="11"/>
      <c r="S1445" s="11" t="s">
        <v>1374</v>
      </c>
      <c r="T1445" s="11">
        <v>0</v>
      </c>
      <c r="U1445" s="11">
        <v>23.5</v>
      </c>
      <c r="V1445" s="11">
        <v>85</v>
      </c>
      <c r="W1445" s="11"/>
      <c r="X1445" s="36">
        <f t="shared" si="44"/>
        <v>85</v>
      </c>
      <c r="Y1445" s="36">
        <f t="shared" si="45"/>
        <v>23.5</v>
      </c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2"/>
      <c r="AL1445" s="12"/>
      <c r="AM1445" s="11"/>
      <c r="AN1445" s="11"/>
      <c r="AO1445" s="11"/>
      <c r="AP1445" s="11"/>
      <c r="AQ1445" s="11"/>
      <c r="AR1445" s="11"/>
      <c r="AS1445" s="12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6"/>
      <c r="BE1445" s="16"/>
    </row>
    <row r="1446" spans="1:57" x14ac:dyDescent="0.3">
      <c r="A1446" s="11" t="s">
        <v>4837</v>
      </c>
      <c r="B1446" s="11" t="s">
        <v>4317</v>
      </c>
      <c r="C1446" s="11" t="s">
        <v>1372</v>
      </c>
      <c r="D1446" s="11" t="s">
        <v>2871</v>
      </c>
      <c r="E1446" s="11" t="s">
        <v>2872</v>
      </c>
      <c r="F1446" s="11" t="s">
        <v>2872</v>
      </c>
      <c r="G1446" s="13">
        <v>42775.692511574074</v>
      </c>
      <c r="H1446" s="11"/>
      <c r="I1446" s="11"/>
      <c r="J1446" s="11" t="s">
        <v>350</v>
      </c>
      <c r="K1446" s="11"/>
      <c r="L1446" s="11" t="s">
        <v>699</v>
      </c>
      <c r="M1446" s="11" t="s">
        <v>353</v>
      </c>
      <c r="N1446" s="11">
        <v>1069960001</v>
      </c>
      <c r="O1446" s="11" t="s">
        <v>1473</v>
      </c>
      <c r="P1446" s="11" t="s">
        <v>77</v>
      </c>
      <c r="Q1446" s="11" t="s">
        <v>369</v>
      </c>
      <c r="R1446" s="11" t="s">
        <v>983</v>
      </c>
      <c r="S1446" s="11" t="s">
        <v>1374</v>
      </c>
      <c r="T1446" s="11">
        <v>16</v>
      </c>
      <c r="U1446" s="11"/>
      <c r="V1446" s="11"/>
      <c r="W1446" s="11"/>
      <c r="X1446" s="36">
        <f t="shared" si="44"/>
        <v>16</v>
      </c>
      <c r="Y1446" s="36">
        <f t="shared" si="45"/>
        <v>0</v>
      </c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2"/>
      <c r="AL1446" s="12"/>
      <c r="AM1446" s="11"/>
      <c r="AN1446" s="11"/>
      <c r="AO1446" s="11"/>
      <c r="AP1446" s="11"/>
      <c r="AQ1446" s="12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6"/>
      <c r="BE1446" s="16"/>
    </row>
    <row r="1447" spans="1:57" x14ac:dyDescent="0.3">
      <c r="A1447" s="11" t="s">
        <v>4895</v>
      </c>
      <c r="B1447" s="11" t="s">
        <v>4896</v>
      </c>
      <c r="C1447" s="11" t="s">
        <v>1372</v>
      </c>
      <c r="D1447" s="11" t="s">
        <v>1449</v>
      </c>
      <c r="E1447" s="11" t="s">
        <v>649</v>
      </c>
      <c r="F1447" s="11" t="s">
        <v>649</v>
      </c>
      <c r="G1447" s="13">
        <v>42776.327118055553</v>
      </c>
      <c r="H1447" s="11">
        <v>42852.323101851849</v>
      </c>
      <c r="I1447" s="11" t="s">
        <v>649</v>
      </c>
      <c r="J1447" s="11" t="s">
        <v>350</v>
      </c>
      <c r="K1447" s="11"/>
      <c r="L1447" s="11" t="s">
        <v>699</v>
      </c>
      <c r="M1447" s="11" t="s">
        <v>353</v>
      </c>
      <c r="N1447" s="11">
        <v>1069960001</v>
      </c>
      <c r="O1447" s="11" t="s">
        <v>1473</v>
      </c>
      <c r="P1447" s="11" t="s">
        <v>77</v>
      </c>
      <c r="Q1447" s="11" t="s">
        <v>369</v>
      </c>
      <c r="R1447" s="11" t="s">
        <v>983</v>
      </c>
      <c r="S1447" s="11" t="s">
        <v>1374</v>
      </c>
      <c r="T1447" s="11">
        <v>21</v>
      </c>
      <c r="U1447" s="11">
        <v>21</v>
      </c>
      <c r="V1447" s="11"/>
      <c r="W1447" s="11"/>
      <c r="X1447" s="36">
        <f t="shared" si="44"/>
        <v>21</v>
      </c>
      <c r="Y1447" s="36">
        <f t="shared" si="45"/>
        <v>21</v>
      </c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2"/>
      <c r="AL1447" s="12"/>
      <c r="AM1447" s="12"/>
      <c r="AN1447" s="11"/>
      <c r="AO1447" s="11"/>
      <c r="AP1447" s="11"/>
      <c r="AQ1447" s="12"/>
      <c r="AR1447" s="11"/>
      <c r="AS1447" s="12"/>
      <c r="AT1447" s="11"/>
      <c r="AU1447" s="11"/>
      <c r="AV1447" s="11"/>
      <c r="AW1447" s="11"/>
      <c r="AX1447" s="11"/>
      <c r="AY1447" s="11"/>
      <c r="AZ1447" s="11"/>
      <c r="BA1447" s="11"/>
      <c r="BB1447" s="12"/>
      <c r="BC1447" s="11"/>
      <c r="BD1447" s="16"/>
      <c r="BE1447" s="16"/>
    </row>
    <row r="1448" spans="1:57" x14ac:dyDescent="0.3">
      <c r="A1448" s="11" t="s">
        <v>4897</v>
      </c>
      <c r="B1448" s="11" t="s">
        <v>4898</v>
      </c>
      <c r="C1448" s="11" t="s">
        <v>1372</v>
      </c>
      <c r="D1448" s="11" t="s">
        <v>1808</v>
      </c>
      <c r="E1448" s="11" t="s">
        <v>1562</v>
      </c>
      <c r="F1448" s="11" t="s">
        <v>1562</v>
      </c>
      <c r="G1448" s="13">
        <v>42776.340254629627</v>
      </c>
      <c r="H1448" s="11">
        <v>42809.180648148147</v>
      </c>
      <c r="I1448" s="11" t="s">
        <v>4314</v>
      </c>
      <c r="J1448" s="11" t="s">
        <v>387</v>
      </c>
      <c r="K1448" s="11"/>
      <c r="L1448" s="11" t="s">
        <v>699</v>
      </c>
      <c r="M1448" s="11" t="s">
        <v>353</v>
      </c>
      <c r="N1448" s="11">
        <v>1069960001</v>
      </c>
      <c r="O1448" s="11" t="s">
        <v>1473</v>
      </c>
      <c r="P1448" s="11" t="s">
        <v>165</v>
      </c>
      <c r="Q1448" s="11" t="s">
        <v>369</v>
      </c>
      <c r="R1448" s="11"/>
      <c r="S1448" s="11" t="s">
        <v>1383</v>
      </c>
      <c r="T1448" s="11">
        <v>75</v>
      </c>
      <c r="U1448" s="11">
        <v>75.5</v>
      </c>
      <c r="V1448" s="11"/>
      <c r="W1448" s="11"/>
      <c r="X1448" s="36">
        <f t="shared" si="44"/>
        <v>75</v>
      </c>
      <c r="Y1448" s="36">
        <f t="shared" si="45"/>
        <v>75.5</v>
      </c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2"/>
      <c r="AL1448" s="12"/>
      <c r="AM1448" s="12"/>
      <c r="AN1448" s="12"/>
      <c r="AO1448" s="11"/>
      <c r="AP1448" s="11"/>
      <c r="AQ1448" s="12"/>
      <c r="AR1448" s="12"/>
      <c r="AS1448" s="12"/>
      <c r="AT1448" s="11"/>
      <c r="AU1448" s="11"/>
      <c r="AV1448" s="11"/>
      <c r="AW1448" s="11"/>
      <c r="AX1448" s="11"/>
      <c r="AY1448" s="11"/>
      <c r="AZ1448" s="11"/>
      <c r="BA1448" s="11"/>
      <c r="BB1448" s="12"/>
      <c r="BC1448" s="11"/>
      <c r="BD1448" s="16"/>
      <c r="BE1448" s="16"/>
    </row>
    <row r="1449" spans="1:57" x14ac:dyDescent="0.3">
      <c r="A1449" s="11" t="s">
        <v>4899</v>
      </c>
      <c r="B1449" s="11" t="s">
        <v>4900</v>
      </c>
      <c r="C1449" s="11" t="s">
        <v>1372</v>
      </c>
      <c r="D1449" s="11" t="s">
        <v>1440</v>
      </c>
      <c r="E1449" s="11" t="s">
        <v>77</v>
      </c>
      <c r="F1449" s="11" t="s">
        <v>582</v>
      </c>
      <c r="G1449" s="13">
        <v>42776.435069444444</v>
      </c>
      <c r="H1449" s="11"/>
      <c r="I1449" s="11"/>
      <c r="J1449" s="11" t="s">
        <v>350</v>
      </c>
      <c r="K1449" s="11"/>
      <c r="L1449" s="11" t="s">
        <v>699</v>
      </c>
      <c r="M1449" s="11" t="s">
        <v>353</v>
      </c>
      <c r="N1449" s="11">
        <v>1069960001</v>
      </c>
      <c r="O1449" s="11"/>
      <c r="P1449" s="11" t="s">
        <v>77</v>
      </c>
      <c r="Q1449" s="11" t="s">
        <v>369</v>
      </c>
      <c r="R1449" s="11" t="s">
        <v>983</v>
      </c>
      <c r="S1449" s="11" t="s">
        <v>1383</v>
      </c>
      <c r="T1449" s="11">
        <v>50</v>
      </c>
      <c r="U1449" s="11">
        <v>50</v>
      </c>
      <c r="V1449" s="11"/>
      <c r="W1449" s="11"/>
      <c r="X1449" s="36">
        <f t="shared" si="44"/>
        <v>50</v>
      </c>
      <c r="Y1449" s="36">
        <f t="shared" si="45"/>
        <v>50</v>
      </c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2"/>
      <c r="AL1449" s="12"/>
      <c r="AM1449" s="11"/>
      <c r="AN1449" s="11"/>
      <c r="AO1449" s="11"/>
      <c r="AP1449" s="11"/>
      <c r="AQ1449" s="11"/>
      <c r="AR1449" s="11"/>
      <c r="AS1449" s="12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6"/>
      <c r="BE1449" s="16"/>
    </row>
    <row r="1450" spans="1:57" x14ac:dyDescent="0.3">
      <c r="A1450" s="11" t="s">
        <v>4901</v>
      </c>
      <c r="B1450" s="11" t="s">
        <v>4902</v>
      </c>
      <c r="C1450" s="11" t="s">
        <v>1372</v>
      </c>
      <c r="D1450" s="11" t="s">
        <v>1440</v>
      </c>
      <c r="E1450" s="11" t="s">
        <v>77</v>
      </c>
      <c r="F1450" s="11" t="s">
        <v>582</v>
      </c>
      <c r="G1450" s="13">
        <v>42776.440763888888</v>
      </c>
      <c r="H1450" s="11"/>
      <c r="I1450" s="11"/>
      <c r="J1450" s="11" t="s">
        <v>350</v>
      </c>
      <c r="K1450" s="11"/>
      <c r="L1450" s="11" t="s">
        <v>699</v>
      </c>
      <c r="M1450" s="11" t="s">
        <v>353</v>
      </c>
      <c r="N1450" s="11">
        <v>1069960001</v>
      </c>
      <c r="O1450" s="11" t="s">
        <v>1473</v>
      </c>
      <c r="P1450" s="11" t="s">
        <v>77</v>
      </c>
      <c r="Q1450" s="11" t="s">
        <v>369</v>
      </c>
      <c r="R1450" s="11" t="s">
        <v>983</v>
      </c>
      <c r="S1450" s="11" t="s">
        <v>1374</v>
      </c>
      <c r="T1450" s="11">
        <v>40</v>
      </c>
      <c r="U1450" s="11">
        <v>40</v>
      </c>
      <c r="V1450" s="11"/>
      <c r="W1450" s="11"/>
      <c r="X1450" s="36">
        <f t="shared" si="44"/>
        <v>40</v>
      </c>
      <c r="Y1450" s="36">
        <f t="shared" si="45"/>
        <v>40</v>
      </c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2"/>
      <c r="AL1450" s="12"/>
      <c r="AM1450" s="11"/>
      <c r="AN1450" s="11"/>
      <c r="AO1450" s="11"/>
      <c r="AP1450" s="11"/>
      <c r="AQ1450" s="11"/>
      <c r="AR1450" s="11"/>
      <c r="AS1450" s="12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6"/>
      <c r="BE1450" s="16"/>
    </row>
    <row r="1451" spans="1:57" x14ac:dyDescent="0.3">
      <c r="A1451" s="11" t="s">
        <v>4903</v>
      </c>
      <c r="B1451" s="11" t="s">
        <v>4904</v>
      </c>
      <c r="C1451" s="11" t="s">
        <v>1372</v>
      </c>
      <c r="D1451" s="11" t="s">
        <v>1477</v>
      </c>
      <c r="E1451" s="11" t="s">
        <v>382</v>
      </c>
      <c r="F1451" s="11" t="s">
        <v>382</v>
      </c>
      <c r="G1451" s="13">
        <v>42776.494189814817</v>
      </c>
      <c r="H1451" s="13">
        <v>42829.371238425927</v>
      </c>
      <c r="I1451" s="11" t="s">
        <v>382</v>
      </c>
      <c r="J1451" s="11" t="s">
        <v>350</v>
      </c>
      <c r="K1451" s="11"/>
      <c r="L1451" s="11" t="s">
        <v>699</v>
      </c>
      <c r="M1451" s="11" t="s">
        <v>353</v>
      </c>
      <c r="N1451" s="11">
        <v>1069960001</v>
      </c>
      <c r="O1451" s="11"/>
      <c r="P1451" s="11" t="s">
        <v>124</v>
      </c>
      <c r="Q1451" s="11" t="s">
        <v>369</v>
      </c>
      <c r="R1451" s="11" t="s">
        <v>978</v>
      </c>
      <c r="S1451" s="11" t="s">
        <v>1383</v>
      </c>
      <c r="T1451" s="11">
        <v>20</v>
      </c>
      <c r="U1451" s="11">
        <v>19</v>
      </c>
      <c r="V1451" s="11"/>
      <c r="W1451" s="11"/>
      <c r="X1451" s="36">
        <f t="shared" si="44"/>
        <v>20</v>
      </c>
      <c r="Y1451" s="36">
        <f t="shared" si="45"/>
        <v>19</v>
      </c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2"/>
      <c r="BC1451" s="11"/>
      <c r="BD1451" s="16"/>
      <c r="BE1451" s="16"/>
    </row>
    <row r="1452" spans="1:57" x14ac:dyDescent="0.3">
      <c r="A1452" s="11" t="s">
        <v>4905</v>
      </c>
      <c r="B1452" s="11" t="s">
        <v>4906</v>
      </c>
      <c r="C1452" s="11" t="s">
        <v>1372</v>
      </c>
      <c r="D1452" s="11" t="s">
        <v>1480</v>
      </c>
      <c r="E1452" s="11" t="s">
        <v>675</v>
      </c>
      <c r="F1452" s="11" t="s">
        <v>675</v>
      </c>
      <c r="G1452" s="13">
        <v>42776.502928240741</v>
      </c>
      <c r="H1452" s="11"/>
      <c r="I1452" s="11"/>
      <c r="J1452" s="11" t="s">
        <v>350</v>
      </c>
      <c r="K1452" s="11"/>
      <c r="L1452" s="11" t="s">
        <v>704</v>
      </c>
      <c r="M1452" s="11" t="s">
        <v>348</v>
      </c>
      <c r="N1452" s="11">
        <v>1019960005</v>
      </c>
      <c r="O1452" s="11" t="s">
        <v>1475</v>
      </c>
      <c r="P1452" s="11" t="s">
        <v>139</v>
      </c>
      <c r="Q1452" s="11" t="s">
        <v>369</v>
      </c>
      <c r="R1452" s="11"/>
      <c r="S1452" s="11" t="s">
        <v>1374</v>
      </c>
      <c r="T1452" s="11">
        <v>840</v>
      </c>
      <c r="U1452" s="11">
        <v>98</v>
      </c>
      <c r="V1452" s="11">
        <v>-130</v>
      </c>
      <c r="W1452" s="11"/>
      <c r="X1452" s="36">
        <f t="shared" ref="X1452:X1515" si="46">T1452+V1452</f>
        <v>710</v>
      </c>
      <c r="Y1452" s="36">
        <f t="shared" ref="Y1452:Y1515" si="47">U1452+W1452</f>
        <v>98</v>
      </c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2"/>
      <c r="AL1452" s="11"/>
      <c r="AM1452" s="11"/>
      <c r="AN1452" s="11"/>
      <c r="AO1452" s="11"/>
      <c r="AP1452" s="11"/>
      <c r="AQ1452" s="12"/>
      <c r="AR1452" s="11"/>
      <c r="AS1452" s="12"/>
      <c r="AT1452" s="11"/>
      <c r="AU1452" s="11"/>
      <c r="AV1452" s="11"/>
      <c r="AW1452" s="11"/>
      <c r="AX1452" s="11"/>
      <c r="AY1452" s="11"/>
      <c r="AZ1452" s="11"/>
      <c r="BA1452" s="11"/>
      <c r="BB1452" s="12"/>
      <c r="BC1452" s="11"/>
      <c r="BD1452" s="16"/>
      <c r="BE1452" s="16"/>
    </row>
    <row r="1453" spans="1:57" x14ac:dyDescent="0.3">
      <c r="A1453" s="11" t="s">
        <v>4907</v>
      </c>
      <c r="B1453" s="11" t="s">
        <v>4908</v>
      </c>
      <c r="C1453" s="11" t="s">
        <v>1372</v>
      </c>
      <c r="D1453" s="11" t="s">
        <v>1477</v>
      </c>
      <c r="E1453" s="11" t="s">
        <v>382</v>
      </c>
      <c r="F1453" s="11" t="s">
        <v>382</v>
      </c>
      <c r="G1453" s="13">
        <v>42779.431458333333</v>
      </c>
      <c r="H1453" s="13">
        <v>42828.575532407405</v>
      </c>
      <c r="I1453" s="11" t="s">
        <v>1558</v>
      </c>
      <c r="J1453" s="11" t="s">
        <v>350</v>
      </c>
      <c r="K1453" s="11"/>
      <c r="L1453" s="11" t="s">
        <v>699</v>
      </c>
      <c r="M1453" s="11" t="s">
        <v>353</v>
      </c>
      <c r="N1453" s="11">
        <v>1069960001</v>
      </c>
      <c r="O1453" s="11" t="s">
        <v>1473</v>
      </c>
      <c r="P1453" s="11" t="s">
        <v>124</v>
      </c>
      <c r="Q1453" s="11" t="s">
        <v>2180</v>
      </c>
      <c r="R1453" s="11" t="s">
        <v>978</v>
      </c>
      <c r="S1453" s="11" t="s">
        <v>1383</v>
      </c>
      <c r="T1453" s="11">
        <v>18</v>
      </c>
      <c r="U1453" s="11">
        <v>18</v>
      </c>
      <c r="V1453" s="11"/>
      <c r="W1453" s="11"/>
      <c r="X1453" s="36">
        <f t="shared" si="46"/>
        <v>18</v>
      </c>
      <c r="Y1453" s="36">
        <f t="shared" si="47"/>
        <v>18</v>
      </c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2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6"/>
      <c r="BE1453" s="16"/>
    </row>
    <row r="1454" spans="1:57" x14ac:dyDescent="0.3">
      <c r="A1454" s="11" t="s">
        <v>4909</v>
      </c>
      <c r="B1454" s="11" t="s">
        <v>4910</v>
      </c>
      <c r="C1454" s="11" t="s">
        <v>1372</v>
      </c>
      <c r="D1454" s="11" t="s">
        <v>1517</v>
      </c>
      <c r="E1454" s="11" t="s">
        <v>739</v>
      </c>
      <c r="F1454" s="11" t="s">
        <v>721</v>
      </c>
      <c r="G1454" s="13">
        <v>42779.476921296293</v>
      </c>
      <c r="H1454" s="13">
        <v>42853.892291666663</v>
      </c>
      <c r="I1454" s="11" t="s">
        <v>488</v>
      </c>
      <c r="J1454" s="11" t="s">
        <v>387</v>
      </c>
      <c r="K1454" s="11"/>
      <c r="L1454" s="11" t="s">
        <v>704</v>
      </c>
      <c r="M1454" s="11" t="s">
        <v>348</v>
      </c>
      <c r="N1454" s="11">
        <v>1019960002</v>
      </c>
      <c r="O1454" s="11" t="s">
        <v>1475</v>
      </c>
      <c r="P1454" s="11" t="s">
        <v>165</v>
      </c>
      <c r="Q1454" s="11" t="s">
        <v>369</v>
      </c>
      <c r="R1454" s="11"/>
      <c r="S1454" s="11" t="s">
        <v>1383</v>
      </c>
      <c r="T1454" s="11">
        <v>55</v>
      </c>
      <c r="U1454" s="11">
        <v>56</v>
      </c>
      <c r="V1454" s="11"/>
      <c r="W1454" s="11"/>
      <c r="X1454" s="36">
        <f t="shared" si="46"/>
        <v>55</v>
      </c>
      <c r="Y1454" s="36">
        <f t="shared" si="47"/>
        <v>56</v>
      </c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2"/>
      <c r="AL1454" s="12"/>
      <c r="AM1454" s="12"/>
      <c r="AN1454" s="12"/>
      <c r="AO1454" s="11"/>
      <c r="AP1454" s="11"/>
      <c r="AQ1454" s="12"/>
      <c r="AR1454" s="12"/>
      <c r="AS1454" s="12"/>
      <c r="AT1454" s="11"/>
      <c r="AU1454" s="11"/>
      <c r="AV1454" s="11"/>
      <c r="AW1454" s="11"/>
      <c r="AX1454" s="11"/>
      <c r="AY1454" s="11"/>
      <c r="AZ1454" s="11"/>
      <c r="BA1454" s="11"/>
      <c r="BB1454" s="12"/>
      <c r="BC1454" s="11"/>
      <c r="BD1454" s="16"/>
      <c r="BE1454" s="16"/>
    </row>
    <row r="1455" spans="1:57" x14ac:dyDescent="0.3">
      <c r="A1455" s="11" t="s">
        <v>4911</v>
      </c>
      <c r="B1455" s="11" t="s">
        <v>4912</v>
      </c>
      <c r="C1455" s="11" t="s">
        <v>1372</v>
      </c>
      <c r="D1455" s="11" t="s">
        <v>1470</v>
      </c>
      <c r="E1455" s="11" t="s">
        <v>555</v>
      </c>
      <c r="F1455" s="11" t="s">
        <v>555</v>
      </c>
      <c r="G1455" s="13">
        <v>42779.476203703707</v>
      </c>
      <c r="H1455" s="13"/>
      <c r="I1455" s="11"/>
      <c r="J1455" s="11" t="s">
        <v>350</v>
      </c>
      <c r="K1455" s="11"/>
      <c r="L1455" s="11" t="s">
        <v>705</v>
      </c>
      <c r="M1455" s="11" t="s">
        <v>348</v>
      </c>
      <c r="N1455" s="11">
        <v>1069960001</v>
      </c>
      <c r="O1455" s="11" t="s">
        <v>1475</v>
      </c>
      <c r="P1455" s="11" t="s">
        <v>241</v>
      </c>
      <c r="Q1455" s="11" t="s">
        <v>369</v>
      </c>
      <c r="R1455" s="11"/>
      <c r="S1455" s="11" t="s">
        <v>1374</v>
      </c>
      <c r="T1455" s="11">
        <v>85</v>
      </c>
      <c r="U1455" s="11">
        <v>85</v>
      </c>
      <c r="V1455" s="11"/>
      <c r="W1455" s="11"/>
      <c r="X1455" s="36">
        <f t="shared" si="46"/>
        <v>85</v>
      </c>
      <c r="Y1455" s="36">
        <f t="shared" si="47"/>
        <v>85</v>
      </c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2"/>
      <c r="AL1455" s="12"/>
      <c r="AM1455" s="11"/>
      <c r="AN1455" s="11"/>
      <c r="AO1455" s="11"/>
      <c r="AP1455" s="11"/>
      <c r="AQ1455" s="11"/>
      <c r="AR1455" s="11"/>
      <c r="AS1455" s="12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6"/>
      <c r="BE1455" s="16"/>
    </row>
    <row r="1456" spans="1:57" x14ac:dyDescent="0.3">
      <c r="A1456" s="11" t="s">
        <v>4913</v>
      </c>
      <c r="B1456" s="11" t="s">
        <v>4914</v>
      </c>
      <c r="C1456" s="11" t="s">
        <v>1372</v>
      </c>
      <c r="D1456" s="11" t="s">
        <v>1428</v>
      </c>
      <c r="E1456" s="11" t="s">
        <v>587</v>
      </c>
      <c r="F1456" s="11" t="s">
        <v>587</v>
      </c>
      <c r="G1456" s="13">
        <v>42779.590289351851</v>
      </c>
      <c r="H1456" s="11"/>
      <c r="I1456" s="11"/>
      <c r="J1456" s="11" t="s">
        <v>350</v>
      </c>
      <c r="K1456" s="11"/>
      <c r="L1456" s="11" t="s">
        <v>704</v>
      </c>
      <c r="M1456" s="11" t="s">
        <v>348</v>
      </c>
      <c r="N1456" s="11">
        <v>1019960001</v>
      </c>
      <c r="O1456" s="11" t="s">
        <v>1475</v>
      </c>
      <c r="P1456" s="11" t="s">
        <v>165</v>
      </c>
      <c r="Q1456" s="11" t="s">
        <v>369</v>
      </c>
      <c r="R1456" s="11"/>
      <c r="S1456" s="11" t="s">
        <v>1374</v>
      </c>
      <c r="T1456" s="11">
        <v>137</v>
      </c>
      <c r="U1456" s="11">
        <v>138</v>
      </c>
      <c r="V1456" s="11"/>
      <c r="W1456" s="11"/>
      <c r="X1456" s="36">
        <f t="shared" si="46"/>
        <v>137</v>
      </c>
      <c r="Y1456" s="36">
        <f t="shared" si="47"/>
        <v>138</v>
      </c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6"/>
      <c r="BE1456" s="16"/>
    </row>
    <row r="1457" spans="1:57" x14ac:dyDescent="0.3">
      <c r="A1457" s="11" t="s">
        <v>4915</v>
      </c>
      <c r="B1457" s="11" t="s">
        <v>4916</v>
      </c>
      <c r="C1457" s="11" t="s">
        <v>1372</v>
      </c>
      <c r="D1457" s="11" t="s">
        <v>3198</v>
      </c>
      <c r="E1457" s="11" t="s">
        <v>92</v>
      </c>
      <c r="F1457" s="11" t="s">
        <v>654</v>
      </c>
      <c r="G1457" s="13">
        <v>42780.387291666666</v>
      </c>
      <c r="H1457" s="13"/>
      <c r="I1457" s="11"/>
      <c r="J1457" s="11" t="s">
        <v>350</v>
      </c>
      <c r="K1457" s="11"/>
      <c r="L1457" s="11" t="s">
        <v>705</v>
      </c>
      <c r="M1457" s="11" t="s">
        <v>348</v>
      </c>
      <c r="N1457" s="11">
        <v>1069960001</v>
      </c>
      <c r="O1457" s="11" t="s">
        <v>1475</v>
      </c>
      <c r="P1457" s="11" t="s">
        <v>520</v>
      </c>
      <c r="Q1457" s="11"/>
      <c r="R1457" s="11"/>
      <c r="S1457" s="11" t="s">
        <v>1374</v>
      </c>
      <c r="T1457" s="11"/>
      <c r="U1457" s="11"/>
      <c r="V1457" s="11"/>
      <c r="W1457" s="11"/>
      <c r="X1457" s="36">
        <f t="shared" si="46"/>
        <v>0</v>
      </c>
      <c r="Y1457" s="36">
        <f t="shared" si="47"/>
        <v>0</v>
      </c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2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6"/>
      <c r="BE1457" s="16"/>
    </row>
    <row r="1458" spans="1:57" x14ac:dyDescent="0.3">
      <c r="A1458" s="11" t="s">
        <v>4917</v>
      </c>
      <c r="B1458" s="11" t="s">
        <v>4918</v>
      </c>
      <c r="C1458" s="11" t="s">
        <v>1372</v>
      </c>
      <c r="D1458" s="11" t="s">
        <v>1471</v>
      </c>
      <c r="E1458" s="11" t="s">
        <v>602</v>
      </c>
      <c r="F1458" s="11" t="s">
        <v>633</v>
      </c>
      <c r="G1458" s="13">
        <v>42780.616608796299</v>
      </c>
      <c r="H1458" s="13"/>
      <c r="I1458" s="11"/>
      <c r="J1458" s="11" t="s">
        <v>350</v>
      </c>
      <c r="K1458" s="11"/>
      <c r="L1458" s="11" t="s">
        <v>699</v>
      </c>
      <c r="M1458" s="11" t="s">
        <v>353</v>
      </c>
      <c r="N1458" s="11">
        <v>1069960001</v>
      </c>
      <c r="O1458" s="11" t="s">
        <v>1473</v>
      </c>
      <c r="P1458" s="11" t="s">
        <v>602</v>
      </c>
      <c r="Q1458" s="11" t="s">
        <v>369</v>
      </c>
      <c r="R1458" s="11" t="s">
        <v>980</v>
      </c>
      <c r="S1458" s="11" t="s">
        <v>1374</v>
      </c>
      <c r="T1458" s="11"/>
      <c r="U1458" s="11"/>
      <c r="V1458" s="11"/>
      <c r="W1458" s="11"/>
      <c r="X1458" s="36">
        <f t="shared" si="46"/>
        <v>0</v>
      </c>
      <c r="Y1458" s="36">
        <f t="shared" si="47"/>
        <v>0</v>
      </c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2"/>
      <c r="AL1458" s="12"/>
      <c r="AM1458" s="12"/>
      <c r="AN1458" s="12"/>
      <c r="AO1458" s="11"/>
      <c r="AP1458" s="11"/>
      <c r="AQ1458" s="12"/>
      <c r="AR1458" s="12"/>
      <c r="AS1458" s="12"/>
      <c r="AT1458" s="11"/>
      <c r="AU1458" s="11"/>
      <c r="AV1458" s="11"/>
      <c r="AW1458" s="11"/>
      <c r="AX1458" s="11"/>
      <c r="AY1458" s="11"/>
      <c r="AZ1458" s="11"/>
      <c r="BA1458" s="11"/>
      <c r="BB1458" s="12"/>
      <c r="BC1458" s="11"/>
      <c r="BD1458" s="16"/>
      <c r="BE1458" s="16"/>
    </row>
    <row r="1459" spans="1:57" x14ac:dyDescent="0.3">
      <c r="A1459" s="11" t="s">
        <v>4919</v>
      </c>
      <c r="B1459" s="11" t="s">
        <v>4920</v>
      </c>
      <c r="C1459" s="11" t="s">
        <v>1372</v>
      </c>
      <c r="D1459" s="11" t="s">
        <v>3706</v>
      </c>
      <c r="E1459" s="11" t="s">
        <v>653</v>
      </c>
      <c r="F1459" s="11" t="s">
        <v>653</v>
      </c>
      <c r="G1459" s="13">
        <v>42781.322164351855</v>
      </c>
      <c r="H1459" s="13"/>
      <c r="I1459" s="11"/>
      <c r="J1459" s="11" t="s">
        <v>350</v>
      </c>
      <c r="K1459" s="11"/>
      <c r="L1459" s="11" t="s">
        <v>700</v>
      </c>
      <c r="M1459" s="11" t="s">
        <v>353</v>
      </c>
      <c r="N1459" s="11">
        <v>1069960001</v>
      </c>
      <c r="O1459" s="11" t="s">
        <v>1473</v>
      </c>
      <c r="P1459" s="11" t="s">
        <v>297</v>
      </c>
      <c r="Q1459" s="11"/>
      <c r="R1459" s="11"/>
      <c r="S1459" s="11" t="s">
        <v>1374</v>
      </c>
      <c r="T1459" s="11"/>
      <c r="U1459" s="11"/>
      <c r="V1459" s="11"/>
      <c r="W1459" s="11"/>
      <c r="X1459" s="36">
        <f t="shared" si="46"/>
        <v>0</v>
      </c>
      <c r="Y1459" s="36">
        <f t="shared" si="47"/>
        <v>0</v>
      </c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6"/>
      <c r="BE1459" s="16"/>
    </row>
    <row r="1460" spans="1:57" x14ac:dyDescent="0.3">
      <c r="A1460" s="11" t="s">
        <v>4921</v>
      </c>
      <c r="B1460" s="11" t="s">
        <v>4922</v>
      </c>
      <c r="C1460" s="11" t="s">
        <v>1372</v>
      </c>
      <c r="D1460" s="11" t="s">
        <v>2871</v>
      </c>
      <c r="E1460" s="11" t="s">
        <v>2872</v>
      </c>
      <c r="F1460" s="11" t="s">
        <v>2872</v>
      </c>
      <c r="G1460" s="13">
        <v>42781.408148148148</v>
      </c>
      <c r="H1460" s="11">
        <v>42851.534108796295</v>
      </c>
      <c r="I1460" s="11" t="s">
        <v>2872</v>
      </c>
      <c r="J1460" s="11" t="s">
        <v>350</v>
      </c>
      <c r="K1460" s="11"/>
      <c r="L1460" s="11" t="s">
        <v>699</v>
      </c>
      <c r="M1460" s="11" t="s">
        <v>353</v>
      </c>
      <c r="N1460" s="11">
        <v>1069960001</v>
      </c>
      <c r="O1460" s="11" t="s">
        <v>1473</v>
      </c>
      <c r="P1460" s="11" t="s">
        <v>77</v>
      </c>
      <c r="Q1460" s="11" t="s">
        <v>369</v>
      </c>
      <c r="R1460" s="11" t="s">
        <v>983</v>
      </c>
      <c r="S1460" s="11" t="s">
        <v>1383</v>
      </c>
      <c r="T1460" s="11">
        <v>74</v>
      </c>
      <c r="U1460" s="11">
        <v>74</v>
      </c>
      <c r="V1460" s="11"/>
      <c r="W1460" s="11"/>
      <c r="X1460" s="36">
        <f t="shared" si="46"/>
        <v>74</v>
      </c>
      <c r="Y1460" s="36">
        <f t="shared" si="47"/>
        <v>74</v>
      </c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6"/>
      <c r="BE1460" s="16"/>
    </row>
    <row r="1461" spans="1:57" x14ac:dyDescent="0.3">
      <c r="A1461" s="11" t="s">
        <v>4923</v>
      </c>
      <c r="B1461" s="11" t="s">
        <v>4924</v>
      </c>
      <c r="C1461" s="11" t="s">
        <v>1372</v>
      </c>
      <c r="D1461" s="11" t="s">
        <v>1397</v>
      </c>
      <c r="E1461" s="11" t="s">
        <v>458</v>
      </c>
      <c r="F1461" s="11" t="s">
        <v>458</v>
      </c>
      <c r="G1461" s="13">
        <v>42781.487581018519</v>
      </c>
      <c r="H1461" s="11">
        <v>42844.364502314813</v>
      </c>
      <c r="I1461" s="11" t="s">
        <v>650</v>
      </c>
      <c r="J1461" s="11" t="s">
        <v>387</v>
      </c>
      <c r="K1461" s="11"/>
      <c r="L1461" s="11" t="s">
        <v>704</v>
      </c>
      <c r="M1461" s="11" t="s">
        <v>348</v>
      </c>
      <c r="N1461" s="11">
        <v>1019960002</v>
      </c>
      <c r="O1461" s="11" t="s">
        <v>1475</v>
      </c>
      <c r="P1461" s="11" t="s">
        <v>61</v>
      </c>
      <c r="Q1461" s="11" t="s">
        <v>369</v>
      </c>
      <c r="R1461" s="11" t="s">
        <v>978</v>
      </c>
      <c r="S1461" s="11" t="s">
        <v>1383</v>
      </c>
      <c r="T1461" s="11">
        <v>6</v>
      </c>
      <c r="U1461" s="11">
        <v>6</v>
      </c>
      <c r="V1461" s="11"/>
      <c r="W1461" s="11"/>
      <c r="X1461" s="36">
        <f t="shared" si="46"/>
        <v>6</v>
      </c>
      <c r="Y1461" s="36">
        <f t="shared" si="47"/>
        <v>6</v>
      </c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2"/>
      <c r="AL1461" s="12"/>
      <c r="AM1461" s="11"/>
      <c r="AN1461" s="11"/>
      <c r="AO1461" s="11"/>
      <c r="AP1461" s="11"/>
      <c r="AQ1461" s="11"/>
      <c r="AR1461" s="11"/>
      <c r="AS1461" s="12"/>
      <c r="AT1461" s="11"/>
      <c r="AU1461" s="11"/>
      <c r="AV1461" s="11"/>
      <c r="AW1461" s="11"/>
      <c r="AX1461" s="11"/>
      <c r="AY1461" s="11"/>
      <c r="AZ1461" s="11"/>
      <c r="BA1461" s="11"/>
      <c r="BB1461" s="12"/>
      <c r="BC1461" s="11"/>
      <c r="BD1461" s="16"/>
      <c r="BE1461" s="16"/>
    </row>
    <row r="1462" spans="1:57" x14ac:dyDescent="0.3">
      <c r="A1462" s="11" t="s">
        <v>4925</v>
      </c>
      <c r="B1462" s="11" t="s">
        <v>4926</v>
      </c>
      <c r="C1462" s="11" t="s">
        <v>1372</v>
      </c>
      <c r="D1462" s="11" t="s">
        <v>1382</v>
      </c>
      <c r="E1462" s="11" t="s">
        <v>412</v>
      </c>
      <c r="F1462" s="11" t="s">
        <v>412</v>
      </c>
      <c r="G1462" s="13">
        <v>42781.523125</v>
      </c>
      <c r="H1462" s="13">
        <v>42828.194039351853</v>
      </c>
      <c r="I1462" s="11" t="s">
        <v>4314</v>
      </c>
      <c r="J1462" s="11" t="s">
        <v>387</v>
      </c>
      <c r="K1462" s="11"/>
      <c r="L1462" s="11" t="s">
        <v>699</v>
      </c>
      <c r="M1462" s="11" t="s">
        <v>353</v>
      </c>
      <c r="N1462" s="11">
        <v>1069960001</v>
      </c>
      <c r="O1462" s="11" t="s">
        <v>1473</v>
      </c>
      <c r="P1462" s="11" t="s">
        <v>165</v>
      </c>
      <c r="Q1462" s="11"/>
      <c r="R1462" s="11"/>
      <c r="S1462" s="11" t="s">
        <v>1383</v>
      </c>
      <c r="T1462" s="11"/>
      <c r="U1462" s="11"/>
      <c r="V1462" s="11"/>
      <c r="W1462" s="11"/>
      <c r="X1462" s="36">
        <f t="shared" si="46"/>
        <v>0</v>
      </c>
      <c r="Y1462" s="36">
        <f t="shared" si="47"/>
        <v>0</v>
      </c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2"/>
      <c r="AL1462" s="12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2"/>
      <c r="BC1462" s="11"/>
      <c r="BD1462" s="16"/>
      <c r="BE1462" s="16"/>
    </row>
    <row r="1463" spans="1:57" x14ac:dyDescent="0.3">
      <c r="A1463" s="11" t="s">
        <v>4927</v>
      </c>
      <c r="B1463" s="11" t="s">
        <v>4928</v>
      </c>
      <c r="C1463" s="11" t="s">
        <v>1372</v>
      </c>
      <c r="D1463" s="11" t="s">
        <v>2223</v>
      </c>
      <c r="E1463" s="11" t="s">
        <v>424</v>
      </c>
      <c r="F1463" s="11" t="s">
        <v>424</v>
      </c>
      <c r="G1463" s="13">
        <v>42781.539421296293</v>
      </c>
      <c r="H1463" s="13"/>
      <c r="I1463" s="11"/>
      <c r="J1463" s="11" t="s">
        <v>387</v>
      </c>
      <c r="K1463" s="11"/>
      <c r="L1463" s="11" t="s">
        <v>699</v>
      </c>
      <c r="M1463" s="11" t="s">
        <v>353</v>
      </c>
      <c r="N1463" s="11">
        <v>1019960004</v>
      </c>
      <c r="O1463" s="11" t="s">
        <v>1473</v>
      </c>
      <c r="P1463" s="11" t="s">
        <v>111</v>
      </c>
      <c r="Q1463" s="11"/>
      <c r="R1463" s="11"/>
      <c r="S1463" s="11" t="s">
        <v>1374</v>
      </c>
      <c r="T1463" s="11"/>
      <c r="U1463" s="11"/>
      <c r="V1463" s="11"/>
      <c r="W1463" s="11"/>
      <c r="X1463" s="36">
        <f t="shared" si="46"/>
        <v>0</v>
      </c>
      <c r="Y1463" s="36">
        <f t="shared" si="47"/>
        <v>0</v>
      </c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6"/>
      <c r="BE1463" s="16"/>
    </row>
    <row r="1464" spans="1:57" x14ac:dyDescent="0.3">
      <c r="A1464" s="11" t="s">
        <v>4929</v>
      </c>
      <c r="B1464" s="11" t="s">
        <v>4930</v>
      </c>
      <c r="C1464" s="11" t="s">
        <v>1372</v>
      </c>
      <c r="D1464" s="11" t="s">
        <v>1431</v>
      </c>
      <c r="E1464" s="11" t="s">
        <v>395</v>
      </c>
      <c r="F1464" s="11" t="s">
        <v>395</v>
      </c>
      <c r="G1464" s="13">
        <v>42781.558541666665</v>
      </c>
      <c r="H1464" s="13"/>
      <c r="I1464" s="11"/>
      <c r="J1464" s="11" t="s">
        <v>350</v>
      </c>
      <c r="K1464" s="11"/>
      <c r="L1464" s="11" t="s">
        <v>699</v>
      </c>
      <c r="M1464" s="11" t="s">
        <v>353</v>
      </c>
      <c r="N1464" s="11">
        <v>1069960001</v>
      </c>
      <c r="O1464" s="11" t="s">
        <v>1473</v>
      </c>
      <c r="P1464" s="11" t="s">
        <v>77</v>
      </c>
      <c r="Q1464" s="11" t="s">
        <v>369</v>
      </c>
      <c r="R1464" s="11" t="s">
        <v>983</v>
      </c>
      <c r="S1464" s="11" t="s">
        <v>1383</v>
      </c>
      <c r="T1464" s="11">
        <v>55</v>
      </c>
      <c r="U1464" s="11"/>
      <c r="V1464" s="11"/>
      <c r="W1464" s="11"/>
      <c r="X1464" s="36">
        <f t="shared" si="46"/>
        <v>55</v>
      </c>
      <c r="Y1464" s="36">
        <f t="shared" si="47"/>
        <v>0</v>
      </c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2"/>
      <c r="AL1464" s="12"/>
      <c r="AM1464" s="11"/>
      <c r="AN1464" s="11"/>
      <c r="AO1464" s="11"/>
      <c r="AP1464" s="11"/>
      <c r="AQ1464" s="11"/>
      <c r="AR1464" s="11"/>
      <c r="AS1464" s="12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6"/>
      <c r="BE1464" s="16"/>
    </row>
    <row r="1465" spans="1:57" x14ac:dyDescent="0.3">
      <c r="A1465" s="11" t="s">
        <v>4931</v>
      </c>
      <c r="B1465" s="11" t="s">
        <v>4932</v>
      </c>
      <c r="C1465" s="11" t="s">
        <v>1372</v>
      </c>
      <c r="D1465" s="11" t="s">
        <v>1431</v>
      </c>
      <c r="E1465" s="11" t="s">
        <v>395</v>
      </c>
      <c r="F1465" s="11" t="s">
        <v>395</v>
      </c>
      <c r="G1465" s="13">
        <v>42781.590798611112</v>
      </c>
      <c r="H1465" s="13"/>
      <c r="I1465" s="11"/>
      <c r="J1465" s="11" t="s">
        <v>350</v>
      </c>
      <c r="K1465" s="11"/>
      <c r="L1465" s="11" t="s">
        <v>699</v>
      </c>
      <c r="M1465" s="11" t="s">
        <v>353</v>
      </c>
      <c r="N1465" s="11">
        <v>1069960001</v>
      </c>
      <c r="O1465" s="11" t="s">
        <v>1473</v>
      </c>
      <c r="P1465" s="11" t="s">
        <v>77</v>
      </c>
      <c r="Q1465" s="11" t="s">
        <v>369</v>
      </c>
      <c r="R1465" s="11" t="s">
        <v>983</v>
      </c>
      <c r="S1465" s="11" t="s">
        <v>1383</v>
      </c>
      <c r="T1465" s="11">
        <v>23</v>
      </c>
      <c r="U1465" s="11"/>
      <c r="V1465" s="11"/>
      <c r="W1465" s="11"/>
      <c r="X1465" s="36">
        <f t="shared" si="46"/>
        <v>23</v>
      </c>
      <c r="Y1465" s="36">
        <f t="shared" si="47"/>
        <v>0</v>
      </c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6"/>
      <c r="BE1465" s="16"/>
    </row>
    <row r="1466" spans="1:57" x14ac:dyDescent="0.3">
      <c r="A1466" s="11" t="s">
        <v>4933</v>
      </c>
      <c r="B1466" s="11" t="s">
        <v>4934</v>
      </c>
      <c r="C1466" s="11" t="s">
        <v>1372</v>
      </c>
      <c r="D1466" s="11" t="s">
        <v>1467</v>
      </c>
      <c r="E1466" s="11" t="s">
        <v>608</v>
      </c>
      <c r="F1466" s="11" t="s">
        <v>608</v>
      </c>
      <c r="G1466" s="13">
        <v>42781.653692129628</v>
      </c>
      <c r="H1466" s="11"/>
      <c r="I1466" s="11"/>
      <c r="J1466" s="11" t="s">
        <v>350</v>
      </c>
      <c r="K1466" s="11"/>
      <c r="L1466" s="11" t="s">
        <v>700</v>
      </c>
      <c r="M1466" s="11" t="s">
        <v>353</v>
      </c>
      <c r="N1466" s="11">
        <v>1069960001</v>
      </c>
      <c r="O1466" s="11" t="s">
        <v>1473</v>
      </c>
      <c r="P1466" s="11" t="s">
        <v>61</v>
      </c>
      <c r="Q1466" s="11" t="s">
        <v>369</v>
      </c>
      <c r="R1466" s="11" t="s">
        <v>978</v>
      </c>
      <c r="S1466" s="11" t="s">
        <v>1383</v>
      </c>
      <c r="T1466" s="11">
        <v>30</v>
      </c>
      <c r="U1466" s="11"/>
      <c r="V1466" s="11"/>
      <c r="W1466" s="11"/>
      <c r="X1466" s="36">
        <f t="shared" si="46"/>
        <v>30</v>
      </c>
      <c r="Y1466" s="36">
        <f t="shared" si="47"/>
        <v>0</v>
      </c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2"/>
      <c r="AL1466" s="11"/>
      <c r="AM1466" s="12"/>
      <c r="AN1466" s="12"/>
      <c r="AO1466" s="11"/>
      <c r="AP1466" s="11"/>
      <c r="AQ1466" s="12"/>
      <c r="AR1466" s="12"/>
      <c r="AS1466" s="12"/>
      <c r="AT1466" s="11"/>
      <c r="AU1466" s="11"/>
      <c r="AV1466" s="11"/>
      <c r="AW1466" s="11"/>
      <c r="AX1466" s="11"/>
      <c r="AY1466" s="11"/>
      <c r="AZ1466" s="11"/>
      <c r="BA1466" s="11"/>
      <c r="BB1466" s="12"/>
      <c r="BC1466" s="11"/>
      <c r="BD1466" s="16"/>
      <c r="BE1466" s="16"/>
    </row>
    <row r="1467" spans="1:57" x14ac:dyDescent="0.3">
      <c r="A1467" s="11" t="s">
        <v>4935</v>
      </c>
      <c r="B1467" s="11" t="s">
        <v>4936</v>
      </c>
      <c r="C1467" s="11" t="s">
        <v>1372</v>
      </c>
      <c r="D1467" s="11" t="s">
        <v>1467</v>
      </c>
      <c r="E1467" s="11" t="s">
        <v>608</v>
      </c>
      <c r="F1467" s="11" t="s">
        <v>608</v>
      </c>
      <c r="G1467" s="13">
        <v>42781.674490740741</v>
      </c>
      <c r="H1467" s="13"/>
      <c r="I1467" s="11"/>
      <c r="J1467" s="11" t="s">
        <v>350</v>
      </c>
      <c r="K1467" s="11"/>
      <c r="L1467" s="11" t="s">
        <v>700</v>
      </c>
      <c r="M1467" s="11" t="s">
        <v>353</v>
      </c>
      <c r="N1467" s="11">
        <v>1069960001</v>
      </c>
      <c r="O1467" s="11" t="s">
        <v>1473</v>
      </c>
      <c r="P1467" s="11" t="s">
        <v>61</v>
      </c>
      <c r="Q1467" s="11" t="s">
        <v>369</v>
      </c>
      <c r="R1467" s="11" t="s">
        <v>978</v>
      </c>
      <c r="S1467" s="11" t="s">
        <v>1374</v>
      </c>
      <c r="T1467" s="11">
        <v>28</v>
      </c>
      <c r="U1467" s="11"/>
      <c r="V1467" s="11"/>
      <c r="W1467" s="11"/>
      <c r="X1467" s="36">
        <f t="shared" si="46"/>
        <v>28</v>
      </c>
      <c r="Y1467" s="36">
        <f t="shared" si="47"/>
        <v>0</v>
      </c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6"/>
      <c r="BE1467" s="16"/>
    </row>
    <row r="1468" spans="1:57" ht="28.8" x14ac:dyDescent="0.3">
      <c r="A1468" s="11" t="s">
        <v>4937</v>
      </c>
      <c r="B1468" s="49" t="s">
        <v>4938</v>
      </c>
      <c r="C1468" s="11" t="s">
        <v>1372</v>
      </c>
      <c r="D1468" s="11" t="s">
        <v>1467</v>
      </c>
      <c r="E1468" s="11" t="s">
        <v>608</v>
      </c>
      <c r="F1468" s="11" t="s">
        <v>608</v>
      </c>
      <c r="G1468" s="13">
        <v>42781.937847222223</v>
      </c>
      <c r="H1468" s="13"/>
      <c r="I1468" s="11"/>
      <c r="J1468" s="11" t="s">
        <v>350</v>
      </c>
      <c r="K1468" s="11"/>
      <c r="L1468" s="11" t="s">
        <v>700</v>
      </c>
      <c r="M1468" s="11" t="s">
        <v>353</v>
      </c>
      <c r="N1468" s="11">
        <v>1069960001</v>
      </c>
      <c r="O1468" s="11" t="s">
        <v>1473</v>
      </c>
      <c r="P1468" s="11" t="s">
        <v>61</v>
      </c>
      <c r="Q1468" s="11" t="s">
        <v>369</v>
      </c>
      <c r="R1468" s="11" t="s">
        <v>978</v>
      </c>
      <c r="S1468" s="11" t="s">
        <v>1374</v>
      </c>
      <c r="T1468" s="11">
        <v>21</v>
      </c>
      <c r="U1468" s="11"/>
      <c r="V1468" s="11"/>
      <c r="W1468" s="11"/>
      <c r="X1468" s="36">
        <f t="shared" si="46"/>
        <v>21</v>
      </c>
      <c r="Y1468" s="36">
        <f t="shared" si="47"/>
        <v>0</v>
      </c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6"/>
      <c r="BE1468" s="16"/>
    </row>
    <row r="1469" spans="1:57" x14ac:dyDescent="0.3">
      <c r="A1469" s="11" t="s">
        <v>4939</v>
      </c>
      <c r="B1469" s="11" t="s">
        <v>4940</v>
      </c>
      <c r="C1469" s="11" t="s">
        <v>1372</v>
      </c>
      <c r="D1469" s="11" t="s">
        <v>1467</v>
      </c>
      <c r="E1469" s="11" t="s">
        <v>608</v>
      </c>
      <c r="F1469" s="11" t="s">
        <v>608</v>
      </c>
      <c r="G1469" s="13">
        <v>42781.95517361111</v>
      </c>
      <c r="H1469" s="11"/>
      <c r="I1469" s="11"/>
      <c r="J1469" s="11" t="s">
        <v>350</v>
      </c>
      <c r="K1469" s="11"/>
      <c r="L1469" s="11" t="s">
        <v>700</v>
      </c>
      <c r="M1469" s="11" t="s">
        <v>353</v>
      </c>
      <c r="N1469" s="11">
        <v>1069960001</v>
      </c>
      <c r="O1469" s="11" t="s">
        <v>1473</v>
      </c>
      <c r="P1469" s="11" t="s">
        <v>61</v>
      </c>
      <c r="Q1469" s="11" t="s">
        <v>369</v>
      </c>
      <c r="R1469" s="11" t="s">
        <v>978</v>
      </c>
      <c r="S1469" s="11" t="s">
        <v>1374</v>
      </c>
      <c r="T1469" s="11"/>
      <c r="U1469" s="11"/>
      <c r="V1469" s="11"/>
      <c r="W1469" s="11"/>
      <c r="X1469" s="36">
        <f t="shared" si="46"/>
        <v>0</v>
      </c>
      <c r="Y1469" s="36">
        <f t="shared" si="47"/>
        <v>0</v>
      </c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2"/>
      <c r="AL1469" s="12"/>
      <c r="AM1469" s="12"/>
      <c r="AN1469" s="11"/>
      <c r="AO1469" s="12"/>
      <c r="AP1469" s="12"/>
      <c r="AQ1469" s="12"/>
      <c r="AR1469" s="11"/>
      <c r="AS1469" s="12"/>
      <c r="AT1469" s="11"/>
      <c r="AU1469" s="11"/>
      <c r="AV1469" s="11"/>
      <c r="AW1469" s="11"/>
      <c r="AX1469" s="11"/>
      <c r="AY1469" s="11"/>
      <c r="AZ1469" s="11"/>
      <c r="BA1469" s="11"/>
      <c r="BB1469" s="12"/>
      <c r="BC1469" s="11"/>
      <c r="BD1469" s="16"/>
      <c r="BE1469" s="16"/>
    </row>
    <row r="1470" spans="1:57" x14ac:dyDescent="0.3">
      <c r="A1470" s="11" t="s">
        <v>4941</v>
      </c>
      <c r="B1470" s="11" t="s">
        <v>4942</v>
      </c>
      <c r="C1470" s="11" t="s">
        <v>1372</v>
      </c>
      <c r="D1470" s="11" t="s">
        <v>1467</v>
      </c>
      <c r="E1470" s="11" t="s">
        <v>608</v>
      </c>
      <c r="F1470" s="11" t="s">
        <v>608</v>
      </c>
      <c r="G1470" s="13">
        <v>42781.963553240741</v>
      </c>
      <c r="H1470" s="13"/>
      <c r="I1470" s="11"/>
      <c r="J1470" s="11" t="s">
        <v>350</v>
      </c>
      <c r="K1470" s="11"/>
      <c r="L1470" s="11" t="s">
        <v>700</v>
      </c>
      <c r="M1470" s="11" t="s">
        <v>353</v>
      </c>
      <c r="N1470" s="11">
        <v>1069960001</v>
      </c>
      <c r="O1470" s="11" t="s">
        <v>1473</v>
      </c>
      <c r="P1470" s="11" t="s">
        <v>61</v>
      </c>
      <c r="Q1470" s="11" t="s">
        <v>369</v>
      </c>
      <c r="R1470" s="11" t="s">
        <v>978</v>
      </c>
      <c r="S1470" s="11" t="s">
        <v>1374</v>
      </c>
      <c r="T1470" s="11">
        <v>30</v>
      </c>
      <c r="U1470" s="11"/>
      <c r="V1470" s="11"/>
      <c r="W1470" s="11"/>
      <c r="X1470" s="36">
        <f t="shared" si="46"/>
        <v>30</v>
      </c>
      <c r="Y1470" s="36">
        <f t="shared" si="47"/>
        <v>0</v>
      </c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6"/>
      <c r="BE1470" s="16"/>
    </row>
    <row r="1471" spans="1:57" x14ac:dyDescent="0.3">
      <c r="A1471" s="11" t="s">
        <v>4943</v>
      </c>
      <c r="B1471" s="11" t="s">
        <v>4944</v>
      </c>
      <c r="C1471" s="11" t="s">
        <v>1372</v>
      </c>
      <c r="D1471" s="11" t="s">
        <v>1467</v>
      </c>
      <c r="E1471" s="11" t="s">
        <v>608</v>
      </c>
      <c r="F1471" s="11" t="s">
        <v>608</v>
      </c>
      <c r="G1471" s="13">
        <v>42781.988680555558</v>
      </c>
      <c r="H1471" s="13"/>
      <c r="I1471" s="11"/>
      <c r="J1471" s="11" t="s">
        <v>350</v>
      </c>
      <c r="K1471" s="11"/>
      <c r="L1471" s="11" t="s">
        <v>700</v>
      </c>
      <c r="M1471" s="11" t="s">
        <v>353</v>
      </c>
      <c r="N1471" s="11">
        <v>1069960001</v>
      </c>
      <c r="O1471" s="11" t="s">
        <v>1473</v>
      </c>
      <c r="P1471" s="11" t="s">
        <v>61</v>
      </c>
      <c r="Q1471" s="11" t="s">
        <v>369</v>
      </c>
      <c r="R1471" s="11" t="s">
        <v>978</v>
      </c>
      <c r="S1471" s="11" t="s">
        <v>1374</v>
      </c>
      <c r="T1471" s="11"/>
      <c r="U1471" s="11"/>
      <c r="V1471" s="11"/>
      <c r="W1471" s="11"/>
      <c r="X1471" s="36">
        <f t="shared" si="46"/>
        <v>0</v>
      </c>
      <c r="Y1471" s="36">
        <f t="shared" si="47"/>
        <v>0</v>
      </c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2"/>
      <c r="AN1471" s="12"/>
      <c r="AO1471" s="11"/>
      <c r="AP1471" s="11"/>
      <c r="AQ1471" s="12"/>
      <c r="AR1471" s="12"/>
      <c r="AS1471" s="12"/>
      <c r="AT1471" s="11"/>
      <c r="AU1471" s="11"/>
      <c r="AV1471" s="11"/>
      <c r="AW1471" s="11"/>
      <c r="AX1471" s="11"/>
      <c r="AY1471" s="11"/>
      <c r="AZ1471" s="11"/>
      <c r="BA1471" s="11"/>
      <c r="BB1471" s="12"/>
      <c r="BC1471" s="11"/>
      <c r="BD1471" s="16"/>
      <c r="BE1471" s="16"/>
    </row>
    <row r="1472" spans="1:57" x14ac:dyDescent="0.3">
      <c r="A1472" s="11" t="s">
        <v>4929</v>
      </c>
      <c r="B1472" s="11" t="s">
        <v>4945</v>
      </c>
      <c r="C1472" s="11" t="s">
        <v>1372</v>
      </c>
      <c r="D1472" s="11" t="s">
        <v>1431</v>
      </c>
      <c r="E1472" s="11" t="s">
        <v>395</v>
      </c>
      <c r="F1472" s="11" t="s">
        <v>395</v>
      </c>
      <c r="G1472" s="13">
        <v>42781.558541666665</v>
      </c>
      <c r="H1472" s="13"/>
      <c r="I1472" s="11"/>
      <c r="J1472" s="11" t="s">
        <v>350</v>
      </c>
      <c r="K1472" s="11"/>
      <c r="L1472" s="11" t="s">
        <v>699</v>
      </c>
      <c r="M1472" s="11" t="s">
        <v>353</v>
      </c>
      <c r="N1472" s="11">
        <v>1069960001</v>
      </c>
      <c r="O1472" s="11" t="s">
        <v>1473</v>
      </c>
      <c r="P1472" s="11" t="s">
        <v>77</v>
      </c>
      <c r="Q1472" s="11" t="s">
        <v>369</v>
      </c>
      <c r="R1472" s="11" t="s">
        <v>983</v>
      </c>
      <c r="S1472" s="11" t="s">
        <v>1374</v>
      </c>
      <c r="T1472" s="11"/>
      <c r="U1472" s="11"/>
      <c r="V1472" s="11"/>
      <c r="W1472" s="11"/>
      <c r="X1472" s="36">
        <f t="shared" si="46"/>
        <v>0</v>
      </c>
      <c r="Y1472" s="36">
        <f t="shared" si="47"/>
        <v>0</v>
      </c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2"/>
      <c r="AL1472" s="12"/>
      <c r="AM1472" s="11"/>
      <c r="AN1472" s="11"/>
      <c r="AO1472" s="11"/>
      <c r="AP1472" s="11"/>
      <c r="AQ1472" s="12"/>
      <c r="AR1472" s="12"/>
      <c r="AS1472" s="12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6"/>
      <c r="BE1472" s="16"/>
    </row>
    <row r="1473" spans="1:57" x14ac:dyDescent="0.3">
      <c r="A1473" s="11" t="s">
        <v>4583</v>
      </c>
      <c r="B1473" s="11" t="s">
        <v>4946</v>
      </c>
      <c r="C1473" s="11" t="s">
        <v>1372</v>
      </c>
      <c r="D1473" s="11" t="s">
        <v>2871</v>
      </c>
      <c r="E1473" s="11" t="s">
        <v>2872</v>
      </c>
      <c r="F1473" s="11" t="s">
        <v>2872</v>
      </c>
      <c r="G1473" s="13">
        <v>42745.499710648146</v>
      </c>
      <c r="H1473" s="11"/>
      <c r="I1473" s="11"/>
      <c r="J1473" s="11" t="s">
        <v>350</v>
      </c>
      <c r="K1473" s="11"/>
      <c r="L1473" s="11" t="s">
        <v>699</v>
      </c>
      <c r="M1473" s="11" t="s">
        <v>353</v>
      </c>
      <c r="N1473" s="11">
        <v>1069960001</v>
      </c>
      <c r="O1473" s="11" t="s">
        <v>1473</v>
      </c>
      <c r="P1473" s="11" t="s">
        <v>77</v>
      </c>
      <c r="Q1473" s="11" t="s">
        <v>369</v>
      </c>
      <c r="R1473" s="11" t="s">
        <v>983</v>
      </c>
      <c r="S1473" s="11" t="s">
        <v>1383</v>
      </c>
      <c r="T1473" s="11">
        <v>7</v>
      </c>
      <c r="U1473" s="11">
        <v>7</v>
      </c>
      <c r="V1473" s="11"/>
      <c r="W1473" s="11"/>
      <c r="X1473" s="36">
        <f t="shared" si="46"/>
        <v>7</v>
      </c>
      <c r="Y1473" s="36">
        <f t="shared" si="47"/>
        <v>7</v>
      </c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2"/>
      <c r="AL1473" s="12"/>
      <c r="AM1473" s="12"/>
      <c r="AN1473" s="12"/>
      <c r="AO1473" s="11"/>
      <c r="AP1473" s="11"/>
      <c r="AQ1473" s="12"/>
      <c r="AR1473" s="12"/>
      <c r="AS1473" s="12"/>
      <c r="AT1473" s="11"/>
      <c r="AU1473" s="11"/>
      <c r="AV1473" s="11"/>
      <c r="AW1473" s="11"/>
      <c r="AX1473" s="11"/>
      <c r="AY1473" s="11"/>
      <c r="AZ1473" s="11"/>
      <c r="BA1473" s="11"/>
      <c r="BB1473" s="12"/>
      <c r="BC1473" s="11"/>
      <c r="BD1473" s="16"/>
      <c r="BE1473" s="16"/>
    </row>
    <row r="1474" spans="1:57" x14ac:dyDescent="0.3">
      <c r="A1474" s="11" t="s">
        <v>4931</v>
      </c>
      <c r="B1474" s="11" t="s">
        <v>4947</v>
      </c>
      <c r="C1474" s="11" t="s">
        <v>1372</v>
      </c>
      <c r="D1474" s="11" t="s">
        <v>1431</v>
      </c>
      <c r="E1474" s="11" t="s">
        <v>395</v>
      </c>
      <c r="F1474" s="11" t="s">
        <v>395</v>
      </c>
      <c r="G1474" s="13">
        <v>42781.590798611112</v>
      </c>
      <c r="H1474" s="11"/>
      <c r="I1474" s="11"/>
      <c r="J1474" s="11" t="s">
        <v>350</v>
      </c>
      <c r="K1474" s="11"/>
      <c r="L1474" s="11" t="s">
        <v>699</v>
      </c>
      <c r="M1474" s="11" t="s">
        <v>353</v>
      </c>
      <c r="N1474" s="11">
        <v>1069960001</v>
      </c>
      <c r="O1474" s="11" t="s">
        <v>1473</v>
      </c>
      <c r="P1474" s="11" t="s">
        <v>77</v>
      </c>
      <c r="Q1474" s="11" t="s">
        <v>369</v>
      </c>
      <c r="R1474" s="11" t="s">
        <v>983</v>
      </c>
      <c r="S1474" s="11" t="s">
        <v>1383</v>
      </c>
      <c r="T1474" s="11"/>
      <c r="U1474" s="11"/>
      <c r="V1474" s="11"/>
      <c r="W1474" s="11"/>
      <c r="X1474" s="36">
        <f t="shared" si="46"/>
        <v>0</v>
      </c>
      <c r="Y1474" s="36">
        <f t="shared" si="47"/>
        <v>0</v>
      </c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2"/>
      <c r="BC1474" s="11"/>
      <c r="BD1474" s="16"/>
      <c r="BE1474" s="16"/>
    </row>
    <row r="1475" spans="1:57" x14ac:dyDescent="0.3">
      <c r="A1475" s="11" t="s">
        <v>4948</v>
      </c>
      <c r="B1475" s="11" t="s">
        <v>4949</v>
      </c>
      <c r="C1475" s="11" t="s">
        <v>1372</v>
      </c>
      <c r="D1475" s="11" t="s">
        <v>1501</v>
      </c>
      <c r="E1475" s="11" t="s">
        <v>696</v>
      </c>
      <c r="F1475" s="11" t="s">
        <v>696</v>
      </c>
      <c r="G1475" s="13">
        <v>42782.40828703704</v>
      </c>
      <c r="H1475" s="11"/>
      <c r="I1475" s="11"/>
      <c r="J1475" s="11" t="s">
        <v>350</v>
      </c>
      <c r="K1475" s="11"/>
      <c r="L1475" s="11" t="s">
        <v>700</v>
      </c>
      <c r="M1475" s="11" t="s">
        <v>353</v>
      </c>
      <c r="N1475" s="11">
        <v>1069960001</v>
      </c>
      <c r="O1475" s="11" t="s">
        <v>1473</v>
      </c>
      <c r="P1475" s="11" t="s">
        <v>520</v>
      </c>
      <c r="Q1475" s="11" t="s">
        <v>369</v>
      </c>
      <c r="R1475" s="11" t="s">
        <v>983</v>
      </c>
      <c r="S1475" s="11" t="s">
        <v>1374</v>
      </c>
      <c r="T1475" s="11">
        <v>45</v>
      </c>
      <c r="U1475" s="11">
        <v>8</v>
      </c>
      <c r="V1475" s="11"/>
      <c r="W1475" s="11"/>
      <c r="X1475" s="36">
        <f t="shared" si="46"/>
        <v>45</v>
      </c>
      <c r="Y1475" s="36">
        <f t="shared" si="47"/>
        <v>8</v>
      </c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1"/>
      <c r="AU1475" s="11"/>
      <c r="AV1475" s="11"/>
      <c r="AW1475" s="11"/>
      <c r="AX1475" s="11"/>
      <c r="AY1475" s="11"/>
      <c r="AZ1475" s="11"/>
      <c r="BA1475" s="11"/>
      <c r="BB1475" s="12"/>
      <c r="BC1475" s="11"/>
      <c r="BD1475" s="16"/>
      <c r="BE1475" s="16"/>
    </row>
    <row r="1476" spans="1:57" x14ac:dyDescent="0.3">
      <c r="A1476" s="11" t="s">
        <v>4950</v>
      </c>
      <c r="B1476" s="11" t="s">
        <v>4951</v>
      </c>
      <c r="C1476" s="11" t="s">
        <v>1372</v>
      </c>
      <c r="D1476" s="11" t="s">
        <v>1503</v>
      </c>
      <c r="E1476" s="11" t="s">
        <v>1608</v>
      </c>
      <c r="F1476" s="11" t="s">
        <v>687</v>
      </c>
      <c r="G1476" s="13">
        <v>42782.412499999999</v>
      </c>
      <c r="H1476" s="13"/>
      <c r="I1476" s="11"/>
      <c r="J1476" s="11" t="s">
        <v>354</v>
      </c>
      <c r="K1476" s="11"/>
      <c r="L1476" s="11" t="s">
        <v>704</v>
      </c>
      <c r="M1476" s="11" t="s">
        <v>353</v>
      </c>
      <c r="N1476" s="11">
        <v>1019960004</v>
      </c>
      <c r="O1476" s="11" t="s">
        <v>1475</v>
      </c>
      <c r="P1476" s="11" t="s">
        <v>61</v>
      </c>
      <c r="Q1476" s="11" t="s">
        <v>369</v>
      </c>
      <c r="R1476" s="11" t="s">
        <v>978</v>
      </c>
      <c r="S1476" s="11" t="s">
        <v>1374</v>
      </c>
      <c r="T1476" s="11">
        <v>60</v>
      </c>
      <c r="U1476" s="11">
        <v>26</v>
      </c>
      <c r="V1476" s="11"/>
      <c r="W1476" s="11"/>
      <c r="X1476" s="36">
        <f t="shared" si="46"/>
        <v>60</v>
      </c>
      <c r="Y1476" s="36">
        <f t="shared" si="47"/>
        <v>26</v>
      </c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2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6"/>
      <c r="BE1476" s="16"/>
    </row>
    <row r="1477" spans="1:57" x14ac:dyDescent="0.3">
      <c r="A1477" s="11" t="s">
        <v>4929</v>
      </c>
      <c r="B1477" s="11" t="s">
        <v>4945</v>
      </c>
      <c r="C1477" s="11" t="s">
        <v>1372</v>
      </c>
      <c r="D1477" s="11" t="s">
        <v>1431</v>
      </c>
      <c r="E1477" s="11" t="s">
        <v>395</v>
      </c>
      <c r="F1477" s="11" t="s">
        <v>395</v>
      </c>
      <c r="G1477" s="13">
        <v>42781.558541666665</v>
      </c>
      <c r="H1477" s="11"/>
      <c r="I1477" s="11"/>
      <c r="J1477" s="11" t="s">
        <v>350</v>
      </c>
      <c r="K1477" s="11"/>
      <c r="L1477" s="11" t="s">
        <v>699</v>
      </c>
      <c r="M1477" s="11" t="s">
        <v>353</v>
      </c>
      <c r="N1477" s="11">
        <v>1069960001</v>
      </c>
      <c r="O1477" s="11" t="s">
        <v>1473</v>
      </c>
      <c r="P1477" s="11" t="s">
        <v>77</v>
      </c>
      <c r="Q1477" s="11" t="s">
        <v>369</v>
      </c>
      <c r="R1477" s="11" t="s">
        <v>983</v>
      </c>
      <c r="S1477" s="11" t="s">
        <v>1374</v>
      </c>
      <c r="T1477" s="11"/>
      <c r="U1477" s="11"/>
      <c r="V1477" s="11"/>
      <c r="W1477" s="11"/>
      <c r="X1477" s="36">
        <f t="shared" si="46"/>
        <v>0</v>
      </c>
      <c r="Y1477" s="36">
        <f t="shared" si="47"/>
        <v>0</v>
      </c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6"/>
      <c r="BE1477" s="16"/>
    </row>
    <row r="1478" spans="1:57" x14ac:dyDescent="0.3">
      <c r="A1478" s="11" t="s">
        <v>4952</v>
      </c>
      <c r="B1478" s="11" t="s">
        <v>4953</v>
      </c>
      <c r="C1478" s="11" t="s">
        <v>1372</v>
      </c>
      <c r="D1478" s="11" t="s">
        <v>4954</v>
      </c>
      <c r="E1478" s="11" t="s">
        <v>3106</v>
      </c>
      <c r="F1478" s="11" t="s">
        <v>3106</v>
      </c>
      <c r="G1478" s="13">
        <v>42781.590578703705</v>
      </c>
      <c r="H1478" s="11"/>
      <c r="I1478" s="11"/>
      <c r="J1478" s="11" t="s">
        <v>354</v>
      </c>
      <c r="K1478" s="11"/>
      <c r="L1478" s="11" t="s">
        <v>699</v>
      </c>
      <c r="M1478" s="11" t="s">
        <v>353</v>
      </c>
      <c r="N1478" s="11">
        <v>1069960003</v>
      </c>
      <c r="O1478" s="11" t="s">
        <v>1473</v>
      </c>
      <c r="P1478" s="11" t="s">
        <v>297</v>
      </c>
      <c r="Q1478" s="11" t="s">
        <v>369</v>
      </c>
      <c r="R1478" s="11"/>
      <c r="S1478" s="11" t="s">
        <v>1374</v>
      </c>
      <c r="T1478" s="11"/>
      <c r="U1478" s="11"/>
      <c r="V1478" s="11"/>
      <c r="W1478" s="11"/>
      <c r="X1478" s="36">
        <f t="shared" si="46"/>
        <v>0</v>
      </c>
      <c r="Y1478" s="36">
        <f t="shared" si="47"/>
        <v>0</v>
      </c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2"/>
      <c r="AL1478" s="12"/>
      <c r="AM1478" s="11"/>
      <c r="AN1478" s="11"/>
      <c r="AO1478" s="11"/>
      <c r="AP1478" s="11"/>
      <c r="AQ1478" s="12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6"/>
      <c r="BE1478" s="16"/>
    </row>
    <row r="1479" spans="1:57" x14ac:dyDescent="0.3">
      <c r="A1479" s="11" t="s">
        <v>4955</v>
      </c>
      <c r="B1479" s="11" t="s">
        <v>4956</v>
      </c>
      <c r="C1479" s="11" t="s">
        <v>1372</v>
      </c>
      <c r="D1479" s="11" t="s">
        <v>1482</v>
      </c>
      <c r="E1479" s="11" t="s">
        <v>718</v>
      </c>
      <c r="F1479" s="11" t="s">
        <v>718</v>
      </c>
      <c r="G1479" s="13">
        <v>42782.711886574078</v>
      </c>
      <c r="H1479" s="13"/>
      <c r="I1479" s="11"/>
      <c r="J1479" s="11" t="s">
        <v>350</v>
      </c>
      <c r="K1479" s="11"/>
      <c r="L1479" s="11" t="s">
        <v>704</v>
      </c>
      <c r="M1479" s="11" t="s">
        <v>348</v>
      </c>
      <c r="N1479" s="11">
        <v>1019960005</v>
      </c>
      <c r="O1479" s="11" t="s">
        <v>1475</v>
      </c>
      <c r="P1479" s="11" t="s">
        <v>297</v>
      </c>
      <c r="Q1479" s="11" t="s">
        <v>369</v>
      </c>
      <c r="R1479" s="11"/>
      <c r="S1479" s="11" t="s">
        <v>1383</v>
      </c>
      <c r="T1479" s="11">
        <v>120</v>
      </c>
      <c r="U1479" s="11">
        <v>22</v>
      </c>
      <c r="V1479" s="11"/>
      <c r="W1479" s="11"/>
      <c r="X1479" s="36">
        <f t="shared" si="46"/>
        <v>120</v>
      </c>
      <c r="Y1479" s="36">
        <f t="shared" si="47"/>
        <v>22</v>
      </c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6"/>
      <c r="BE1479" s="16"/>
    </row>
    <row r="1480" spans="1:57" x14ac:dyDescent="0.3">
      <c r="A1480" s="11" t="s">
        <v>4957</v>
      </c>
      <c r="B1480" s="11" t="s">
        <v>4958</v>
      </c>
      <c r="C1480" s="11" t="s">
        <v>1372</v>
      </c>
      <c r="D1480" s="11" t="s">
        <v>4959</v>
      </c>
      <c r="E1480" s="11" t="s">
        <v>4886</v>
      </c>
      <c r="F1480" s="11" t="s">
        <v>4185</v>
      </c>
      <c r="G1480" s="13">
        <v>42783.674571759257</v>
      </c>
      <c r="H1480" s="11"/>
      <c r="I1480" s="11"/>
      <c r="J1480" s="11" t="s">
        <v>354</v>
      </c>
      <c r="K1480" s="11"/>
      <c r="L1480" s="11" t="s">
        <v>699</v>
      </c>
      <c r="M1480" s="11" t="s">
        <v>353</v>
      </c>
      <c r="N1480" s="11">
        <v>1069960001</v>
      </c>
      <c r="O1480" s="11" t="s">
        <v>1473</v>
      </c>
      <c r="P1480" s="11" t="s">
        <v>108</v>
      </c>
      <c r="Q1480" s="11" t="s">
        <v>369</v>
      </c>
      <c r="R1480" s="11"/>
      <c r="S1480" s="11" t="s">
        <v>1374</v>
      </c>
      <c r="T1480" s="11">
        <v>147</v>
      </c>
      <c r="U1480" s="11">
        <v>113</v>
      </c>
      <c r="V1480" s="11">
        <v>99</v>
      </c>
      <c r="W1480" s="11">
        <v>15</v>
      </c>
      <c r="X1480" s="36">
        <f t="shared" si="46"/>
        <v>246</v>
      </c>
      <c r="Y1480" s="36">
        <f t="shared" si="47"/>
        <v>128</v>
      </c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2"/>
      <c r="AL1480" s="12"/>
      <c r="AM1480" s="12"/>
      <c r="AN1480" s="11"/>
      <c r="AO1480" s="11"/>
      <c r="AP1480" s="11"/>
      <c r="AQ1480" s="12"/>
      <c r="AR1480" s="11"/>
      <c r="AS1480" s="12"/>
      <c r="AT1480" s="11"/>
      <c r="AU1480" s="11"/>
      <c r="AV1480" s="11"/>
      <c r="AW1480" s="11"/>
      <c r="AX1480" s="11"/>
      <c r="AY1480" s="11"/>
      <c r="AZ1480" s="11"/>
      <c r="BA1480" s="11"/>
      <c r="BB1480" s="12"/>
      <c r="BC1480" s="11"/>
      <c r="BD1480" s="16"/>
      <c r="BE1480" s="16"/>
    </row>
    <row r="1481" spans="1:57" x14ac:dyDescent="0.3">
      <c r="A1481" s="11" t="s">
        <v>3861</v>
      </c>
      <c r="B1481" s="11" t="s">
        <v>3862</v>
      </c>
      <c r="C1481" s="11" t="s">
        <v>1372</v>
      </c>
      <c r="D1481" s="11" t="s">
        <v>1465</v>
      </c>
      <c r="E1481" s="11" t="s">
        <v>610</v>
      </c>
      <c r="F1481" s="11" t="s">
        <v>610</v>
      </c>
      <c r="G1481" s="13">
        <v>42583.61037037037</v>
      </c>
      <c r="H1481" s="13"/>
      <c r="I1481" s="11"/>
      <c r="J1481" s="11" t="s">
        <v>350</v>
      </c>
      <c r="K1481" s="11"/>
      <c r="L1481" s="11" t="s">
        <v>699</v>
      </c>
      <c r="M1481" s="11" t="s">
        <v>353</v>
      </c>
      <c r="N1481" s="11">
        <v>1069960001</v>
      </c>
      <c r="O1481" s="11" t="s">
        <v>1473</v>
      </c>
      <c r="P1481" s="11" t="s">
        <v>165</v>
      </c>
      <c r="Q1481" s="11" t="s">
        <v>369</v>
      </c>
      <c r="R1481" s="11"/>
      <c r="S1481" s="11" t="s">
        <v>1374</v>
      </c>
      <c r="T1481" s="11">
        <v>230</v>
      </c>
      <c r="U1481" s="11">
        <v>191</v>
      </c>
      <c r="V1481" s="11"/>
      <c r="W1481" s="11"/>
      <c r="X1481" s="36">
        <f t="shared" si="46"/>
        <v>230</v>
      </c>
      <c r="Y1481" s="36">
        <f t="shared" si="47"/>
        <v>191</v>
      </c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2"/>
      <c r="AL1481" s="12"/>
      <c r="AM1481" s="12"/>
      <c r="AN1481" s="12"/>
      <c r="AO1481" s="11"/>
      <c r="AP1481" s="11"/>
      <c r="AQ1481" s="11"/>
      <c r="AR1481" s="11"/>
      <c r="AS1481" s="12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6"/>
      <c r="BE1481" s="16"/>
    </row>
    <row r="1482" spans="1:57" x14ac:dyDescent="0.3">
      <c r="A1482" s="11" t="s">
        <v>4960</v>
      </c>
      <c r="B1482" s="11" t="s">
        <v>4961</v>
      </c>
      <c r="C1482" s="11" t="s">
        <v>1372</v>
      </c>
      <c r="D1482" s="11" t="s">
        <v>2226</v>
      </c>
      <c r="E1482" s="11" t="s">
        <v>2227</v>
      </c>
      <c r="F1482" s="11" t="s">
        <v>2227</v>
      </c>
      <c r="G1482" s="13">
        <v>41438.648796296293</v>
      </c>
      <c r="H1482" s="13"/>
      <c r="I1482" s="11"/>
      <c r="J1482" s="11" t="s">
        <v>4962</v>
      </c>
      <c r="K1482" s="11"/>
      <c r="L1482" s="11"/>
      <c r="M1482" s="11"/>
      <c r="N1482" s="11"/>
      <c r="O1482" s="11"/>
      <c r="P1482" s="11" t="s">
        <v>362</v>
      </c>
      <c r="Q1482" s="11"/>
      <c r="R1482" s="11"/>
      <c r="S1482" s="11" t="s">
        <v>1374</v>
      </c>
      <c r="T1482" s="11"/>
      <c r="U1482" s="11"/>
      <c r="V1482" s="11"/>
      <c r="W1482" s="11"/>
      <c r="X1482" s="36">
        <f t="shared" si="46"/>
        <v>0</v>
      </c>
      <c r="Y1482" s="36">
        <f t="shared" si="47"/>
        <v>0</v>
      </c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6"/>
      <c r="BE1482" s="16"/>
    </row>
    <row r="1483" spans="1:57" x14ac:dyDescent="0.3">
      <c r="A1483" s="11" t="s">
        <v>4963</v>
      </c>
      <c r="B1483" s="11" t="s">
        <v>4964</v>
      </c>
      <c r="C1483" s="11" t="s">
        <v>1372</v>
      </c>
      <c r="D1483" s="11" t="s">
        <v>1433</v>
      </c>
      <c r="E1483" s="11" t="s">
        <v>4965</v>
      </c>
      <c r="F1483" s="11" t="s">
        <v>4965</v>
      </c>
      <c r="G1483" s="13">
        <v>41439.402384259258</v>
      </c>
      <c r="H1483" s="11"/>
      <c r="I1483" s="11"/>
      <c r="J1483" s="11" t="s">
        <v>387</v>
      </c>
      <c r="K1483" s="11"/>
      <c r="L1483" s="11"/>
      <c r="M1483" s="11"/>
      <c r="N1483" s="11"/>
      <c r="O1483" s="11"/>
      <c r="P1483" s="11" t="s">
        <v>362</v>
      </c>
      <c r="Q1483" s="11"/>
      <c r="R1483" s="11"/>
      <c r="S1483" s="11" t="s">
        <v>1374</v>
      </c>
      <c r="T1483" s="11"/>
      <c r="U1483" s="11"/>
      <c r="V1483" s="11"/>
      <c r="W1483" s="11"/>
      <c r="X1483" s="36">
        <f t="shared" si="46"/>
        <v>0</v>
      </c>
      <c r="Y1483" s="36">
        <f t="shared" si="47"/>
        <v>0</v>
      </c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6"/>
      <c r="BE1483" s="16"/>
    </row>
    <row r="1484" spans="1:57" x14ac:dyDescent="0.3">
      <c r="A1484" s="11" t="s">
        <v>4966</v>
      </c>
      <c r="B1484" s="11" t="s">
        <v>4967</v>
      </c>
      <c r="C1484" s="11" t="s">
        <v>1372</v>
      </c>
      <c r="D1484" s="11" t="s">
        <v>4968</v>
      </c>
      <c r="E1484" s="11" t="s">
        <v>4969</v>
      </c>
      <c r="F1484" s="11" t="s">
        <v>4969</v>
      </c>
      <c r="G1484" s="13">
        <v>41439.230034722219</v>
      </c>
      <c r="H1484" s="11"/>
      <c r="I1484" s="11"/>
      <c r="J1484" s="11" t="s">
        <v>4962</v>
      </c>
      <c r="K1484" s="11"/>
      <c r="L1484" s="11"/>
      <c r="M1484" s="11"/>
      <c r="N1484" s="11"/>
      <c r="O1484" s="11"/>
      <c r="P1484" s="11"/>
      <c r="Q1484" s="11"/>
      <c r="R1484" s="11"/>
      <c r="S1484" s="11" t="s">
        <v>1374</v>
      </c>
      <c r="T1484" s="11"/>
      <c r="U1484" s="11"/>
      <c r="V1484" s="11"/>
      <c r="W1484" s="11"/>
      <c r="X1484" s="36">
        <f t="shared" si="46"/>
        <v>0</v>
      </c>
      <c r="Y1484" s="36">
        <f t="shared" si="47"/>
        <v>0</v>
      </c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2"/>
      <c r="AL1484" s="12"/>
      <c r="AM1484" s="11"/>
      <c r="AN1484" s="11"/>
      <c r="AO1484" s="11"/>
      <c r="AP1484" s="11"/>
      <c r="AQ1484" s="11"/>
      <c r="AR1484" s="11"/>
      <c r="AS1484" s="12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6"/>
      <c r="BE1484" s="16"/>
    </row>
    <row r="1485" spans="1:57" x14ac:dyDescent="0.3">
      <c r="A1485" s="11" t="s">
        <v>3673</v>
      </c>
      <c r="B1485" s="11" t="s">
        <v>4970</v>
      </c>
      <c r="C1485" s="11" t="s">
        <v>1372</v>
      </c>
      <c r="D1485" s="11" t="s">
        <v>1440</v>
      </c>
      <c r="E1485" s="11" t="s">
        <v>77</v>
      </c>
      <c r="F1485" s="11" t="s">
        <v>77</v>
      </c>
      <c r="G1485" s="13">
        <v>42534.748402777775</v>
      </c>
      <c r="H1485" s="11"/>
      <c r="I1485" s="11"/>
      <c r="J1485" s="11" t="s">
        <v>350</v>
      </c>
      <c r="K1485" s="11"/>
      <c r="L1485" s="11" t="s">
        <v>1047</v>
      </c>
      <c r="M1485" s="11" t="s">
        <v>348</v>
      </c>
      <c r="N1485" s="11">
        <v>1019960005</v>
      </c>
      <c r="O1485" s="11" t="s">
        <v>1475</v>
      </c>
      <c r="P1485" s="11" t="s">
        <v>77</v>
      </c>
      <c r="Q1485" s="11" t="s">
        <v>369</v>
      </c>
      <c r="R1485" s="11" t="s">
        <v>983</v>
      </c>
      <c r="S1485" s="11" t="s">
        <v>1383</v>
      </c>
      <c r="T1485" s="11">
        <v>216</v>
      </c>
      <c r="U1485" s="11">
        <v>76</v>
      </c>
      <c r="V1485" s="11"/>
      <c r="W1485" s="11"/>
      <c r="X1485" s="36">
        <f t="shared" si="46"/>
        <v>216</v>
      </c>
      <c r="Y1485" s="36">
        <f t="shared" si="47"/>
        <v>76</v>
      </c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2"/>
      <c r="AL1485" s="12"/>
      <c r="AM1485" s="11"/>
      <c r="AN1485" s="11"/>
      <c r="AO1485" s="11"/>
      <c r="AP1485" s="11"/>
      <c r="AQ1485" s="11"/>
      <c r="AR1485" s="11"/>
      <c r="AS1485" s="12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6"/>
      <c r="BE1485" s="16"/>
    </row>
    <row r="1486" spans="1:57" x14ac:dyDescent="0.3">
      <c r="A1486" s="11" t="s">
        <v>4971</v>
      </c>
      <c r="B1486" s="11" t="s">
        <v>4972</v>
      </c>
      <c r="C1486" s="11" t="s">
        <v>1372</v>
      </c>
      <c r="D1486" s="11" t="s">
        <v>1382</v>
      </c>
      <c r="E1486" s="11" t="s">
        <v>412</v>
      </c>
      <c r="F1486" s="11" t="s">
        <v>412</v>
      </c>
      <c r="G1486" s="13">
        <v>42787.403263888889</v>
      </c>
      <c r="H1486" s="13">
        <v>42829.01357638889</v>
      </c>
      <c r="I1486" s="11" t="s">
        <v>812</v>
      </c>
      <c r="J1486" s="11" t="s">
        <v>387</v>
      </c>
      <c r="K1486" s="11"/>
      <c r="L1486" s="11" t="s">
        <v>699</v>
      </c>
      <c r="M1486" s="11" t="s">
        <v>353</v>
      </c>
      <c r="N1486" s="11">
        <v>1069960001</v>
      </c>
      <c r="O1486" s="11" t="s">
        <v>1473</v>
      </c>
      <c r="P1486" s="11" t="s">
        <v>165</v>
      </c>
      <c r="Q1486" s="11" t="s">
        <v>369</v>
      </c>
      <c r="R1486" s="11"/>
      <c r="S1486" s="11" t="s">
        <v>1383</v>
      </c>
      <c r="T1486" s="11">
        <v>40</v>
      </c>
      <c r="U1486" s="11">
        <v>40</v>
      </c>
      <c r="V1486" s="11"/>
      <c r="W1486" s="11"/>
      <c r="X1486" s="36">
        <f t="shared" si="46"/>
        <v>40</v>
      </c>
      <c r="Y1486" s="36">
        <f t="shared" si="47"/>
        <v>40</v>
      </c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2"/>
      <c r="AL1486" s="12"/>
      <c r="AM1486" s="11"/>
      <c r="AN1486" s="11"/>
      <c r="AO1486" s="11"/>
      <c r="AP1486" s="11"/>
      <c r="AQ1486" s="11"/>
      <c r="AR1486" s="11"/>
      <c r="AS1486" s="12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6"/>
      <c r="BE1486" s="16"/>
    </row>
    <row r="1487" spans="1:57" x14ac:dyDescent="0.3">
      <c r="A1487" s="11" t="s">
        <v>4973</v>
      </c>
      <c r="B1487" s="11" t="s">
        <v>4974</v>
      </c>
      <c r="C1487" s="11" t="s">
        <v>1372</v>
      </c>
      <c r="D1487" s="11" t="s">
        <v>2880</v>
      </c>
      <c r="E1487" s="11" t="s">
        <v>2881</v>
      </c>
      <c r="F1487" s="11" t="s">
        <v>2881</v>
      </c>
      <c r="G1487" s="13">
        <v>42787.609155092592</v>
      </c>
      <c r="H1487" s="11"/>
      <c r="I1487" s="11"/>
      <c r="J1487" s="11" t="s">
        <v>350</v>
      </c>
      <c r="K1487" s="11"/>
      <c r="L1487" s="11" t="s">
        <v>699</v>
      </c>
      <c r="M1487" s="11" t="s">
        <v>353</v>
      </c>
      <c r="N1487" s="11">
        <v>1069960003</v>
      </c>
      <c r="O1487" s="11" t="s">
        <v>1473</v>
      </c>
      <c r="P1487" s="11" t="s">
        <v>111</v>
      </c>
      <c r="Q1487" s="11"/>
      <c r="R1487" s="11"/>
      <c r="S1487" s="11" t="s">
        <v>1374</v>
      </c>
      <c r="T1487" s="11">
        <v>3</v>
      </c>
      <c r="U1487" s="11"/>
      <c r="V1487" s="11"/>
      <c r="W1487" s="11"/>
      <c r="X1487" s="36">
        <f t="shared" si="46"/>
        <v>3</v>
      </c>
      <c r="Y1487" s="36">
        <f t="shared" si="47"/>
        <v>0</v>
      </c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2"/>
      <c r="AL1487" s="12"/>
      <c r="AM1487" s="11"/>
      <c r="AN1487" s="11"/>
      <c r="AO1487" s="11"/>
      <c r="AP1487" s="11"/>
      <c r="AQ1487" s="11"/>
      <c r="AR1487" s="11"/>
      <c r="AS1487" s="12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6"/>
      <c r="BE1487" s="16"/>
    </row>
    <row r="1488" spans="1:57" x14ac:dyDescent="0.3">
      <c r="A1488" s="11" t="s">
        <v>4975</v>
      </c>
      <c r="B1488" s="11" t="s">
        <v>4976</v>
      </c>
      <c r="C1488" s="11" t="s">
        <v>1372</v>
      </c>
      <c r="D1488" s="11" t="s">
        <v>3733</v>
      </c>
      <c r="E1488" s="11" t="s">
        <v>670</v>
      </c>
      <c r="F1488" s="11" t="s">
        <v>497</v>
      </c>
      <c r="G1488" s="13">
        <v>42788.148553240739</v>
      </c>
      <c r="H1488" s="11"/>
      <c r="I1488" s="11"/>
      <c r="J1488" s="11" t="s">
        <v>387</v>
      </c>
      <c r="K1488" s="11"/>
      <c r="L1488" s="11" t="s">
        <v>699</v>
      </c>
      <c r="M1488" s="11" t="s">
        <v>353</v>
      </c>
      <c r="N1488" s="11">
        <v>1069960001</v>
      </c>
      <c r="O1488" s="11" t="s">
        <v>1473</v>
      </c>
      <c r="P1488" s="11" t="s">
        <v>165</v>
      </c>
      <c r="Q1488" s="11" t="s">
        <v>369</v>
      </c>
      <c r="R1488" s="11"/>
      <c r="S1488" s="11" t="s">
        <v>1383</v>
      </c>
      <c r="T1488" s="11">
        <v>75</v>
      </c>
      <c r="U1488" s="11">
        <v>20</v>
      </c>
      <c r="V1488" s="11"/>
      <c r="W1488" s="11"/>
      <c r="X1488" s="36">
        <f t="shared" si="46"/>
        <v>75</v>
      </c>
      <c r="Y1488" s="36">
        <f t="shared" si="47"/>
        <v>20</v>
      </c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2"/>
      <c r="AL1488" s="12"/>
      <c r="AM1488" s="11"/>
      <c r="AN1488" s="11"/>
      <c r="AO1488" s="11"/>
      <c r="AP1488" s="11"/>
      <c r="AQ1488" s="11"/>
      <c r="AR1488" s="11"/>
      <c r="AS1488" s="12"/>
      <c r="AT1488" s="11"/>
      <c r="AU1488" s="11"/>
      <c r="AV1488" s="11"/>
      <c r="AW1488" s="11"/>
      <c r="AX1488" s="11"/>
      <c r="AY1488" s="11"/>
      <c r="AZ1488" s="11"/>
      <c r="BA1488" s="11"/>
      <c r="BB1488" s="12"/>
      <c r="BC1488" s="11"/>
      <c r="BD1488" s="16"/>
      <c r="BE1488" s="16"/>
    </row>
    <row r="1489" spans="1:57" x14ac:dyDescent="0.3">
      <c r="A1489" s="11" t="s">
        <v>4977</v>
      </c>
      <c r="B1489" s="11" t="s">
        <v>4978</v>
      </c>
      <c r="C1489" s="11" t="s">
        <v>1372</v>
      </c>
      <c r="D1489" s="11" t="s">
        <v>3522</v>
      </c>
      <c r="E1489" s="11" t="s">
        <v>412</v>
      </c>
      <c r="F1489" s="11" t="s">
        <v>412</v>
      </c>
      <c r="G1489" s="13">
        <v>42788.591493055559</v>
      </c>
      <c r="H1489" s="11">
        <v>42829.007256944446</v>
      </c>
      <c r="I1489" s="11" t="s">
        <v>3523</v>
      </c>
      <c r="J1489" s="11" t="s">
        <v>387</v>
      </c>
      <c r="K1489" s="11"/>
      <c r="L1489" s="11" t="s">
        <v>699</v>
      </c>
      <c r="M1489" s="11" t="s">
        <v>353</v>
      </c>
      <c r="N1489" s="11">
        <v>1069960001</v>
      </c>
      <c r="O1489" s="11" t="s">
        <v>1473</v>
      </c>
      <c r="P1489" s="11" t="s">
        <v>165</v>
      </c>
      <c r="Q1489" s="11"/>
      <c r="R1489" s="11" t="s">
        <v>979</v>
      </c>
      <c r="S1489" s="11" t="s">
        <v>1383</v>
      </c>
      <c r="T1489" s="11"/>
      <c r="U1489" s="11"/>
      <c r="V1489" s="11"/>
      <c r="W1489" s="11"/>
      <c r="X1489" s="36">
        <f t="shared" si="46"/>
        <v>0</v>
      </c>
      <c r="Y1489" s="36">
        <f t="shared" si="47"/>
        <v>0</v>
      </c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6"/>
      <c r="BE1489" s="16"/>
    </row>
    <row r="1490" spans="1:57" x14ac:dyDescent="0.3">
      <c r="A1490" s="11" t="s">
        <v>4979</v>
      </c>
      <c r="B1490" s="11" t="s">
        <v>4980</v>
      </c>
      <c r="C1490" s="11" t="s">
        <v>1372</v>
      </c>
      <c r="D1490" s="11" t="s">
        <v>1453</v>
      </c>
      <c r="E1490" s="11" t="s">
        <v>652</v>
      </c>
      <c r="F1490" s="11" t="s">
        <v>652</v>
      </c>
      <c r="G1490" s="13">
        <v>42789.407129629632</v>
      </c>
      <c r="H1490" s="11"/>
      <c r="I1490" s="11"/>
      <c r="J1490" s="11" t="s">
        <v>350</v>
      </c>
      <c r="K1490" s="11"/>
      <c r="L1490" s="11" t="s">
        <v>699</v>
      </c>
      <c r="M1490" s="11" t="s">
        <v>353</v>
      </c>
      <c r="N1490" s="11">
        <v>1069960001</v>
      </c>
      <c r="O1490" s="11" t="s">
        <v>1473</v>
      </c>
      <c r="P1490" s="11" t="s">
        <v>61</v>
      </c>
      <c r="Q1490" s="11" t="s">
        <v>369</v>
      </c>
      <c r="R1490" s="11" t="s">
        <v>978</v>
      </c>
      <c r="S1490" s="11" t="s">
        <v>1383</v>
      </c>
      <c r="T1490" s="11">
        <v>47</v>
      </c>
      <c r="U1490" s="11"/>
      <c r="V1490" s="11"/>
      <c r="W1490" s="11"/>
      <c r="X1490" s="36">
        <f t="shared" si="46"/>
        <v>47</v>
      </c>
      <c r="Y1490" s="36">
        <f t="shared" si="47"/>
        <v>0</v>
      </c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2"/>
      <c r="AL1490" s="12"/>
      <c r="AM1490" s="11"/>
      <c r="AN1490" s="11"/>
      <c r="AO1490" s="11"/>
      <c r="AP1490" s="11"/>
      <c r="AQ1490" s="12"/>
      <c r="AR1490" s="11"/>
      <c r="AS1490" s="12"/>
      <c r="AT1490" s="11"/>
      <c r="AU1490" s="11"/>
      <c r="AV1490" s="11"/>
      <c r="AW1490" s="11"/>
      <c r="AX1490" s="11"/>
      <c r="AY1490" s="11"/>
      <c r="AZ1490" s="11"/>
      <c r="BA1490" s="11"/>
      <c r="BB1490" s="12"/>
      <c r="BC1490" s="11"/>
      <c r="BD1490" s="16"/>
      <c r="BE1490" s="16"/>
    </row>
    <row r="1491" spans="1:57" x14ac:dyDescent="0.3">
      <c r="A1491" s="11" t="s">
        <v>4981</v>
      </c>
      <c r="B1491" s="11" t="s">
        <v>4982</v>
      </c>
      <c r="C1491" s="11" t="s">
        <v>1372</v>
      </c>
      <c r="D1491" s="11" t="s">
        <v>1477</v>
      </c>
      <c r="E1491" s="11" t="s">
        <v>382</v>
      </c>
      <c r="F1491" s="11" t="s">
        <v>382</v>
      </c>
      <c r="G1491" s="13">
        <v>42789.634456018517</v>
      </c>
      <c r="H1491" s="13">
        <v>42830.644097222219</v>
      </c>
      <c r="I1491" s="11" t="s">
        <v>382</v>
      </c>
      <c r="J1491" s="11" t="s">
        <v>350</v>
      </c>
      <c r="K1491" s="11"/>
      <c r="L1491" s="11" t="s">
        <v>699</v>
      </c>
      <c r="M1491" s="11" t="s">
        <v>353</v>
      </c>
      <c r="N1491" s="11">
        <v>1069960001</v>
      </c>
      <c r="O1491" s="11"/>
      <c r="P1491" s="11" t="s">
        <v>124</v>
      </c>
      <c r="Q1491" s="11"/>
      <c r="R1491" s="11" t="s">
        <v>978</v>
      </c>
      <c r="S1491" s="11" t="s">
        <v>1383</v>
      </c>
      <c r="T1491" s="11"/>
      <c r="U1491" s="11"/>
      <c r="V1491" s="11"/>
      <c r="W1491" s="11"/>
      <c r="X1491" s="36">
        <f t="shared" si="46"/>
        <v>0</v>
      </c>
      <c r="Y1491" s="36">
        <f t="shared" si="47"/>
        <v>0</v>
      </c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6"/>
      <c r="BE1491" s="16"/>
    </row>
    <row r="1492" spans="1:57" x14ac:dyDescent="0.3">
      <c r="A1492" s="11" t="s">
        <v>4983</v>
      </c>
      <c r="B1492" s="11" t="s">
        <v>4984</v>
      </c>
      <c r="C1492" s="11" t="s">
        <v>1372</v>
      </c>
      <c r="D1492" s="11" t="s">
        <v>1477</v>
      </c>
      <c r="E1492" s="11" t="s">
        <v>382</v>
      </c>
      <c r="F1492" s="11" t="s">
        <v>382</v>
      </c>
      <c r="G1492" s="13">
        <v>42789.638599537036</v>
      </c>
      <c r="H1492" s="13">
        <v>42872.492071759261</v>
      </c>
      <c r="I1492" s="11" t="s">
        <v>382</v>
      </c>
      <c r="J1492" s="11" t="s">
        <v>350</v>
      </c>
      <c r="K1492" s="11"/>
      <c r="L1492" s="11" t="s">
        <v>699</v>
      </c>
      <c r="M1492" s="11" t="s">
        <v>353</v>
      </c>
      <c r="N1492" s="11">
        <v>1069960001</v>
      </c>
      <c r="O1492" s="11" t="s">
        <v>1473</v>
      </c>
      <c r="P1492" s="11" t="s">
        <v>124</v>
      </c>
      <c r="Q1492" s="11"/>
      <c r="R1492" s="11" t="s">
        <v>978</v>
      </c>
      <c r="S1492" s="11" t="s">
        <v>1383</v>
      </c>
      <c r="T1492" s="11"/>
      <c r="U1492" s="11"/>
      <c r="V1492" s="11"/>
      <c r="W1492" s="11"/>
      <c r="X1492" s="36">
        <f t="shared" si="46"/>
        <v>0</v>
      </c>
      <c r="Y1492" s="36">
        <f t="shared" si="47"/>
        <v>0</v>
      </c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2"/>
      <c r="AL1492" s="12"/>
      <c r="AM1492" s="12"/>
      <c r="AN1492" s="12"/>
      <c r="AO1492" s="11"/>
      <c r="AP1492" s="11"/>
      <c r="AQ1492" s="12"/>
      <c r="AR1492" s="11"/>
      <c r="AS1492" s="12"/>
      <c r="AT1492" s="11"/>
      <c r="AU1492" s="11"/>
      <c r="AV1492" s="11"/>
      <c r="AW1492" s="11"/>
      <c r="AX1492" s="11"/>
      <c r="AY1492" s="11"/>
      <c r="AZ1492" s="11"/>
      <c r="BA1492" s="11"/>
      <c r="BB1492" s="12"/>
      <c r="BC1492" s="11"/>
      <c r="BD1492" s="16"/>
      <c r="BE1492" s="16"/>
    </row>
    <row r="1493" spans="1:57" x14ac:dyDescent="0.3">
      <c r="A1493" s="11" t="s">
        <v>4985</v>
      </c>
      <c r="B1493" s="11" t="s">
        <v>4986</v>
      </c>
      <c r="C1493" s="11" t="s">
        <v>1372</v>
      </c>
      <c r="D1493" s="11" t="s">
        <v>1382</v>
      </c>
      <c r="E1493" s="11" t="s">
        <v>412</v>
      </c>
      <c r="F1493" s="11" t="s">
        <v>412</v>
      </c>
      <c r="G1493" s="13">
        <v>42789.595625000002</v>
      </c>
      <c r="H1493" s="13">
        <v>42857.12296296296</v>
      </c>
      <c r="I1493" s="11" t="s">
        <v>812</v>
      </c>
      <c r="J1493" s="11" t="s">
        <v>387</v>
      </c>
      <c r="K1493" s="11"/>
      <c r="L1493" s="11" t="s">
        <v>699</v>
      </c>
      <c r="M1493" s="11" t="s">
        <v>353</v>
      </c>
      <c r="N1493" s="11">
        <v>1069960001</v>
      </c>
      <c r="O1493" s="11" t="s">
        <v>1473</v>
      </c>
      <c r="P1493" s="11" t="s">
        <v>165</v>
      </c>
      <c r="Q1493" s="11" t="s">
        <v>369</v>
      </c>
      <c r="R1493" s="11" t="s">
        <v>979</v>
      </c>
      <c r="S1493" s="11" t="s">
        <v>1383</v>
      </c>
      <c r="T1493" s="11">
        <v>65</v>
      </c>
      <c r="U1493" s="11">
        <v>67</v>
      </c>
      <c r="V1493" s="11"/>
      <c r="W1493" s="11"/>
      <c r="X1493" s="36">
        <f t="shared" si="46"/>
        <v>65</v>
      </c>
      <c r="Y1493" s="36">
        <f t="shared" si="47"/>
        <v>67</v>
      </c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6"/>
      <c r="BE1493" s="16"/>
    </row>
    <row r="1494" spans="1:57" x14ac:dyDescent="0.3">
      <c r="A1494" s="11" t="s">
        <v>4987</v>
      </c>
      <c r="B1494" s="11" t="s">
        <v>4988</v>
      </c>
      <c r="C1494" s="11" t="s">
        <v>1372</v>
      </c>
      <c r="D1494" s="11" t="s">
        <v>3522</v>
      </c>
      <c r="E1494" s="11" t="s">
        <v>412</v>
      </c>
      <c r="F1494" s="11" t="s">
        <v>412</v>
      </c>
      <c r="G1494" s="13">
        <v>42789.69017361111</v>
      </c>
      <c r="H1494" s="13">
        <v>42857.136493055557</v>
      </c>
      <c r="I1494" s="11" t="s">
        <v>742</v>
      </c>
      <c r="J1494" s="11" t="s">
        <v>387</v>
      </c>
      <c r="K1494" s="11"/>
      <c r="L1494" s="11" t="s">
        <v>699</v>
      </c>
      <c r="M1494" s="11" t="s">
        <v>353</v>
      </c>
      <c r="N1494" s="11">
        <v>1069960001</v>
      </c>
      <c r="O1494" s="11" t="s">
        <v>1473</v>
      </c>
      <c r="P1494" s="11" t="s">
        <v>165</v>
      </c>
      <c r="Q1494" s="11"/>
      <c r="R1494" s="11" t="s">
        <v>979</v>
      </c>
      <c r="S1494" s="11" t="s">
        <v>1383</v>
      </c>
      <c r="T1494" s="11"/>
      <c r="U1494" s="11"/>
      <c r="V1494" s="11"/>
      <c r="W1494" s="11"/>
      <c r="X1494" s="36">
        <f t="shared" si="46"/>
        <v>0</v>
      </c>
      <c r="Y1494" s="36">
        <f t="shared" si="47"/>
        <v>0</v>
      </c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6"/>
      <c r="BE1494" s="16"/>
    </row>
    <row r="1495" spans="1:57" x14ac:dyDescent="0.3">
      <c r="A1495" s="11" t="s">
        <v>4989</v>
      </c>
      <c r="B1495" s="11" t="s">
        <v>4990</v>
      </c>
      <c r="C1495" s="11" t="s">
        <v>1372</v>
      </c>
      <c r="D1495" s="11" t="s">
        <v>1382</v>
      </c>
      <c r="E1495" s="11" t="s">
        <v>412</v>
      </c>
      <c r="F1495" s="11" t="s">
        <v>412</v>
      </c>
      <c r="G1495" s="13">
        <v>42789.700208333335</v>
      </c>
      <c r="H1495" s="13">
        <v>42856.436712962961</v>
      </c>
      <c r="I1495" s="11" t="s">
        <v>790</v>
      </c>
      <c r="J1495" s="11" t="s">
        <v>387</v>
      </c>
      <c r="K1495" s="11"/>
      <c r="L1495" s="11" t="s">
        <v>699</v>
      </c>
      <c r="M1495" s="11" t="s">
        <v>353</v>
      </c>
      <c r="N1495" s="11">
        <v>1069960001</v>
      </c>
      <c r="O1495" s="11" t="s">
        <v>1473</v>
      </c>
      <c r="P1495" s="11" t="s">
        <v>165</v>
      </c>
      <c r="Q1495" s="11" t="s">
        <v>369</v>
      </c>
      <c r="R1495" s="11"/>
      <c r="S1495" s="11" t="s">
        <v>1383</v>
      </c>
      <c r="T1495" s="11">
        <v>45</v>
      </c>
      <c r="U1495" s="11">
        <v>47</v>
      </c>
      <c r="V1495" s="11"/>
      <c r="W1495" s="11"/>
      <c r="X1495" s="36">
        <f t="shared" si="46"/>
        <v>45</v>
      </c>
      <c r="Y1495" s="36">
        <f t="shared" si="47"/>
        <v>47</v>
      </c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6"/>
      <c r="BE1495" s="16"/>
    </row>
    <row r="1496" spans="1:57" x14ac:dyDescent="0.3">
      <c r="A1496" s="11" t="s">
        <v>4991</v>
      </c>
      <c r="B1496" s="11" t="s">
        <v>4992</v>
      </c>
      <c r="C1496" s="11" t="s">
        <v>1372</v>
      </c>
      <c r="D1496" s="11" t="s">
        <v>1502</v>
      </c>
      <c r="E1496" s="11" t="s">
        <v>376</v>
      </c>
      <c r="F1496" s="11" t="s">
        <v>376</v>
      </c>
      <c r="G1496" s="13">
        <v>42790.01253472222</v>
      </c>
      <c r="H1496" s="11"/>
      <c r="I1496" s="11"/>
      <c r="J1496" s="11" t="s">
        <v>354</v>
      </c>
      <c r="K1496" s="11"/>
      <c r="L1496" s="11" t="s">
        <v>700</v>
      </c>
      <c r="M1496" s="11" t="s">
        <v>353</v>
      </c>
      <c r="N1496" s="11">
        <v>1069960001</v>
      </c>
      <c r="O1496" s="11" t="s">
        <v>1473</v>
      </c>
      <c r="P1496" s="11" t="s">
        <v>61</v>
      </c>
      <c r="Q1496" s="11" t="s">
        <v>369</v>
      </c>
      <c r="R1496" s="11" t="s">
        <v>978</v>
      </c>
      <c r="S1496" s="11" t="s">
        <v>1374</v>
      </c>
      <c r="T1496" s="11">
        <v>25</v>
      </c>
      <c r="U1496" s="11"/>
      <c r="V1496" s="11"/>
      <c r="W1496" s="11"/>
      <c r="X1496" s="36">
        <f t="shared" si="46"/>
        <v>25</v>
      </c>
      <c r="Y1496" s="36">
        <f t="shared" si="47"/>
        <v>0</v>
      </c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2"/>
      <c r="AL1496" s="12"/>
      <c r="AM1496" s="11"/>
      <c r="AN1496" s="11"/>
      <c r="AO1496" s="11"/>
      <c r="AP1496" s="11"/>
      <c r="AQ1496" s="11"/>
      <c r="AR1496" s="11"/>
      <c r="AS1496" s="12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6"/>
      <c r="BE1496" s="16"/>
    </row>
    <row r="1497" spans="1:57" x14ac:dyDescent="0.3">
      <c r="A1497" s="11" t="s">
        <v>4993</v>
      </c>
      <c r="B1497" s="11" t="s">
        <v>4994</v>
      </c>
      <c r="C1497" s="11" t="s">
        <v>1372</v>
      </c>
      <c r="D1497" s="11" t="s">
        <v>1502</v>
      </c>
      <c r="E1497" s="11" t="s">
        <v>376</v>
      </c>
      <c r="F1497" s="11" t="s">
        <v>376</v>
      </c>
      <c r="G1497" s="13">
        <v>42790.050208333334</v>
      </c>
      <c r="H1497" s="13"/>
      <c r="I1497" s="11"/>
      <c r="J1497" s="11" t="s">
        <v>354</v>
      </c>
      <c r="K1497" s="11"/>
      <c r="L1497" s="11" t="s">
        <v>700</v>
      </c>
      <c r="M1497" s="11" t="s">
        <v>353</v>
      </c>
      <c r="N1497" s="11">
        <v>1069960001</v>
      </c>
      <c r="O1497" s="11" t="s">
        <v>1473</v>
      </c>
      <c r="P1497" s="11" t="s">
        <v>61</v>
      </c>
      <c r="Q1497" s="11" t="s">
        <v>369</v>
      </c>
      <c r="R1497" s="11" t="s">
        <v>978</v>
      </c>
      <c r="S1497" s="11" t="s">
        <v>1374</v>
      </c>
      <c r="T1497" s="11">
        <v>23</v>
      </c>
      <c r="U1497" s="11"/>
      <c r="V1497" s="11"/>
      <c r="W1497" s="11"/>
      <c r="X1497" s="36">
        <f t="shared" si="46"/>
        <v>23</v>
      </c>
      <c r="Y1497" s="36">
        <f t="shared" si="47"/>
        <v>0</v>
      </c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2"/>
      <c r="AL1497" s="11"/>
      <c r="AM1497" s="11"/>
      <c r="AN1497" s="11"/>
      <c r="AO1497" s="11"/>
      <c r="AP1497" s="11"/>
      <c r="AQ1497" s="11"/>
      <c r="AR1497" s="11"/>
      <c r="AS1497" s="12"/>
      <c r="AT1497" s="11"/>
      <c r="AU1497" s="11"/>
      <c r="AV1497" s="11"/>
      <c r="AW1497" s="11"/>
      <c r="AX1497" s="11"/>
      <c r="AY1497" s="11"/>
      <c r="AZ1497" s="11"/>
      <c r="BA1497" s="11"/>
      <c r="BB1497" s="12"/>
      <c r="BC1497" s="11"/>
      <c r="BD1497" s="16"/>
      <c r="BE1497" s="16"/>
    </row>
    <row r="1498" spans="1:57" x14ac:dyDescent="0.3">
      <c r="A1498" s="11" t="s">
        <v>4995</v>
      </c>
      <c r="B1498" s="11" t="s">
        <v>4996</v>
      </c>
      <c r="C1498" s="11" t="s">
        <v>1372</v>
      </c>
      <c r="D1498" s="11" t="s">
        <v>1382</v>
      </c>
      <c r="E1498" s="11" t="s">
        <v>412</v>
      </c>
      <c r="F1498" s="11" t="s">
        <v>412</v>
      </c>
      <c r="G1498" s="13">
        <v>42790.601342592592</v>
      </c>
      <c r="H1498" s="11">
        <v>42828.193159722221</v>
      </c>
      <c r="I1498" s="11" t="s">
        <v>4314</v>
      </c>
      <c r="J1498" s="11" t="s">
        <v>387</v>
      </c>
      <c r="K1498" s="11"/>
      <c r="L1498" s="11" t="s">
        <v>699</v>
      </c>
      <c r="M1498" s="11" t="s">
        <v>353</v>
      </c>
      <c r="N1498" s="11">
        <v>1069960001</v>
      </c>
      <c r="O1498" s="11" t="s">
        <v>1473</v>
      </c>
      <c r="P1498" s="11" t="s">
        <v>165</v>
      </c>
      <c r="Q1498" s="11"/>
      <c r="R1498" s="11"/>
      <c r="S1498" s="11" t="s">
        <v>1383</v>
      </c>
      <c r="T1498" s="11"/>
      <c r="U1498" s="11"/>
      <c r="V1498" s="11"/>
      <c r="W1498" s="11"/>
      <c r="X1498" s="36">
        <f t="shared" si="46"/>
        <v>0</v>
      </c>
      <c r="Y1498" s="36">
        <f t="shared" si="47"/>
        <v>0</v>
      </c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2"/>
      <c r="AL1498" s="12"/>
      <c r="AM1498" s="12"/>
      <c r="AN1498" s="12"/>
      <c r="AO1498" s="11"/>
      <c r="AP1498" s="11"/>
      <c r="AQ1498" s="12"/>
      <c r="AR1498" s="12"/>
      <c r="AS1498" s="12"/>
      <c r="AT1498" s="11"/>
      <c r="AU1498" s="11"/>
      <c r="AV1498" s="11"/>
      <c r="AW1498" s="11"/>
      <c r="AX1498" s="11"/>
      <c r="AY1498" s="11"/>
      <c r="AZ1498" s="11"/>
      <c r="BA1498" s="11"/>
      <c r="BB1498" s="12"/>
      <c r="BC1498" s="11"/>
      <c r="BD1498" s="16"/>
      <c r="BE1498" s="16"/>
    </row>
    <row r="1499" spans="1:57" x14ac:dyDescent="0.3">
      <c r="A1499" s="11" t="s">
        <v>4997</v>
      </c>
      <c r="B1499" s="11" t="s">
        <v>4998</v>
      </c>
      <c r="C1499" s="11" t="s">
        <v>1372</v>
      </c>
      <c r="D1499" s="11" t="s">
        <v>3522</v>
      </c>
      <c r="E1499" s="11" t="s">
        <v>412</v>
      </c>
      <c r="F1499" s="11" t="s">
        <v>412</v>
      </c>
      <c r="G1499" s="13">
        <v>42790.624363425923</v>
      </c>
      <c r="H1499" s="13">
        <v>42828.257118055553</v>
      </c>
      <c r="I1499" s="11" t="s">
        <v>742</v>
      </c>
      <c r="J1499" s="11" t="s">
        <v>387</v>
      </c>
      <c r="K1499" s="11"/>
      <c r="L1499" s="11" t="s">
        <v>699</v>
      </c>
      <c r="M1499" s="11" t="s">
        <v>353</v>
      </c>
      <c r="N1499" s="11">
        <v>1069960001</v>
      </c>
      <c r="O1499" s="11" t="s">
        <v>1473</v>
      </c>
      <c r="P1499" s="11" t="s">
        <v>165</v>
      </c>
      <c r="Q1499" s="11"/>
      <c r="R1499" s="11" t="s">
        <v>979</v>
      </c>
      <c r="S1499" s="11" t="s">
        <v>1383</v>
      </c>
      <c r="T1499" s="11"/>
      <c r="U1499" s="11"/>
      <c r="V1499" s="11"/>
      <c r="W1499" s="11"/>
      <c r="X1499" s="36">
        <f t="shared" si="46"/>
        <v>0</v>
      </c>
      <c r="Y1499" s="36">
        <f t="shared" si="47"/>
        <v>0</v>
      </c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2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6"/>
      <c r="BE1499" s="16"/>
    </row>
    <row r="1500" spans="1:57" x14ac:dyDescent="0.3">
      <c r="A1500" s="11" t="s">
        <v>4999</v>
      </c>
      <c r="B1500" s="11" t="s">
        <v>5000</v>
      </c>
      <c r="C1500" s="11" t="s">
        <v>1372</v>
      </c>
      <c r="D1500" s="11" t="s">
        <v>5001</v>
      </c>
      <c r="E1500" s="11" t="s">
        <v>650</v>
      </c>
      <c r="F1500" s="11" t="s">
        <v>650</v>
      </c>
      <c r="G1500" s="13">
        <v>42790.64508101852</v>
      </c>
      <c r="H1500" s="13"/>
      <c r="I1500" s="11"/>
      <c r="J1500" s="11" t="s">
        <v>350</v>
      </c>
      <c r="K1500" s="11"/>
      <c r="L1500" s="11" t="s">
        <v>699</v>
      </c>
      <c r="M1500" s="11" t="s">
        <v>353</v>
      </c>
      <c r="N1500" s="11">
        <v>1069960001</v>
      </c>
      <c r="O1500" s="11" t="s">
        <v>1473</v>
      </c>
      <c r="P1500" s="11" t="s">
        <v>61</v>
      </c>
      <c r="Q1500" s="11" t="s">
        <v>369</v>
      </c>
      <c r="R1500" s="11" t="s">
        <v>978</v>
      </c>
      <c r="S1500" s="11" t="s">
        <v>1383</v>
      </c>
      <c r="T1500" s="11">
        <v>6</v>
      </c>
      <c r="U1500" s="11"/>
      <c r="V1500" s="11"/>
      <c r="W1500" s="11"/>
      <c r="X1500" s="36">
        <f t="shared" si="46"/>
        <v>6</v>
      </c>
      <c r="Y1500" s="36">
        <f t="shared" si="47"/>
        <v>0</v>
      </c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2"/>
      <c r="AN1500" s="11"/>
      <c r="AO1500" s="11"/>
      <c r="AP1500" s="11"/>
      <c r="AQ1500" s="12"/>
      <c r="AR1500" s="11"/>
      <c r="AS1500" s="12"/>
      <c r="AT1500" s="11"/>
      <c r="AU1500" s="11"/>
      <c r="AV1500" s="11"/>
      <c r="AW1500" s="11"/>
      <c r="AX1500" s="11"/>
      <c r="AY1500" s="11"/>
      <c r="AZ1500" s="11"/>
      <c r="BA1500" s="11"/>
      <c r="BB1500" s="12"/>
      <c r="BC1500" s="11"/>
      <c r="BD1500" s="16"/>
      <c r="BE1500" s="16"/>
    </row>
    <row r="1501" spans="1:57" x14ac:dyDescent="0.3">
      <c r="A1501" s="11" t="s">
        <v>5002</v>
      </c>
      <c r="B1501" s="11" t="s">
        <v>5003</v>
      </c>
      <c r="C1501" s="11" t="s">
        <v>1372</v>
      </c>
      <c r="D1501" s="11" t="s">
        <v>1808</v>
      </c>
      <c r="E1501" s="11" t="s">
        <v>1562</v>
      </c>
      <c r="F1501" s="11" t="s">
        <v>1562</v>
      </c>
      <c r="G1501" s="13">
        <v>42793.216435185182</v>
      </c>
      <c r="H1501" s="11">
        <v>42828.029467592591</v>
      </c>
      <c r="I1501" s="11" t="s">
        <v>790</v>
      </c>
      <c r="J1501" s="11" t="s">
        <v>387</v>
      </c>
      <c r="K1501" s="11"/>
      <c r="L1501" s="11" t="s">
        <v>699</v>
      </c>
      <c r="M1501" s="11" t="s">
        <v>353</v>
      </c>
      <c r="N1501" s="11">
        <v>1069960001</v>
      </c>
      <c r="O1501" s="11" t="s">
        <v>1473</v>
      </c>
      <c r="P1501" s="11" t="s">
        <v>165</v>
      </c>
      <c r="Q1501" s="11" t="s">
        <v>369</v>
      </c>
      <c r="R1501" s="11"/>
      <c r="S1501" s="11" t="s">
        <v>1383</v>
      </c>
      <c r="T1501" s="11">
        <v>40</v>
      </c>
      <c r="U1501" s="11">
        <v>40.5</v>
      </c>
      <c r="V1501" s="11"/>
      <c r="W1501" s="11"/>
      <c r="X1501" s="36">
        <f t="shared" si="46"/>
        <v>40</v>
      </c>
      <c r="Y1501" s="36">
        <f t="shared" si="47"/>
        <v>40.5</v>
      </c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2"/>
      <c r="AL1501" s="12"/>
      <c r="AM1501" s="12"/>
      <c r="AN1501" s="11"/>
      <c r="AO1501" s="11"/>
      <c r="AP1501" s="11"/>
      <c r="AQ1501" s="12"/>
      <c r="AR1501" s="12"/>
      <c r="AS1501" s="12"/>
      <c r="AT1501" s="11"/>
      <c r="AU1501" s="11"/>
      <c r="AV1501" s="11"/>
      <c r="AW1501" s="11"/>
      <c r="AX1501" s="11"/>
      <c r="AY1501" s="11"/>
      <c r="AZ1501" s="11"/>
      <c r="BA1501" s="11"/>
      <c r="BB1501" s="12"/>
      <c r="BC1501" s="11"/>
      <c r="BD1501" s="16"/>
      <c r="BE1501" s="16"/>
    </row>
    <row r="1502" spans="1:57" x14ac:dyDescent="0.3">
      <c r="A1502" s="11" t="s">
        <v>5004</v>
      </c>
      <c r="B1502" s="11" t="s">
        <v>5005</v>
      </c>
      <c r="C1502" s="11" t="s">
        <v>1372</v>
      </c>
      <c r="D1502" s="11" t="s">
        <v>1808</v>
      </c>
      <c r="E1502" s="11" t="s">
        <v>1562</v>
      </c>
      <c r="F1502" s="11" t="s">
        <v>1562</v>
      </c>
      <c r="G1502" s="13">
        <v>42793.323425925926</v>
      </c>
      <c r="H1502" s="13">
        <v>42829.008553240739</v>
      </c>
      <c r="I1502" s="11" t="s">
        <v>3523</v>
      </c>
      <c r="J1502" s="11" t="s">
        <v>387</v>
      </c>
      <c r="K1502" s="11"/>
      <c r="L1502" s="11" t="s">
        <v>699</v>
      </c>
      <c r="M1502" s="11" t="s">
        <v>353</v>
      </c>
      <c r="N1502" s="11">
        <v>1069960001</v>
      </c>
      <c r="O1502" s="11" t="s">
        <v>1473</v>
      </c>
      <c r="P1502" s="11" t="s">
        <v>165</v>
      </c>
      <c r="Q1502" s="11" t="s">
        <v>369</v>
      </c>
      <c r="R1502" s="11" t="s">
        <v>979</v>
      </c>
      <c r="S1502" s="11" t="s">
        <v>1383</v>
      </c>
      <c r="T1502" s="11">
        <v>45</v>
      </c>
      <c r="U1502" s="11">
        <v>45</v>
      </c>
      <c r="V1502" s="11"/>
      <c r="W1502" s="11"/>
      <c r="X1502" s="36">
        <f t="shared" si="46"/>
        <v>45</v>
      </c>
      <c r="Y1502" s="36">
        <f t="shared" si="47"/>
        <v>45</v>
      </c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2"/>
      <c r="AN1502" s="11"/>
      <c r="AO1502" s="11"/>
      <c r="AP1502" s="11"/>
      <c r="AQ1502" s="11"/>
      <c r="AR1502" s="11"/>
      <c r="AS1502" s="12"/>
      <c r="AT1502" s="11"/>
      <c r="AU1502" s="11"/>
      <c r="AV1502" s="11"/>
      <c r="AW1502" s="11"/>
      <c r="AX1502" s="11"/>
      <c r="AY1502" s="11"/>
      <c r="AZ1502" s="11"/>
      <c r="BA1502" s="11"/>
      <c r="BB1502" s="12"/>
      <c r="BC1502" s="11"/>
      <c r="BD1502" s="16"/>
      <c r="BE1502" s="16"/>
    </row>
    <row r="1503" spans="1:57" x14ac:dyDescent="0.3">
      <c r="A1503" s="11" t="s">
        <v>5006</v>
      </c>
      <c r="B1503" s="11" t="s">
        <v>5007</v>
      </c>
      <c r="C1503" s="11" t="s">
        <v>1372</v>
      </c>
      <c r="D1503" s="11" t="s">
        <v>1446</v>
      </c>
      <c r="E1503" s="11" t="s">
        <v>550</v>
      </c>
      <c r="F1503" s="11" t="s">
        <v>550</v>
      </c>
      <c r="G1503" s="13">
        <v>42793.359490740739</v>
      </c>
      <c r="H1503" s="11">
        <v>42849.590601851851</v>
      </c>
      <c r="I1503" s="11" t="s">
        <v>550</v>
      </c>
      <c r="J1503" s="11" t="s">
        <v>350</v>
      </c>
      <c r="K1503" s="11"/>
      <c r="L1503" s="11" t="s">
        <v>699</v>
      </c>
      <c r="M1503" s="11" t="s">
        <v>353</v>
      </c>
      <c r="N1503" s="11">
        <v>1069960001</v>
      </c>
      <c r="O1503" s="11" t="s">
        <v>1473</v>
      </c>
      <c r="P1503" s="11" t="s">
        <v>520</v>
      </c>
      <c r="Q1503" s="11" t="s">
        <v>369</v>
      </c>
      <c r="R1503" s="11" t="s">
        <v>983</v>
      </c>
      <c r="S1503" s="11" t="s">
        <v>1374</v>
      </c>
      <c r="T1503" s="11">
        <v>7</v>
      </c>
      <c r="U1503" s="11"/>
      <c r="V1503" s="11"/>
      <c r="W1503" s="11"/>
      <c r="X1503" s="36">
        <f t="shared" si="46"/>
        <v>7</v>
      </c>
      <c r="Y1503" s="36">
        <f t="shared" si="47"/>
        <v>0</v>
      </c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6"/>
      <c r="BE1503" s="16"/>
    </row>
    <row r="1504" spans="1:57" x14ac:dyDescent="0.3">
      <c r="A1504" s="11" t="s">
        <v>5008</v>
      </c>
      <c r="B1504" s="11" t="s">
        <v>5009</v>
      </c>
      <c r="C1504" s="11" t="s">
        <v>1372</v>
      </c>
      <c r="D1504" s="11" t="s">
        <v>1449</v>
      </c>
      <c r="E1504" s="11" t="s">
        <v>649</v>
      </c>
      <c r="F1504" s="11" t="s">
        <v>649</v>
      </c>
      <c r="G1504" s="13">
        <v>42793.55091435185</v>
      </c>
      <c r="H1504" s="11"/>
      <c r="I1504" s="11"/>
      <c r="J1504" s="11" t="s">
        <v>350</v>
      </c>
      <c r="K1504" s="11"/>
      <c r="L1504" s="11" t="s">
        <v>699</v>
      </c>
      <c r="M1504" s="11" t="s">
        <v>353</v>
      </c>
      <c r="N1504" s="11">
        <v>1069960001</v>
      </c>
      <c r="O1504" s="11" t="s">
        <v>1473</v>
      </c>
      <c r="P1504" s="11" t="s">
        <v>77</v>
      </c>
      <c r="Q1504" s="11" t="s">
        <v>2316</v>
      </c>
      <c r="R1504" s="11" t="s">
        <v>983</v>
      </c>
      <c r="S1504" s="11" t="s">
        <v>1383</v>
      </c>
      <c r="T1504" s="11">
        <v>20</v>
      </c>
      <c r="U1504" s="11"/>
      <c r="V1504" s="11"/>
      <c r="W1504" s="11"/>
      <c r="X1504" s="36">
        <f t="shared" si="46"/>
        <v>20</v>
      </c>
      <c r="Y1504" s="36">
        <f t="shared" si="47"/>
        <v>0</v>
      </c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2"/>
      <c r="AL1504" s="12"/>
      <c r="AM1504" s="11"/>
      <c r="AN1504" s="11"/>
      <c r="AO1504" s="11"/>
      <c r="AP1504" s="11"/>
      <c r="AQ1504" s="11"/>
      <c r="AR1504" s="11"/>
      <c r="AS1504" s="12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6"/>
      <c r="BE1504" s="16"/>
    </row>
    <row r="1505" spans="1:57" x14ac:dyDescent="0.3">
      <c r="A1505" s="11" t="s">
        <v>5010</v>
      </c>
      <c r="B1505" s="11" t="s">
        <v>5011</v>
      </c>
      <c r="C1505" s="11" t="s">
        <v>1372</v>
      </c>
      <c r="D1505" s="11" t="s">
        <v>1497</v>
      </c>
      <c r="E1505" s="11" t="s">
        <v>650</v>
      </c>
      <c r="F1505" s="11" t="s">
        <v>650</v>
      </c>
      <c r="G1505" s="13">
        <v>42793.577523148146</v>
      </c>
      <c r="H1505" s="13"/>
      <c r="I1505" s="11"/>
      <c r="J1505" s="11" t="s">
        <v>350</v>
      </c>
      <c r="K1505" s="11"/>
      <c r="L1505" s="11" t="s">
        <v>704</v>
      </c>
      <c r="M1505" s="11" t="s">
        <v>348</v>
      </c>
      <c r="N1505" s="11">
        <v>1069960001</v>
      </c>
      <c r="O1505" s="11"/>
      <c r="P1505" s="11" t="s">
        <v>61</v>
      </c>
      <c r="Q1505" s="11" t="s">
        <v>369</v>
      </c>
      <c r="R1505" s="11" t="s">
        <v>978</v>
      </c>
      <c r="S1505" s="11" t="s">
        <v>1383</v>
      </c>
      <c r="T1505" s="11">
        <v>10</v>
      </c>
      <c r="U1505" s="11">
        <v>10</v>
      </c>
      <c r="V1505" s="11">
        <v>35</v>
      </c>
      <c r="W1505" s="11">
        <v>35</v>
      </c>
      <c r="X1505" s="36">
        <f t="shared" si="46"/>
        <v>45</v>
      </c>
      <c r="Y1505" s="36">
        <f t="shared" si="47"/>
        <v>45</v>
      </c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2"/>
      <c r="AL1505" s="12"/>
      <c r="AM1505" s="12"/>
      <c r="AN1505" s="12"/>
      <c r="AO1505" s="11"/>
      <c r="AP1505" s="11"/>
      <c r="AQ1505" s="12"/>
      <c r="AR1505" s="12"/>
      <c r="AS1505" s="12"/>
      <c r="AT1505" s="11"/>
      <c r="AU1505" s="11"/>
      <c r="AV1505" s="11"/>
      <c r="AW1505" s="11"/>
      <c r="AX1505" s="11"/>
      <c r="AY1505" s="11"/>
      <c r="AZ1505" s="11"/>
      <c r="BA1505" s="11"/>
      <c r="BB1505" s="12"/>
      <c r="BC1505" s="11"/>
      <c r="BD1505" s="16"/>
      <c r="BE1505" s="16"/>
    </row>
    <row r="1506" spans="1:57" ht="43.2" x14ac:dyDescent="0.3">
      <c r="A1506" s="11" t="s">
        <v>5012</v>
      </c>
      <c r="B1506" s="49" t="s">
        <v>5013</v>
      </c>
      <c r="C1506" s="11" t="s">
        <v>1372</v>
      </c>
      <c r="D1506" s="11" t="s">
        <v>1449</v>
      </c>
      <c r="E1506" s="11" t="s">
        <v>649</v>
      </c>
      <c r="F1506" s="11" t="s">
        <v>649</v>
      </c>
      <c r="G1506" s="13">
        <v>42793.695393518516</v>
      </c>
      <c r="H1506" s="11">
        <v>42859.313576388886</v>
      </c>
      <c r="I1506" s="11" t="s">
        <v>649</v>
      </c>
      <c r="J1506" s="11" t="s">
        <v>350</v>
      </c>
      <c r="K1506" s="11"/>
      <c r="L1506" s="11" t="s">
        <v>699</v>
      </c>
      <c r="M1506" s="11" t="s">
        <v>353</v>
      </c>
      <c r="N1506" s="11">
        <v>1069960001</v>
      </c>
      <c r="O1506" s="11" t="s">
        <v>1473</v>
      </c>
      <c r="P1506" s="11" t="s">
        <v>77</v>
      </c>
      <c r="Q1506" s="11" t="s">
        <v>369</v>
      </c>
      <c r="R1506" s="11" t="s">
        <v>983</v>
      </c>
      <c r="S1506" s="11" t="s">
        <v>1374</v>
      </c>
      <c r="T1506" s="11">
        <v>17</v>
      </c>
      <c r="U1506" s="11">
        <v>17</v>
      </c>
      <c r="V1506" s="11">
        <v>16</v>
      </c>
      <c r="W1506" s="11">
        <v>16</v>
      </c>
      <c r="X1506" s="36">
        <f t="shared" si="46"/>
        <v>33</v>
      </c>
      <c r="Y1506" s="36">
        <f t="shared" si="47"/>
        <v>33</v>
      </c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2"/>
      <c r="AL1506" s="11"/>
      <c r="AM1506" s="11"/>
      <c r="AN1506" s="11"/>
      <c r="AO1506" s="11"/>
      <c r="AP1506" s="11"/>
      <c r="AQ1506" s="11"/>
      <c r="AR1506" s="11"/>
      <c r="AS1506" s="12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6"/>
      <c r="BE1506" s="16"/>
    </row>
    <row r="1507" spans="1:57" x14ac:dyDescent="0.3">
      <c r="A1507" s="11" t="s">
        <v>4818</v>
      </c>
      <c r="B1507" s="11" t="s">
        <v>5014</v>
      </c>
      <c r="C1507" s="11" t="s">
        <v>1372</v>
      </c>
      <c r="D1507" s="11" t="s">
        <v>3733</v>
      </c>
      <c r="E1507" s="11" t="s">
        <v>670</v>
      </c>
      <c r="F1507" s="11" t="s">
        <v>670</v>
      </c>
      <c r="G1507" s="13">
        <v>42774.137418981481</v>
      </c>
      <c r="H1507" s="11"/>
      <c r="I1507" s="11"/>
      <c r="J1507" s="11" t="s">
        <v>387</v>
      </c>
      <c r="K1507" s="11"/>
      <c r="L1507" s="11" t="s">
        <v>699</v>
      </c>
      <c r="M1507" s="11" t="s">
        <v>353</v>
      </c>
      <c r="N1507" s="11">
        <v>1069960001</v>
      </c>
      <c r="O1507" s="11" t="s">
        <v>1473</v>
      </c>
      <c r="P1507" s="11" t="s">
        <v>165</v>
      </c>
      <c r="Q1507" s="11"/>
      <c r="R1507" s="11"/>
      <c r="S1507" s="11" t="s">
        <v>1374</v>
      </c>
      <c r="T1507" s="11"/>
      <c r="U1507" s="11"/>
      <c r="V1507" s="11"/>
      <c r="W1507" s="11"/>
      <c r="X1507" s="36">
        <f t="shared" si="46"/>
        <v>0</v>
      </c>
      <c r="Y1507" s="36">
        <f t="shared" si="47"/>
        <v>0</v>
      </c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2"/>
      <c r="AL1507" s="12"/>
      <c r="AM1507" s="11"/>
      <c r="AN1507" s="11"/>
      <c r="AO1507" s="11"/>
      <c r="AP1507" s="11"/>
      <c r="AQ1507" s="12"/>
      <c r="AR1507" s="12"/>
      <c r="AS1507" s="12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6"/>
      <c r="BE1507" s="16"/>
    </row>
    <row r="1508" spans="1:57" x14ac:dyDescent="0.3">
      <c r="A1508" s="11" t="s">
        <v>5015</v>
      </c>
      <c r="B1508" s="11" t="s">
        <v>5016</v>
      </c>
      <c r="C1508" s="11" t="s">
        <v>1372</v>
      </c>
      <c r="D1508" s="11" t="s">
        <v>4627</v>
      </c>
      <c r="E1508" s="11" t="s">
        <v>670</v>
      </c>
      <c r="F1508" s="11" t="s">
        <v>670</v>
      </c>
      <c r="G1508" s="13">
        <v>42794.124374999999</v>
      </c>
      <c r="H1508" s="11">
        <v>42829.215428240743</v>
      </c>
      <c r="I1508" s="11" t="s">
        <v>670</v>
      </c>
      <c r="J1508" s="11" t="s">
        <v>387</v>
      </c>
      <c r="K1508" s="11"/>
      <c r="L1508" s="11" t="s">
        <v>699</v>
      </c>
      <c r="M1508" s="11" t="s">
        <v>353</v>
      </c>
      <c r="N1508" s="11">
        <v>1069960001</v>
      </c>
      <c r="O1508" s="11" t="s">
        <v>1473</v>
      </c>
      <c r="P1508" s="11" t="s">
        <v>165</v>
      </c>
      <c r="Q1508" s="11"/>
      <c r="R1508" s="11"/>
      <c r="S1508" s="11" t="s">
        <v>1383</v>
      </c>
      <c r="T1508" s="11"/>
      <c r="U1508" s="11"/>
      <c r="V1508" s="11"/>
      <c r="W1508" s="11"/>
      <c r="X1508" s="36">
        <f t="shared" si="46"/>
        <v>0</v>
      </c>
      <c r="Y1508" s="36">
        <f t="shared" si="47"/>
        <v>0</v>
      </c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2"/>
      <c r="BC1508" s="11"/>
      <c r="BD1508" s="16"/>
      <c r="BE1508" s="16"/>
    </row>
    <row r="1509" spans="1:57" x14ac:dyDescent="0.3">
      <c r="A1509" s="11" t="s">
        <v>5017</v>
      </c>
      <c r="B1509" s="11" t="s">
        <v>5018</v>
      </c>
      <c r="C1509" s="11" t="s">
        <v>1372</v>
      </c>
      <c r="D1509" s="11" t="s">
        <v>1808</v>
      </c>
      <c r="E1509" s="11" t="s">
        <v>1562</v>
      </c>
      <c r="F1509" s="11" t="s">
        <v>1562</v>
      </c>
      <c r="G1509" s="13">
        <v>42794.342916666668</v>
      </c>
      <c r="H1509" s="13">
        <v>42858.120300925926</v>
      </c>
      <c r="I1509" s="11" t="s">
        <v>5019</v>
      </c>
      <c r="J1509" s="11" t="s">
        <v>387</v>
      </c>
      <c r="K1509" s="11"/>
      <c r="L1509" s="11" t="s">
        <v>699</v>
      </c>
      <c r="M1509" s="11" t="s">
        <v>353</v>
      </c>
      <c r="N1509" s="11">
        <v>1069960001</v>
      </c>
      <c r="O1509" s="11" t="s">
        <v>1473</v>
      </c>
      <c r="P1509" s="11" t="s">
        <v>165</v>
      </c>
      <c r="Q1509" s="11" t="s">
        <v>369</v>
      </c>
      <c r="R1509" s="11" t="s">
        <v>979</v>
      </c>
      <c r="S1509" s="11" t="s">
        <v>1383</v>
      </c>
      <c r="T1509" s="11">
        <v>80</v>
      </c>
      <c r="U1509" s="11">
        <v>82.5</v>
      </c>
      <c r="V1509" s="11"/>
      <c r="W1509" s="11"/>
      <c r="X1509" s="36">
        <f t="shared" si="46"/>
        <v>80</v>
      </c>
      <c r="Y1509" s="36">
        <f t="shared" si="47"/>
        <v>82.5</v>
      </c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6"/>
      <c r="BE1509" s="16"/>
    </row>
    <row r="1510" spans="1:57" x14ac:dyDescent="0.3">
      <c r="A1510" s="11" t="s">
        <v>5020</v>
      </c>
      <c r="B1510" s="11" t="s">
        <v>5021</v>
      </c>
      <c r="C1510" s="11" t="s">
        <v>1372</v>
      </c>
      <c r="D1510" s="11" t="s">
        <v>1449</v>
      </c>
      <c r="E1510" s="11" t="s">
        <v>649</v>
      </c>
      <c r="F1510" s="11" t="s">
        <v>649</v>
      </c>
      <c r="G1510" s="13">
        <v>42794.405613425923</v>
      </c>
      <c r="H1510" s="11">
        <v>42814.313692129632</v>
      </c>
      <c r="I1510" s="11" t="s">
        <v>649</v>
      </c>
      <c r="J1510" s="11" t="s">
        <v>350</v>
      </c>
      <c r="K1510" s="11"/>
      <c r="L1510" s="11" t="s">
        <v>699</v>
      </c>
      <c r="M1510" s="11" t="s">
        <v>353</v>
      </c>
      <c r="N1510" s="11">
        <v>1069960001</v>
      </c>
      <c r="O1510" s="11" t="s">
        <v>1473</v>
      </c>
      <c r="P1510" s="11" t="s">
        <v>77</v>
      </c>
      <c r="Q1510" s="11" t="s">
        <v>369</v>
      </c>
      <c r="R1510" s="11" t="s">
        <v>983</v>
      </c>
      <c r="S1510" s="11" t="s">
        <v>1374</v>
      </c>
      <c r="T1510" s="11">
        <v>3</v>
      </c>
      <c r="U1510" s="11">
        <v>3</v>
      </c>
      <c r="V1510" s="11"/>
      <c r="W1510" s="11"/>
      <c r="X1510" s="36">
        <f t="shared" si="46"/>
        <v>3</v>
      </c>
      <c r="Y1510" s="36">
        <f t="shared" si="47"/>
        <v>3</v>
      </c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2"/>
      <c r="AL1510" s="12"/>
      <c r="AM1510" s="12"/>
      <c r="AN1510" s="12"/>
      <c r="AO1510" s="11"/>
      <c r="AP1510" s="11"/>
      <c r="AQ1510" s="12"/>
      <c r="AR1510" s="11"/>
      <c r="AS1510" s="12"/>
      <c r="AT1510" s="11"/>
      <c r="AU1510" s="11"/>
      <c r="AV1510" s="11"/>
      <c r="AW1510" s="11"/>
      <c r="AX1510" s="11"/>
      <c r="AY1510" s="11"/>
      <c r="AZ1510" s="11"/>
      <c r="BA1510" s="11"/>
      <c r="BB1510" s="12"/>
      <c r="BC1510" s="11"/>
      <c r="BD1510" s="16"/>
      <c r="BE1510" s="16"/>
    </row>
    <row r="1511" spans="1:57" x14ac:dyDescent="0.3">
      <c r="A1511" s="11" t="s">
        <v>5022</v>
      </c>
      <c r="B1511" s="11" t="s">
        <v>5023</v>
      </c>
      <c r="C1511" s="11" t="s">
        <v>1372</v>
      </c>
      <c r="D1511" s="11" t="s">
        <v>1470</v>
      </c>
      <c r="E1511" s="11" t="s">
        <v>555</v>
      </c>
      <c r="F1511" s="11" t="s">
        <v>555</v>
      </c>
      <c r="G1511" s="13">
        <v>42794.429409722223</v>
      </c>
      <c r="H1511" s="13">
        <v>42863.415868055556</v>
      </c>
      <c r="I1511" s="11" t="s">
        <v>649</v>
      </c>
      <c r="J1511" s="11" t="s">
        <v>350</v>
      </c>
      <c r="K1511" s="11"/>
      <c r="L1511" s="11" t="s">
        <v>699</v>
      </c>
      <c r="M1511" s="11" t="s">
        <v>353</v>
      </c>
      <c r="N1511" s="11">
        <v>1069960001</v>
      </c>
      <c r="O1511" s="11" t="s">
        <v>1473</v>
      </c>
      <c r="P1511" s="11" t="s">
        <v>77</v>
      </c>
      <c r="Q1511" s="11" t="s">
        <v>2316</v>
      </c>
      <c r="R1511" s="11"/>
      <c r="S1511" s="11" t="s">
        <v>1383</v>
      </c>
      <c r="T1511" s="11">
        <v>20</v>
      </c>
      <c r="U1511" s="11">
        <v>20</v>
      </c>
      <c r="V1511" s="11"/>
      <c r="W1511" s="11"/>
      <c r="X1511" s="36">
        <f t="shared" si="46"/>
        <v>20</v>
      </c>
      <c r="Y1511" s="36">
        <f t="shared" si="47"/>
        <v>20</v>
      </c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2"/>
      <c r="AL1511" s="12"/>
      <c r="AM1511" s="11"/>
      <c r="AN1511" s="11"/>
      <c r="AO1511" s="11"/>
      <c r="AP1511" s="11"/>
      <c r="AQ1511" s="11"/>
      <c r="AR1511" s="11"/>
      <c r="AS1511" s="12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6"/>
      <c r="BE1511" s="16"/>
    </row>
    <row r="1512" spans="1:57" x14ac:dyDescent="0.3">
      <c r="A1512" s="11" t="s">
        <v>5024</v>
      </c>
      <c r="B1512" s="11" t="s">
        <v>5025</v>
      </c>
      <c r="C1512" s="11" t="s">
        <v>1372</v>
      </c>
      <c r="D1512" s="11" t="s">
        <v>1440</v>
      </c>
      <c r="E1512" s="11" t="s">
        <v>77</v>
      </c>
      <c r="F1512" s="11" t="s">
        <v>77</v>
      </c>
      <c r="G1512" s="13">
        <v>42794.456400462965</v>
      </c>
      <c r="H1512" s="13"/>
      <c r="I1512" s="11"/>
      <c r="J1512" s="11" t="s">
        <v>350</v>
      </c>
      <c r="K1512" s="11"/>
      <c r="L1512" s="11" t="s">
        <v>699</v>
      </c>
      <c r="M1512" s="11" t="s">
        <v>353</v>
      </c>
      <c r="N1512" s="11">
        <v>1069960001</v>
      </c>
      <c r="O1512" s="11" t="s">
        <v>1473</v>
      </c>
      <c r="P1512" s="11" t="s">
        <v>77</v>
      </c>
      <c r="Q1512" s="11" t="s">
        <v>2316</v>
      </c>
      <c r="R1512" s="11" t="s">
        <v>983</v>
      </c>
      <c r="S1512" s="11" t="s">
        <v>1374</v>
      </c>
      <c r="T1512" s="11"/>
      <c r="U1512" s="11"/>
      <c r="V1512" s="11"/>
      <c r="W1512" s="11"/>
      <c r="X1512" s="36">
        <f t="shared" si="46"/>
        <v>0</v>
      </c>
      <c r="Y1512" s="36">
        <f t="shared" si="47"/>
        <v>0</v>
      </c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2"/>
      <c r="AN1512" s="11"/>
      <c r="AO1512" s="11"/>
      <c r="AP1512" s="11"/>
      <c r="AQ1512" s="11"/>
      <c r="AR1512" s="11"/>
      <c r="AS1512" s="12"/>
      <c r="AT1512" s="11"/>
      <c r="AU1512" s="11"/>
      <c r="AV1512" s="11"/>
      <c r="AW1512" s="11"/>
      <c r="AX1512" s="11"/>
      <c r="AY1512" s="11"/>
      <c r="AZ1512" s="11"/>
      <c r="BA1512" s="11"/>
      <c r="BB1512" s="12"/>
      <c r="BC1512" s="11"/>
      <c r="BD1512" s="16"/>
      <c r="BE1512" s="16"/>
    </row>
    <row r="1513" spans="1:57" x14ac:dyDescent="0.3">
      <c r="A1513" s="11" t="s">
        <v>5026</v>
      </c>
      <c r="B1513" s="11" t="s">
        <v>5027</v>
      </c>
      <c r="C1513" s="11" t="s">
        <v>1372</v>
      </c>
      <c r="D1513" s="11" t="s">
        <v>1449</v>
      </c>
      <c r="E1513" s="11" t="s">
        <v>649</v>
      </c>
      <c r="F1513" s="11" t="s">
        <v>649</v>
      </c>
      <c r="G1513" s="13">
        <v>42794.550682870373</v>
      </c>
      <c r="H1513" s="13"/>
      <c r="I1513" s="11"/>
      <c r="J1513" s="11" t="s">
        <v>350</v>
      </c>
      <c r="K1513" s="11"/>
      <c r="L1513" s="11" t="s">
        <v>700</v>
      </c>
      <c r="M1513" s="11" t="s">
        <v>353</v>
      </c>
      <c r="N1513" s="11">
        <v>1069960001</v>
      </c>
      <c r="O1513" s="11" t="s">
        <v>1473</v>
      </c>
      <c r="P1513" s="11" t="s">
        <v>77</v>
      </c>
      <c r="Q1513" s="11" t="s">
        <v>369</v>
      </c>
      <c r="R1513" s="11" t="s">
        <v>983</v>
      </c>
      <c r="S1513" s="11" t="s">
        <v>1383</v>
      </c>
      <c r="T1513" s="11"/>
      <c r="U1513" s="11"/>
      <c r="V1513" s="11"/>
      <c r="W1513" s="11"/>
      <c r="X1513" s="36">
        <f t="shared" si="46"/>
        <v>0</v>
      </c>
      <c r="Y1513" s="36">
        <f t="shared" si="47"/>
        <v>0</v>
      </c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2"/>
      <c r="AL1513" s="12"/>
      <c r="AM1513" s="11"/>
      <c r="AN1513" s="11"/>
      <c r="AO1513" s="11"/>
      <c r="AP1513" s="11"/>
      <c r="AQ1513" s="12"/>
      <c r="AR1513" s="11"/>
      <c r="AS1513" s="12"/>
      <c r="AT1513" s="11"/>
      <c r="AU1513" s="11"/>
      <c r="AV1513" s="11"/>
      <c r="AW1513" s="11"/>
      <c r="AX1513" s="11"/>
      <c r="AY1513" s="11"/>
      <c r="AZ1513" s="11"/>
      <c r="BA1513" s="11"/>
      <c r="BB1513" s="12"/>
      <c r="BC1513" s="11"/>
      <c r="BD1513" s="16"/>
      <c r="BE1513" s="16"/>
    </row>
    <row r="1514" spans="1:57" x14ac:dyDescent="0.3">
      <c r="A1514" s="11" t="s">
        <v>5028</v>
      </c>
      <c r="B1514" s="11" t="s">
        <v>5029</v>
      </c>
      <c r="C1514" s="11" t="s">
        <v>1372</v>
      </c>
      <c r="D1514" s="11" t="s">
        <v>3636</v>
      </c>
      <c r="E1514" s="11" t="s">
        <v>1562</v>
      </c>
      <c r="F1514" s="11" t="s">
        <v>1562</v>
      </c>
      <c r="G1514" s="13">
        <v>42794.544560185182</v>
      </c>
      <c r="H1514" s="13">
        <v>42829.009513888886</v>
      </c>
      <c r="I1514" s="11" t="s">
        <v>3523</v>
      </c>
      <c r="J1514" s="11" t="s">
        <v>387</v>
      </c>
      <c r="K1514" s="11"/>
      <c r="L1514" s="11" t="s">
        <v>699</v>
      </c>
      <c r="M1514" s="11" t="s">
        <v>353</v>
      </c>
      <c r="N1514" s="11">
        <v>1069960001</v>
      </c>
      <c r="O1514" s="11" t="s">
        <v>1473</v>
      </c>
      <c r="P1514" s="11" t="s">
        <v>165</v>
      </c>
      <c r="Q1514" s="11"/>
      <c r="R1514" s="11" t="s">
        <v>979</v>
      </c>
      <c r="S1514" s="11" t="s">
        <v>1383</v>
      </c>
      <c r="T1514" s="11"/>
      <c r="U1514" s="11"/>
      <c r="V1514" s="11"/>
      <c r="W1514" s="11"/>
      <c r="X1514" s="36">
        <f t="shared" si="46"/>
        <v>0</v>
      </c>
      <c r="Y1514" s="36">
        <f t="shared" si="47"/>
        <v>0</v>
      </c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2"/>
      <c r="AL1514" s="12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6"/>
      <c r="BE1514" s="16"/>
    </row>
    <row r="1515" spans="1:57" x14ac:dyDescent="0.3">
      <c r="A1515" s="11" t="s">
        <v>5030</v>
      </c>
      <c r="B1515" s="11" t="s">
        <v>5031</v>
      </c>
      <c r="C1515" s="11" t="s">
        <v>1372</v>
      </c>
      <c r="D1515" s="11" t="s">
        <v>1428</v>
      </c>
      <c r="E1515" s="11" t="s">
        <v>587</v>
      </c>
      <c r="F1515" s="11" t="s">
        <v>587</v>
      </c>
      <c r="G1515" s="13">
        <v>42794.593564814815</v>
      </c>
      <c r="H1515" s="11">
        <v>42863.664594907408</v>
      </c>
      <c r="I1515" s="11" t="s">
        <v>587</v>
      </c>
      <c r="J1515" s="11" t="s">
        <v>350</v>
      </c>
      <c r="K1515" s="11"/>
      <c r="L1515" s="11" t="s">
        <v>704</v>
      </c>
      <c r="M1515" s="11" t="s">
        <v>348</v>
      </c>
      <c r="N1515" s="11">
        <v>1069960001</v>
      </c>
      <c r="O1515" s="11" t="s">
        <v>1475</v>
      </c>
      <c r="P1515" s="11" t="s">
        <v>165</v>
      </c>
      <c r="Q1515" s="11" t="s">
        <v>369</v>
      </c>
      <c r="R1515" s="11"/>
      <c r="S1515" s="11" t="s">
        <v>1374</v>
      </c>
      <c r="T1515" s="11">
        <v>85</v>
      </c>
      <c r="U1515" s="11">
        <v>85</v>
      </c>
      <c r="V1515" s="11">
        <v>25</v>
      </c>
      <c r="W1515" s="11">
        <v>25.5</v>
      </c>
      <c r="X1515" s="36">
        <f t="shared" si="46"/>
        <v>110</v>
      </c>
      <c r="Y1515" s="36">
        <f t="shared" si="47"/>
        <v>110.5</v>
      </c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6"/>
      <c r="BE1515" s="16"/>
    </row>
    <row r="1516" spans="1:57" x14ac:dyDescent="0.3">
      <c r="A1516" s="11" t="s">
        <v>5032</v>
      </c>
      <c r="B1516" s="11" t="s">
        <v>5033</v>
      </c>
      <c r="C1516" s="11" t="s">
        <v>1372</v>
      </c>
      <c r="D1516" s="11" t="s">
        <v>1451</v>
      </c>
      <c r="E1516" s="11" t="s">
        <v>598</v>
      </c>
      <c r="F1516" s="11" t="s">
        <v>598</v>
      </c>
      <c r="G1516" s="13">
        <v>42794.624710648146</v>
      </c>
      <c r="H1516" s="13"/>
      <c r="I1516" s="11"/>
      <c r="J1516" s="11" t="s">
        <v>350</v>
      </c>
      <c r="K1516" s="11"/>
      <c r="L1516" s="11" t="s">
        <v>699</v>
      </c>
      <c r="M1516" s="11" t="s">
        <v>353</v>
      </c>
      <c r="N1516" s="11">
        <v>1069960001</v>
      </c>
      <c r="O1516" s="11" t="s">
        <v>1473</v>
      </c>
      <c r="P1516" s="11" t="s">
        <v>124</v>
      </c>
      <c r="Q1516" s="11" t="s">
        <v>369</v>
      </c>
      <c r="R1516" s="11" t="s">
        <v>978</v>
      </c>
      <c r="S1516" s="11" t="s">
        <v>1374</v>
      </c>
      <c r="T1516" s="11">
        <v>45</v>
      </c>
      <c r="U1516" s="11">
        <v>8</v>
      </c>
      <c r="V1516" s="11"/>
      <c r="W1516" s="11"/>
      <c r="X1516" s="36">
        <f t="shared" ref="X1516:X1579" si="48">T1516+V1516</f>
        <v>45</v>
      </c>
      <c r="Y1516" s="36">
        <f t="shared" ref="Y1516:Y1579" si="49">U1516+W1516</f>
        <v>8</v>
      </c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6"/>
      <c r="BE1516" s="16"/>
    </row>
    <row r="1517" spans="1:57" x14ac:dyDescent="0.3">
      <c r="A1517" s="11" t="s">
        <v>5034</v>
      </c>
      <c r="B1517" s="11" t="s">
        <v>5035</v>
      </c>
      <c r="C1517" s="11" t="s">
        <v>1372</v>
      </c>
      <c r="D1517" s="11" t="s">
        <v>1509</v>
      </c>
      <c r="E1517" s="11" t="s">
        <v>739</v>
      </c>
      <c r="F1517" s="11" t="s">
        <v>739</v>
      </c>
      <c r="G1517" s="13">
        <v>42794.75136574074</v>
      </c>
      <c r="H1517" s="13"/>
      <c r="I1517" s="11"/>
      <c r="J1517" s="11" t="s">
        <v>387</v>
      </c>
      <c r="K1517" s="11"/>
      <c r="L1517" s="11" t="s">
        <v>699</v>
      </c>
      <c r="M1517" s="11" t="s">
        <v>353</v>
      </c>
      <c r="N1517" s="11">
        <v>1069960001</v>
      </c>
      <c r="O1517" s="11" t="s">
        <v>1473</v>
      </c>
      <c r="P1517" s="11" t="s">
        <v>165</v>
      </c>
      <c r="Q1517" s="11" t="s">
        <v>369</v>
      </c>
      <c r="R1517" s="11"/>
      <c r="S1517" s="11" t="s">
        <v>1374</v>
      </c>
      <c r="T1517" s="11">
        <v>100</v>
      </c>
      <c r="U1517" s="11">
        <v>102</v>
      </c>
      <c r="V1517" s="11"/>
      <c r="W1517" s="11"/>
      <c r="X1517" s="36">
        <f t="shared" si="48"/>
        <v>100</v>
      </c>
      <c r="Y1517" s="36">
        <f t="shared" si="49"/>
        <v>102</v>
      </c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2"/>
      <c r="AL1517" s="12"/>
      <c r="AM1517" s="12"/>
      <c r="AN1517" s="12"/>
      <c r="AO1517" s="11"/>
      <c r="AP1517" s="11"/>
      <c r="AQ1517" s="12"/>
      <c r="AR1517" s="11"/>
      <c r="AS1517" s="12"/>
      <c r="AT1517" s="11"/>
      <c r="AU1517" s="11"/>
      <c r="AV1517" s="11"/>
      <c r="AW1517" s="11"/>
      <c r="AX1517" s="11"/>
      <c r="AY1517" s="11"/>
      <c r="AZ1517" s="11"/>
      <c r="BA1517" s="11"/>
      <c r="BB1517" s="12"/>
      <c r="BC1517" s="11"/>
      <c r="BD1517" s="16"/>
      <c r="BE1517" s="16"/>
    </row>
    <row r="1518" spans="1:57" ht="43.2" x14ac:dyDescent="0.3">
      <c r="A1518" s="11" t="s">
        <v>5036</v>
      </c>
      <c r="B1518" s="49" t="s">
        <v>5037</v>
      </c>
      <c r="C1518" s="11" t="s">
        <v>1372</v>
      </c>
      <c r="D1518" s="11" t="s">
        <v>3968</v>
      </c>
      <c r="E1518" s="11" t="s">
        <v>3042</v>
      </c>
      <c r="F1518" s="11" t="s">
        <v>3042</v>
      </c>
      <c r="G1518" s="13">
        <v>42795.363935185182</v>
      </c>
      <c r="H1518" s="11">
        <v>42830.386666666665</v>
      </c>
      <c r="I1518" s="11" t="s">
        <v>574</v>
      </c>
      <c r="J1518" s="11" t="s">
        <v>350</v>
      </c>
      <c r="K1518" s="11"/>
      <c r="L1518" s="11" t="s">
        <v>699</v>
      </c>
      <c r="M1518" s="11" t="s">
        <v>353</v>
      </c>
      <c r="N1518" s="11">
        <v>1069960001</v>
      </c>
      <c r="O1518" s="11" t="s">
        <v>1473</v>
      </c>
      <c r="P1518" s="11" t="s">
        <v>135</v>
      </c>
      <c r="Q1518" s="11" t="s">
        <v>2180</v>
      </c>
      <c r="R1518" s="11"/>
      <c r="S1518" s="11" t="s">
        <v>1383</v>
      </c>
      <c r="T1518" s="11">
        <v>455</v>
      </c>
      <c r="U1518" s="11">
        <v>455</v>
      </c>
      <c r="V1518" s="11"/>
      <c r="W1518" s="11"/>
      <c r="X1518" s="36">
        <f t="shared" si="48"/>
        <v>455</v>
      </c>
      <c r="Y1518" s="36">
        <f t="shared" si="49"/>
        <v>455</v>
      </c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2"/>
      <c r="AL1518" s="11"/>
      <c r="AM1518" s="11"/>
      <c r="AN1518" s="11"/>
      <c r="AO1518" s="11"/>
      <c r="AP1518" s="11"/>
      <c r="AQ1518" s="11"/>
      <c r="AR1518" s="11"/>
      <c r="AS1518" s="12"/>
      <c r="AT1518" s="11"/>
      <c r="AU1518" s="11"/>
      <c r="AV1518" s="11"/>
      <c r="AW1518" s="11"/>
      <c r="AX1518" s="11"/>
      <c r="AY1518" s="11"/>
      <c r="AZ1518" s="11"/>
      <c r="BA1518" s="11"/>
      <c r="BB1518" s="12"/>
      <c r="BC1518" s="11"/>
      <c r="BD1518" s="16"/>
      <c r="BE1518" s="16"/>
    </row>
    <row r="1519" spans="1:57" x14ac:dyDescent="0.3">
      <c r="A1519" s="11" t="s">
        <v>5038</v>
      </c>
      <c r="B1519" s="11" t="s">
        <v>5039</v>
      </c>
      <c r="C1519" s="11" t="s">
        <v>1372</v>
      </c>
      <c r="D1519" s="11" t="s">
        <v>5040</v>
      </c>
      <c r="E1519" s="11" t="s">
        <v>3188</v>
      </c>
      <c r="F1519" s="11" t="s">
        <v>721</v>
      </c>
      <c r="G1519" s="13">
        <v>42796.220405092594</v>
      </c>
      <c r="H1519" s="13">
        <v>42865.443368055552</v>
      </c>
      <c r="I1519" s="11" t="s">
        <v>550</v>
      </c>
      <c r="J1519" s="11" t="s">
        <v>387</v>
      </c>
      <c r="K1519" s="11"/>
      <c r="L1519" s="11" t="s">
        <v>704</v>
      </c>
      <c r="M1519" s="11" t="s">
        <v>348</v>
      </c>
      <c r="N1519" s="11">
        <v>1019960002</v>
      </c>
      <c r="O1519" s="11"/>
      <c r="P1519" s="11" t="s">
        <v>520</v>
      </c>
      <c r="Q1519" s="11" t="s">
        <v>369</v>
      </c>
      <c r="R1519" s="11"/>
      <c r="S1519" s="11" t="s">
        <v>1374</v>
      </c>
      <c r="T1519" s="11">
        <v>72</v>
      </c>
      <c r="U1519" s="11">
        <v>24</v>
      </c>
      <c r="V1519" s="11"/>
      <c r="W1519" s="11"/>
      <c r="X1519" s="36">
        <f t="shared" si="48"/>
        <v>72</v>
      </c>
      <c r="Y1519" s="36">
        <f t="shared" si="49"/>
        <v>24</v>
      </c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2"/>
      <c r="AL1519" s="12"/>
      <c r="AM1519" s="12"/>
      <c r="AN1519" s="12"/>
      <c r="AO1519" s="11"/>
      <c r="AP1519" s="11"/>
      <c r="AQ1519" s="12"/>
      <c r="AR1519" s="11"/>
      <c r="AS1519" s="12"/>
      <c r="AT1519" s="11"/>
      <c r="AU1519" s="11"/>
      <c r="AV1519" s="11"/>
      <c r="AW1519" s="11"/>
      <c r="AX1519" s="11"/>
      <c r="AY1519" s="11"/>
      <c r="AZ1519" s="11"/>
      <c r="BA1519" s="11"/>
      <c r="BB1519" s="12"/>
      <c r="BC1519" s="11"/>
      <c r="BD1519" s="16"/>
      <c r="BE1519" s="16"/>
    </row>
    <row r="1520" spans="1:57" x14ac:dyDescent="0.3">
      <c r="A1520" s="11" t="s">
        <v>5041</v>
      </c>
      <c r="B1520" s="11" t="s">
        <v>5042</v>
      </c>
      <c r="C1520" s="11" t="s">
        <v>1372</v>
      </c>
      <c r="D1520" s="11" t="s">
        <v>2880</v>
      </c>
      <c r="E1520" s="11" t="s">
        <v>2881</v>
      </c>
      <c r="F1520" s="11" t="s">
        <v>2881</v>
      </c>
      <c r="G1520" s="13">
        <v>42796.580891203703</v>
      </c>
      <c r="H1520" s="13"/>
      <c r="I1520" s="11"/>
      <c r="J1520" s="11" t="s">
        <v>350</v>
      </c>
      <c r="K1520" s="11"/>
      <c r="L1520" s="11" t="s">
        <v>699</v>
      </c>
      <c r="M1520" s="11" t="s">
        <v>353</v>
      </c>
      <c r="N1520" s="11">
        <v>1019960004</v>
      </c>
      <c r="O1520" s="11" t="s">
        <v>1473</v>
      </c>
      <c r="P1520" s="11" t="s">
        <v>111</v>
      </c>
      <c r="Q1520" s="11"/>
      <c r="R1520" s="11"/>
      <c r="S1520" s="11" t="s">
        <v>1374</v>
      </c>
      <c r="T1520" s="11">
        <v>5</v>
      </c>
      <c r="U1520" s="11"/>
      <c r="V1520" s="11"/>
      <c r="W1520" s="11"/>
      <c r="X1520" s="36">
        <f t="shared" si="48"/>
        <v>5</v>
      </c>
      <c r="Y1520" s="36">
        <f t="shared" si="49"/>
        <v>0</v>
      </c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2"/>
      <c r="AL1520" s="12"/>
      <c r="AM1520" s="12"/>
      <c r="AN1520" s="12"/>
      <c r="AO1520" s="11"/>
      <c r="AP1520" s="11"/>
      <c r="AQ1520" s="12"/>
      <c r="AR1520" s="12"/>
      <c r="AS1520" s="12"/>
      <c r="AT1520" s="11"/>
      <c r="AU1520" s="11"/>
      <c r="AV1520" s="11"/>
      <c r="AW1520" s="11"/>
      <c r="AX1520" s="11"/>
      <c r="AY1520" s="11"/>
      <c r="AZ1520" s="11"/>
      <c r="BA1520" s="11"/>
      <c r="BB1520" s="12"/>
      <c r="BC1520" s="11"/>
      <c r="BD1520" s="16"/>
      <c r="BE1520" s="16"/>
    </row>
    <row r="1521" spans="1:57" ht="43.2" x14ac:dyDescent="0.3">
      <c r="A1521" s="11" t="s">
        <v>5043</v>
      </c>
      <c r="B1521" s="49" t="s">
        <v>5044</v>
      </c>
      <c r="C1521" s="11">
        <v>6404</v>
      </c>
      <c r="D1521" s="11" t="s">
        <v>1476</v>
      </c>
      <c r="E1521" s="11" t="s">
        <v>655</v>
      </c>
      <c r="F1521" s="11" t="s">
        <v>380</v>
      </c>
      <c r="G1521" s="13">
        <v>42226.441435185188</v>
      </c>
      <c r="H1521" s="13">
        <v>42709.464884259258</v>
      </c>
      <c r="I1521" s="11" t="s">
        <v>568</v>
      </c>
      <c r="J1521" s="11" t="s">
        <v>357</v>
      </c>
      <c r="K1521" s="11"/>
      <c r="L1521" s="11" t="s">
        <v>1047</v>
      </c>
      <c r="M1521" s="11" t="s">
        <v>348</v>
      </c>
      <c r="N1521" s="11">
        <v>1019960005</v>
      </c>
      <c r="O1521" s="11" t="s">
        <v>1475</v>
      </c>
      <c r="P1521" s="11" t="s">
        <v>124</v>
      </c>
      <c r="Q1521" s="11" t="s">
        <v>369</v>
      </c>
      <c r="R1521" s="11" t="s">
        <v>980</v>
      </c>
      <c r="S1521" s="11" t="s">
        <v>1383</v>
      </c>
      <c r="T1521" s="11">
        <v>390</v>
      </c>
      <c r="U1521" s="11">
        <v>385.5</v>
      </c>
      <c r="V1521" s="11">
        <v>252</v>
      </c>
      <c r="W1521" s="11">
        <v>303.5</v>
      </c>
      <c r="X1521" s="36">
        <f t="shared" si="48"/>
        <v>642</v>
      </c>
      <c r="Y1521" s="36">
        <f t="shared" si="49"/>
        <v>689</v>
      </c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2"/>
      <c r="AN1521" s="12"/>
      <c r="AO1521" s="11"/>
      <c r="AP1521" s="11"/>
      <c r="AQ1521" s="12"/>
      <c r="AR1521" s="12"/>
      <c r="AS1521" s="12"/>
      <c r="AT1521" s="11"/>
      <c r="AU1521" s="11"/>
      <c r="AV1521" s="11"/>
      <c r="AW1521" s="11"/>
      <c r="AX1521" s="11"/>
      <c r="AY1521" s="11"/>
      <c r="AZ1521" s="11"/>
      <c r="BA1521" s="11"/>
      <c r="BB1521" s="12"/>
      <c r="BC1521" s="11"/>
      <c r="BD1521" s="16"/>
      <c r="BE1521" s="16"/>
    </row>
    <row r="1522" spans="1:57" x14ac:dyDescent="0.3">
      <c r="A1522" s="11" t="s">
        <v>5045</v>
      </c>
      <c r="B1522" s="11" t="s">
        <v>5046</v>
      </c>
      <c r="C1522" s="11" t="s">
        <v>1372</v>
      </c>
      <c r="D1522" s="11" t="s">
        <v>1502</v>
      </c>
      <c r="E1522" s="11" t="s">
        <v>376</v>
      </c>
      <c r="F1522" s="11" t="s">
        <v>376</v>
      </c>
      <c r="G1522" s="13">
        <v>42799.859907407408</v>
      </c>
      <c r="H1522" s="11"/>
      <c r="I1522" s="11"/>
      <c r="J1522" s="11" t="s">
        <v>393</v>
      </c>
      <c r="K1522" s="11"/>
      <c r="L1522" s="11" t="s">
        <v>704</v>
      </c>
      <c r="M1522" s="11" t="s">
        <v>348</v>
      </c>
      <c r="N1522" s="11">
        <v>1019960008</v>
      </c>
      <c r="O1522" s="11" t="s">
        <v>1475</v>
      </c>
      <c r="P1522" s="11" t="s">
        <v>61</v>
      </c>
      <c r="Q1522" s="11" t="s">
        <v>369</v>
      </c>
      <c r="R1522" s="11" t="s">
        <v>978</v>
      </c>
      <c r="S1522" s="11" t="s">
        <v>1374</v>
      </c>
      <c r="T1522" s="11">
        <v>39</v>
      </c>
      <c r="U1522" s="11">
        <v>30</v>
      </c>
      <c r="V1522" s="11"/>
      <c r="W1522" s="11"/>
      <c r="X1522" s="36">
        <f t="shared" si="48"/>
        <v>39</v>
      </c>
      <c r="Y1522" s="36">
        <f t="shared" si="49"/>
        <v>30</v>
      </c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2"/>
      <c r="AN1522" s="12"/>
      <c r="AO1522" s="11"/>
      <c r="AP1522" s="11"/>
      <c r="AQ1522" s="12"/>
      <c r="AR1522" s="12"/>
      <c r="AS1522" s="12"/>
      <c r="AT1522" s="11"/>
      <c r="AU1522" s="11"/>
      <c r="AV1522" s="11"/>
      <c r="AW1522" s="11"/>
      <c r="AX1522" s="11"/>
      <c r="AY1522" s="11"/>
      <c r="AZ1522" s="11"/>
      <c r="BA1522" s="11"/>
      <c r="BB1522" s="12"/>
      <c r="BC1522" s="11"/>
      <c r="BD1522" s="16"/>
      <c r="BE1522" s="16"/>
    </row>
    <row r="1523" spans="1:57" x14ac:dyDescent="0.3">
      <c r="A1523" s="11" t="s">
        <v>5047</v>
      </c>
      <c r="B1523" s="11" t="s">
        <v>5048</v>
      </c>
      <c r="C1523" s="11" t="s">
        <v>1372</v>
      </c>
      <c r="D1523" s="11" t="s">
        <v>1470</v>
      </c>
      <c r="E1523" s="11" t="s">
        <v>555</v>
      </c>
      <c r="F1523" s="11" t="s">
        <v>555</v>
      </c>
      <c r="G1523" s="13">
        <v>42800.425763888888</v>
      </c>
      <c r="H1523" s="13"/>
      <c r="I1523" s="11"/>
      <c r="J1523" s="11" t="s">
        <v>350</v>
      </c>
      <c r="K1523" s="11"/>
      <c r="L1523" s="11" t="s">
        <v>1047</v>
      </c>
      <c r="M1523" s="11" t="s">
        <v>348</v>
      </c>
      <c r="N1523" s="11">
        <v>1019960005</v>
      </c>
      <c r="O1523" s="11" t="s">
        <v>1475</v>
      </c>
      <c r="P1523" s="11" t="s">
        <v>77</v>
      </c>
      <c r="Q1523" s="11" t="s">
        <v>369</v>
      </c>
      <c r="R1523" s="11" t="s">
        <v>983</v>
      </c>
      <c r="S1523" s="11" t="s">
        <v>1374</v>
      </c>
      <c r="T1523" s="11">
        <v>60</v>
      </c>
      <c r="U1523" s="11">
        <v>60</v>
      </c>
      <c r="V1523" s="11">
        <v>20</v>
      </c>
      <c r="W1523" s="11">
        <v>20</v>
      </c>
      <c r="X1523" s="36">
        <f t="shared" si="48"/>
        <v>80</v>
      </c>
      <c r="Y1523" s="36">
        <f t="shared" si="49"/>
        <v>80</v>
      </c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2"/>
      <c r="AL1523" s="12"/>
      <c r="AM1523" s="11"/>
      <c r="AN1523" s="11"/>
      <c r="AO1523" s="11"/>
      <c r="AP1523" s="11"/>
      <c r="AQ1523" s="11"/>
      <c r="AR1523" s="11"/>
      <c r="AS1523" s="12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6"/>
      <c r="BE1523" s="16"/>
    </row>
    <row r="1524" spans="1:57" x14ac:dyDescent="0.3">
      <c r="A1524" s="11" t="s">
        <v>5049</v>
      </c>
      <c r="B1524" s="11" t="s">
        <v>5050</v>
      </c>
      <c r="C1524" s="11" t="s">
        <v>1372</v>
      </c>
      <c r="D1524" s="11" t="s">
        <v>1449</v>
      </c>
      <c r="E1524" s="11" t="s">
        <v>649</v>
      </c>
      <c r="F1524" s="11" t="s">
        <v>649</v>
      </c>
      <c r="G1524" s="13">
        <v>42800.632939814815</v>
      </c>
      <c r="H1524" s="11"/>
      <c r="I1524" s="11"/>
      <c r="J1524" s="11" t="s">
        <v>350</v>
      </c>
      <c r="K1524" s="11"/>
      <c r="L1524" s="11" t="s">
        <v>699</v>
      </c>
      <c r="M1524" s="11" t="s">
        <v>353</v>
      </c>
      <c r="N1524" s="11">
        <v>1069960001</v>
      </c>
      <c r="O1524" s="11" t="s">
        <v>1473</v>
      </c>
      <c r="P1524" s="11" t="s">
        <v>77</v>
      </c>
      <c r="Q1524" s="11" t="s">
        <v>369</v>
      </c>
      <c r="R1524" s="11" t="s">
        <v>983</v>
      </c>
      <c r="S1524" s="11" t="s">
        <v>1374</v>
      </c>
      <c r="T1524" s="11"/>
      <c r="U1524" s="11"/>
      <c r="V1524" s="11"/>
      <c r="W1524" s="11"/>
      <c r="X1524" s="36">
        <f t="shared" si="48"/>
        <v>0</v>
      </c>
      <c r="Y1524" s="36">
        <f t="shared" si="49"/>
        <v>0</v>
      </c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2"/>
      <c r="AL1524" s="12"/>
      <c r="AM1524" s="12"/>
      <c r="AN1524" s="12"/>
      <c r="AO1524" s="11"/>
      <c r="AP1524" s="11"/>
      <c r="AQ1524" s="12"/>
      <c r="AR1524" s="11"/>
      <c r="AS1524" s="12"/>
      <c r="AT1524" s="11"/>
      <c r="AU1524" s="11"/>
      <c r="AV1524" s="11"/>
      <c r="AW1524" s="11"/>
      <c r="AX1524" s="11"/>
      <c r="AY1524" s="11"/>
      <c r="AZ1524" s="11"/>
      <c r="BA1524" s="11"/>
      <c r="BB1524" s="12"/>
      <c r="BC1524" s="11"/>
      <c r="BD1524" s="16"/>
      <c r="BE1524" s="16"/>
    </row>
    <row r="1525" spans="1:57" x14ac:dyDescent="0.3">
      <c r="A1525" s="11" t="s">
        <v>5051</v>
      </c>
      <c r="B1525" s="11" t="s">
        <v>5052</v>
      </c>
      <c r="C1525" s="11" t="s">
        <v>1372</v>
      </c>
      <c r="D1525" s="11" t="s">
        <v>1449</v>
      </c>
      <c r="E1525" s="11" t="s">
        <v>649</v>
      </c>
      <c r="F1525" s="11" t="s">
        <v>649</v>
      </c>
      <c r="G1525" s="13">
        <v>42800.638090277775</v>
      </c>
      <c r="H1525" s="11">
        <v>42864.342986111114</v>
      </c>
      <c r="I1525" s="11" t="s">
        <v>649</v>
      </c>
      <c r="J1525" s="11" t="s">
        <v>350</v>
      </c>
      <c r="K1525" s="11"/>
      <c r="L1525" s="11" t="s">
        <v>699</v>
      </c>
      <c r="M1525" s="11" t="s">
        <v>353</v>
      </c>
      <c r="N1525" s="11">
        <v>1069960001</v>
      </c>
      <c r="O1525" s="11" t="s">
        <v>1473</v>
      </c>
      <c r="P1525" s="11" t="s">
        <v>77</v>
      </c>
      <c r="Q1525" s="11" t="s">
        <v>369</v>
      </c>
      <c r="R1525" s="11" t="s">
        <v>983</v>
      </c>
      <c r="S1525" s="11" t="s">
        <v>1383</v>
      </c>
      <c r="T1525" s="11">
        <v>3</v>
      </c>
      <c r="U1525" s="11">
        <v>3</v>
      </c>
      <c r="V1525" s="11"/>
      <c r="W1525" s="11"/>
      <c r="X1525" s="36">
        <f t="shared" si="48"/>
        <v>3</v>
      </c>
      <c r="Y1525" s="36">
        <f t="shared" si="49"/>
        <v>3</v>
      </c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2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6"/>
      <c r="BE1525" s="16"/>
    </row>
    <row r="1526" spans="1:57" x14ac:dyDescent="0.3">
      <c r="A1526" s="11" t="s">
        <v>5053</v>
      </c>
      <c r="B1526" s="11" t="s">
        <v>5054</v>
      </c>
      <c r="C1526" s="11" t="s">
        <v>1372</v>
      </c>
      <c r="D1526" s="11" t="s">
        <v>1449</v>
      </c>
      <c r="E1526" s="11" t="s">
        <v>649</v>
      </c>
      <c r="F1526" s="11" t="s">
        <v>649</v>
      </c>
      <c r="G1526" s="13">
        <v>42800.644606481481</v>
      </c>
      <c r="H1526" s="13">
        <v>42871.281574074077</v>
      </c>
      <c r="I1526" s="11" t="s">
        <v>649</v>
      </c>
      <c r="J1526" s="11" t="s">
        <v>350</v>
      </c>
      <c r="K1526" s="11"/>
      <c r="L1526" s="11" t="s">
        <v>699</v>
      </c>
      <c r="M1526" s="11" t="s">
        <v>353</v>
      </c>
      <c r="N1526" s="11">
        <v>1069960001</v>
      </c>
      <c r="O1526" s="11" t="s">
        <v>1473</v>
      </c>
      <c r="P1526" s="11" t="s">
        <v>77</v>
      </c>
      <c r="Q1526" s="11" t="s">
        <v>369</v>
      </c>
      <c r="R1526" s="11" t="s">
        <v>983</v>
      </c>
      <c r="S1526" s="11" t="s">
        <v>1374</v>
      </c>
      <c r="T1526" s="11"/>
      <c r="U1526" s="11"/>
      <c r="V1526" s="11"/>
      <c r="W1526" s="11"/>
      <c r="X1526" s="36">
        <f t="shared" si="48"/>
        <v>0</v>
      </c>
      <c r="Y1526" s="36">
        <f t="shared" si="49"/>
        <v>0</v>
      </c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2"/>
      <c r="AL1526" s="12"/>
      <c r="AM1526" s="12"/>
      <c r="AN1526" s="12"/>
      <c r="AO1526" s="11"/>
      <c r="AP1526" s="11"/>
      <c r="AQ1526" s="12"/>
      <c r="AR1526" s="12"/>
      <c r="AS1526" s="12"/>
      <c r="AT1526" s="11"/>
      <c r="AU1526" s="11"/>
      <c r="AV1526" s="11"/>
      <c r="AW1526" s="11"/>
      <c r="AX1526" s="11"/>
      <c r="AY1526" s="11"/>
      <c r="AZ1526" s="11"/>
      <c r="BA1526" s="11"/>
      <c r="BB1526" s="12"/>
      <c r="BC1526" s="11"/>
      <c r="BD1526" s="16"/>
      <c r="BE1526" s="16"/>
    </row>
    <row r="1527" spans="1:57" x14ac:dyDescent="0.3">
      <c r="A1527" s="11" t="s">
        <v>5055</v>
      </c>
      <c r="B1527" s="11" t="s">
        <v>5056</v>
      </c>
      <c r="C1527" s="11" t="s">
        <v>1372</v>
      </c>
      <c r="D1527" s="11" t="s">
        <v>5040</v>
      </c>
      <c r="E1527" s="11" t="s">
        <v>3188</v>
      </c>
      <c r="F1527" s="11" t="s">
        <v>721</v>
      </c>
      <c r="G1527" s="13">
        <v>42801.438576388886</v>
      </c>
      <c r="H1527" s="13"/>
      <c r="I1527" s="11"/>
      <c r="J1527" s="11" t="s">
        <v>350</v>
      </c>
      <c r="K1527" s="11"/>
      <c r="L1527" s="11" t="s">
        <v>699</v>
      </c>
      <c r="M1527" s="11" t="s">
        <v>353</v>
      </c>
      <c r="N1527" s="11">
        <v>1069960001</v>
      </c>
      <c r="O1527" s="11" t="s">
        <v>1473</v>
      </c>
      <c r="P1527" s="11" t="s">
        <v>165</v>
      </c>
      <c r="Q1527" s="11"/>
      <c r="R1527" s="11"/>
      <c r="S1527" s="11" t="s">
        <v>1374</v>
      </c>
      <c r="T1527" s="11"/>
      <c r="U1527" s="11"/>
      <c r="V1527" s="11"/>
      <c r="W1527" s="11"/>
      <c r="X1527" s="36">
        <f t="shared" si="48"/>
        <v>0</v>
      </c>
      <c r="Y1527" s="36">
        <f t="shared" si="49"/>
        <v>0</v>
      </c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2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6"/>
      <c r="BE1527" s="16"/>
    </row>
    <row r="1528" spans="1:57" x14ac:dyDescent="0.3">
      <c r="A1528" s="11" t="s">
        <v>5057</v>
      </c>
      <c r="B1528" s="11" t="s">
        <v>5058</v>
      </c>
      <c r="C1528" s="11" t="s">
        <v>1372</v>
      </c>
      <c r="D1528" s="11" t="s">
        <v>1502</v>
      </c>
      <c r="E1528" s="11" t="s">
        <v>376</v>
      </c>
      <c r="F1528" s="11" t="s">
        <v>376</v>
      </c>
      <c r="G1528" s="13">
        <v>42802.127916666665</v>
      </c>
      <c r="H1528" s="13"/>
      <c r="I1528" s="11"/>
      <c r="J1528" s="11" t="s">
        <v>393</v>
      </c>
      <c r="K1528" s="11"/>
      <c r="L1528" s="11" t="s">
        <v>700</v>
      </c>
      <c r="M1528" s="11" t="s">
        <v>353</v>
      </c>
      <c r="N1528" s="11">
        <v>1069960001</v>
      </c>
      <c r="O1528" s="11" t="s">
        <v>1473</v>
      </c>
      <c r="P1528" s="11" t="s">
        <v>61</v>
      </c>
      <c r="Q1528" s="11" t="s">
        <v>369</v>
      </c>
      <c r="R1528" s="11" t="s">
        <v>978</v>
      </c>
      <c r="S1528" s="11" t="s">
        <v>1374</v>
      </c>
      <c r="T1528" s="11">
        <v>28</v>
      </c>
      <c r="U1528" s="11"/>
      <c r="V1528" s="11"/>
      <c r="W1528" s="11"/>
      <c r="X1528" s="36">
        <f t="shared" si="48"/>
        <v>28</v>
      </c>
      <c r="Y1528" s="36">
        <f t="shared" si="49"/>
        <v>0</v>
      </c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2"/>
      <c r="AL1528" s="12"/>
      <c r="AM1528" s="12"/>
      <c r="AN1528" s="11"/>
      <c r="AO1528" s="11"/>
      <c r="AP1528" s="11"/>
      <c r="AQ1528" s="12"/>
      <c r="AR1528" s="11"/>
      <c r="AS1528" s="12"/>
      <c r="AT1528" s="11"/>
      <c r="AU1528" s="11"/>
      <c r="AV1528" s="11"/>
      <c r="AW1528" s="11"/>
      <c r="AX1528" s="11"/>
      <c r="AY1528" s="11"/>
      <c r="AZ1528" s="11"/>
      <c r="BA1528" s="11"/>
      <c r="BB1528" s="12"/>
      <c r="BC1528" s="11"/>
      <c r="BD1528" s="16"/>
      <c r="BE1528" s="16"/>
    </row>
    <row r="1529" spans="1:57" x14ac:dyDescent="0.3">
      <c r="A1529" s="11" t="s">
        <v>4662</v>
      </c>
      <c r="B1529" s="11" t="s">
        <v>4663</v>
      </c>
      <c r="C1529" s="11" t="s">
        <v>1372</v>
      </c>
      <c r="D1529" s="11" t="s">
        <v>1440</v>
      </c>
      <c r="E1529" s="11" t="s">
        <v>4643</v>
      </c>
      <c r="F1529" s="11" t="s">
        <v>649</v>
      </c>
      <c r="G1529" s="13">
        <v>42748.817187499997</v>
      </c>
      <c r="H1529" s="11"/>
      <c r="I1529" s="11"/>
      <c r="J1529" s="11" t="s">
        <v>350</v>
      </c>
      <c r="K1529" s="11"/>
      <c r="L1529" s="11" t="s">
        <v>704</v>
      </c>
      <c r="M1529" s="11" t="s">
        <v>353</v>
      </c>
      <c r="N1529" s="11">
        <v>1019960005</v>
      </c>
      <c r="O1529" s="11" t="s">
        <v>1475</v>
      </c>
      <c r="P1529" s="11" t="s">
        <v>77</v>
      </c>
      <c r="Q1529" s="11" t="s">
        <v>369</v>
      </c>
      <c r="R1529" s="11" t="s">
        <v>983</v>
      </c>
      <c r="S1529" s="11" t="s">
        <v>1374</v>
      </c>
      <c r="T1529" s="11">
        <v>36</v>
      </c>
      <c r="U1529" s="11">
        <v>28</v>
      </c>
      <c r="V1529" s="11"/>
      <c r="W1529" s="11"/>
      <c r="X1529" s="36">
        <f t="shared" si="48"/>
        <v>36</v>
      </c>
      <c r="Y1529" s="36">
        <f t="shared" si="49"/>
        <v>28</v>
      </c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2"/>
      <c r="AL1529" s="12"/>
      <c r="AM1529" s="12"/>
      <c r="AN1529" s="12"/>
      <c r="AO1529" s="11"/>
      <c r="AP1529" s="11"/>
      <c r="AQ1529" s="12"/>
      <c r="AR1529" s="12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2"/>
      <c r="BC1529" s="11"/>
      <c r="BD1529" s="16"/>
      <c r="BE1529" s="16"/>
    </row>
    <row r="1530" spans="1:57" x14ac:dyDescent="0.3">
      <c r="A1530" s="11" t="s">
        <v>5059</v>
      </c>
      <c r="B1530" s="11" t="s">
        <v>5060</v>
      </c>
      <c r="C1530" s="11" t="s">
        <v>1372</v>
      </c>
      <c r="D1530" s="11" t="s">
        <v>3913</v>
      </c>
      <c r="E1530" s="11" t="s">
        <v>3914</v>
      </c>
      <c r="F1530" s="11" t="s">
        <v>3914</v>
      </c>
      <c r="G1530" s="13">
        <v>42802.359722222223</v>
      </c>
      <c r="H1530" s="11">
        <v>42823.48909722222</v>
      </c>
      <c r="I1530" s="11" t="s">
        <v>3914</v>
      </c>
      <c r="J1530" s="11" t="s">
        <v>350</v>
      </c>
      <c r="K1530" s="11"/>
      <c r="L1530" s="11" t="s">
        <v>699</v>
      </c>
      <c r="M1530" s="11" t="s">
        <v>353</v>
      </c>
      <c r="N1530" s="11">
        <v>1069960001</v>
      </c>
      <c r="O1530" s="11" t="s">
        <v>1473</v>
      </c>
      <c r="P1530" s="11" t="s">
        <v>139</v>
      </c>
      <c r="Q1530" s="11" t="s">
        <v>369</v>
      </c>
      <c r="R1530" s="11" t="s">
        <v>979</v>
      </c>
      <c r="S1530" s="11" t="s">
        <v>1374</v>
      </c>
      <c r="T1530" s="11">
        <v>10</v>
      </c>
      <c r="U1530" s="11"/>
      <c r="V1530" s="11"/>
      <c r="W1530" s="11"/>
      <c r="X1530" s="36">
        <f t="shared" si="48"/>
        <v>10</v>
      </c>
      <c r="Y1530" s="36">
        <f t="shared" si="49"/>
        <v>0</v>
      </c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6"/>
      <c r="BE1530" s="16"/>
    </row>
    <row r="1531" spans="1:57" x14ac:dyDescent="0.3">
      <c r="A1531" s="11" t="s">
        <v>5061</v>
      </c>
      <c r="B1531" s="11" t="s">
        <v>5062</v>
      </c>
      <c r="C1531" s="11" t="s">
        <v>1372</v>
      </c>
      <c r="D1531" s="11" t="s">
        <v>3341</v>
      </c>
      <c r="E1531" s="11" t="s">
        <v>656</v>
      </c>
      <c r="F1531" s="11" t="s">
        <v>656</v>
      </c>
      <c r="G1531" s="13">
        <v>42802.415208333332</v>
      </c>
      <c r="H1531" s="13"/>
      <c r="I1531" s="11"/>
      <c r="J1531" s="11" t="s">
        <v>350</v>
      </c>
      <c r="K1531" s="11"/>
      <c r="L1531" s="11" t="s">
        <v>699</v>
      </c>
      <c r="M1531" s="11" t="s">
        <v>353</v>
      </c>
      <c r="N1531" s="11">
        <v>1069960001</v>
      </c>
      <c r="O1531" s="11" t="s">
        <v>1473</v>
      </c>
      <c r="P1531" s="11" t="s">
        <v>61</v>
      </c>
      <c r="Q1531" s="11" t="s">
        <v>369</v>
      </c>
      <c r="R1531" s="11" t="s">
        <v>978</v>
      </c>
      <c r="S1531" s="11" t="s">
        <v>1383</v>
      </c>
      <c r="T1531" s="11">
        <v>81</v>
      </c>
      <c r="U1531" s="11"/>
      <c r="V1531" s="11"/>
      <c r="W1531" s="11"/>
      <c r="X1531" s="36">
        <f t="shared" si="48"/>
        <v>81</v>
      </c>
      <c r="Y1531" s="36">
        <f t="shared" si="49"/>
        <v>0</v>
      </c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2"/>
      <c r="AL1531" s="12"/>
      <c r="AM1531" s="11"/>
      <c r="AN1531" s="11"/>
      <c r="AO1531" s="11"/>
      <c r="AP1531" s="11"/>
      <c r="AQ1531" s="11"/>
      <c r="AR1531" s="11"/>
      <c r="AS1531" s="12"/>
      <c r="AT1531" s="11"/>
      <c r="AU1531" s="11"/>
      <c r="AV1531" s="11"/>
      <c r="AW1531" s="11"/>
      <c r="AX1531" s="11"/>
      <c r="AY1531" s="11"/>
      <c r="AZ1531" s="11"/>
      <c r="BA1531" s="11"/>
      <c r="BB1531" s="12"/>
      <c r="BC1531" s="11"/>
      <c r="BD1531" s="16"/>
      <c r="BE1531" s="16"/>
    </row>
    <row r="1532" spans="1:57" x14ac:dyDescent="0.3">
      <c r="A1532" s="11" t="s">
        <v>5063</v>
      </c>
      <c r="B1532" s="11" t="s">
        <v>5064</v>
      </c>
      <c r="C1532" s="11" t="s">
        <v>1372</v>
      </c>
      <c r="D1532" s="11" t="s">
        <v>1808</v>
      </c>
      <c r="E1532" s="11" t="s">
        <v>1562</v>
      </c>
      <c r="F1532" s="11" t="s">
        <v>1562</v>
      </c>
      <c r="G1532" s="13">
        <v>42802.433842592596</v>
      </c>
      <c r="H1532" s="11">
        <v>42842.032731481479</v>
      </c>
      <c r="I1532" s="11" t="s">
        <v>5019</v>
      </c>
      <c r="J1532" s="11" t="s">
        <v>387</v>
      </c>
      <c r="K1532" s="11"/>
      <c r="L1532" s="11" t="s">
        <v>699</v>
      </c>
      <c r="M1532" s="11" t="s">
        <v>353</v>
      </c>
      <c r="N1532" s="11">
        <v>1069960001</v>
      </c>
      <c r="O1532" s="11" t="s">
        <v>1473</v>
      </c>
      <c r="P1532" s="11" t="s">
        <v>165</v>
      </c>
      <c r="Q1532" s="11" t="s">
        <v>369</v>
      </c>
      <c r="R1532" s="11" t="s">
        <v>979</v>
      </c>
      <c r="S1532" s="11" t="s">
        <v>1383</v>
      </c>
      <c r="T1532" s="11">
        <v>40</v>
      </c>
      <c r="U1532" s="11">
        <v>40</v>
      </c>
      <c r="V1532" s="11"/>
      <c r="W1532" s="11"/>
      <c r="X1532" s="36">
        <f t="shared" si="48"/>
        <v>40</v>
      </c>
      <c r="Y1532" s="36">
        <f t="shared" si="49"/>
        <v>40</v>
      </c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6"/>
      <c r="BE1532" s="16"/>
    </row>
    <row r="1533" spans="1:57" x14ac:dyDescent="0.3">
      <c r="A1533" s="11" t="s">
        <v>5065</v>
      </c>
      <c r="B1533" s="11" t="s">
        <v>5066</v>
      </c>
      <c r="C1533" s="11" t="s">
        <v>1372</v>
      </c>
      <c r="D1533" s="11" t="s">
        <v>1497</v>
      </c>
      <c r="E1533" s="11" t="s">
        <v>650</v>
      </c>
      <c r="F1533" s="11" t="s">
        <v>650</v>
      </c>
      <c r="G1533" s="13">
        <v>42802.539918981478</v>
      </c>
      <c r="H1533" s="11">
        <v>42823.409583333334</v>
      </c>
      <c r="I1533" s="11" t="s">
        <v>650</v>
      </c>
      <c r="J1533" s="11" t="s">
        <v>350</v>
      </c>
      <c r="K1533" s="11"/>
      <c r="L1533" s="11" t="s">
        <v>699</v>
      </c>
      <c r="M1533" s="11" t="s">
        <v>353</v>
      </c>
      <c r="N1533" s="11">
        <v>1069960001</v>
      </c>
      <c r="O1533" s="11" t="s">
        <v>1473</v>
      </c>
      <c r="P1533" s="11" t="s">
        <v>61</v>
      </c>
      <c r="Q1533" s="11" t="s">
        <v>369</v>
      </c>
      <c r="R1533" s="11" t="s">
        <v>978</v>
      </c>
      <c r="S1533" s="11" t="s">
        <v>1383</v>
      </c>
      <c r="T1533" s="11">
        <v>8</v>
      </c>
      <c r="U1533" s="11">
        <v>8</v>
      </c>
      <c r="V1533" s="11"/>
      <c r="W1533" s="11"/>
      <c r="X1533" s="36">
        <f t="shared" si="48"/>
        <v>8</v>
      </c>
      <c r="Y1533" s="36">
        <f t="shared" si="49"/>
        <v>8</v>
      </c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2"/>
      <c r="AL1533" s="12"/>
      <c r="AM1533" s="11"/>
      <c r="AN1533" s="11"/>
      <c r="AO1533" s="11"/>
      <c r="AP1533" s="11"/>
      <c r="AQ1533" s="12"/>
      <c r="AR1533" s="11"/>
      <c r="AS1533" s="12"/>
      <c r="AT1533" s="11"/>
      <c r="AU1533" s="11"/>
      <c r="AV1533" s="11"/>
      <c r="AW1533" s="11"/>
      <c r="AX1533" s="11"/>
      <c r="AY1533" s="11"/>
      <c r="AZ1533" s="11"/>
      <c r="BA1533" s="11"/>
      <c r="BB1533" s="12"/>
      <c r="BC1533" s="11"/>
      <c r="BD1533" s="16"/>
      <c r="BE1533" s="16"/>
    </row>
    <row r="1534" spans="1:57" ht="43.2" x14ac:dyDescent="0.3">
      <c r="A1534" s="11" t="s">
        <v>5067</v>
      </c>
      <c r="B1534" s="49" t="s">
        <v>5068</v>
      </c>
      <c r="C1534" s="11" t="s">
        <v>1372</v>
      </c>
      <c r="D1534" s="11" t="s">
        <v>1449</v>
      </c>
      <c r="E1534" s="11" t="s">
        <v>649</v>
      </c>
      <c r="F1534" s="11" t="s">
        <v>649</v>
      </c>
      <c r="G1534" s="13">
        <v>42802.572546296295</v>
      </c>
      <c r="H1534" s="11">
        <v>42864.317557870374</v>
      </c>
      <c r="I1534" s="11" t="s">
        <v>649</v>
      </c>
      <c r="J1534" s="11" t="s">
        <v>350</v>
      </c>
      <c r="K1534" s="11"/>
      <c r="L1534" s="11" t="s">
        <v>699</v>
      </c>
      <c r="M1534" s="11" t="s">
        <v>353</v>
      </c>
      <c r="N1534" s="11">
        <v>1069960001</v>
      </c>
      <c r="O1534" s="11" t="s">
        <v>1473</v>
      </c>
      <c r="P1534" s="11" t="s">
        <v>77</v>
      </c>
      <c r="Q1534" s="11" t="s">
        <v>369</v>
      </c>
      <c r="R1534" s="11" t="s">
        <v>983</v>
      </c>
      <c r="S1534" s="11" t="s">
        <v>1374</v>
      </c>
      <c r="T1534" s="11">
        <v>17</v>
      </c>
      <c r="U1534" s="11">
        <v>17</v>
      </c>
      <c r="V1534" s="11">
        <v>13</v>
      </c>
      <c r="W1534" s="11">
        <v>13</v>
      </c>
      <c r="X1534" s="36">
        <f t="shared" si="48"/>
        <v>30</v>
      </c>
      <c r="Y1534" s="36">
        <f t="shared" si="49"/>
        <v>30</v>
      </c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2"/>
      <c r="AL1534" s="12"/>
      <c r="AM1534" s="12"/>
      <c r="AN1534" s="12"/>
      <c r="AO1534" s="11"/>
      <c r="AP1534" s="11"/>
      <c r="AQ1534" s="12"/>
      <c r="AR1534" s="12"/>
      <c r="AS1534" s="12"/>
      <c r="AT1534" s="11"/>
      <c r="AU1534" s="11"/>
      <c r="AV1534" s="11"/>
      <c r="AW1534" s="11"/>
      <c r="AX1534" s="11"/>
      <c r="AY1534" s="11"/>
      <c r="AZ1534" s="11"/>
      <c r="BA1534" s="11"/>
      <c r="BB1534" s="12"/>
      <c r="BC1534" s="11"/>
      <c r="BD1534" s="16"/>
      <c r="BE1534" s="16"/>
    </row>
    <row r="1535" spans="1:57" x14ac:dyDescent="0.3">
      <c r="A1535" s="11" t="s">
        <v>5059</v>
      </c>
      <c r="B1535" s="11" t="s">
        <v>5069</v>
      </c>
      <c r="C1535" s="11" t="s">
        <v>1372</v>
      </c>
      <c r="D1535" s="11" t="s">
        <v>3913</v>
      </c>
      <c r="E1535" s="11" t="s">
        <v>3914</v>
      </c>
      <c r="F1535" s="11" t="s">
        <v>3914</v>
      </c>
      <c r="G1535" s="13">
        <v>42802.359722222223</v>
      </c>
      <c r="H1535" s="13"/>
      <c r="I1535" s="11"/>
      <c r="J1535" s="11" t="s">
        <v>350</v>
      </c>
      <c r="K1535" s="11"/>
      <c r="L1535" s="11" t="s">
        <v>699</v>
      </c>
      <c r="M1535" s="11" t="s">
        <v>353</v>
      </c>
      <c r="N1535" s="11">
        <v>1069960001</v>
      </c>
      <c r="O1535" s="11" t="s">
        <v>1473</v>
      </c>
      <c r="P1535" s="11" t="s">
        <v>139</v>
      </c>
      <c r="Q1535" s="11" t="s">
        <v>369</v>
      </c>
      <c r="R1535" s="11" t="s">
        <v>979</v>
      </c>
      <c r="S1535" s="11" t="s">
        <v>1374</v>
      </c>
      <c r="T1535" s="11"/>
      <c r="U1535" s="11"/>
      <c r="V1535" s="11"/>
      <c r="W1535" s="11"/>
      <c r="X1535" s="36">
        <f t="shared" si="48"/>
        <v>0</v>
      </c>
      <c r="Y1535" s="36">
        <f t="shared" si="49"/>
        <v>0</v>
      </c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2"/>
      <c r="AL1535" s="12"/>
      <c r="AM1535" s="12"/>
      <c r="AN1535" s="11"/>
      <c r="AO1535" s="11"/>
      <c r="AP1535" s="11"/>
      <c r="AQ1535" s="12"/>
      <c r="AR1535" s="11"/>
      <c r="AS1535" s="12"/>
      <c r="AT1535" s="11"/>
      <c r="AU1535" s="11"/>
      <c r="AV1535" s="11"/>
      <c r="AW1535" s="11"/>
      <c r="AX1535" s="11"/>
      <c r="AY1535" s="11"/>
      <c r="AZ1535" s="11"/>
      <c r="BA1535" s="11"/>
      <c r="BB1535" s="12"/>
      <c r="BC1535" s="11"/>
      <c r="BD1535" s="16"/>
      <c r="BE1535" s="16"/>
    </row>
    <row r="1536" spans="1:57" x14ac:dyDescent="0.3">
      <c r="A1536" s="11" t="s">
        <v>5070</v>
      </c>
      <c r="B1536" s="11" t="s">
        <v>5071</v>
      </c>
      <c r="C1536" s="11" t="s">
        <v>1372</v>
      </c>
      <c r="D1536" s="11" t="s">
        <v>3198</v>
      </c>
      <c r="E1536" s="11" t="s">
        <v>654</v>
      </c>
      <c r="F1536" s="11" t="s">
        <v>654</v>
      </c>
      <c r="G1536" s="13">
        <v>42802.633657407408</v>
      </c>
      <c r="H1536" s="11"/>
      <c r="I1536" s="11"/>
      <c r="J1536" s="11" t="s">
        <v>350</v>
      </c>
      <c r="K1536" s="11"/>
      <c r="L1536" s="11" t="s">
        <v>704</v>
      </c>
      <c r="M1536" s="11" t="s">
        <v>353</v>
      </c>
      <c r="N1536" s="11">
        <v>1019960004</v>
      </c>
      <c r="O1536" s="11" t="s">
        <v>1473</v>
      </c>
      <c r="P1536" s="11" t="s">
        <v>520</v>
      </c>
      <c r="Q1536" s="11" t="s">
        <v>369</v>
      </c>
      <c r="R1536" s="11"/>
      <c r="S1536" s="11" t="s">
        <v>1374</v>
      </c>
      <c r="T1536" s="11"/>
      <c r="U1536" s="11"/>
      <c r="V1536" s="11"/>
      <c r="W1536" s="11"/>
      <c r="X1536" s="36">
        <f t="shared" si="48"/>
        <v>0</v>
      </c>
      <c r="Y1536" s="36">
        <f t="shared" si="49"/>
        <v>0</v>
      </c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2"/>
      <c r="AL1536" s="12"/>
      <c r="AM1536" s="12"/>
      <c r="AN1536" s="12"/>
      <c r="AO1536" s="11"/>
      <c r="AP1536" s="11"/>
      <c r="AQ1536" s="12"/>
      <c r="AR1536" s="11"/>
      <c r="AS1536" s="12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6"/>
      <c r="BE1536" s="16"/>
    </row>
    <row r="1537" spans="1:57" x14ac:dyDescent="0.3">
      <c r="A1537" s="11" t="s">
        <v>5072</v>
      </c>
      <c r="B1537" s="11" t="s">
        <v>5073</v>
      </c>
      <c r="C1537" s="11" t="s">
        <v>1372</v>
      </c>
      <c r="D1537" s="11" t="s">
        <v>3198</v>
      </c>
      <c r="E1537" s="11" t="s">
        <v>654</v>
      </c>
      <c r="F1537" s="11" t="s">
        <v>654</v>
      </c>
      <c r="G1537" s="13">
        <v>42802.646215277775</v>
      </c>
      <c r="H1537" s="11"/>
      <c r="I1537" s="11"/>
      <c r="J1537" s="11" t="s">
        <v>350</v>
      </c>
      <c r="K1537" s="11"/>
      <c r="L1537" s="11" t="s">
        <v>704</v>
      </c>
      <c r="M1537" s="11" t="s">
        <v>353</v>
      </c>
      <c r="N1537" s="11">
        <v>1019960004</v>
      </c>
      <c r="O1537" s="11"/>
      <c r="P1537" s="11" t="s">
        <v>520</v>
      </c>
      <c r="Q1537" s="11" t="s">
        <v>369</v>
      </c>
      <c r="R1537" s="11"/>
      <c r="S1537" s="11" t="s">
        <v>1374</v>
      </c>
      <c r="T1537" s="11"/>
      <c r="U1537" s="11"/>
      <c r="V1537" s="11"/>
      <c r="W1537" s="11"/>
      <c r="X1537" s="36">
        <f t="shared" si="48"/>
        <v>0</v>
      </c>
      <c r="Y1537" s="36">
        <f t="shared" si="49"/>
        <v>0</v>
      </c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2"/>
      <c r="AL1537" s="12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6"/>
      <c r="BE1537" s="16"/>
    </row>
    <row r="1538" spans="1:57" x14ac:dyDescent="0.3">
      <c r="A1538" s="11" t="s">
        <v>5074</v>
      </c>
      <c r="B1538" s="11" t="s">
        <v>5075</v>
      </c>
      <c r="C1538" s="11" t="s">
        <v>1372</v>
      </c>
      <c r="D1538" s="11" t="s">
        <v>5040</v>
      </c>
      <c r="E1538" s="11" t="s">
        <v>721</v>
      </c>
      <c r="F1538" s="11" t="s">
        <v>721</v>
      </c>
      <c r="G1538" s="13">
        <v>42802.653599537036</v>
      </c>
      <c r="H1538" s="13"/>
      <c r="I1538" s="11"/>
      <c r="J1538" s="11" t="s">
        <v>387</v>
      </c>
      <c r="K1538" s="11"/>
      <c r="L1538" s="11" t="s">
        <v>704</v>
      </c>
      <c r="M1538" s="11" t="s">
        <v>348</v>
      </c>
      <c r="N1538" s="11">
        <v>1019960002</v>
      </c>
      <c r="O1538" s="11"/>
      <c r="P1538" s="11" t="s">
        <v>520</v>
      </c>
      <c r="Q1538" s="11" t="s">
        <v>369</v>
      </c>
      <c r="R1538" s="11" t="s">
        <v>979</v>
      </c>
      <c r="S1538" s="11" t="s">
        <v>1374</v>
      </c>
      <c r="T1538" s="11"/>
      <c r="U1538" s="11"/>
      <c r="V1538" s="11"/>
      <c r="W1538" s="11"/>
      <c r="X1538" s="36">
        <f t="shared" si="48"/>
        <v>0</v>
      </c>
      <c r="Y1538" s="36">
        <f t="shared" si="49"/>
        <v>0</v>
      </c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2"/>
      <c r="AN1538" s="11"/>
      <c r="AO1538" s="11"/>
      <c r="AP1538" s="11"/>
      <c r="AQ1538" s="12"/>
      <c r="AR1538" s="11"/>
      <c r="AS1538" s="12"/>
      <c r="AT1538" s="11"/>
      <c r="AU1538" s="11"/>
      <c r="AV1538" s="11"/>
      <c r="AW1538" s="11"/>
      <c r="AX1538" s="11"/>
      <c r="AY1538" s="11"/>
      <c r="AZ1538" s="11"/>
      <c r="BA1538" s="11"/>
      <c r="BB1538" s="12"/>
      <c r="BC1538" s="11"/>
      <c r="BD1538" s="16"/>
      <c r="BE1538" s="16"/>
    </row>
    <row r="1539" spans="1:57" x14ac:dyDescent="0.3">
      <c r="A1539" s="11" t="s">
        <v>5076</v>
      </c>
      <c r="B1539" s="11" t="s">
        <v>5077</v>
      </c>
      <c r="C1539" s="11" t="s">
        <v>1372</v>
      </c>
      <c r="D1539" s="11" t="s">
        <v>3636</v>
      </c>
      <c r="E1539" s="11" t="s">
        <v>1562</v>
      </c>
      <c r="F1539" s="11" t="s">
        <v>1562</v>
      </c>
      <c r="G1539" s="13">
        <v>42803.321655092594</v>
      </c>
      <c r="H1539" s="13">
        <v>42857.121574074074</v>
      </c>
      <c r="I1539" s="11" t="s">
        <v>812</v>
      </c>
      <c r="J1539" s="11" t="s">
        <v>387</v>
      </c>
      <c r="K1539" s="11"/>
      <c r="L1539" s="11" t="s">
        <v>699</v>
      </c>
      <c r="M1539" s="11" t="s">
        <v>353</v>
      </c>
      <c r="N1539" s="11">
        <v>1069960001</v>
      </c>
      <c r="O1539" s="11" t="s">
        <v>1473</v>
      </c>
      <c r="P1539" s="11" t="s">
        <v>165</v>
      </c>
      <c r="Q1539" s="11"/>
      <c r="R1539" s="11" t="s">
        <v>979</v>
      </c>
      <c r="S1539" s="11" t="s">
        <v>1383</v>
      </c>
      <c r="T1539" s="11"/>
      <c r="U1539" s="11"/>
      <c r="V1539" s="11"/>
      <c r="W1539" s="11"/>
      <c r="X1539" s="36">
        <f t="shared" si="48"/>
        <v>0</v>
      </c>
      <c r="Y1539" s="36">
        <f t="shared" si="49"/>
        <v>0</v>
      </c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2"/>
      <c r="AL1539" s="12"/>
      <c r="AM1539" s="11"/>
      <c r="AN1539" s="11"/>
      <c r="AO1539" s="11"/>
      <c r="AP1539" s="11"/>
      <c r="AQ1539" s="11"/>
      <c r="AR1539" s="11"/>
      <c r="AS1539" s="12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6"/>
      <c r="BE1539" s="16"/>
    </row>
    <row r="1540" spans="1:57" x14ac:dyDescent="0.3">
      <c r="A1540" s="11" t="s">
        <v>5078</v>
      </c>
      <c r="B1540" s="11" t="s">
        <v>5079</v>
      </c>
      <c r="C1540" s="11" t="s">
        <v>1372</v>
      </c>
      <c r="D1540" s="11" t="s">
        <v>1449</v>
      </c>
      <c r="E1540" s="11" t="s">
        <v>649</v>
      </c>
      <c r="F1540" s="11" t="s">
        <v>649</v>
      </c>
      <c r="G1540" s="13">
        <v>42803.336354166669</v>
      </c>
      <c r="H1540" s="11">
        <v>42836.594247685185</v>
      </c>
      <c r="I1540" s="11" t="s">
        <v>4312</v>
      </c>
      <c r="J1540" s="11" t="s">
        <v>350</v>
      </c>
      <c r="K1540" s="11"/>
      <c r="L1540" s="11" t="s">
        <v>699</v>
      </c>
      <c r="M1540" s="11" t="s">
        <v>353</v>
      </c>
      <c r="N1540" s="11">
        <v>1069960001</v>
      </c>
      <c r="O1540" s="11" t="s">
        <v>1473</v>
      </c>
      <c r="P1540" s="11" t="s">
        <v>77</v>
      </c>
      <c r="Q1540" s="11" t="s">
        <v>369</v>
      </c>
      <c r="R1540" s="11" t="s">
        <v>983</v>
      </c>
      <c r="S1540" s="11" t="s">
        <v>1374</v>
      </c>
      <c r="T1540" s="11">
        <v>16</v>
      </c>
      <c r="U1540" s="11">
        <v>16</v>
      </c>
      <c r="V1540" s="11"/>
      <c r="W1540" s="11"/>
      <c r="X1540" s="36">
        <f t="shared" si="48"/>
        <v>16</v>
      </c>
      <c r="Y1540" s="36">
        <f t="shared" si="49"/>
        <v>16</v>
      </c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6"/>
      <c r="BE1540" s="16"/>
    </row>
    <row r="1541" spans="1:57" ht="43.2" x14ac:dyDescent="0.3">
      <c r="A1541" s="11" t="s">
        <v>5080</v>
      </c>
      <c r="B1541" s="49" t="s">
        <v>5081</v>
      </c>
      <c r="C1541" s="11" t="s">
        <v>1372</v>
      </c>
      <c r="D1541" s="11" t="s">
        <v>1446</v>
      </c>
      <c r="E1541" s="11" t="s">
        <v>550</v>
      </c>
      <c r="F1541" s="11" t="s">
        <v>550</v>
      </c>
      <c r="G1541" s="13">
        <v>42803.377291666664</v>
      </c>
      <c r="H1541" s="13">
        <v>42839.380023148151</v>
      </c>
      <c r="I1541" s="11" t="s">
        <v>550</v>
      </c>
      <c r="J1541" s="11" t="s">
        <v>350</v>
      </c>
      <c r="K1541" s="11"/>
      <c r="L1541" s="11" t="s">
        <v>699</v>
      </c>
      <c r="M1541" s="11" t="s">
        <v>353</v>
      </c>
      <c r="N1541" s="11">
        <v>1069960001</v>
      </c>
      <c r="O1541" s="11" t="s">
        <v>1473</v>
      </c>
      <c r="P1541" s="11" t="s">
        <v>520</v>
      </c>
      <c r="Q1541" s="11" t="s">
        <v>369</v>
      </c>
      <c r="R1541" s="11" t="s">
        <v>983</v>
      </c>
      <c r="S1541" s="11" t="s">
        <v>1374</v>
      </c>
      <c r="T1541" s="11"/>
      <c r="U1541" s="11"/>
      <c r="V1541" s="11"/>
      <c r="W1541" s="11"/>
      <c r="X1541" s="36">
        <f t="shared" si="48"/>
        <v>0</v>
      </c>
      <c r="Y1541" s="36">
        <f t="shared" si="49"/>
        <v>0</v>
      </c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2"/>
      <c r="AL1541" s="12"/>
      <c r="AM1541" s="12"/>
      <c r="AN1541" s="12"/>
      <c r="AO1541" s="11"/>
      <c r="AP1541" s="11"/>
      <c r="AQ1541" s="11"/>
      <c r="AR1541" s="11"/>
      <c r="AS1541" s="12"/>
      <c r="AT1541" s="11"/>
      <c r="AU1541" s="11"/>
      <c r="AV1541" s="11"/>
      <c r="AW1541" s="11"/>
      <c r="AX1541" s="11"/>
      <c r="AY1541" s="11"/>
      <c r="AZ1541" s="11"/>
      <c r="BA1541" s="11"/>
      <c r="BB1541" s="12"/>
      <c r="BC1541" s="11"/>
      <c r="BD1541" s="16"/>
      <c r="BE1541" s="16"/>
    </row>
    <row r="1542" spans="1:57" x14ac:dyDescent="0.3">
      <c r="A1542" s="11" t="s">
        <v>5082</v>
      </c>
      <c r="B1542" s="11" t="s">
        <v>5083</v>
      </c>
      <c r="C1542" s="11" t="s">
        <v>1372</v>
      </c>
      <c r="D1542" s="11" t="s">
        <v>1449</v>
      </c>
      <c r="E1542" s="11" t="s">
        <v>649</v>
      </c>
      <c r="F1542" s="11" t="s">
        <v>649</v>
      </c>
      <c r="G1542" s="13">
        <v>42803.380347222221</v>
      </c>
      <c r="H1542" s="11">
        <v>42836.447465277779</v>
      </c>
      <c r="I1542" s="11" t="s">
        <v>649</v>
      </c>
      <c r="J1542" s="11" t="s">
        <v>350</v>
      </c>
      <c r="K1542" s="11"/>
      <c r="L1542" s="11" t="s">
        <v>699</v>
      </c>
      <c r="M1542" s="11" t="s">
        <v>353</v>
      </c>
      <c r="N1542" s="11">
        <v>1069960001</v>
      </c>
      <c r="O1542" s="11" t="s">
        <v>1473</v>
      </c>
      <c r="P1542" s="11" t="s">
        <v>77</v>
      </c>
      <c r="Q1542" s="11" t="s">
        <v>369</v>
      </c>
      <c r="R1542" s="11" t="s">
        <v>983</v>
      </c>
      <c r="S1542" s="11" t="s">
        <v>1374</v>
      </c>
      <c r="T1542" s="11">
        <v>20</v>
      </c>
      <c r="U1542" s="11">
        <v>20</v>
      </c>
      <c r="V1542" s="11"/>
      <c r="W1542" s="11"/>
      <c r="X1542" s="36">
        <f t="shared" si="48"/>
        <v>20</v>
      </c>
      <c r="Y1542" s="36">
        <f t="shared" si="49"/>
        <v>20</v>
      </c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6"/>
      <c r="BE1542" s="16"/>
    </row>
    <row r="1543" spans="1:57" x14ac:dyDescent="0.3">
      <c r="A1543" s="11" t="s">
        <v>5084</v>
      </c>
      <c r="B1543" s="11" t="s">
        <v>5085</v>
      </c>
      <c r="C1543" s="11" t="s">
        <v>1372</v>
      </c>
      <c r="D1543" s="11" t="s">
        <v>1501</v>
      </c>
      <c r="E1543" s="11" t="s">
        <v>696</v>
      </c>
      <c r="F1543" s="11" t="s">
        <v>696</v>
      </c>
      <c r="G1543" s="13">
        <v>42803.377141203702</v>
      </c>
      <c r="H1543" s="11"/>
      <c r="I1543" s="11"/>
      <c r="J1543" s="11" t="s">
        <v>350</v>
      </c>
      <c r="K1543" s="11"/>
      <c r="L1543" s="11" t="s">
        <v>699</v>
      </c>
      <c r="M1543" s="11" t="s">
        <v>353</v>
      </c>
      <c r="N1543" s="11">
        <v>1069960001</v>
      </c>
      <c r="O1543" s="11" t="s">
        <v>1473</v>
      </c>
      <c r="P1543" s="11" t="s">
        <v>520</v>
      </c>
      <c r="Q1543" s="11"/>
      <c r="R1543" s="11" t="s">
        <v>983</v>
      </c>
      <c r="S1543" s="11" t="s">
        <v>1374</v>
      </c>
      <c r="T1543" s="11"/>
      <c r="U1543" s="11"/>
      <c r="V1543" s="11"/>
      <c r="W1543" s="11"/>
      <c r="X1543" s="36">
        <f t="shared" si="48"/>
        <v>0</v>
      </c>
      <c r="Y1543" s="36">
        <f t="shared" si="49"/>
        <v>0</v>
      </c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2"/>
      <c r="AL1543" s="12"/>
      <c r="AM1543" s="11"/>
      <c r="AN1543" s="11"/>
      <c r="AO1543" s="11"/>
      <c r="AP1543" s="11"/>
      <c r="AQ1543" s="11"/>
      <c r="AR1543" s="11"/>
      <c r="AS1543" s="12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6"/>
      <c r="BE1543" s="16"/>
    </row>
    <row r="1544" spans="1:57" x14ac:dyDescent="0.3">
      <c r="A1544" s="11" t="s">
        <v>5086</v>
      </c>
      <c r="B1544" s="11" t="s">
        <v>5087</v>
      </c>
      <c r="C1544" s="11" t="s">
        <v>1372</v>
      </c>
      <c r="D1544" s="11" t="s">
        <v>1449</v>
      </c>
      <c r="E1544" s="11" t="s">
        <v>649</v>
      </c>
      <c r="F1544" s="11" t="s">
        <v>649</v>
      </c>
      <c r="G1544" s="13">
        <v>42803.413414351853</v>
      </c>
      <c r="H1544" s="11"/>
      <c r="I1544" s="11"/>
      <c r="J1544" s="11" t="s">
        <v>350</v>
      </c>
      <c r="K1544" s="11"/>
      <c r="L1544" s="11" t="s">
        <v>699</v>
      </c>
      <c r="M1544" s="11" t="s">
        <v>353</v>
      </c>
      <c r="N1544" s="11">
        <v>1069960001</v>
      </c>
      <c r="O1544" s="11" t="s">
        <v>1473</v>
      </c>
      <c r="P1544" s="11" t="s">
        <v>77</v>
      </c>
      <c r="Q1544" s="11" t="s">
        <v>2316</v>
      </c>
      <c r="R1544" s="11" t="s">
        <v>983</v>
      </c>
      <c r="S1544" s="11" t="s">
        <v>1383</v>
      </c>
      <c r="T1544" s="11"/>
      <c r="U1544" s="11"/>
      <c r="V1544" s="11">
        <v>24</v>
      </c>
      <c r="W1544" s="11"/>
      <c r="X1544" s="36">
        <f t="shared" si="48"/>
        <v>24</v>
      </c>
      <c r="Y1544" s="36">
        <f t="shared" si="49"/>
        <v>0</v>
      </c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6"/>
      <c r="BE1544" s="16"/>
    </row>
    <row r="1545" spans="1:57" x14ac:dyDescent="0.3">
      <c r="A1545" s="11" t="s">
        <v>5088</v>
      </c>
      <c r="B1545" s="11" t="s">
        <v>5089</v>
      </c>
      <c r="C1545" s="11" t="s">
        <v>1372</v>
      </c>
      <c r="D1545" s="11" t="s">
        <v>1440</v>
      </c>
      <c r="E1545" s="11" t="s">
        <v>77</v>
      </c>
      <c r="F1545" s="11" t="s">
        <v>77</v>
      </c>
      <c r="G1545" s="13">
        <v>42803.495972222219</v>
      </c>
      <c r="H1545" s="11"/>
      <c r="I1545" s="11"/>
      <c r="J1545" s="11" t="s">
        <v>350</v>
      </c>
      <c r="K1545" s="11"/>
      <c r="L1545" s="11" t="s">
        <v>704</v>
      </c>
      <c r="M1545" s="11" t="s">
        <v>353</v>
      </c>
      <c r="N1545" s="11">
        <v>1019960004</v>
      </c>
      <c r="O1545" s="11" t="s">
        <v>1473</v>
      </c>
      <c r="P1545" s="11" t="s">
        <v>77</v>
      </c>
      <c r="Q1545" s="11" t="s">
        <v>2316</v>
      </c>
      <c r="R1545" s="11" t="s">
        <v>983</v>
      </c>
      <c r="S1545" s="11" t="s">
        <v>1374</v>
      </c>
      <c r="T1545" s="11"/>
      <c r="U1545" s="11"/>
      <c r="V1545" s="11"/>
      <c r="W1545" s="11"/>
      <c r="X1545" s="36">
        <f t="shared" si="48"/>
        <v>0</v>
      </c>
      <c r="Y1545" s="36">
        <f t="shared" si="49"/>
        <v>0</v>
      </c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2"/>
      <c r="AL1545" s="12"/>
      <c r="AM1545" s="11"/>
      <c r="AN1545" s="11"/>
      <c r="AO1545" s="11"/>
      <c r="AP1545" s="11"/>
      <c r="AQ1545" s="12"/>
      <c r="AR1545" s="12"/>
      <c r="AS1545" s="12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6"/>
      <c r="BE1545" s="16"/>
    </row>
    <row r="1546" spans="1:57" x14ac:dyDescent="0.3">
      <c r="A1546" s="11" t="s">
        <v>5090</v>
      </c>
      <c r="B1546" s="11" t="s">
        <v>5091</v>
      </c>
      <c r="C1546" s="11" t="s">
        <v>1372</v>
      </c>
      <c r="D1546" s="11" t="s">
        <v>1446</v>
      </c>
      <c r="E1546" s="11" t="s">
        <v>550</v>
      </c>
      <c r="F1546" s="11" t="s">
        <v>550</v>
      </c>
      <c r="G1546" s="13">
        <v>42803.544050925928</v>
      </c>
      <c r="H1546" s="11"/>
      <c r="I1546" s="11"/>
      <c r="J1546" s="11" t="s">
        <v>350</v>
      </c>
      <c r="K1546" s="11"/>
      <c r="L1546" s="11" t="s">
        <v>704</v>
      </c>
      <c r="M1546" s="11" t="s">
        <v>353</v>
      </c>
      <c r="N1546" s="11">
        <v>1069960004</v>
      </c>
      <c r="O1546" s="11" t="s">
        <v>1475</v>
      </c>
      <c r="P1546" s="11" t="s">
        <v>520</v>
      </c>
      <c r="Q1546" s="11" t="s">
        <v>369</v>
      </c>
      <c r="R1546" s="11" t="s">
        <v>983</v>
      </c>
      <c r="S1546" s="11" t="s">
        <v>1374</v>
      </c>
      <c r="T1546" s="11"/>
      <c r="U1546" s="11"/>
      <c r="V1546" s="11"/>
      <c r="W1546" s="11"/>
      <c r="X1546" s="36">
        <f t="shared" si="48"/>
        <v>0</v>
      </c>
      <c r="Y1546" s="36">
        <f t="shared" si="49"/>
        <v>0</v>
      </c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6"/>
      <c r="BE1546" s="16"/>
    </row>
    <row r="1547" spans="1:57" x14ac:dyDescent="0.3">
      <c r="A1547" s="11" t="s">
        <v>5092</v>
      </c>
      <c r="B1547" s="11" t="s">
        <v>5093</v>
      </c>
      <c r="C1547" s="11" t="s">
        <v>1372</v>
      </c>
      <c r="D1547" s="11" t="s">
        <v>1382</v>
      </c>
      <c r="E1547" s="11" t="s">
        <v>412</v>
      </c>
      <c r="F1547" s="11" t="s">
        <v>412</v>
      </c>
      <c r="G1547" s="13">
        <v>42803.414456018516</v>
      </c>
      <c r="H1547" s="11">
        <v>42829.142812500002</v>
      </c>
      <c r="I1547" s="11" t="s">
        <v>5019</v>
      </c>
      <c r="J1547" s="11" t="s">
        <v>387</v>
      </c>
      <c r="K1547" s="11"/>
      <c r="L1547" s="11" t="s">
        <v>699</v>
      </c>
      <c r="M1547" s="11" t="s">
        <v>353</v>
      </c>
      <c r="N1547" s="11">
        <v>1069960001</v>
      </c>
      <c r="O1547" s="11" t="s">
        <v>1473</v>
      </c>
      <c r="P1547" s="11" t="s">
        <v>165</v>
      </c>
      <c r="Q1547" s="11" t="s">
        <v>369</v>
      </c>
      <c r="R1547" s="11" t="s">
        <v>979</v>
      </c>
      <c r="S1547" s="11" t="s">
        <v>1383</v>
      </c>
      <c r="T1547" s="11">
        <v>60</v>
      </c>
      <c r="U1547" s="11">
        <v>58.5</v>
      </c>
      <c r="V1547" s="11"/>
      <c r="W1547" s="11"/>
      <c r="X1547" s="36">
        <f t="shared" si="48"/>
        <v>60</v>
      </c>
      <c r="Y1547" s="36">
        <f t="shared" si="49"/>
        <v>58.5</v>
      </c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2"/>
      <c r="AN1547" s="11"/>
      <c r="AO1547" s="11"/>
      <c r="AP1547" s="11"/>
      <c r="AQ1547" s="12"/>
      <c r="AR1547" s="11"/>
      <c r="AS1547" s="12"/>
      <c r="AT1547" s="11"/>
      <c r="AU1547" s="11"/>
      <c r="AV1547" s="11"/>
      <c r="AW1547" s="11"/>
      <c r="AX1547" s="11"/>
      <c r="AY1547" s="11"/>
      <c r="AZ1547" s="11"/>
      <c r="BA1547" s="11"/>
      <c r="BB1547" s="12"/>
      <c r="BC1547" s="11"/>
      <c r="BD1547" s="16"/>
      <c r="BE1547" s="16"/>
    </row>
    <row r="1548" spans="1:57" x14ac:dyDescent="0.3">
      <c r="A1548" s="11" t="s">
        <v>5094</v>
      </c>
      <c r="B1548" s="11" t="s">
        <v>5095</v>
      </c>
      <c r="C1548" s="11" t="s">
        <v>1372</v>
      </c>
      <c r="D1548" s="11" t="s">
        <v>1382</v>
      </c>
      <c r="E1548" s="11" t="s">
        <v>412</v>
      </c>
      <c r="F1548" s="11" t="s">
        <v>412</v>
      </c>
      <c r="G1548" s="13">
        <v>42803.683136574073</v>
      </c>
      <c r="H1548" s="11">
        <v>42857.131458333337</v>
      </c>
      <c r="I1548" s="11" t="s">
        <v>4314</v>
      </c>
      <c r="J1548" s="11" t="s">
        <v>387</v>
      </c>
      <c r="K1548" s="11"/>
      <c r="L1548" s="11" t="s">
        <v>699</v>
      </c>
      <c r="M1548" s="11" t="s">
        <v>353</v>
      </c>
      <c r="N1548" s="11">
        <v>1069960001</v>
      </c>
      <c r="O1548" s="11" t="s">
        <v>1473</v>
      </c>
      <c r="P1548" s="11" t="s">
        <v>165</v>
      </c>
      <c r="Q1548" s="11"/>
      <c r="R1548" s="11"/>
      <c r="S1548" s="11" t="s">
        <v>1383</v>
      </c>
      <c r="T1548" s="11"/>
      <c r="U1548" s="11"/>
      <c r="V1548" s="11"/>
      <c r="W1548" s="11"/>
      <c r="X1548" s="36">
        <f t="shared" si="48"/>
        <v>0</v>
      </c>
      <c r="Y1548" s="36">
        <f t="shared" si="49"/>
        <v>0</v>
      </c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6"/>
      <c r="BE1548" s="16"/>
    </row>
    <row r="1549" spans="1:57" x14ac:dyDescent="0.3">
      <c r="A1549" s="11" t="s">
        <v>5096</v>
      </c>
      <c r="B1549" s="11" t="s">
        <v>5097</v>
      </c>
      <c r="C1549" s="11" t="s">
        <v>1372</v>
      </c>
      <c r="D1549" s="11" t="s">
        <v>4959</v>
      </c>
      <c r="E1549" s="11" t="s">
        <v>4886</v>
      </c>
      <c r="F1549" s="11" t="s">
        <v>4886</v>
      </c>
      <c r="G1549" s="13">
        <v>42803.731562499997</v>
      </c>
      <c r="H1549" s="13"/>
      <c r="I1549" s="11"/>
      <c r="J1549" s="11" t="s">
        <v>354</v>
      </c>
      <c r="K1549" s="11"/>
      <c r="L1549" s="11" t="s">
        <v>1047</v>
      </c>
      <c r="M1549" s="11" t="s">
        <v>348</v>
      </c>
      <c r="N1549" s="11">
        <v>1019960005</v>
      </c>
      <c r="O1549" s="11" t="s">
        <v>1475</v>
      </c>
      <c r="P1549" s="11" t="s">
        <v>108</v>
      </c>
      <c r="Q1549" s="11" t="s">
        <v>369</v>
      </c>
      <c r="R1549" s="11"/>
      <c r="S1549" s="11" t="s">
        <v>1374</v>
      </c>
      <c r="T1549" s="11">
        <v>150</v>
      </c>
      <c r="U1549" s="11"/>
      <c r="V1549" s="11"/>
      <c r="W1549" s="11"/>
      <c r="X1549" s="36">
        <f t="shared" si="48"/>
        <v>150</v>
      </c>
      <c r="Y1549" s="36">
        <f t="shared" si="49"/>
        <v>0</v>
      </c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6"/>
      <c r="BE1549" s="16"/>
    </row>
    <row r="1550" spans="1:57" x14ac:dyDescent="0.3">
      <c r="A1550" s="11" t="s">
        <v>5098</v>
      </c>
      <c r="B1550" s="11" t="s">
        <v>5099</v>
      </c>
      <c r="C1550" s="11" t="s">
        <v>1372</v>
      </c>
      <c r="D1550" s="11" t="s">
        <v>1382</v>
      </c>
      <c r="E1550" s="11" t="s">
        <v>412</v>
      </c>
      <c r="F1550" s="11" t="s">
        <v>412</v>
      </c>
      <c r="G1550" s="13">
        <v>42804.43072916667</v>
      </c>
      <c r="H1550" s="13">
        <v>42857.148564814815</v>
      </c>
      <c r="I1550" s="11" t="s">
        <v>3523</v>
      </c>
      <c r="J1550" s="11" t="s">
        <v>387</v>
      </c>
      <c r="K1550" s="11"/>
      <c r="L1550" s="11" t="s">
        <v>699</v>
      </c>
      <c r="M1550" s="11" t="s">
        <v>353</v>
      </c>
      <c r="N1550" s="11">
        <v>1069960001</v>
      </c>
      <c r="O1550" s="11" t="s">
        <v>1473</v>
      </c>
      <c r="P1550" s="11" t="s">
        <v>165</v>
      </c>
      <c r="Q1550" s="11"/>
      <c r="R1550" s="11" t="s">
        <v>979</v>
      </c>
      <c r="S1550" s="11" t="s">
        <v>1383</v>
      </c>
      <c r="T1550" s="11"/>
      <c r="U1550" s="11"/>
      <c r="V1550" s="11"/>
      <c r="W1550" s="11"/>
      <c r="X1550" s="36">
        <f t="shared" si="48"/>
        <v>0</v>
      </c>
      <c r="Y1550" s="36">
        <f t="shared" si="49"/>
        <v>0</v>
      </c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6"/>
      <c r="BE1550" s="16"/>
    </row>
    <row r="1551" spans="1:57" ht="43.2" x14ac:dyDescent="0.3">
      <c r="A1551" s="11" t="s">
        <v>5100</v>
      </c>
      <c r="B1551" s="49" t="s">
        <v>5101</v>
      </c>
      <c r="C1551" s="11" t="s">
        <v>1372</v>
      </c>
      <c r="D1551" s="11" t="s">
        <v>3522</v>
      </c>
      <c r="E1551" s="11" t="s">
        <v>412</v>
      </c>
      <c r="F1551" s="11" t="s">
        <v>412</v>
      </c>
      <c r="G1551" s="13">
        <v>42804.448611111111</v>
      </c>
      <c r="H1551" s="13">
        <v>42856.435706018521</v>
      </c>
      <c r="I1551" s="11" t="s">
        <v>790</v>
      </c>
      <c r="J1551" s="11" t="s">
        <v>387</v>
      </c>
      <c r="K1551" s="11"/>
      <c r="L1551" s="11" t="s">
        <v>699</v>
      </c>
      <c r="M1551" s="11" t="s">
        <v>353</v>
      </c>
      <c r="N1551" s="11">
        <v>1069960001</v>
      </c>
      <c r="O1551" s="11" t="s">
        <v>1473</v>
      </c>
      <c r="P1551" s="11" t="s">
        <v>165</v>
      </c>
      <c r="Q1551" s="11"/>
      <c r="R1551" s="11"/>
      <c r="S1551" s="11" t="s">
        <v>1383</v>
      </c>
      <c r="T1551" s="11"/>
      <c r="U1551" s="11"/>
      <c r="V1551" s="11"/>
      <c r="W1551" s="11"/>
      <c r="X1551" s="36">
        <f t="shared" si="48"/>
        <v>0</v>
      </c>
      <c r="Y1551" s="36">
        <f t="shared" si="49"/>
        <v>0</v>
      </c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2"/>
      <c r="AL1551" s="12"/>
      <c r="AM1551" s="11"/>
      <c r="AN1551" s="12"/>
      <c r="AO1551" s="12"/>
      <c r="AP1551" s="11"/>
      <c r="AQ1551" s="12"/>
      <c r="AR1551" s="11"/>
      <c r="AS1551" s="12"/>
      <c r="AT1551" s="11"/>
      <c r="AU1551" s="11"/>
      <c r="AV1551" s="11"/>
      <c r="AW1551" s="11"/>
      <c r="AX1551" s="11"/>
      <c r="AY1551" s="11"/>
      <c r="AZ1551" s="11"/>
      <c r="BA1551" s="11"/>
      <c r="BB1551" s="12"/>
      <c r="BC1551" s="11"/>
      <c r="BD1551" s="16"/>
      <c r="BE1551" s="16"/>
    </row>
    <row r="1552" spans="1:57" ht="43.2" x14ac:dyDescent="0.3">
      <c r="A1552" s="11" t="s">
        <v>5102</v>
      </c>
      <c r="B1552" s="49" t="s">
        <v>5103</v>
      </c>
      <c r="C1552" s="11" t="s">
        <v>1372</v>
      </c>
      <c r="D1552" s="11" t="s">
        <v>3522</v>
      </c>
      <c r="E1552" s="11" t="s">
        <v>412</v>
      </c>
      <c r="F1552" s="11" t="s">
        <v>412</v>
      </c>
      <c r="G1552" s="13">
        <v>42804.457939814813</v>
      </c>
      <c r="H1552" s="13">
        <v>42857.134293981479</v>
      </c>
      <c r="I1552" s="11" t="s">
        <v>742</v>
      </c>
      <c r="J1552" s="11" t="s">
        <v>387</v>
      </c>
      <c r="K1552" s="11"/>
      <c r="L1552" s="11" t="s">
        <v>699</v>
      </c>
      <c r="M1552" s="11" t="s">
        <v>353</v>
      </c>
      <c r="N1552" s="11">
        <v>1069960001</v>
      </c>
      <c r="O1552" s="11" t="s">
        <v>1473</v>
      </c>
      <c r="P1552" s="11" t="s">
        <v>165</v>
      </c>
      <c r="Q1552" s="11"/>
      <c r="R1552" s="11" t="s">
        <v>979</v>
      </c>
      <c r="S1552" s="11" t="s">
        <v>1383</v>
      </c>
      <c r="T1552" s="11"/>
      <c r="U1552" s="11"/>
      <c r="V1552" s="11"/>
      <c r="W1552" s="11"/>
      <c r="X1552" s="36">
        <f t="shared" si="48"/>
        <v>0</v>
      </c>
      <c r="Y1552" s="36">
        <f t="shared" si="49"/>
        <v>0</v>
      </c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2"/>
      <c r="AL1552" s="12"/>
      <c r="AM1552" s="11"/>
      <c r="AN1552" s="11"/>
      <c r="AO1552" s="11"/>
      <c r="AP1552" s="11"/>
      <c r="AQ1552" s="11"/>
      <c r="AR1552" s="11"/>
      <c r="AS1552" s="12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6"/>
      <c r="BE1552" s="16"/>
    </row>
    <row r="1553" spans="1:57" x14ac:dyDescent="0.3">
      <c r="A1553" s="11" t="s">
        <v>5104</v>
      </c>
      <c r="B1553" s="11" t="s">
        <v>5105</v>
      </c>
      <c r="C1553" s="11" t="s">
        <v>1372</v>
      </c>
      <c r="D1553" s="11" t="s">
        <v>3522</v>
      </c>
      <c r="E1553" s="11" t="s">
        <v>412</v>
      </c>
      <c r="F1553" s="11" t="s">
        <v>412</v>
      </c>
      <c r="G1553" s="13">
        <v>42804.465185185189</v>
      </c>
      <c r="H1553" s="11">
        <v>42858.12226851852</v>
      </c>
      <c r="I1553" s="11" t="s">
        <v>5019</v>
      </c>
      <c r="J1553" s="11" t="s">
        <v>387</v>
      </c>
      <c r="K1553" s="11"/>
      <c r="L1553" s="11" t="s">
        <v>699</v>
      </c>
      <c r="M1553" s="11" t="s">
        <v>353</v>
      </c>
      <c r="N1553" s="11">
        <v>1069960001</v>
      </c>
      <c r="O1553" s="11" t="s">
        <v>1473</v>
      </c>
      <c r="P1553" s="11" t="s">
        <v>165</v>
      </c>
      <c r="Q1553" s="11"/>
      <c r="R1553" s="11" t="s">
        <v>979</v>
      </c>
      <c r="S1553" s="11" t="s">
        <v>1383</v>
      </c>
      <c r="T1553" s="11">
        <v>40</v>
      </c>
      <c r="U1553" s="11"/>
      <c r="V1553" s="11"/>
      <c r="W1553" s="11"/>
      <c r="X1553" s="36">
        <f t="shared" si="48"/>
        <v>40</v>
      </c>
      <c r="Y1553" s="36">
        <f t="shared" si="49"/>
        <v>0</v>
      </c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2"/>
      <c r="AL1553" s="12"/>
      <c r="AM1553" s="12"/>
      <c r="AN1553" s="12"/>
      <c r="AO1553" s="11"/>
      <c r="AP1553" s="11"/>
      <c r="AQ1553" s="12"/>
      <c r="AR1553" s="12"/>
      <c r="AS1553" s="12"/>
      <c r="AT1553" s="11"/>
      <c r="AU1553" s="11"/>
      <c r="AV1553" s="11"/>
      <c r="AW1553" s="11"/>
      <c r="AX1553" s="11"/>
      <c r="AY1553" s="11"/>
      <c r="AZ1553" s="11"/>
      <c r="BA1553" s="11"/>
      <c r="BB1553" s="12"/>
      <c r="BC1553" s="11"/>
      <c r="BD1553" s="16"/>
      <c r="BE1553" s="16"/>
    </row>
    <row r="1554" spans="1:57" x14ac:dyDescent="0.3">
      <c r="A1554" s="11" t="s">
        <v>5106</v>
      </c>
      <c r="B1554" s="11" t="s">
        <v>5107</v>
      </c>
      <c r="C1554" s="11" t="s">
        <v>1372</v>
      </c>
      <c r="D1554" s="11" t="s">
        <v>1400</v>
      </c>
      <c r="E1554" s="11" t="s">
        <v>471</v>
      </c>
      <c r="F1554" s="11" t="s">
        <v>471</v>
      </c>
      <c r="G1554" s="13">
        <v>42807.363483796296</v>
      </c>
      <c r="H1554" s="13"/>
      <c r="I1554" s="11"/>
      <c r="J1554" s="11" t="s">
        <v>393</v>
      </c>
      <c r="K1554" s="11"/>
      <c r="L1554" s="11" t="s">
        <v>699</v>
      </c>
      <c r="M1554" s="11" t="s">
        <v>353</v>
      </c>
      <c r="N1554" s="11">
        <v>1019960001</v>
      </c>
      <c r="O1554" s="11" t="s">
        <v>1473</v>
      </c>
      <c r="P1554" s="11" t="s">
        <v>77</v>
      </c>
      <c r="Q1554" s="11" t="s">
        <v>369</v>
      </c>
      <c r="R1554" s="11" t="s">
        <v>983</v>
      </c>
      <c r="S1554" s="11" t="s">
        <v>1374</v>
      </c>
      <c r="T1554" s="11">
        <v>53</v>
      </c>
      <c r="U1554" s="11"/>
      <c r="V1554" s="11"/>
      <c r="W1554" s="11"/>
      <c r="X1554" s="36">
        <f t="shared" si="48"/>
        <v>53</v>
      </c>
      <c r="Y1554" s="36">
        <f t="shared" si="49"/>
        <v>0</v>
      </c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6"/>
      <c r="BE1554" s="16"/>
    </row>
    <row r="1555" spans="1:57" x14ac:dyDescent="0.3">
      <c r="A1555" s="11" t="s">
        <v>5106</v>
      </c>
      <c r="B1555" s="11" t="s">
        <v>5108</v>
      </c>
      <c r="C1555" s="11" t="s">
        <v>1372</v>
      </c>
      <c r="D1555" s="11" t="s">
        <v>1400</v>
      </c>
      <c r="E1555" s="11" t="s">
        <v>471</v>
      </c>
      <c r="F1555" s="11" t="s">
        <v>471</v>
      </c>
      <c r="G1555" s="13">
        <v>42807.363483796296</v>
      </c>
      <c r="H1555" s="13"/>
      <c r="I1555" s="11"/>
      <c r="J1555" s="11" t="s">
        <v>393</v>
      </c>
      <c r="K1555" s="11"/>
      <c r="L1555" s="11" t="s">
        <v>699</v>
      </c>
      <c r="M1555" s="11" t="s">
        <v>353</v>
      </c>
      <c r="N1555" s="11">
        <v>1019960001</v>
      </c>
      <c r="O1555" s="11" t="s">
        <v>1473</v>
      </c>
      <c r="P1555" s="11" t="s">
        <v>77</v>
      </c>
      <c r="Q1555" s="11" t="s">
        <v>369</v>
      </c>
      <c r="R1555" s="11" t="s">
        <v>983</v>
      </c>
      <c r="S1555" s="11" t="s">
        <v>1374</v>
      </c>
      <c r="T1555" s="11"/>
      <c r="U1555" s="11"/>
      <c r="V1555" s="11"/>
      <c r="W1555" s="11"/>
      <c r="X1555" s="36">
        <f t="shared" si="48"/>
        <v>0</v>
      </c>
      <c r="Y1555" s="36">
        <f t="shared" si="49"/>
        <v>0</v>
      </c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2"/>
      <c r="AN1555" s="12"/>
      <c r="AO1555" s="11"/>
      <c r="AP1555" s="11"/>
      <c r="AQ1555" s="12"/>
      <c r="AR1555" s="12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2"/>
      <c r="BC1555" s="11"/>
      <c r="BD1555" s="16"/>
      <c r="BE1555" s="16"/>
    </row>
    <row r="1556" spans="1:57" x14ac:dyDescent="0.3">
      <c r="A1556" s="11" t="s">
        <v>5109</v>
      </c>
      <c r="B1556" s="11" t="s">
        <v>5110</v>
      </c>
      <c r="C1556" s="11" t="s">
        <v>1372</v>
      </c>
      <c r="D1556" s="11" t="s">
        <v>1400</v>
      </c>
      <c r="E1556" s="11" t="s">
        <v>471</v>
      </c>
      <c r="F1556" s="11" t="s">
        <v>471</v>
      </c>
      <c r="G1556" s="13">
        <v>42807.374872685185</v>
      </c>
      <c r="H1556" s="13"/>
      <c r="I1556" s="11"/>
      <c r="J1556" s="11" t="s">
        <v>393</v>
      </c>
      <c r="K1556" s="11"/>
      <c r="L1556" s="11" t="s">
        <v>699</v>
      </c>
      <c r="M1556" s="11" t="s">
        <v>353</v>
      </c>
      <c r="N1556" s="11">
        <v>1019960001</v>
      </c>
      <c r="O1556" s="11" t="s">
        <v>1473</v>
      </c>
      <c r="P1556" s="11" t="s">
        <v>77</v>
      </c>
      <c r="Q1556" s="11" t="s">
        <v>369</v>
      </c>
      <c r="R1556" s="11" t="s">
        <v>983</v>
      </c>
      <c r="S1556" s="11" t="s">
        <v>1374</v>
      </c>
      <c r="T1556" s="11">
        <v>42</v>
      </c>
      <c r="U1556" s="11"/>
      <c r="V1556" s="11"/>
      <c r="W1556" s="11"/>
      <c r="X1556" s="36">
        <f t="shared" si="48"/>
        <v>42</v>
      </c>
      <c r="Y1556" s="36">
        <f t="shared" si="49"/>
        <v>0</v>
      </c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6"/>
      <c r="BE1556" s="16"/>
    </row>
    <row r="1557" spans="1:57" x14ac:dyDescent="0.3">
      <c r="A1557" s="11" t="s">
        <v>5111</v>
      </c>
      <c r="B1557" s="11" t="s">
        <v>5112</v>
      </c>
      <c r="C1557" s="11" t="s">
        <v>1372</v>
      </c>
      <c r="D1557" s="11" t="s">
        <v>3706</v>
      </c>
      <c r="E1557" s="11" t="s">
        <v>4817</v>
      </c>
      <c r="F1557" s="11" t="s">
        <v>4817</v>
      </c>
      <c r="G1557" s="13">
        <v>42807.389479166668</v>
      </c>
      <c r="H1557" s="11"/>
      <c r="I1557" s="11"/>
      <c r="J1557" s="11" t="s">
        <v>357</v>
      </c>
      <c r="K1557" s="11"/>
      <c r="L1557" s="11" t="s">
        <v>699</v>
      </c>
      <c r="M1557" s="11" t="s">
        <v>353</v>
      </c>
      <c r="N1557" s="11">
        <v>1069960001</v>
      </c>
      <c r="O1557" s="11" t="s">
        <v>1473</v>
      </c>
      <c r="P1557" s="11" t="s">
        <v>124</v>
      </c>
      <c r="Q1557" s="11"/>
      <c r="R1557" s="11"/>
      <c r="S1557" s="11" t="s">
        <v>1374</v>
      </c>
      <c r="T1557" s="11"/>
      <c r="U1557" s="11"/>
      <c r="V1557" s="11"/>
      <c r="W1557" s="11"/>
      <c r="X1557" s="36">
        <f t="shared" si="48"/>
        <v>0</v>
      </c>
      <c r="Y1557" s="36">
        <f t="shared" si="49"/>
        <v>0</v>
      </c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6"/>
      <c r="BE1557" s="16"/>
    </row>
    <row r="1558" spans="1:57" x14ac:dyDescent="0.3">
      <c r="A1558" s="11" t="s">
        <v>5113</v>
      </c>
      <c r="B1558" s="11" t="s">
        <v>5114</v>
      </c>
      <c r="C1558" s="11" t="s">
        <v>1372</v>
      </c>
      <c r="D1558" s="11" t="s">
        <v>3706</v>
      </c>
      <c r="E1558" s="11" t="s">
        <v>3707</v>
      </c>
      <c r="F1558" s="11" t="s">
        <v>3707</v>
      </c>
      <c r="G1558" s="13">
        <v>42807.397592592592</v>
      </c>
      <c r="H1558" s="11"/>
      <c r="I1558" s="11"/>
      <c r="J1558" s="11" t="s">
        <v>387</v>
      </c>
      <c r="K1558" s="11"/>
      <c r="L1558" s="11" t="s">
        <v>699</v>
      </c>
      <c r="M1558" s="11" t="s">
        <v>353</v>
      </c>
      <c r="N1558" s="11">
        <v>1069960001</v>
      </c>
      <c r="O1558" s="11" t="s">
        <v>1473</v>
      </c>
      <c r="P1558" s="11" t="s">
        <v>165</v>
      </c>
      <c r="Q1558" s="11" t="s">
        <v>369</v>
      </c>
      <c r="R1558" s="11"/>
      <c r="S1558" s="11" t="s">
        <v>1374</v>
      </c>
      <c r="T1558" s="11">
        <v>38</v>
      </c>
      <c r="U1558" s="11"/>
      <c r="V1558" s="11"/>
      <c r="W1558" s="11"/>
      <c r="X1558" s="36">
        <f t="shared" si="48"/>
        <v>38</v>
      </c>
      <c r="Y1558" s="36">
        <f t="shared" si="49"/>
        <v>0</v>
      </c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2"/>
      <c r="AL1558" s="12"/>
      <c r="AM1558" s="12"/>
      <c r="AN1558" s="11"/>
      <c r="AO1558" s="11"/>
      <c r="AP1558" s="11"/>
      <c r="AQ1558" s="12"/>
      <c r="AR1558" s="11"/>
      <c r="AS1558" s="12"/>
      <c r="AT1558" s="11"/>
      <c r="AU1558" s="11"/>
      <c r="AV1558" s="11"/>
      <c r="AW1558" s="11"/>
      <c r="AX1558" s="11"/>
      <c r="AY1558" s="11"/>
      <c r="AZ1558" s="11"/>
      <c r="BA1558" s="11"/>
      <c r="BB1558" s="12"/>
      <c r="BC1558" s="11"/>
      <c r="BD1558" s="16"/>
      <c r="BE1558" s="16"/>
    </row>
    <row r="1559" spans="1:57" x14ac:dyDescent="0.3">
      <c r="A1559" s="11" t="s">
        <v>5115</v>
      </c>
      <c r="B1559" s="11" t="s">
        <v>5116</v>
      </c>
      <c r="C1559" s="11" t="s">
        <v>1372</v>
      </c>
      <c r="D1559" s="11" t="s">
        <v>4254</v>
      </c>
      <c r="E1559" s="11" t="s">
        <v>3331</v>
      </c>
      <c r="F1559" s="11" t="s">
        <v>3331</v>
      </c>
      <c r="G1559" s="13">
        <v>42807.428553240738</v>
      </c>
      <c r="H1559" s="11">
        <v>42821.426203703704</v>
      </c>
      <c r="I1559" s="11" t="s">
        <v>3616</v>
      </c>
      <c r="J1559" s="11" t="s">
        <v>378</v>
      </c>
      <c r="K1559" s="11"/>
      <c r="L1559" s="11" t="s">
        <v>699</v>
      </c>
      <c r="M1559" s="11" t="s">
        <v>353</v>
      </c>
      <c r="N1559" s="11">
        <v>1069960001</v>
      </c>
      <c r="O1559" s="11" t="s">
        <v>1473</v>
      </c>
      <c r="P1559" s="11" t="s">
        <v>165</v>
      </c>
      <c r="Q1559" s="11"/>
      <c r="R1559" s="11"/>
      <c r="S1559" s="11" t="s">
        <v>1374</v>
      </c>
      <c r="T1559" s="11"/>
      <c r="U1559" s="11"/>
      <c r="V1559" s="11"/>
      <c r="W1559" s="11"/>
      <c r="X1559" s="36">
        <f t="shared" si="48"/>
        <v>0</v>
      </c>
      <c r="Y1559" s="36">
        <f t="shared" si="49"/>
        <v>0</v>
      </c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6"/>
      <c r="BE1559" s="16"/>
    </row>
    <row r="1560" spans="1:57" x14ac:dyDescent="0.3">
      <c r="A1560" s="11" t="s">
        <v>5117</v>
      </c>
      <c r="B1560" s="11" t="s">
        <v>5118</v>
      </c>
      <c r="C1560" s="11" t="s">
        <v>1372</v>
      </c>
      <c r="D1560" s="11" t="s">
        <v>2880</v>
      </c>
      <c r="E1560" s="11" t="s">
        <v>2881</v>
      </c>
      <c r="F1560" s="11" t="s">
        <v>2881</v>
      </c>
      <c r="G1560" s="13">
        <v>42804.383472222224</v>
      </c>
      <c r="H1560" s="11"/>
      <c r="I1560" s="11"/>
      <c r="J1560" s="11" t="s">
        <v>350</v>
      </c>
      <c r="K1560" s="11"/>
      <c r="L1560" s="11" t="s">
        <v>699</v>
      </c>
      <c r="M1560" s="11" t="s">
        <v>353</v>
      </c>
      <c r="N1560" s="11">
        <v>1069960003</v>
      </c>
      <c r="O1560" s="11" t="s">
        <v>1473</v>
      </c>
      <c r="P1560" s="11" t="s">
        <v>111</v>
      </c>
      <c r="Q1560" s="11"/>
      <c r="R1560" s="11"/>
      <c r="S1560" s="11" t="s">
        <v>1374</v>
      </c>
      <c r="T1560" s="11"/>
      <c r="U1560" s="11"/>
      <c r="V1560" s="11"/>
      <c r="W1560" s="11"/>
      <c r="X1560" s="36">
        <f t="shared" si="48"/>
        <v>0</v>
      </c>
      <c r="Y1560" s="36">
        <f t="shared" si="49"/>
        <v>0</v>
      </c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2"/>
      <c r="AL1560" s="12"/>
      <c r="AM1560" s="12"/>
      <c r="AN1560" s="12"/>
      <c r="AO1560" s="11"/>
      <c r="AP1560" s="11"/>
      <c r="AQ1560" s="12"/>
      <c r="AR1560" s="12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2"/>
      <c r="BC1560" s="11"/>
      <c r="BD1560" s="16"/>
      <c r="BE1560" s="16"/>
    </row>
    <row r="1561" spans="1:57" x14ac:dyDescent="0.3">
      <c r="A1561" s="11" t="s">
        <v>5119</v>
      </c>
      <c r="B1561" s="11" t="s">
        <v>5120</v>
      </c>
      <c r="C1561" s="11" t="s">
        <v>1372</v>
      </c>
      <c r="D1561" s="11" t="s">
        <v>1470</v>
      </c>
      <c r="E1561" s="11" t="s">
        <v>555</v>
      </c>
      <c r="F1561" s="11" t="s">
        <v>555</v>
      </c>
      <c r="G1561" s="13">
        <v>42807.614571759259</v>
      </c>
      <c r="H1561" s="11"/>
      <c r="I1561" s="11"/>
      <c r="J1561" s="11" t="s">
        <v>350</v>
      </c>
      <c r="K1561" s="11"/>
      <c r="L1561" s="11" t="s">
        <v>1047</v>
      </c>
      <c r="M1561" s="11" t="s">
        <v>348</v>
      </c>
      <c r="N1561" s="11">
        <v>1019960005</v>
      </c>
      <c r="O1561" s="11" t="s">
        <v>1475</v>
      </c>
      <c r="P1561" s="11" t="s">
        <v>77</v>
      </c>
      <c r="Q1561" s="11" t="s">
        <v>369</v>
      </c>
      <c r="R1561" s="11" t="s">
        <v>983</v>
      </c>
      <c r="S1561" s="11" t="s">
        <v>1374</v>
      </c>
      <c r="T1561" s="11">
        <v>45</v>
      </c>
      <c r="U1561" s="11">
        <v>45</v>
      </c>
      <c r="V1561" s="11">
        <v>22</v>
      </c>
      <c r="W1561" s="11">
        <v>22</v>
      </c>
      <c r="X1561" s="36">
        <f t="shared" si="48"/>
        <v>67</v>
      </c>
      <c r="Y1561" s="36">
        <f t="shared" si="49"/>
        <v>67</v>
      </c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2"/>
      <c r="AN1561" s="12"/>
      <c r="AO1561" s="11"/>
      <c r="AP1561" s="11"/>
      <c r="AQ1561" s="12"/>
      <c r="AR1561" s="12"/>
      <c r="AS1561" s="12"/>
      <c r="AT1561" s="11"/>
      <c r="AU1561" s="11"/>
      <c r="AV1561" s="11"/>
      <c r="AW1561" s="11"/>
      <c r="AX1561" s="11"/>
      <c r="AY1561" s="11"/>
      <c r="AZ1561" s="11"/>
      <c r="BA1561" s="11"/>
      <c r="BB1561" s="12"/>
      <c r="BC1561" s="11"/>
      <c r="BD1561" s="16"/>
      <c r="BE1561" s="16"/>
    </row>
    <row r="1562" spans="1:57" x14ac:dyDescent="0.3">
      <c r="A1562" s="11" t="s">
        <v>5121</v>
      </c>
      <c r="B1562" s="11" t="s">
        <v>5122</v>
      </c>
      <c r="C1562" s="11" t="s">
        <v>1372</v>
      </c>
      <c r="D1562" s="11" t="s">
        <v>1467</v>
      </c>
      <c r="E1562" s="11" t="s">
        <v>608</v>
      </c>
      <c r="F1562" s="11" t="s">
        <v>608</v>
      </c>
      <c r="G1562" s="13">
        <v>42807.673587962963</v>
      </c>
      <c r="H1562" s="11">
        <v>42851.542222222219</v>
      </c>
      <c r="I1562" s="11" t="s">
        <v>608</v>
      </c>
      <c r="J1562" s="11" t="s">
        <v>350</v>
      </c>
      <c r="K1562" s="11"/>
      <c r="L1562" s="11" t="s">
        <v>699</v>
      </c>
      <c r="M1562" s="11" t="s">
        <v>353</v>
      </c>
      <c r="N1562" s="11">
        <v>1069960001</v>
      </c>
      <c r="O1562" s="11" t="s">
        <v>1473</v>
      </c>
      <c r="P1562" s="11" t="s">
        <v>61</v>
      </c>
      <c r="Q1562" s="11" t="s">
        <v>369</v>
      </c>
      <c r="R1562" s="11" t="s">
        <v>978</v>
      </c>
      <c r="S1562" s="11" t="s">
        <v>1383</v>
      </c>
      <c r="T1562" s="11">
        <v>34</v>
      </c>
      <c r="U1562" s="11">
        <v>32</v>
      </c>
      <c r="V1562" s="11"/>
      <c r="W1562" s="11"/>
      <c r="X1562" s="36">
        <f t="shared" si="48"/>
        <v>34</v>
      </c>
      <c r="Y1562" s="36">
        <f t="shared" si="49"/>
        <v>32</v>
      </c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2"/>
      <c r="AL1562" s="12"/>
      <c r="AM1562" s="11"/>
      <c r="AN1562" s="11"/>
      <c r="AO1562" s="11"/>
      <c r="AP1562" s="11"/>
      <c r="AQ1562" s="11"/>
      <c r="AR1562" s="11"/>
      <c r="AS1562" s="12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6"/>
      <c r="BE1562" s="16"/>
    </row>
    <row r="1563" spans="1:57" x14ac:dyDescent="0.3">
      <c r="A1563" s="11" t="s">
        <v>5123</v>
      </c>
      <c r="B1563" s="11" t="s">
        <v>5124</v>
      </c>
      <c r="C1563" s="11" t="s">
        <v>1372</v>
      </c>
      <c r="D1563" s="11" t="s">
        <v>2871</v>
      </c>
      <c r="E1563" s="11" t="s">
        <v>813</v>
      </c>
      <c r="F1563" s="11" t="s">
        <v>2872</v>
      </c>
      <c r="G1563" s="13">
        <v>42808.495798611111</v>
      </c>
      <c r="H1563" s="11"/>
      <c r="I1563" s="11"/>
      <c r="J1563" s="11" t="s">
        <v>359</v>
      </c>
      <c r="K1563" s="11"/>
      <c r="L1563" s="11" t="s">
        <v>699</v>
      </c>
      <c r="M1563" s="11" t="s">
        <v>353</v>
      </c>
      <c r="N1563" s="11">
        <v>1069960001</v>
      </c>
      <c r="O1563" s="11" t="s">
        <v>1473</v>
      </c>
      <c r="P1563" s="11" t="s">
        <v>77</v>
      </c>
      <c r="Q1563" s="11" t="s">
        <v>369</v>
      </c>
      <c r="R1563" s="11" t="s">
        <v>983</v>
      </c>
      <c r="S1563" s="11" t="s">
        <v>1383</v>
      </c>
      <c r="T1563" s="11">
        <v>52</v>
      </c>
      <c r="U1563" s="11"/>
      <c r="V1563" s="11"/>
      <c r="W1563" s="11"/>
      <c r="X1563" s="36">
        <f t="shared" si="48"/>
        <v>52</v>
      </c>
      <c r="Y1563" s="36">
        <f t="shared" si="49"/>
        <v>0</v>
      </c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2"/>
      <c r="AL1563" s="12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6"/>
      <c r="BE1563" s="16"/>
    </row>
    <row r="1564" spans="1:57" x14ac:dyDescent="0.3">
      <c r="A1564" s="11" t="s">
        <v>5125</v>
      </c>
      <c r="B1564" s="11" t="s">
        <v>5126</v>
      </c>
      <c r="C1564" s="11" t="s">
        <v>1372</v>
      </c>
      <c r="D1564" s="11" t="s">
        <v>1382</v>
      </c>
      <c r="E1564" s="11" t="s">
        <v>412</v>
      </c>
      <c r="F1564" s="11" t="s">
        <v>412</v>
      </c>
      <c r="G1564" s="13">
        <v>42808.552152777775</v>
      </c>
      <c r="H1564" s="13">
        <v>42828.259583333333</v>
      </c>
      <c r="I1564" s="11" t="s">
        <v>742</v>
      </c>
      <c r="J1564" s="11" t="s">
        <v>387</v>
      </c>
      <c r="K1564" s="11"/>
      <c r="L1564" s="11" t="s">
        <v>699</v>
      </c>
      <c r="M1564" s="11" t="s">
        <v>353</v>
      </c>
      <c r="N1564" s="11">
        <v>1069960001</v>
      </c>
      <c r="O1564" s="11" t="s">
        <v>1473</v>
      </c>
      <c r="P1564" s="11" t="s">
        <v>165</v>
      </c>
      <c r="Q1564" s="11" t="s">
        <v>369</v>
      </c>
      <c r="R1564" s="11" t="s">
        <v>979</v>
      </c>
      <c r="S1564" s="11" t="s">
        <v>1383</v>
      </c>
      <c r="T1564" s="11">
        <v>50</v>
      </c>
      <c r="U1564" s="11">
        <v>50</v>
      </c>
      <c r="V1564" s="11"/>
      <c r="W1564" s="11"/>
      <c r="X1564" s="36">
        <f t="shared" si="48"/>
        <v>50</v>
      </c>
      <c r="Y1564" s="36">
        <f t="shared" si="49"/>
        <v>50</v>
      </c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2"/>
      <c r="AL1564" s="11"/>
      <c r="AM1564" s="12"/>
      <c r="AN1564" s="12"/>
      <c r="AO1564" s="11"/>
      <c r="AP1564" s="11"/>
      <c r="AQ1564" s="12"/>
      <c r="AR1564" s="12"/>
      <c r="AS1564" s="12"/>
      <c r="AT1564" s="11"/>
      <c r="AU1564" s="11"/>
      <c r="AV1564" s="11"/>
      <c r="AW1564" s="11"/>
      <c r="AX1564" s="11"/>
      <c r="AY1564" s="11"/>
      <c r="AZ1564" s="11"/>
      <c r="BA1564" s="11"/>
      <c r="BB1564" s="12"/>
      <c r="BC1564" s="11"/>
      <c r="BD1564" s="16"/>
      <c r="BE1564" s="16"/>
    </row>
    <row r="1565" spans="1:57" x14ac:dyDescent="0.3">
      <c r="A1565" s="11" t="s">
        <v>2801</v>
      </c>
      <c r="B1565" s="11" t="s">
        <v>2802</v>
      </c>
      <c r="C1565" s="11">
        <v>1</v>
      </c>
      <c r="D1565" s="11" t="s">
        <v>1430</v>
      </c>
      <c r="E1565" s="11" t="s">
        <v>396</v>
      </c>
      <c r="F1565" s="11" t="s">
        <v>2803</v>
      </c>
      <c r="G1565" s="13">
        <v>41669.358657407407</v>
      </c>
      <c r="H1565" s="13"/>
      <c r="I1565" s="11"/>
      <c r="J1565" s="11" t="s">
        <v>2710</v>
      </c>
      <c r="K1565" s="11" t="s">
        <v>361</v>
      </c>
      <c r="L1565" s="11"/>
      <c r="M1565" s="11"/>
      <c r="N1565" s="11"/>
      <c r="O1565" s="11"/>
      <c r="P1565" s="11" t="s">
        <v>362</v>
      </c>
      <c r="Q1565" s="11"/>
      <c r="R1565" s="11"/>
      <c r="S1565" s="11" t="s">
        <v>1374</v>
      </c>
      <c r="T1565" s="11"/>
      <c r="U1565" s="11"/>
      <c r="V1565" s="11"/>
      <c r="W1565" s="11"/>
      <c r="X1565" s="36">
        <f t="shared" si="48"/>
        <v>0</v>
      </c>
      <c r="Y1565" s="36">
        <f t="shared" si="49"/>
        <v>0</v>
      </c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2"/>
      <c r="AN1565" s="12"/>
      <c r="AO1565" s="11"/>
      <c r="AP1565" s="11"/>
      <c r="AQ1565" s="12"/>
      <c r="AR1565" s="11"/>
      <c r="AS1565" s="12"/>
      <c r="AT1565" s="11"/>
      <c r="AU1565" s="11"/>
      <c r="AV1565" s="11"/>
      <c r="AW1565" s="11"/>
      <c r="AX1565" s="11"/>
      <c r="AY1565" s="11"/>
      <c r="AZ1565" s="11"/>
      <c r="BA1565" s="11"/>
      <c r="BB1565" s="12"/>
      <c r="BC1565" s="11"/>
      <c r="BD1565" s="16"/>
      <c r="BE1565" s="16"/>
    </row>
    <row r="1566" spans="1:57" x14ac:dyDescent="0.3">
      <c r="A1566" s="11" t="s">
        <v>5123</v>
      </c>
      <c r="B1566" s="11" t="s">
        <v>5127</v>
      </c>
      <c r="C1566" s="11" t="s">
        <v>1372</v>
      </c>
      <c r="D1566" s="11" t="s">
        <v>2871</v>
      </c>
      <c r="E1566" s="11" t="s">
        <v>813</v>
      </c>
      <c r="F1566" s="11" t="s">
        <v>2872</v>
      </c>
      <c r="G1566" s="13">
        <v>42808.495798611111</v>
      </c>
      <c r="H1566" s="13"/>
      <c r="I1566" s="11"/>
      <c r="J1566" s="11" t="s">
        <v>359</v>
      </c>
      <c r="K1566" s="11"/>
      <c r="L1566" s="11" t="s">
        <v>699</v>
      </c>
      <c r="M1566" s="11" t="s">
        <v>353</v>
      </c>
      <c r="N1566" s="11">
        <v>1069960001</v>
      </c>
      <c r="O1566" s="11" t="s">
        <v>1473</v>
      </c>
      <c r="P1566" s="11" t="s">
        <v>77</v>
      </c>
      <c r="Q1566" s="11" t="s">
        <v>369</v>
      </c>
      <c r="R1566" s="11" t="s">
        <v>983</v>
      </c>
      <c r="S1566" s="11" t="s">
        <v>1374</v>
      </c>
      <c r="T1566" s="11"/>
      <c r="U1566" s="11"/>
      <c r="V1566" s="11"/>
      <c r="W1566" s="11"/>
      <c r="X1566" s="36">
        <f t="shared" si="48"/>
        <v>0</v>
      </c>
      <c r="Y1566" s="36">
        <f t="shared" si="49"/>
        <v>0</v>
      </c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2"/>
      <c r="AL1566" s="12"/>
      <c r="AM1566" s="12"/>
      <c r="AN1566" s="12"/>
      <c r="AO1566" s="12"/>
      <c r="AP1566" s="11"/>
      <c r="AQ1566" s="12"/>
      <c r="AR1566" s="12"/>
      <c r="AS1566" s="12"/>
      <c r="AT1566" s="11"/>
      <c r="AU1566" s="11"/>
      <c r="AV1566" s="11"/>
      <c r="AW1566" s="11"/>
      <c r="AX1566" s="11"/>
      <c r="AY1566" s="11"/>
      <c r="AZ1566" s="11"/>
      <c r="BA1566" s="11"/>
      <c r="BB1566" s="12"/>
      <c r="BC1566" s="11"/>
      <c r="BD1566" s="16"/>
      <c r="BE1566" s="16"/>
    </row>
    <row r="1567" spans="1:57" x14ac:dyDescent="0.3">
      <c r="A1567" s="11" t="s">
        <v>5128</v>
      </c>
      <c r="B1567" s="11" t="s">
        <v>3622</v>
      </c>
      <c r="C1567" s="11" t="s">
        <v>1372</v>
      </c>
      <c r="D1567" s="11" t="s">
        <v>5129</v>
      </c>
      <c r="E1567" s="11" t="s">
        <v>3288</v>
      </c>
      <c r="F1567" s="11" t="s">
        <v>3931</v>
      </c>
      <c r="G1567" s="13">
        <v>42809.341215277775</v>
      </c>
      <c r="H1567" s="11"/>
      <c r="I1567" s="11"/>
      <c r="J1567" s="11" t="s">
        <v>387</v>
      </c>
      <c r="K1567" s="11"/>
      <c r="L1567" s="11" t="s">
        <v>699</v>
      </c>
      <c r="M1567" s="11" t="s">
        <v>353</v>
      </c>
      <c r="N1567" s="11">
        <v>1069960001</v>
      </c>
      <c r="O1567" s="11" t="s">
        <v>1473</v>
      </c>
      <c r="P1567" s="11" t="s">
        <v>165</v>
      </c>
      <c r="Q1567" s="11"/>
      <c r="R1567" s="11"/>
      <c r="S1567" s="11" t="s">
        <v>1374</v>
      </c>
      <c r="T1567" s="11">
        <v>4</v>
      </c>
      <c r="U1567" s="11"/>
      <c r="V1567" s="11"/>
      <c r="W1567" s="11"/>
      <c r="X1567" s="36">
        <f t="shared" si="48"/>
        <v>4</v>
      </c>
      <c r="Y1567" s="36">
        <f t="shared" si="49"/>
        <v>0</v>
      </c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6"/>
      <c r="BE1567" s="16"/>
    </row>
    <row r="1568" spans="1:57" x14ac:dyDescent="0.3">
      <c r="A1568" s="11" t="s">
        <v>4675</v>
      </c>
      <c r="B1568" s="11" t="s">
        <v>5130</v>
      </c>
      <c r="C1568" s="11" t="s">
        <v>1372</v>
      </c>
      <c r="D1568" s="11" t="s">
        <v>1399</v>
      </c>
      <c r="E1568" s="11" t="s">
        <v>436</v>
      </c>
      <c r="F1568" s="11" t="s">
        <v>436</v>
      </c>
      <c r="G1568" s="13">
        <v>42752.598449074074</v>
      </c>
      <c r="H1568" s="13"/>
      <c r="I1568" s="11"/>
      <c r="J1568" s="11" t="s">
        <v>350</v>
      </c>
      <c r="K1568" s="11"/>
      <c r="L1568" s="11" t="s">
        <v>704</v>
      </c>
      <c r="M1568" s="11" t="s">
        <v>348</v>
      </c>
      <c r="N1568" s="11">
        <v>1019960005</v>
      </c>
      <c r="O1568" s="11" t="s">
        <v>1475</v>
      </c>
      <c r="P1568" s="11" t="s">
        <v>115</v>
      </c>
      <c r="Q1568" s="11" t="s">
        <v>369</v>
      </c>
      <c r="R1568" s="11"/>
      <c r="S1568" s="11" t="s">
        <v>1374</v>
      </c>
      <c r="T1568" s="11">
        <v>44</v>
      </c>
      <c r="U1568" s="11">
        <v>7</v>
      </c>
      <c r="V1568" s="11"/>
      <c r="W1568" s="11"/>
      <c r="X1568" s="36">
        <f t="shared" si="48"/>
        <v>44</v>
      </c>
      <c r="Y1568" s="36">
        <f t="shared" si="49"/>
        <v>7</v>
      </c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2"/>
      <c r="AN1568" s="12"/>
      <c r="AO1568" s="11"/>
      <c r="AP1568" s="11"/>
      <c r="AQ1568" s="12"/>
      <c r="AR1568" s="12"/>
      <c r="AS1568" s="12"/>
      <c r="AT1568" s="11"/>
      <c r="AU1568" s="11"/>
      <c r="AV1568" s="11"/>
      <c r="AW1568" s="11"/>
      <c r="AX1568" s="11"/>
      <c r="AY1568" s="11"/>
      <c r="AZ1568" s="11"/>
      <c r="BA1568" s="11"/>
      <c r="BB1568" s="12"/>
      <c r="BC1568" s="11"/>
      <c r="BD1568" s="16"/>
      <c r="BE1568" s="16"/>
    </row>
    <row r="1569" spans="1:57" x14ac:dyDescent="0.3">
      <c r="A1569" s="11" t="s">
        <v>5131</v>
      </c>
      <c r="B1569" s="11" t="s">
        <v>5132</v>
      </c>
      <c r="C1569" s="11" t="s">
        <v>1372</v>
      </c>
      <c r="D1569" s="11" t="s">
        <v>3636</v>
      </c>
      <c r="E1569" s="11" t="s">
        <v>1562</v>
      </c>
      <c r="F1569" s="11" t="s">
        <v>1562</v>
      </c>
      <c r="G1569" s="13">
        <v>42810.299247685187</v>
      </c>
      <c r="H1569" s="13">
        <v>42857.120347222219</v>
      </c>
      <c r="I1569" s="11" t="s">
        <v>812</v>
      </c>
      <c r="J1569" s="11" t="s">
        <v>387</v>
      </c>
      <c r="K1569" s="11"/>
      <c r="L1569" s="11" t="s">
        <v>699</v>
      </c>
      <c r="M1569" s="11" t="s">
        <v>353</v>
      </c>
      <c r="N1569" s="11">
        <v>1069960001</v>
      </c>
      <c r="O1569" s="11" t="s">
        <v>1473</v>
      </c>
      <c r="P1569" s="11" t="s">
        <v>165</v>
      </c>
      <c r="Q1569" s="11"/>
      <c r="R1569" s="11" t="s">
        <v>979</v>
      </c>
      <c r="S1569" s="11" t="s">
        <v>1383</v>
      </c>
      <c r="T1569" s="11"/>
      <c r="U1569" s="11"/>
      <c r="V1569" s="11"/>
      <c r="W1569" s="11"/>
      <c r="X1569" s="36">
        <f t="shared" si="48"/>
        <v>0</v>
      </c>
      <c r="Y1569" s="36">
        <f t="shared" si="49"/>
        <v>0</v>
      </c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2"/>
      <c r="AL1569" s="12"/>
      <c r="AM1569" s="12"/>
      <c r="AN1569" s="12"/>
      <c r="AO1569" s="11"/>
      <c r="AP1569" s="11"/>
      <c r="AQ1569" s="12"/>
      <c r="AR1569" s="12"/>
      <c r="AS1569" s="12"/>
      <c r="AT1569" s="11"/>
      <c r="AU1569" s="11"/>
      <c r="AV1569" s="11"/>
      <c r="AW1569" s="11"/>
      <c r="AX1569" s="11"/>
      <c r="AY1569" s="11"/>
      <c r="AZ1569" s="11"/>
      <c r="BA1569" s="11"/>
      <c r="BB1569" s="12"/>
      <c r="BC1569" s="11"/>
      <c r="BD1569" s="16"/>
      <c r="BE1569" s="16"/>
    </row>
    <row r="1570" spans="1:57" x14ac:dyDescent="0.3">
      <c r="A1570" s="11" t="s">
        <v>5133</v>
      </c>
      <c r="B1570" s="11" t="s">
        <v>5134</v>
      </c>
      <c r="C1570" s="11" t="s">
        <v>1372</v>
      </c>
      <c r="D1570" s="11" t="s">
        <v>1436</v>
      </c>
      <c r="E1570" s="11" t="s">
        <v>423</v>
      </c>
      <c r="F1570" s="11" t="s">
        <v>423</v>
      </c>
      <c r="G1570" s="13">
        <v>42810.477199074077</v>
      </c>
      <c r="H1570" s="11"/>
      <c r="I1570" s="11"/>
      <c r="J1570" s="11" t="s">
        <v>350</v>
      </c>
      <c r="K1570" s="11"/>
      <c r="L1570" s="11" t="s">
        <v>704</v>
      </c>
      <c r="M1570" s="11" t="s">
        <v>348</v>
      </c>
      <c r="N1570" s="11">
        <v>1019960004</v>
      </c>
      <c r="O1570" s="11" t="s">
        <v>1475</v>
      </c>
      <c r="P1570" s="11" t="s">
        <v>297</v>
      </c>
      <c r="Q1570" s="11" t="s">
        <v>369</v>
      </c>
      <c r="R1570" s="11"/>
      <c r="S1570" s="11" t="s">
        <v>1374</v>
      </c>
      <c r="T1570" s="11"/>
      <c r="U1570" s="11">
        <v>204</v>
      </c>
      <c r="V1570" s="11"/>
      <c r="W1570" s="11"/>
      <c r="X1570" s="36">
        <f t="shared" si="48"/>
        <v>0</v>
      </c>
      <c r="Y1570" s="36">
        <f t="shared" si="49"/>
        <v>204</v>
      </c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6"/>
      <c r="BE1570" s="16"/>
    </row>
    <row r="1571" spans="1:57" x14ac:dyDescent="0.3">
      <c r="A1571" s="11" t="s">
        <v>5135</v>
      </c>
      <c r="B1571" s="11" t="s">
        <v>5136</v>
      </c>
      <c r="C1571" s="11" t="s">
        <v>1372</v>
      </c>
      <c r="D1571" s="11" t="s">
        <v>1502</v>
      </c>
      <c r="E1571" s="11" t="s">
        <v>376</v>
      </c>
      <c r="F1571" s="11" t="s">
        <v>376</v>
      </c>
      <c r="G1571" s="13">
        <v>42810.47928240741</v>
      </c>
      <c r="H1571" s="11"/>
      <c r="I1571" s="11"/>
      <c r="J1571" s="11" t="s">
        <v>354</v>
      </c>
      <c r="K1571" s="11"/>
      <c r="L1571" s="11" t="s">
        <v>699</v>
      </c>
      <c r="M1571" s="11" t="s">
        <v>353</v>
      </c>
      <c r="N1571" s="11">
        <v>1069960001</v>
      </c>
      <c r="O1571" s="11" t="s">
        <v>1473</v>
      </c>
      <c r="P1571" s="11" t="s">
        <v>61</v>
      </c>
      <c r="Q1571" s="11" t="s">
        <v>369</v>
      </c>
      <c r="R1571" s="11" t="s">
        <v>978</v>
      </c>
      <c r="S1571" s="11" t="s">
        <v>1374</v>
      </c>
      <c r="T1571" s="11"/>
      <c r="U1571" s="11"/>
      <c r="V1571" s="11"/>
      <c r="W1571" s="11"/>
      <c r="X1571" s="36">
        <f t="shared" si="48"/>
        <v>0</v>
      </c>
      <c r="Y1571" s="36">
        <f t="shared" si="49"/>
        <v>0</v>
      </c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2"/>
      <c r="AL1571" s="12"/>
      <c r="AM1571" s="11"/>
      <c r="AN1571" s="11"/>
      <c r="AO1571" s="11"/>
      <c r="AP1571" s="11"/>
      <c r="AQ1571" s="12"/>
      <c r="AR1571" s="12"/>
      <c r="AS1571" s="12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6"/>
      <c r="BE1571" s="16"/>
    </row>
    <row r="1572" spans="1:57" x14ac:dyDescent="0.3">
      <c r="A1572" s="11" t="s">
        <v>5137</v>
      </c>
      <c r="B1572" s="11" t="s">
        <v>5138</v>
      </c>
      <c r="C1572" s="11" t="s">
        <v>1372</v>
      </c>
      <c r="D1572" s="11" t="s">
        <v>1382</v>
      </c>
      <c r="E1572" s="11" t="s">
        <v>412</v>
      </c>
      <c r="F1572" s="11" t="s">
        <v>412</v>
      </c>
      <c r="G1572" s="13">
        <v>42810.418530092589</v>
      </c>
      <c r="H1572" s="11"/>
      <c r="I1572" s="11"/>
      <c r="J1572" s="11" t="s">
        <v>387</v>
      </c>
      <c r="K1572" s="11"/>
      <c r="L1572" s="11" t="s">
        <v>699</v>
      </c>
      <c r="M1572" s="11" t="s">
        <v>353</v>
      </c>
      <c r="N1572" s="11">
        <v>1069960001</v>
      </c>
      <c r="O1572" s="11" t="s">
        <v>1473</v>
      </c>
      <c r="P1572" s="11" t="s">
        <v>165</v>
      </c>
      <c r="Q1572" s="11" t="s">
        <v>369</v>
      </c>
      <c r="R1572" s="11" t="s">
        <v>979</v>
      </c>
      <c r="S1572" s="11" t="s">
        <v>1383</v>
      </c>
      <c r="T1572" s="11">
        <v>60</v>
      </c>
      <c r="U1572" s="11"/>
      <c r="V1572" s="11"/>
      <c r="W1572" s="11"/>
      <c r="X1572" s="36">
        <f t="shared" si="48"/>
        <v>60</v>
      </c>
      <c r="Y1572" s="36">
        <f t="shared" si="49"/>
        <v>0</v>
      </c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1"/>
      <c r="AU1572" s="11"/>
      <c r="AV1572" s="11"/>
      <c r="AW1572" s="11"/>
      <c r="AX1572" s="11"/>
      <c r="AY1572" s="11"/>
      <c r="AZ1572" s="11"/>
      <c r="BA1572" s="11"/>
      <c r="BB1572" s="12"/>
      <c r="BC1572" s="11"/>
      <c r="BD1572" s="16"/>
      <c r="BE1572" s="16"/>
    </row>
    <row r="1573" spans="1:57" ht="43.2" x14ac:dyDescent="0.3">
      <c r="A1573" s="11" t="s">
        <v>5139</v>
      </c>
      <c r="B1573" s="49" t="s">
        <v>5140</v>
      </c>
      <c r="C1573" s="11" t="s">
        <v>1372</v>
      </c>
      <c r="D1573" s="11" t="s">
        <v>1382</v>
      </c>
      <c r="E1573" s="11" t="s">
        <v>412</v>
      </c>
      <c r="F1573" s="11" t="s">
        <v>412</v>
      </c>
      <c r="G1573" s="13">
        <v>42810.625057870369</v>
      </c>
      <c r="H1573" s="11">
        <v>42857.146817129629</v>
      </c>
      <c r="I1573" s="11" t="s">
        <v>3523</v>
      </c>
      <c r="J1573" s="11" t="s">
        <v>387</v>
      </c>
      <c r="K1573" s="11"/>
      <c r="L1573" s="11" t="s">
        <v>699</v>
      </c>
      <c r="M1573" s="11" t="s">
        <v>353</v>
      </c>
      <c r="N1573" s="11">
        <v>1069960001</v>
      </c>
      <c r="O1573" s="11" t="s">
        <v>1473</v>
      </c>
      <c r="P1573" s="11" t="s">
        <v>165</v>
      </c>
      <c r="Q1573" s="11"/>
      <c r="R1573" s="11" t="s">
        <v>979</v>
      </c>
      <c r="S1573" s="11" t="s">
        <v>1383</v>
      </c>
      <c r="T1573" s="11"/>
      <c r="U1573" s="11"/>
      <c r="V1573" s="11"/>
      <c r="W1573" s="11"/>
      <c r="X1573" s="36">
        <f t="shared" si="48"/>
        <v>0</v>
      </c>
      <c r="Y1573" s="36">
        <f t="shared" si="49"/>
        <v>0</v>
      </c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6"/>
      <c r="BE1573" s="16"/>
    </row>
    <row r="1574" spans="1:57" ht="43.2" x14ac:dyDescent="0.3">
      <c r="A1574" s="11" t="s">
        <v>5141</v>
      </c>
      <c r="B1574" s="49" t="s">
        <v>5142</v>
      </c>
      <c r="C1574" s="11" t="s">
        <v>1372</v>
      </c>
      <c r="D1574" s="11" t="s">
        <v>1476</v>
      </c>
      <c r="E1574" s="11" t="s">
        <v>807</v>
      </c>
      <c r="F1574" s="11" t="s">
        <v>380</v>
      </c>
      <c r="G1574" s="13">
        <v>42810.650636574072</v>
      </c>
      <c r="H1574" s="11">
        <v>42816.34820601852</v>
      </c>
      <c r="I1574" s="11" t="s">
        <v>380</v>
      </c>
      <c r="J1574" s="11" t="s">
        <v>357</v>
      </c>
      <c r="K1574" s="11"/>
      <c r="L1574" s="11" t="s">
        <v>699</v>
      </c>
      <c r="M1574" s="11" t="s">
        <v>353</v>
      </c>
      <c r="N1574" s="11">
        <v>1069960001</v>
      </c>
      <c r="O1574" s="11" t="s">
        <v>1473</v>
      </c>
      <c r="P1574" s="11" t="s">
        <v>124</v>
      </c>
      <c r="Q1574" s="11" t="s">
        <v>369</v>
      </c>
      <c r="R1574" s="11"/>
      <c r="S1574" s="11" t="s">
        <v>1383</v>
      </c>
      <c r="T1574" s="11">
        <v>5</v>
      </c>
      <c r="U1574" s="11">
        <v>5</v>
      </c>
      <c r="V1574" s="11"/>
      <c r="W1574" s="11"/>
      <c r="X1574" s="36">
        <f t="shared" si="48"/>
        <v>5</v>
      </c>
      <c r="Y1574" s="36">
        <f t="shared" si="49"/>
        <v>5</v>
      </c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2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6"/>
      <c r="BE1574" s="16"/>
    </row>
    <row r="1575" spans="1:57" x14ac:dyDescent="0.3">
      <c r="A1575" s="11" t="s">
        <v>5143</v>
      </c>
      <c r="B1575" s="11" t="s">
        <v>5144</v>
      </c>
      <c r="C1575" s="11" t="s">
        <v>1372</v>
      </c>
      <c r="D1575" s="11" t="s">
        <v>1440</v>
      </c>
      <c r="E1575" s="11" t="s">
        <v>77</v>
      </c>
      <c r="F1575" s="11" t="s">
        <v>77</v>
      </c>
      <c r="G1575" s="13">
        <v>42810.711435185185</v>
      </c>
      <c r="H1575" s="13"/>
      <c r="I1575" s="11"/>
      <c r="J1575" s="11" t="s">
        <v>350</v>
      </c>
      <c r="K1575" s="11"/>
      <c r="L1575" s="11" t="s">
        <v>705</v>
      </c>
      <c r="M1575" s="11" t="s">
        <v>348</v>
      </c>
      <c r="N1575" s="11">
        <v>1069960001</v>
      </c>
      <c r="O1575" s="11" t="s">
        <v>1475</v>
      </c>
      <c r="P1575" s="11" t="s">
        <v>77</v>
      </c>
      <c r="Q1575" s="11" t="s">
        <v>369</v>
      </c>
      <c r="R1575" s="11" t="s">
        <v>983</v>
      </c>
      <c r="S1575" s="11" t="s">
        <v>1374</v>
      </c>
      <c r="T1575" s="11"/>
      <c r="U1575" s="11"/>
      <c r="V1575" s="11"/>
      <c r="W1575" s="11"/>
      <c r="X1575" s="36">
        <f t="shared" si="48"/>
        <v>0</v>
      </c>
      <c r="Y1575" s="36">
        <f t="shared" si="49"/>
        <v>0</v>
      </c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2"/>
      <c r="AL1575" s="12"/>
      <c r="AM1575" s="11"/>
      <c r="AN1575" s="11"/>
      <c r="AO1575" s="11"/>
      <c r="AP1575" s="11"/>
      <c r="AQ1575" s="11"/>
      <c r="AR1575" s="11"/>
      <c r="AS1575" s="12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6"/>
      <c r="BE1575" s="16"/>
    </row>
    <row r="1576" spans="1:57" x14ac:dyDescent="0.3">
      <c r="A1576" s="11" t="s">
        <v>5145</v>
      </c>
      <c r="B1576" s="11" t="s">
        <v>5146</v>
      </c>
      <c r="C1576" s="11" t="s">
        <v>1372</v>
      </c>
      <c r="D1576" s="11" t="s">
        <v>1440</v>
      </c>
      <c r="E1576" s="11" t="s">
        <v>77</v>
      </c>
      <c r="F1576" s="11" t="s">
        <v>77</v>
      </c>
      <c r="G1576" s="13">
        <v>42810.723240740743</v>
      </c>
      <c r="H1576" s="11"/>
      <c r="I1576" s="11"/>
      <c r="J1576" s="11" t="s">
        <v>350</v>
      </c>
      <c r="K1576" s="11"/>
      <c r="L1576" s="11" t="s">
        <v>705</v>
      </c>
      <c r="M1576" s="11" t="s">
        <v>348</v>
      </c>
      <c r="N1576" s="11">
        <v>1069960001</v>
      </c>
      <c r="O1576" s="11" t="s">
        <v>1512</v>
      </c>
      <c r="P1576" s="11" t="s">
        <v>77</v>
      </c>
      <c r="Q1576" s="11" t="s">
        <v>369</v>
      </c>
      <c r="R1576" s="11" t="s">
        <v>983</v>
      </c>
      <c r="S1576" s="11" t="s">
        <v>1374</v>
      </c>
      <c r="T1576" s="11"/>
      <c r="U1576" s="11"/>
      <c r="V1576" s="11"/>
      <c r="W1576" s="11"/>
      <c r="X1576" s="36">
        <f t="shared" si="48"/>
        <v>0</v>
      </c>
      <c r="Y1576" s="36">
        <f t="shared" si="49"/>
        <v>0</v>
      </c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6"/>
      <c r="BE1576" s="16"/>
    </row>
    <row r="1577" spans="1:57" x14ac:dyDescent="0.3">
      <c r="A1577" s="11" t="s">
        <v>5147</v>
      </c>
      <c r="B1577" s="11" t="s">
        <v>5148</v>
      </c>
      <c r="C1577" s="11" t="s">
        <v>1372</v>
      </c>
      <c r="D1577" s="11" t="s">
        <v>1449</v>
      </c>
      <c r="E1577" s="11" t="s">
        <v>649</v>
      </c>
      <c r="F1577" s="11" t="s">
        <v>649</v>
      </c>
      <c r="G1577" s="13">
        <v>42811.337939814817</v>
      </c>
      <c r="H1577" s="13">
        <v>42836.592152777775</v>
      </c>
      <c r="I1577" s="11" t="s">
        <v>4312</v>
      </c>
      <c r="J1577" s="11" t="s">
        <v>350</v>
      </c>
      <c r="K1577" s="11"/>
      <c r="L1577" s="11" t="s">
        <v>699</v>
      </c>
      <c r="M1577" s="11" t="s">
        <v>353</v>
      </c>
      <c r="N1577" s="11">
        <v>1069960001</v>
      </c>
      <c r="O1577" s="11" t="s">
        <v>1473</v>
      </c>
      <c r="P1577" s="11" t="s">
        <v>77</v>
      </c>
      <c r="Q1577" s="11" t="s">
        <v>369</v>
      </c>
      <c r="R1577" s="11" t="s">
        <v>983</v>
      </c>
      <c r="S1577" s="11" t="s">
        <v>1374</v>
      </c>
      <c r="T1577" s="11">
        <v>16</v>
      </c>
      <c r="U1577" s="11">
        <v>16</v>
      </c>
      <c r="V1577" s="11"/>
      <c r="W1577" s="11"/>
      <c r="X1577" s="36">
        <f t="shared" si="48"/>
        <v>16</v>
      </c>
      <c r="Y1577" s="36">
        <f t="shared" si="49"/>
        <v>16</v>
      </c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6"/>
      <c r="BE1577" s="16"/>
    </row>
    <row r="1578" spans="1:57" x14ac:dyDescent="0.3">
      <c r="A1578" s="11" t="s">
        <v>5149</v>
      </c>
      <c r="B1578" s="11" t="s">
        <v>5150</v>
      </c>
      <c r="C1578" s="11" t="s">
        <v>1372</v>
      </c>
      <c r="D1578" s="11" t="s">
        <v>4623</v>
      </c>
      <c r="E1578" s="11" t="s">
        <v>730</v>
      </c>
      <c r="F1578" s="11" t="s">
        <v>730</v>
      </c>
      <c r="G1578" s="13">
        <v>42811.400706018518</v>
      </c>
      <c r="H1578" s="11">
        <v>42828.537222222221</v>
      </c>
      <c r="I1578" s="11" t="s">
        <v>3616</v>
      </c>
      <c r="J1578" s="11" t="s">
        <v>378</v>
      </c>
      <c r="K1578" s="11"/>
      <c r="L1578" s="11" t="s">
        <v>699</v>
      </c>
      <c r="M1578" s="11" t="s">
        <v>353</v>
      </c>
      <c r="N1578" s="11">
        <v>1069960001</v>
      </c>
      <c r="O1578" s="11" t="s">
        <v>1473</v>
      </c>
      <c r="P1578" s="11" t="s">
        <v>165</v>
      </c>
      <c r="Q1578" s="11"/>
      <c r="R1578" s="11"/>
      <c r="S1578" s="11" t="s">
        <v>1374</v>
      </c>
      <c r="T1578" s="11"/>
      <c r="U1578" s="11"/>
      <c r="V1578" s="11"/>
      <c r="W1578" s="11"/>
      <c r="X1578" s="36">
        <f t="shared" si="48"/>
        <v>0</v>
      </c>
      <c r="Y1578" s="36">
        <f t="shared" si="49"/>
        <v>0</v>
      </c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2"/>
      <c r="AN1578" s="12"/>
      <c r="AO1578" s="11"/>
      <c r="AP1578" s="11"/>
      <c r="AQ1578" s="12"/>
      <c r="AR1578" s="12"/>
      <c r="AS1578" s="12"/>
      <c r="AT1578" s="11"/>
      <c r="AU1578" s="11"/>
      <c r="AV1578" s="11"/>
      <c r="AW1578" s="11"/>
      <c r="AX1578" s="11"/>
      <c r="AY1578" s="11"/>
      <c r="AZ1578" s="11"/>
      <c r="BA1578" s="11"/>
      <c r="BB1578" s="12"/>
      <c r="BC1578" s="11"/>
      <c r="BD1578" s="16"/>
      <c r="BE1578" s="16"/>
    </row>
    <row r="1579" spans="1:57" ht="43.2" x14ac:dyDescent="0.3">
      <c r="A1579" s="11" t="s">
        <v>5151</v>
      </c>
      <c r="B1579" s="49" t="s">
        <v>5152</v>
      </c>
      <c r="C1579" s="11" t="s">
        <v>1372</v>
      </c>
      <c r="D1579" s="11" t="s">
        <v>1470</v>
      </c>
      <c r="E1579" s="11" t="s">
        <v>555</v>
      </c>
      <c r="F1579" s="11" t="s">
        <v>555</v>
      </c>
      <c r="G1579" s="13">
        <v>42811.424571759257</v>
      </c>
      <c r="H1579" s="13"/>
      <c r="I1579" s="11"/>
      <c r="J1579" s="11" t="s">
        <v>350</v>
      </c>
      <c r="K1579" s="11"/>
      <c r="L1579" s="11" t="s">
        <v>1047</v>
      </c>
      <c r="M1579" s="11" t="s">
        <v>348</v>
      </c>
      <c r="N1579" s="11">
        <v>1019960005</v>
      </c>
      <c r="O1579" s="11" t="s">
        <v>1475</v>
      </c>
      <c r="P1579" s="11" t="s">
        <v>77</v>
      </c>
      <c r="Q1579" s="11" t="s">
        <v>369</v>
      </c>
      <c r="R1579" s="11" t="s">
        <v>983</v>
      </c>
      <c r="S1579" s="11" t="s">
        <v>1374</v>
      </c>
      <c r="T1579" s="11">
        <v>30</v>
      </c>
      <c r="U1579" s="11">
        <v>30</v>
      </c>
      <c r="V1579" s="11"/>
      <c r="W1579" s="11"/>
      <c r="X1579" s="36">
        <f t="shared" si="48"/>
        <v>30</v>
      </c>
      <c r="Y1579" s="36">
        <f t="shared" si="49"/>
        <v>30</v>
      </c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2"/>
      <c r="BC1579" s="11"/>
      <c r="BD1579" s="16"/>
      <c r="BE1579" s="16"/>
    </row>
    <row r="1580" spans="1:57" x14ac:dyDescent="0.3">
      <c r="A1580" s="11" t="s">
        <v>5153</v>
      </c>
      <c r="B1580" s="11" t="s">
        <v>5154</v>
      </c>
      <c r="C1580" s="11" t="s">
        <v>1372</v>
      </c>
      <c r="D1580" s="11" t="s">
        <v>1471</v>
      </c>
      <c r="E1580" s="11" t="s">
        <v>115</v>
      </c>
      <c r="F1580" s="11" t="s">
        <v>633</v>
      </c>
      <c r="G1580" s="13">
        <v>42811.653067129628</v>
      </c>
      <c r="H1580" s="13">
        <v>42842.565000000002</v>
      </c>
      <c r="I1580" s="11" t="s">
        <v>633</v>
      </c>
      <c r="J1580" s="11" t="s">
        <v>350</v>
      </c>
      <c r="K1580" s="11"/>
      <c r="L1580" s="11" t="s">
        <v>699</v>
      </c>
      <c r="M1580" s="11" t="s">
        <v>353</v>
      </c>
      <c r="N1580" s="11">
        <v>1069960001</v>
      </c>
      <c r="O1580" s="11" t="s">
        <v>1473</v>
      </c>
      <c r="P1580" s="11" t="s">
        <v>115</v>
      </c>
      <c r="Q1580" s="11" t="s">
        <v>369</v>
      </c>
      <c r="R1580" s="11" t="s">
        <v>980</v>
      </c>
      <c r="S1580" s="11" t="s">
        <v>1374</v>
      </c>
      <c r="T1580" s="11"/>
      <c r="U1580" s="11"/>
      <c r="V1580" s="11"/>
      <c r="W1580" s="11"/>
      <c r="X1580" s="36">
        <f t="shared" ref="X1580:X1627" si="50">T1580+V1580</f>
        <v>0</v>
      </c>
      <c r="Y1580" s="36">
        <f t="shared" ref="Y1580:Y1627" si="51">U1580+W1580</f>
        <v>0</v>
      </c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6"/>
      <c r="BE1580" s="16"/>
    </row>
    <row r="1581" spans="1:57" x14ac:dyDescent="0.3">
      <c r="A1581" s="11" t="s">
        <v>5155</v>
      </c>
      <c r="B1581" s="11" t="s">
        <v>5156</v>
      </c>
      <c r="C1581" s="11" t="s">
        <v>1372</v>
      </c>
      <c r="D1581" s="11" t="s">
        <v>1397</v>
      </c>
      <c r="E1581" s="11" t="s">
        <v>458</v>
      </c>
      <c r="F1581" s="11" t="s">
        <v>458</v>
      </c>
      <c r="G1581" s="13">
        <v>42814.356134259258</v>
      </c>
      <c r="H1581" s="11">
        <v>42846.393912037034</v>
      </c>
      <c r="I1581" s="11" t="s">
        <v>458</v>
      </c>
      <c r="J1581" s="11" t="s">
        <v>537</v>
      </c>
      <c r="K1581" s="11"/>
      <c r="L1581" s="11" t="s">
        <v>700</v>
      </c>
      <c r="M1581" s="11" t="s">
        <v>353</v>
      </c>
      <c r="N1581" s="11">
        <v>1069960001</v>
      </c>
      <c r="O1581" s="11" t="s">
        <v>1473</v>
      </c>
      <c r="P1581" s="11" t="s">
        <v>165</v>
      </c>
      <c r="Q1581" s="11"/>
      <c r="R1581" s="11"/>
      <c r="S1581" s="11" t="s">
        <v>1383</v>
      </c>
      <c r="T1581" s="11">
        <v>1</v>
      </c>
      <c r="U1581" s="11"/>
      <c r="V1581" s="11"/>
      <c r="W1581" s="11"/>
      <c r="X1581" s="36">
        <f t="shared" si="50"/>
        <v>1</v>
      </c>
      <c r="Y1581" s="36">
        <f t="shared" si="51"/>
        <v>0</v>
      </c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6"/>
      <c r="BE1581" s="16"/>
    </row>
    <row r="1582" spans="1:57" x14ac:dyDescent="0.3">
      <c r="A1582" s="11" t="s">
        <v>5157</v>
      </c>
      <c r="B1582" s="11" t="s">
        <v>5158</v>
      </c>
      <c r="C1582" s="11" t="s">
        <v>1372</v>
      </c>
      <c r="D1582" s="11" t="s">
        <v>3706</v>
      </c>
      <c r="E1582" s="11" t="s">
        <v>3707</v>
      </c>
      <c r="F1582" s="11" t="s">
        <v>3707</v>
      </c>
      <c r="G1582" s="13">
        <v>42814.373576388891</v>
      </c>
      <c r="H1582" s="11">
        <v>42843.170034722221</v>
      </c>
      <c r="I1582" s="11" t="s">
        <v>3707</v>
      </c>
      <c r="J1582" s="11" t="s">
        <v>387</v>
      </c>
      <c r="K1582" s="11"/>
      <c r="L1582" s="11" t="s">
        <v>699</v>
      </c>
      <c r="M1582" s="11" t="s">
        <v>353</v>
      </c>
      <c r="N1582" s="11">
        <v>1069960001</v>
      </c>
      <c r="O1582" s="11" t="s">
        <v>1473</v>
      </c>
      <c r="P1582" s="11" t="s">
        <v>165</v>
      </c>
      <c r="Q1582" s="11" t="s">
        <v>369</v>
      </c>
      <c r="R1582" s="11"/>
      <c r="S1582" s="11" t="s">
        <v>1374</v>
      </c>
      <c r="T1582" s="11">
        <v>10</v>
      </c>
      <c r="U1582" s="11"/>
      <c r="V1582" s="11"/>
      <c r="W1582" s="11"/>
      <c r="X1582" s="36">
        <f t="shared" si="50"/>
        <v>10</v>
      </c>
      <c r="Y1582" s="36">
        <f t="shared" si="51"/>
        <v>0</v>
      </c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6"/>
      <c r="BE1582" s="16"/>
    </row>
    <row r="1583" spans="1:57" x14ac:dyDescent="0.3">
      <c r="A1583" s="11" t="s">
        <v>5159</v>
      </c>
      <c r="B1583" s="11" t="s">
        <v>5160</v>
      </c>
      <c r="C1583" s="11" t="s">
        <v>1372</v>
      </c>
      <c r="D1583" s="11" t="s">
        <v>1497</v>
      </c>
      <c r="E1583" s="11" t="s">
        <v>650</v>
      </c>
      <c r="F1583" s="11" t="s">
        <v>650</v>
      </c>
      <c r="G1583" s="13">
        <v>42814.419212962966</v>
      </c>
      <c r="H1583" s="11"/>
      <c r="I1583" s="11"/>
      <c r="J1583" s="11" t="s">
        <v>350</v>
      </c>
      <c r="K1583" s="11"/>
      <c r="L1583" s="11" t="s">
        <v>699</v>
      </c>
      <c r="M1583" s="11" t="s">
        <v>353</v>
      </c>
      <c r="N1583" s="11">
        <v>1069960001</v>
      </c>
      <c r="O1583" s="11" t="s">
        <v>1473</v>
      </c>
      <c r="P1583" s="11" t="s">
        <v>61</v>
      </c>
      <c r="Q1583" s="11" t="s">
        <v>369</v>
      </c>
      <c r="R1583" s="11" t="s">
        <v>978</v>
      </c>
      <c r="S1583" s="11" t="s">
        <v>1374</v>
      </c>
      <c r="T1583" s="11"/>
      <c r="U1583" s="11"/>
      <c r="V1583" s="11"/>
      <c r="W1583" s="11"/>
      <c r="X1583" s="36">
        <f t="shared" si="50"/>
        <v>0</v>
      </c>
      <c r="Y1583" s="36">
        <f t="shared" si="51"/>
        <v>0</v>
      </c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2"/>
      <c r="AL1583" s="12"/>
      <c r="AM1583" s="12"/>
      <c r="AN1583" s="12"/>
      <c r="AO1583" s="11"/>
      <c r="AP1583" s="11"/>
      <c r="AQ1583" s="12"/>
      <c r="AR1583" s="11"/>
      <c r="AS1583" s="12"/>
      <c r="AT1583" s="11"/>
      <c r="AU1583" s="11"/>
      <c r="AV1583" s="11"/>
      <c r="AW1583" s="11"/>
      <c r="AX1583" s="11"/>
      <c r="AY1583" s="11"/>
      <c r="AZ1583" s="11"/>
      <c r="BA1583" s="11"/>
      <c r="BB1583" s="12"/>
      <c r="BC1583" s="11"/>
      <c r="BD1583" s="16"/>
      <c r="BE1583" s="16"/>
    </row>
    <row r="1584" spans="1:57" x14ac:dyDescent="0.3">
      <c r="A1584" s="11" t="s">
        <v>5161</v>
      </c>
      <c r="B1584" s="11" t="s">
        <v>5162</v>
      </c>
      <c r="C1584" s="11" t="s">
        <v>1372</v>
      </c>
      <c r="D1584" s="11" t="s">
        <v>3733</v>
      </c>
      <c r="E1584" s="11" t="s">
        <v>670</v>
      </c>
      <c r="F1584" s="11" t="s">
        <v>497</v>
      </c>
      <c r="G1584" s="13">
        <v>42815.198252314818</v>
      </c>
      <c r="H1584" s="13"/>
      <c r="I1584" s="11"/>
      <c r="J1584" s="11" t="s">
        <v>387</v>
      </c>
      <c r="K1584" s="11"/>
      <c r="L1584" s="11" t="s">
        <v>699</v>
      </c>
      <c r="M1584" s="11" t="s">
        <v>353</v>
      </c>
      <c r="N1584" s="11">
        <v>1069960001</v>
      </c>
      <c r="O1584" s="11" t="s">
        <v>1473</v>
      </c>
      <c r="P1584" s="11" t="s">
        <v>165</v>
      </c>
      <c r="Q1584" s="11" t="s">
        <v>369</v>
      </c>
      <c r="R1584" s="11" t="s">
        <v>979</v>
      </c>
      <c r="S1584" s="11" t="s">
        <v>1383</v>
      </c>
      <c r="T1584" s="11">
        <v>60</v>
      </c>
      <c r="U1584" s="11">
        <v>58</v>
      </c>
      <c r="V1584" s="11"/>
      <c r="W1584" s="11"/>
      <c r="X1584" s="36">
        <f t="shared" si="50"/>
        <v>60</v>
      </c>
      <c r="Y1584" s="36">
        <f t="shared" si="51"/>
        <v>58</v>
      </c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6"/>
      <c r="BE1584" s="16"/>
    </row>
    <row r="1585" spans="1:57" x14ac:dyDescent="0.3">
      <c r="A1585" s="11" t="s">
        <v>5163</v>
      </c>
      <c r="B1585" s="11" t="s">
        <v>5164</v>
      </c>
      <c r="C1585" s="11" t="s">
        <v>1372</v>
      </c>
      <c r="D1585" s="11" t="s">
        <v>3733</v>
      </c>
      <c r="E1585" s="11" t="s">
        <v>670</v>
      </c>
      <c r="F1585" s="11" t="s">
        <v>1562</v>
      </c>
      <c r="G1585" s="13">
        <v>42815.20380787037</v>
      </c>
      <c r="H1585" s="13">
        <v>42870.281446759262</v>
      </c>
      <c r="I1585" s="11" t="s">
        <v>4314</v>
      </c>
      <c r="J1585" s="11" t="s">
        <v>387</v>
      </c>
      <c r="K1585" s="11"/>
      <c r="L1585" s="11" t="s">
        <v>699</v>
      </c>
      <c r="M1585" s="11" t="s">
        <v>353</v>
      </c>
      <c r="N1585" s="11">
        <v>1069960001</v>
      </c>
      <c r="O1585" s="11" t="s">
        <v>1473</v>
      </c>
      <c r="P1585" s="11" t="s">
        <v>165</v>
      </c>
      <c r="Q1585" s="11" t="s">
        <v>369</v>
      </c>
      <c r="R1585" s="11"/>
      <c r="S1585" s="11" t="s">
        <v>1383</v>
      </c>
      <c r="T1585" s="11">
        <v>75</v>
      </c>
      <c r="U1585" s="11">
        <v>76</v>
      </c>
      <c r="V1585" s="11"/>
      <c r="W1585" s="11"/>
      <c r="X1585" s="36">
        <f t="shared" si="50"/>
        <v>75</v>
      </c>
      <c r="Y1585" s="36">
        <f t="shared" si="51"/>
        <v>76</v>
      </c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2"/>
      <c r="AL1585" s="11"/>
      <c r="AM1585" s="12"/>
      <c r="AN1585" s="11"/>
      <c r="AO1585" s="11"/>
      <c r="AP1585" s="11"/>
      <c r="AQ1585" s="12"/>
      <c r="AR1585" s="11"/>
      <c r="AS1585" s="12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6"/>
      <c r="BE1585" s="16"/>
    </row>
    <row r="1586" spans="1:57" x14ac:dyDescent="0.3">
      <c r="A1586" s="11" t="s">
        <v>5165</v>
      </c>
      <c r="B1586" s="11" t="s">
        <v>5166</v>
      </c>
      <c r="C1586" s="11" t="s">
        <v>1372</v>
      </c>
      <c r="D1586" s="11" t="s">
        <v>1808</v>
      </c>
      <c r="E1586" s="11" t="s">
        <v>1562</v>
      </c>
      <c r="F1586" s="11" t="s">
        <v>1562</v>
      </c>
      <c r="G1586" s="13">
        <v>42815.299988425926</v>
      </c>
      <c r="H1586" s="13">
        <v>42844.230983796297</v>
      </c>
      <c r="I1586" s="11" t="s">
        <v>4314</v>
      </c>
      <c r="J1586" s="11" t="s">
        <v>387</v>
      </c>
      <c r="K1586" s="11"/>
      <c r="L1586" s="11" t="s">
        <v>699</v>
      </c>
      <c r="M1586" s="11" t="s">
        <v>353</v>
      </c>
      <c r="N1586" s="11">
        <v>1069960001</v>
      </c>
      <c r="O1586" s="11" t="s">
        <v>1473</v>
      </c>
      <c r="P1586" s="11" t="s">
        <v>165</v>
      </c>
      <c r="Q1586" s="11" t="s">
        <v>369</v>
      </c>
      <c r="R1586" s="11" t="s">
        <v>979</v>
      </c>
      <c r="S1586" s="11" t="s">
        <v>1383</v>
      </c>
      <c r="T1586" s="11">
        <v>45</v>
      </c>
      <c r="U1586" s="11">
        <v>45</v>
      </c>
      <c r="V1586" s="11"/>
      <c r="W1586" s="11"/>
      <c r="X1586" s="36">
        <f t="shared" si="50"/>
        <v>45</v>
      </c>
      <c r="Y1586" s="36">
        <f t="shared" si="51"/>
        <v>45</v>
      </c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6"/>
      <c r="BE1586" s="16"/>
    </row>
    <row r="1587" spans="1:57" x14ac:dyDescent="0.3">
      <c r="A1587" s="11" t="s">
        <v>5167</v>
      </c>
      <c r="B1587" s="11" t="s">
        <v>5168</v>
      </c>
      <c r="C1587" s="11" t="s">
        <v>1372</v>
      </c>
      <c r="D1587" s="11" t="s">
        <v>1476</v>
      </c>
      <c r="E1587" s="11" t="s">
        <v>810</v>
      </c>
      <c r="F1587" s="11" t="s">
        <v>380</v>
      </c>
      <c r="G1587" s="13">
        <v>42815.355543981481</v>
      </c>
      <c r="H1587" s="13">
        <v>42856.657280092593</v>
      </c>
      <c r="I1587" s="11" t="s">
        <v>380</v>
      </c>
      <c r="J1587" s="11" t="s">
        <v>357</v>
      </c>
      <c r="K1587" s="11"/>
      <c r="L1587" s="11" t="s">
        <v>699</v>
      </c>
      <c r="M1587" s="11" t="s">
        <v>353</v>
      </c>
      <c r="N1587" s="11">
        <v>1069960001</v>
      </c>
      <c r="O1587" s="11" t="s">
        <v>1473</v>
      </c>
      <c r="P1587" s="11" t="s">
        <v>124</v>
      </c>
      <c r="Q1587" s="11" t="s">
        <v>2180</v>
      </c>
      <c r="R1587" s="11"/>
      <c r="S1587" s="11" t="s">
        <v>1383</v>
      </c>
      <c r="T1587" s="11"/>
      <c r="U1587" s="11"/>
      <c r="V1587" s="11"/>
      <c r="W1587" s="11"/>
      <c r="X1587" s="36">
        <f t="shared" si="50"/>
        <v>0</v>
      </c>
      <c r="Y1587" s="36">
        <f t="shared" si="51"/>
        <v>0</v>
      </c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6"/>
      <c r="BE1587" s="16"/>
    </row>
    <row r="1588" spans="1:57" x14ac:dyDescent="0.3">
      <c r="A1588" s="11" t="s">
        <v>5169</v>
      </c>
      <c r="B1588" s="11" t="s">
        <v>5170</v>
      </c>
      <c r="C1588" s="11" t="s">
        <v>1372</v>
      </c>
      <c r="D1588" s="11" t="s">
        <v>5171</v>
      </c>
      <c r="E1588" s="11" t="s">
        <v>3217</v>
      </c>
      <c r="F1588" s="11" t="s">
        <v>3217</v>
      </c>
      <c r="G1588" s="13">
        <v>42815.379421296297</v>
      </c>
      <c r="H1588" s="11">
        <v>42851.327916666669</v>
      </c>
      <c r="I1588" s="11" t="s">
        <v>649</v>
      </c>
      <c r="J1588" s="11" t="s">
        <v>378</v>
      </c>
      <c r="K1588" s="11"/>
      <c r="L1588" s="11" t="s">
        <v>699</v>
      </c>
      <c r="M1588" s="11" t="s">
        <v>353</v>
      </c>
      <c r="N1588" s="11">
        <v>1069960001</v>
      </c>
      <c r="O1588" s="11" t="s">
        <v>1473</v>
      </c>
      <c r="P1588" s="11" t="s">
        <v>77</v>
      </c>
      <c r="Q1588" s="11" t="s">
        <v>369</v>
      </c>
      <c r="R1588" s="11" t="s">
        <v>983</v>
      </c>
      <c r="S1588" s="11" t="s">
        <v>1374</v>
      </c>
      <c r="T1588" s="11">
        <v>16</v>
      </c>
      <c r="U1588" s="11">
        <v>16</v>
      </c>
      <c r="V1588" s="11"/>
      <c r="W1588" s="11"/>
      <c r="X1588" s="36">
        <f t="shared" si="50"/>
        <v>16</v>
      </c>
      <c r="Y1588" s="36">
        <f t="shared" si="51"/>
        <v>16</v>
      </c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6"/>
      <c r="BE1588" s="16"/>
    </row>
    <row r="1589" spans="1:57" x14ac:dyDescent="0.3">
      <c r="A1589" s="11" t="s">
        <v>5172</v>
      </c>
      <c r="B1589" s="11" t="s">
        <v>5173</v>
      </c>
      <c r="C1589" s="11" t="s">
        <v>1372</v>
      </c>
      <c r="D1589" s="11" t="s">
        <v>1808</v>
      </c>
      <c r="E1589" s="11" t="s">
        <v>1562</v>
      </c>
      <c r="F1589" s="11" t="s">
        <v>1562</v>
      </c>
      <c r="G1589" s="13">
        <v>42815.518275462964</v>
      </c>
      <c r="H1589" s="11">
        <v>42844.107476851852</v>
      </c>
      <c r="I1589" s="11" t="s">
        <v>812</v>
      </c>
      <c r="J1589" s="11" t="s">
        <v>387</v>
      </c>
      <c r="K1589" s="11"/>
      <c r="L1589" s="11" t="s">
        <v>699</v>
      </c>
      <c r="M1589" s="11" t="s">
        <v>353</v>
      </c>
      <c r="N1589" s="11">
        <v>1069960001</v>
      </c>
      <c r="O1589" s="11" t="s">
        <v>1473</v>
      </c>
      <c r="P1589" s="11" t="s">
        <v>165</v>
      </c>
      <c r="Q1589" s="11" t="s">
        <v>369</v>
      </c>
      <c r="R1589" s="11"/>
      <c r="S1589" s="11" t="s">
        <v>1383</v>
      </c>
      <c r="T1589" s="11">
        <v>45</v>
      </c>
      <c r="U1589" s="11">
        <v>45</v>
      </c>
      <c r="V1589" s="11">
        <v>20</v>
      </c>
      <c r="W1589" s="11">
        <v>20</v>
      </c>
      <c r="X1589" s="36">
        <f t="shared" si="50"/>
        <v>65</v>
      </c>
      <c r="Y1589" s="36">
        <f t="shared" si="51"/>
        <v>65</v>
      </c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2"/>
      <c r="AN1589" s="11"/>
      <c r="AO1589" s="11"/>
      <c r="AP1589" s="11"/>
      <c r="AQ1589" s="12"/>
      <c r="AR1589" s="11"/>
      <c r="AS1589" s="12"/>
      <c r="AT1589" s="11"/>
      <c r="AU1589" s="11"/>
      <c r="AV1589" s="11"/>
      <c r="AW1589" s="11"/>
      <c r="AX1589" s="11"/>
      <c r="AY1589" s="11"/>
      <c r="AZ1589" s="11"/>
      <c r="BA1589" s="11"/>
      <c r="BB1589" s="12"/>
      <c r="BC1589" s="11"/>
      <c r="BD1589" s="16"/>
      <c r="BE1589" s="16"/>
    </row>
    <row r="1590" spans="1:57" x14ac:dyDescent="0.3">
      <c r="A1590" s="11" t="s">
        <v>5174</v>
      </c>
      <c r="B1590" s="11" t="s">
        <v>5175</v>
      </c>
      <c r="C1590" s="11" t="s">
        <v>1372</v>
      </c>
      <c r="D1590" s="11" t="s">
        <v>2376</v>
      </c>
      <c r="E1590" s="11" t="s">
        <v>111</v>
      </c>
      <c r="F1590" s="11" t="s">
        <v>474</v>
      </c>
      <c r="G1590" s="13">
        <v>42815.610810185186</v>
      </c>
      <c r="H1590" s="11">
        <v>42845.142048611109</v>
      </c>
      <c r="I1590" s="11" t="s">
        <v>4606</v>
      </c>
      <c r="J1590" s="11" t="s">
        <v>350</v>
      </c>
      <c r="K1590" s="11"/>
      <c r="L1590" s="11" t="s">
        <v>704</v>
      </c>
      <c r="M1590" s="11" t="s">
        <v>348</v>
      </c>
      <c r="N1590" s="11">
        <v>1019960002</v>
      </c>
      <c r="O1590" s="11" t="s">
        <v>1475</v>
      </c>
      <c r="P1590" s="11" t="s">
        <v>111</v>
      </c>
      <c r="Q1590" s="11"/>
      <c r="R1590" s="11"/>
      <c r="S1590" s="11" t="s">
        <v>1374</v>
      </c>
      <c r="T1590" s="11"/>
      <c r="U1590" s="11"/>
      <c r="V1590" s="11"/>
      <c r="W1590" s="11"/>
      <c r="X1590" s="36">
        <f t="shared" si="50"/>
        <v>0</v>
      </c>
      <c r="Y1590" s="36">
        <f t="shared" si="51"/>
        <v>0</v>
      </c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6"/>
      <c r="BE1590" s="16"/>
    </row>
    <row r="1591" spans="1:57" x14ac:dyDescent="0.3">
      <c r="A1591" s="11" t="s">
        <v>5176</v>
      </c>
      <c r="B1591" s="11" t="s">
        <v>5177</v>
      </c>
      <c r="C1591" s="11" t="s">
        <v>1372</v>
      </c>
      <c r="D1591" s="11" t="s">
        <v>2529</v>
      </c>
      <c r="E1591" s="11" t="s">
        <v>3616</v>
      </c>
      <c r="F1591" s="11"/>
      <c r="G1591" s="13">
        <v>42816.449074074073</v>
      </c>
      <c r="H1591" s="11">
        <v>42823.987916666665</v>
      </c>
      <c r="I1591" s="11" t="s">
        <v>3616</v>
      </c>
      <c r="J1591" s="11" t="s">
        <v>387</v>
      </c>
      <c r="K1591" s="11"/>
      <c r="L1591" s="11" t="s">
        <v>699</v>
      </c>
      <c r="M1591" s="11" t="s">
        <v>353</v>
      </c>
      <c r="N1591" s="11">
        <v>1069960001</v>
      </c>
      <c r="O1591" s="11" t="s">
        <v>1473</v>
      </c>
      <c r="P1591" s="11" t="s">
        <v>165</v>
      </c>
      <c r="Q1591" s="11"/>
      <c r="R1591" s="11"/>
      <c r="S1591" s="11" t="s">
        <v>1374</v>
      </c>
      <c r="T1591" s="11"/>
      <c r="U1591" s="11"/>
      <c r="V1591" s="11"/>
      <c r="W1591" s="11"/>
      <c r="X1591" s="36">
        <f t="shared" si="50"/>
        <v>0</v>
      </c>
      <c r="Y1591" s="36">
        <f t="shared" si="51"/>
        <v>0</v>
      </c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2"/>
      <c r="AL1591" s="12"/>
      <c r="AM1591" s="11"/>
      <c r="AN1591" s="11"/>
      <c r="AO1591" s="11"/>
      <c r="AP1591" s="11"/>
      <c r="AQ1591" s="12"/>
      <c r="AR1591" s="11"/>
      <c r="AS1591" s="12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6"/>
      <c r="BE1591" s="16"/>
    </row>
    <row r="1592" spans="1:57" x14ac:dyDescent="0.3">
      <c r="A1592" s="11" t="s">
        <v>5178</v>
      </c>
      <c r="B1592" s="11" t="s">
        <v>5179</v>
      </c>
      <c r="C1592" s="11" t="s">
        <v>1372</v>
      </c>
      <c r="D1592" s="11" t="s">
        <v>5180</v>
      </c>
      <c r="E1592" s="11" t="s">
        <v>1627</v>
      </c>
      <c r="F1592" s="11" t="s">
        <v>1627</v>
      </c>
      <c r="G1592" s="13">
        <v>42817.392199074071</v>
      </c>
      <c r="H1592" s="11"/>
      <c r="I1592" s="11"/>
      <c r="J1592" s="11" t="s">
        <v>387</v>
      </c>
      <c r="K1592" s="11"/>
      <c r="L1592" s="11" t="s">
        <v>699</v>
      </c>
      <c r="M1592" s="11" t="s">
        <v>353</v>
      </c>
      <c r="N1592" s="11">
        <v>1069960001</v>
      </c>
      <c r="O1592" s="11" t="s">
        <v>1473</v>
      </c>
      <c r="P1592" s="11" t="s">
        <v>165</v>
      </c>
      <c r="Q1592" s="11"/>
      <c r="R1592" s="11"/>
      <c r="S1592" s="11" t="s">
        <v>1374</v>
      </c>
      <c r="T1592" s="11"/>
      <c r="U1592" s="11"/>
      <c r="V1592" s="11"/>
      <c r="W1592" s="11"/>
      <c r="X1592" s="36">
        <f t="shared" si="50"/>
        <v>0</v>
      </c>
      <c r="Y1592" s="36">
        <f t="shared" si="51"/>
        <v>0</v>
      </c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6"/>
      <c r="BE1592" s="16"/>
    </row>
    <row r="1593" spans="1:57" x14ac:dyDescent="0.3">
      <c r="A1593" s="11" t="s">
        <v>5181</v>
      </c>
      <c r="B1593" s="11" t="s">
        <v>5182</v>
      </c>
      <c r="C1593" s="11" t="s">
        <v>1372</v>
      </c>
      <c r="D1593" s="11" t="s">
        <v>1507</v>
      </c>
      <c r="E1593" s="11" t="s">
        <v>412</v>
      </c>
      <c r="F1593" s="11" t="s">
        <v>412</v>
      </c>
      <c r="G1593" s="13">
        <v>42817.907175925924</v>
      </c>
      <c r="H1593" s="13"/>
      <c r="I1593" s="11"/>
      <c r="J1593" s="11" t="s">
        <v>387</v>
      </c>
      <c r="K1593" s="11"/>
      <c r="L1593" s="11" t="s">
        <v>699</v>
      </c>
      <c r="M1593" s="11" t="s">
        <v>353</v>
      </c>
      <c r="N1593" s="11">
        <v>1069960001</v>
      </c>
      <c r="O1593" s="11" t="s">
        <v>1473</v>
      </c>
      <c r="P1593" s="11" t="s">
        <v>165</v>
      </c>
      <c r="Q1593" s="11" t="s">
        <v>369</v>
      </c>
      <c r="R1593" s="11"/>
      <c r="S1593" s="11" t="s">
        <v>1383</v>
      </c>
      <c r="T1593" s="11">
        <v>200</v>
      </c>
      <c r="U1593" s="11"/>
      <c r="V1593" s="11"/>
      <c r="W1593" s="11"/>
      <c r="X1593" s="36">
        <f t="shared" si="50"/>
        <v>200</v>
      </c>
      <c r="Y1593" s="36">
        <f t="shared" si="51"/>
        <v>0</v>
      </c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2"/>
      <c r="AL1593" s="12"/>
      <c r="AM1593" s="11"/>
      <c r="AN1593" s="11"/>
      <c r="AO1593" s="11"/>
      <c r="AP1593" s="11"/>
      <c r="AQ1593" s="11"/>
      <c r="AR1593" s="11"/>
      <c r="AS1593" s="12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6"/>
      <c r="BE1593" s="16"/>
    </row>
    <row r="1594" spans="1:57" x14ac:dyDescent="0.3">
      <c r="A1594" s="11" t="s">
        <v>5183</v>
      </c>
      <c r="B1594" s="11" t="s">
        <v>5184</v>
      </c>
      <c r="C1594" s="11" t="s">
        <v>1372</v>
      </c>
      <c r="D1594" s="11" t="s">
        <v>1391</v>
      </c>
      <c r="E1594" s="11" t="s">
        <v>1627</v>
      </c>
      <c r="F1594" s="11" t="s">
        <v>379</v>
      </c>
      <c r="G1594" s="13">
        <v>42818.472233796296</v>
      </c>
      <c r="H1594" s="11"/>
      <c r="I1594" s="11"/>
      <c r="J1594" s="11" t="s">
        <v>387</v>
      </c>
      <c r="K1594" s="11"/>
      <c r="L1594" s="11" t="s">
        <v>699</v>
      </c>
      <c r="M1594" s="11" t="s">
        <v>353</v>
      </c>
      <c r="N1594" s="11">
        <v>1069960001</v>
      </c>
      <c r="O1594" s="11" t="s">
        <v>1473</v>
      </c>
      <c r="P1594" s="11" t="s">
        <v>165</v>
      </c>
      <c r="Q1594" s="11" t="s">
        <v>369</v>
      </c>
      <c r="R1594" s="11"/>
      <c r="S1594" s="11" t="s">
        <v>1374</v>
      </c>
      <c r="T1594" s="11">
        <v>19</v>
      </c>
      <c r="U1594" s="11">
        <v>19</v>
      </c>
      <c r="V1594" s="11"/>
      <c r="W1594" s="11"/>
      <c r="X1594" s="36">
        <f t="shared" si="50"/>
        <v>19</v>
      </c>
      <c r="Y1594" s="36">
        <f t="shared" si="51"/>
        <v>19</v>
      </c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2"/>
      <c r="AL1594" s="12"/>
      <c r="AM1594" s="11"/>
      <c r="AN1594" s="11"/>
      <c r="AO1594" s="11"/>
      <c r="AP1594" s="11"/>
      <c r="AQ1594" s="11"/>
      <c r="AR1594" s="11"/>
      <c r="AS1594" s="12"/>
      <c r="AT1594" s="11"/>
      <c r="AU1594" s="11"/>
      <c r="AV1594" s="11"/>
      <c r="AW1594" s="11"/>
      <c r="AX1594" s="11"/>
      <c r="AY1594" s="11"/>
      <c r="AZ1594" s="11"/>
      <c r="BA1594" s="11"/>
      <c r="BB1594" s="12"/>
      <c r="BC1594" s="11"/>
      <c r="BD1594" s="16"/>
      <c r="BE1594" s="16"/>
    </row>
    <row r="1595" spans="1:57" x14ac:dyDescent="0.3">
      <c r="A1595" s="11" t="s">
        <v>5185</v>
      </c>
      <c r="B1595" s="11" t="s">
        <v>5186</v>
      </c>
      <c r="C1595" s="11" t="s">
        <v>1372</v>
      </c>
      <c r="D1595" s="11" t="s">
        <v>1400</v>
      </c>
      <c r="E1595" s="11" t="s">
        <v>471</v>
      </c>
      <c r="F1595" s="11" t="s">
        <v>471</v>
      </c>
      <c r="G1595" s="13">
        <v>42818.638229166667</v>
      </c>
      <c r="H1595" s="11"/>
      <c r="I1595" s="11"/>
      <c r="J1595" s="11" t="s">
        <v>350</v>
      </c>
      <c r="K1595" s="11"/>
      <c r="L1595" s="11" t="s">
        <v>699</v>
      </c>
      <c r="M1595" s="11" t="s">
        <v>353</v>
      </c>
      <c r="N1595" s="11">
        <v>1019950020</v>
      </c>
      <c r="O1595" s="11" t="s">
        <v>1473</v>
      </c>
      <c r="P1595" s="11" t="s">
        <v>77</v>
      </c>
      <c r="Q1595" s="11" t="s">
        <v>369</v>
      </c>
      <c r="R1595" s="11" t="s">
        <v>983</v>
      </c>
      <c r="S1595" s="11" t="s">
        <v>1374</v>
      </c>
      <c r="T1595" s="11"/>
      <c r="U1595" s="11"/>
      <c r="V1595" s="11"/>
      <c r="W1595" s="11"/>
      <c r="X1595" s="36">
        <f t="shared" si="50"/>
        <v>0</v>
      </c>
      <c r="Y1595" s="36">
        <f t="shared" si="51"/>
        <v>0</v>
      </c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2"/>
      <c r="AL1595" s="12"/>
      <c r="AM1595" s="12"/>
      <c r="AN1595" s="12"/>
      <c r="AO1595" s="11"/>
      <c r="AP1595" s="11"/>
      <c r="AQ1595" s="12"/>
      <c r="AR1595" s="12"/>
      <c r="AS1595" s="12"/>
      <c r="AT1595" s="11"/>
      <c r="AU1595" s="11"/>
      <c r="AV1595" s="11"/>
      <c r="AW1595" s="11"/>
      <c r="AX1595" s="11"/>
      <c r="AY1595" s="11"/>
      <c r="AZ1595" s="11"/>
      <c r="BA1595" s="11"/>
      <c r="BB1595" s="12"/>
      <c r="BC1595" s="11"/>
      <c r="BD1595" s="16"/>
      <c r="BE1595" s="16"/>
    </row>
    <row r="1596" spans="1:57" x14ac:dyDescent="0.3">
      <c r="A1596" s="11" t="s">
        <v>5187</v>
      </c>
      <c r="B1596" s="11" t="s">
        <v>5188</v>
      </c>
      <c r="C1596" s="11" t="s">
        <v>1372</v>
      </c>
      <c r="D1596" s="11" t="s">
        <v>1449</v>
      </c>
      <c r="E1596" s="11" t="s">
        <v>649</v>
      </c>
      <c r="F1596" s="11" t="s">
        <v>649</v>
      </c>
      <c r="G1596" s="13">
        <v>42820.485717592594</v>
      </c>
      <c r="H1596" s="11">
        <v>42836.590868055559</v>
      </c>
      <c r="I1596" s="11" t="s">
        <v>4312</v>
      </c>
      <c r="J1596" s="11" t="s">
        <v>350</v>
      </c>
      <c r="K1596" s="11"/>
      <c r="L1596" s="11" t="s">
        <v>699</v>
      </c>
      <c r="M1596" s="11" t="s">
        <v>353</v>
      </c>
      <c r="N1596" s="11">
        <v>1069960001</v>
      </c>
      <c r="O1596" s="11" t="s">
        <v>1473</v>
      </c>
      <c r="P1596" s="11" t="s">
        <v>77</v>
      </c>
      <c r="Q1596" s="11" t="s">
        <v>369</v>
      </c>
      <c r="R1596" s="11" t="s">
        <v>983</v>
      </c>
      <c r="S1596" s="11" t="s">
        <v>1374</v>
      </c>
      <c r="T1596" s="11">
        <v>16</v>
      </c>
      <c r="U1596" s="11">
        <v>16</v>
      </c>
      <c r="V1596" s="11"/>
      <c r="W1596" s="11"/>
      <c r="X1596" s="36">
        <f t="shared" si="50"/>
        <v>16</v>
      </c>
      <c r="Y1596" s="36">
        <f t="shared" si="51"/>
        <v>16</v>
      </c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2"/>
      <c r="AN1596" s="11"/>
      <c r="AO1596" s="11"/>
      <c r="AP1596" s="11"/>
      <c r="AQ1596" s="12"/>
      <c r="AR1596" s="11"/>
      <c r="AS1596" s="12"/>
      <c r="AT1596" s="11"/>
      <c r="AU1596" s="11"/>
      <c r="AV1596" s="11"/>
      <c r="AW1596" s="11"/>
      <c r="AX1596" s="11"/>
      <c r="AY1596" s="11"/>
      <c r="AZ1596" s="11"/>
      <c r="BA1596" s="11"/>
      <c r="BB1596" s="12"/>
      <c r="BC1596" s="11"/>
      <c r="BD1596" s="16"/>
      <c r="BE1596" s="16"/>
    </row>
    <row r="1597" spans="1:57" x14ac:dyDescent="0.3">
      <c r="A1597" s="11" t="s">
        <v>4502</v>
      </c>
      <c r="B1597" s="11" t="s">
        <v>5189</v>
      </c>
      <c r="C1597" s="11" t="s">
        <v>1372</v>
      </c>
      <c r="D1597" s="11" t="s">
        <v>1480</v>
      </c>
      <c r="E1597" s="11" t="s">
        <v>675</v>
      </c>
      <c r="F1597" s="11" t="s">
        <v>675</v>
      </c>
      <c r="G1597" s="13">
        <v>42719.629513888889</v>
      </c>
      <c r="H1597" s="13"/>
      <c r="I1597" s="11"/>
      <c r="J1597" s="11" t="s">
        <v>350</v>
      </c>
      <c r="K1597" s="11"/>
      <c r="L1597" s="11" t="s">
        <v>704</v>
      </c>
      <c r="M1597" s="11" t="s">
        <v>348</v>
      </c>
      <c r="N1597" s="11">
        <v>1019960005</v>
      </c>
      <c r="O1597" s="11" t="s">
        <v>1475</v>
      </c>
      <c r="P1597" s="11" t="s">
        <v>139</v>
      </c>
      <c r="Q1597" s="11" t="s">
        <v>369</v>
      </c>
      <c r="R1597" s="11" t="s">
        <v>979</v>
      </c>
      <c r="S1597" s="11" t="s">
        <v>1383</v>
      </c>
      <c r="T1597" s="11">
        <v>1510</v>
      </c>
      <c r="U1597" s="11">
        <v>467</v>
      </c>
      <c r="V1597" s="11"/>
      <c r="W1597" s="11"/>
      <c r="X1597" s="36">
        <f t="shared" si="50"/>
        <v>1510</v>
      </c>
      <c r="Y1597" s="36">
        <f t="shared" si="51"/>
        <v>467</v>
      </c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6"/>
      <c r="BE1597" s="16"/>
    </row>
    <row r="1598" spans="1:57" x14ac:dyDescent="0.3">
      <c r="A1598" s="11" t="s">
        <v>5190</v>
      </c>
      <c r="B1598" s="11" t="s">
        <v>5191</v>
      </c>
      <c r="C1598" s="11" t="s">
        <v>1372</v>
      </c>
      <c r="D1598" s="11" t="s">
        <v>4254</v>
      </c>
      <c r="E1598" s="11" t="s">
        <v>3331</v>
      </c>
      <c r="F1598" s="11" t="s">
        <v>3331</v>
      </c>
      <c r="G1598" s="13">
        <v>42821.306458333333</v>
      </c>
      <c r="H1598" s="13">
        <v>42823.976423611108</v>
      </c>
      <c r="I1598" s="11" t="s">
        <v>3616</v>
      </c>
      <c r="J1598" s="11" t="s">
        <v>378</v>
      </c>
      <c r="K1598" s="11"/>
      <c r="L1598" s="11" t="s">
        <v>699</v>
      </c>
      <c r="M1598" s="11" t="s">
        <v>353</v>
      </c>
      <c r="N1598" s="11">
        <v>1069960001</v>
      </c>
      <c r="O1598" s="11" t="s">
        <v>1473</v>
      </c>
      <c r="P1598" s="11" t="s">
        <v>165</v>
      </c>
      <c r="Q1598" s="11"/>
      <c r="R1598" s="11"/>
      <c r="S1598" s="11" t="s">
        <v>1374</v>
      </c>
      <c r="T1598" s="11"/>
      <c r="U1598" s="11"/>
      <c r="V1598" s="11"/>
      <c r="W1598" s="11"/>
      <c r="X1598" s="36">
        <f t="shared" si="50"/>
        <v>0</v>
      </c>
      <c r="Y1598" s="36">
        <f t="shared" si="51"/>
        <v>0</v>
      </c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2"/>
      <c r="AL1598" s="12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6"/>
      <c r="BE1598" s="16"/>
    </row>
    <row r="1599" spans="1:57" x14ac:dyDescent="0.3">
      <c r="A1599" s="11" t="s">
        <v>5192</v>
      </c>
      <c r="B1599" s="11" t="s">
        <v>5193</v>
      </c>
      <c r="C1599" s="11" t="s">
        <v>1372</v>
      </c>
      <c r="D1599" s="11" t="s">
        <v>5001</v>
      </c>
      <c r="E1599" s="11" t="s">
        <v>650</v>
      </c>
      <c r="F1599" s="11" t="s">
        <v>650</v>
      </c>
      <c r="G1599" s="13">
        <v>42821.448703703703</v>
      </c>
      <c r="H1599" s="11">
        <v>42852.418067129627</v>
      </c>
      <c r="I1599" s="11" t="s">
        <v>650</v>
      </c>
      <c r="J1599" s="11" t="s">
        <v>350</v>
      </c>
      <c r="K1599" s="11"/>
      <c r="L1599" s="11" t="s">
        <v>699</v>
      </c>
      <c r="M1599" s="11" t="s">
        <v>353</v>
      </c>
      <c r="N1599" s="11">
        <v>1069960001</v>
      </c>
      <c r="O1599" s="11" t="s">
        <v>1473</v>
      </c>
      <c r="P1599" s="11" t="s">
        <v>61</v>
      </c>
      <c r="Q1599" s="11" t="s">
        <v>369</v>
      </c>
      <c r="R1599" s="11" t="s">
        <v>978</v>
      </c>
      <c r="S1599" s="11" t="s">
        <v>1374</v>
      </c>
      <c r="T1599" s="11">
        <v>14</v>
      </c>
      <c r="U1599" s="11">
        <v>14</v>
      </c>
      <c r="V1599" s="11"/>
      <c r="W1599" s="11"/>
      <c r="X1599" s="36">
        <f t="shared" si="50"/>
        <v>14</v>
      </c>
      <c r="Y1599" s="36">
        <f t="shared" si="51"/>
        <v>14</v>
      </c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2"/>
      <c r="AL1599" s="12"/>
      <c r="AM1599" s="11"/>
      <c r="AN1599" s="11"/>
      <c r="AO1599" s="11"/>
      <c r="AP1599" s="11"/>
      <c r="AQ1599" s="11"/>
      <c r="AR1599" s="11"/>
      <c r="AS1599" s="12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6"/>
      <c r="BE1599" s="16"/>
    </row>
    <row r="1600" spans="1:57" x14ac:dyDescent="0.3">
      <c r="A1600" s="11" t="s">
        <v>5194</v>
      </c>
      <c r="B1600" s="11" t="s">
        <v>5195</v>
      </c>
      <c r="C1600" s="11" t="s">
        <v>1372</v>
      </c>
      <c r="D1600" s="11" t="s">
        <v>1472</v>
      </c>
      <c r="E1600" s="11" t="s">
        <v>568</v>
      </c>
      <c r="F1600" s="11" t="s">
        <v>568</v>
      </c>
      <c r="G1600" s="13">
        <v>42821.443576388891</v>
      </c>
      <c r="H1600" s="11"/>
      <c r="I1600" s="11"/>
      <c r="J1600" s="11" t="s">
        <v>350</v>
      </c>
      <c r="K1600" s="11"/>
      <c r="L1600" s="11" t="s">
        <v>1047</v>
      </c>
      <c r="M1600" s="11" t="s">
        <v>348</v>
      </c>
      <c r="N1600" s="11">
        <v>1019960005</v>
      </c>
      <c r="O1600" s="11" t="s">
        <v>1475</v>
      </c>
      <c r="P1600" s="11" t="s">
        <v>124</v>
      </c>
      <c r="Q1600" s="11" t="s">
        <v>369</v>
      </c>
      <c r="R1600" s="11" t="s">
        <v>978</v>
      </c>
      <c r="S1600" s="11" t="s">
        <v>1374</v>
      </c>
      <c r="T1600" s="11">
        <v>460</v>
      </c>
      <c r="U1600" s="11"/>
      <c r="V1600" s="11"/>
      <c r="W1600" s="11"/>
      <c r="X1600" s="36">
        <f t="shared" si="50"/>
        <v>460</v>
      </c>
      <c r="Y1600" s="36">
        <f t="shared" si="51"/>
        <v>0</v>
      </c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2"/>
      <c r="AL1600" s="12"/>
      <c r="AM1600" s="12"/>
      <c r="AN1600" s="12"/>
      <c r="AO1600" s="11"/>
      <c r="AP1600" s="11"/>
      <c r="AQ1600" s="12"/>
      <c r="AR1600" s="12"/>
      <c r="AS1600" s="12"/>
      <c r="AT1600" s="11"/>
      <c r="AU1600" s="11"/>
      <c r="AV1600" s="11"/>
      <c r="AW1600" s="11"/>
      <c r="AX1600" s="11"/>
      <c r="AY1600" s="11"/>
      <c r="AZ1600" s="11"/>
      <c r="BA1600" s="11"/>
      <c r="BB1600" s="12"/>
      <c r="BC1600" s="11"/>
      <c r="BD1600" s="16"/>
      <c r="BE1600" s="16"/>
    </row>
    <row r="1601" spans="1:57" x14ac:dyDescent="0.3">
      <c r="A1601" s="11" t="s">
        <v>5196</v>
      </c>
      <c r="B1601" s="11" t="s">
        <v>5197</v>
      </c>
      <c r="C1601" s="11" t="s">
        <v>1372</v>
      </c>
      <c r="D1601" s="11" t="s">
        <v>1477</v>
      </c>
      <c r="E1601" s="11" t="s">
        <v>382</v>
      </c>
      <c r="F1601" s="11" t="s">
        <v>382</v>
      </c>
      <c r="G1601" s="13">
        <v>42821.495023148149</v>
      </c>
      <c r="H1601" s="11"/>
      <c r="I1601" s="11"/>
      <c r="J1601" s="11" t="s">
        <v>350</v>
      </c>
      <c r="K1601" s="11"/>
      <c r="L1601" s="11" t="s">
        <v>699</v>
      </c>
      <c r="M1601" s="11" t="s">
        <v>353</v>
      </c>
      <c r="N1601" s="11">
        <v>1069960001</v>
      </c>
      <c r="O1601" s="11" t="s">
        <v>1473</v>
      </c>
      <c r="P1601" s="11" t="s">
        <v>124</v>
      </c>
      <c r="Q1601" s="11" t="s">
        <v>369</v>
      </c>
      <c r="R1601" s="11" t="s">
        <v>978</v>
      </c>
      <c r="S1601" s="11" t="s">
        <v>1383</v>
      </c>
      <c r="T1601" s="11">
        <v>10</v>
      </c>
      <c r="U1601" s="11"/>
      <c r="V1601" s="11"/>
      <c r="W1601" s="11"/>
      <c r="X1601" s="36">
        <f t="shared" si="50"/>
        <v>10</v>
      </c>
      <c r="Y1601" s="36">
        <f t="shared" si="51"/>
        <v>0</v>
      </c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6"/>
      <c r="BE1601" s="16"/>
    </row>
    <row r="1602" spans="1:57" x14ac:dyDescent="0.3">
      <c r="A1602" s="11" t="s">
        <v>5198</v>
      </c>
      <c r="B1602" s="11" t="s">
        <v>5199</v>
      </c>
      <c r="C1602" s="11" t="s">
        <v>1372</v>
      </c>
      <c r="D1602" s="11" t="s">
        <v>1502</v>
      </c>
      <c r="E1602" s="11" t="s">
        <v>376</v>
      </c>
      <c r="F1602" s="11" t="s">
        <v>376</v>
      </c>
      <c r="G1602" s="13">
        <v>42822.171736111108</v>
      </c>
      <c r="H1602" s="13">
        <v>42843.060590277775</v>
      </c>
      <c r="I1602" s="11" t="s">
        <v>376</v>
      </c>
      <c r="J1602" s="11" t="s">
        <v>354</v>
      </c>
      <c r="K1602" s="11"/>
      <c r="L1602" s="11" t="s">
        <v>699</v>
      </c>
      <c r="M1602" s="11" t="s">
        <v>353</v>
      </c>
      <c r="N1602" s="11">
        <v>1069960001</v>
      </c>
      <c r="O1602" s="11" t="s">
        <v>1473</v>
      </c>
      <c r="P1602" s="11" t="s">
        <v>61</v>
      </c>
      <c r="Q1602" s="11" t="s">
        <v>369</v>
      </c>
      <c r="R1602" s="11" t="s">
        <v>978</v>
      </c>
      <c r="S1602" s="11" t="s">
        <v>1383</v>
      </c>
      <c r="T1602" s="11">
        <v>13</v>
      </c>
      <c r="U1602" s="11">
        <v>12</v>
      </c>
      <c r="V1602" s="11"/>
      <c r="W1602" s="11"/>
      <c r="X1602" s="36">
        <f t="shared" si="50"/>
        <v>13</v>
      </c>
      <c r="Y1602" s="36">
        <f t="shared" si="51"/>
        <v>12</v>
      </c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2"/>
      <c r="AL1602" s="12"/>
      <c r="AM1602" s="11"/>
      <c r="AN1602" s="11"/>
      <c r="AO1602" s="11"/>
      <c r="AP1602" s="11"/>
      <c r="AQ1602" s="11"/>
      <c r="AR1602" s="11"/>
      <c r="AS1602" s="12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6"/>
      <c r="BE1602" s="16"/>
    </row>
    <row r="1603" spans="1:57" x14ac:dyDescent="0.3">
      <c r="A1603" s="11" t="s">
        <v>5200</v>
      </c>
      <c r="B1603" s="11" t="s">
        <v>5201</v>
      </c>
      <c r="C1603" s="11" t="s">
        <v>1372</v>
      </c>
      <c r="D1603" s="11" t="s">
        <v>1516</v>
      </c>
      <c r="E1603" s="11" t="s">
        <v>5202</v>
      </c>
      <c r="F1603" s="11" t="s">
        <v>5203</v>
      </c>
      <c r="G1603" s="13">
        <v>42822.618668981479</v>
      </c>
      <c r="H1603" s="11"/>
      <c r="I1603" s="11"/>
      <c r="J1603" s="11" t="s">
        <v>393</v>
      </c>
      <c r="K1603" s="11"/>
      <c r="L1603" s="11" t="s">
        <v>704</v>
      </c>
      <c r="M1603" s="11" t="s">
        <v>353</v>
      </c>
      <c r="N1603" s="11">
        <v>1019960004</v>
      </c>
      <c r="O1603" s="11" t="s">
        <v>1475</v>
      </c>
      <c r="P1603" s="11" t="s">
        <v>653</v>
      </c>
      <c r="Q1603" s="11" t="s">
        <v>369</v>
      </c>
      <c r="R1603" s="11" t="s">
        <v>978</v>
      </c>
      <c r="S1603" s="11" t="s">
        <v>1383</v>
      </c>
      <c r="T1603" s="11">
        <v>45</v>
      </c>
      <c r="U1603" s="11"/>
      <c r="V1603" s="11"/>
      <c r="W1603" s="11"/>
      <c r="X1603" s="36">
        <f t="shared" si="50"/>
        <v>45</v>
      </c>
      <c r="Y1603" s="36">
        <f t="shared" si="51"/>
        <v>0</v>
      </c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2"/>
      <c r="AL1603" s="11"/>
      <c r="AM1603" s="12"/>
      <c r="AN1603" s="12"/>
      <c r="AO1603" s="12"/>
      <c r="AP1603" s="11"/>
      <c r="AQ1603" s="12"/>
      <c r="AR1603" s="11"/>
      <c r="AS1603" s="12"/>
      <c r="AT1603" s="11"/>
      <c r="AU1603" s="11"/>
      <c r="AV1603" s="11"/>
      <c r="AW1603" s="11"/>
      <c r="AX1603" s="11"/>
      <c r="AY1603" s="11"/>
      <c r="AZ1603" s="11"/>
      <c r="BA1603" s="11"/>
      <c r="BB1603" s="12"/>
      <c r="BC1603" s="11"/>
      <c r="BD1603" s="16"/>
      <c r="BE1603" s="16"/>
    </row>
    <row r="1604" spans="1:57" x14ac:dyDescent="0.3">
      <c r="A1604" s="11" t="s">
        <v>5204</v>
      </c>
      <c r="B1604" s="11" t="s">
        <v>5205</v>
      </c>
      <c r="C1604" s="11" t="s">
        <v>1372</v>
      </c>
      <c r="D1604" s="11" t="s">
        <v>2880</v>
      </c>
      <c r="E1604" s="11" t="s">
        <v>2881</v>
      </c>
      <c r="F1604" s="11" t="s">
        <v>2881</v>
      </c>
      <c r="G1604" s="13">
        <v>42823.497002314813</v>
      </c>
      <c r="H1604" s="13"/>
      <c r="I1604" s="11"/>
      <c r="J1604" s="11" t="s">
        <v>350</v>
      </c>
      <c r="K1604" s="11"/>
      <c r="L1604" s="11" t="s">
        <v>699</v>
      </c>
      <c r="M1604" s="11" t="s">
        <v>353</v>
      </c>
      <c r="N1604" s="11">
        <v>1069960003</v>
      </c>
      <c r="O1604" s="11" t="s">
        <v>1473</v>
      </c>
      <c r="P1604" s="11" t="s">
        <v>111</v>
      </c>
      <c r="Q1604" s="11"/>
      <c r="R1604" s="11"/>
      <c r="S1604" s="11" t="s">
        <v>1374</v>
      </c>
      <c r="T1604" s="11">
        <v>3</v>
      </c>
      <c r="U1604" s="11"/>
      <c r="V1604" s="11"/>
      <c r="W1604" s="11"/>
      <c r="X1604" s="36">
        <f t="shared" si="50"/>
        <v>3</v>
      </c>
      <c r="Y1604" s="36">
        <f t="shared" si="51"/>
        <v>0</v>
      </c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6"/>
      <c r="BE1604" s="16"/>
    </row>
    <row r="1605" spans="1:57" x14ac:dyDescent="0.3">
      <c r="A1605" s="11" t="s">
        <v>5206</v>
      </c>
      <c r="B1605" s="11" t="s">
        <v>5207</v>
      </c>
      <c r="C1605" s="11" t="s">
        <v>1372</v>
      </c>
      <c r="D1605" s="11" t="s">
        <v>1449</v>
      </c>
      <c r="E1605" s="11" t="s">
        <v>649</v>
      </c>
      <c r="F1605" s="11" t="s">
        <v>649</v>
      </c>
      <c r="G1605" s="13">
        <v>42823.525451388887</v>
      </c>
      <c r="H1605" s="11"/>
      <c r="I1605" s="11"/>
      <c r="J1605" s="11" t="s">
        <v>350</v>
      </c>
      <c r="K1605" s="11"/>
      <c r="L1605" s="11" t="s">
        <v>699</v>
      </c>
      <c r="M1605" s="11" t="s">
        <v>353</v>
      </c>
      <c r="N1605" s="11">
        <v>1069960001</v>
      </c>
      <c r="O1605" s="11" t="s">
        <v>1473</v>
      </c>
      <c r="P1605" s="11" t="s">
        <v>77</v>
      </c>
      <c r="Q1605" s="11" t="s">
        <v>369</v>
      </c>
      <c r="R1605" s="11" t="s">
        <v>983</v>
      </c>
      <c r="S1605" s="11" t="s">
        <v>1374</v>
      </c>
      <c r="T1605" s="11"/>
      <c r="U1605" s="11"/>
      <c r="V1605" s="11"/>
      <c r="W1605" s="11"/>
      <c r="X1605" s="36">
        <f t="shared" si="50"/>
        <v>0</v>
      </c>
      <c r="Y1605" s="36">
        <f t="shared" si="51"/>
        <v>0</v>
      </c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2"/>
      <c r="AL1605" s="12"/>
      <c r="AM1605" s="12"/>
      <c r="AN1605" s="12"/>
      <c r="AO1605" s="11"/>
      <c r="AP1605" s="11"/>
      <c r="AQ1605" s="12"/>
      <c r="AR1605" s="12"/>
      <c r="AS1605" s="12"/>
      <c r="AT1605" s="11"/>
      <c r="AU1605" s="11"/>
      <c r="AV1605" s="11"/>
      <c r="AW1605" s="11"/>
      <c r="AX1605" s="11"/>
      <c r="AY1605" s="11"/>
      <c r="AZ1605" s="11"/>
      <c r="BA1605" s="11"/>
      <c r="BB1605" s="12"/>
      <c r="BC1605" s="11"/>
      <c r="BD1605" s="16"/>
      <c r="BE1605" s="16"/>
    </row>
    <row r="1606" spans="1:57" x14ac:dyDescent="0.3">
      <c r="A1606" s="11" t="s">
        <v>5208</v>
      </c>
      <c r="B1606" s="11" t="s">
        <v>5209</v>
      </c>
      <c r="C1606" s="11" t="s">
        <v>1372</v>
      </c>
      <c r="D1606" s="11" t="s">
        <v>3968</v>
      </c>
      <c r="E1606" s="11" t="s">
        <v>3042</v>
      </c>
      <c r="F1606" s="11" t="s">
        <v>3042</v>
      </c>
      <c r="G1606" s="13">
        <v>42823.620983796296</v>
      </c>
      <c r="H1606" s="13"/>
      <c r="I1606" s="11"/>
      <c r="J1606" s="11" t="s">
        <v>350</v>
      </c>
      <c r="K1606" s="11"/>
      <c r="L1606" s="11" t="s">
        <v>699</v>
      </c>
      <c r="M1606" s="11" t="s">
        <v>353</v>
      </c>
      <c r="N1606" s="11">
        <v>1069960001</v>
      </c>
      <c r="O1606" s="11" t="s">
        <v>1473</v>
      </c>
      <c r="P1606" s="11" t="s">
        <v>165</v>
      </c>
      <c r="Q1606" s="11" t="s">
        <v>369</v>
      </c>
      <c r="R1606" s="11"/>
      <c r="S1606" s="11" t="s">
        <v>1374</v>
      </c>
      <c r="T1606" s="11"/>
      <c r="U1606" s="11"/>
      <c r="V1606" s="11"/>
      <c r="W1606" s="11"/>
      <c r="X1606" s="36">
        <f t="shared" si="50"/>
        <v>0</v>
      </c>
      <c r="Y1606" s="36">
        <f t="shared" si="51"/>
        <v>0</v>
      </c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2"/>
      <c r="BC1606" s="11"/>
      <c r="BD1606" s="16"/>
      <c r="BE1606" s="16"/>
    </row>
    <row r="1607" spans="1:57" x14ac:dyDescent="0.3">
      <c r="A1607" s="11" t="s">
        <v>5210</v>
      </c>
      <c r="B1607" s="11" t="s">
        <v>5211</v>
      </c>
      <c r="C1607" s="11" t="s">
        <v>1372</v>
      </c>
      <c r="D1607" s="11" t="s">
        <v>1470</v>
      </c>
      <c r="E1607" s="11" t="s">
        <v>555</v>
      </c>
      <c r="F1607" s="11" t="s">
        <v>555</v>
      </c>
      <c r="G1607" s="13">
        <v>42824.409270833334</v>
      </c>
      <c r="H1607" s="11"/>
      <c r="I1607" s="11"/>
      <c r="J1607" s="11" t="s">
        <v>350</v>
      </c>
      <c r="K1607" s="11"/>
      <c r="L1607" s="11" t="s">
        <v>4478</v>
      </c>
      <c r="M1607" s="11" t="s">
        <v>348</v>
      </c>
      <c r="N1607" s="11">
        <v>1019960005</v>
      </c>
      <c r="O1607" s="11" t="s">
        <v>1475</v>
      </c>
      <c r="P1607" s="11" t="s">
        <v>77</v>
      </c>
      <c r="Q1607" s="11" t="s">
        <v>369</v>
      </c>
      <c r="R1607" s="11"/>
      <c r="S1607" s="11" t="s">
        <v>1383</v>
      </c>
      <c r="T1607" s="11"/>
      <c r="U1607" s="11"/>
      <c r="V1607" s="11"/>
      <c r="W1607" s="11"/>
      <c r="X1607" s="36">
        <f t="shared" si="50"/>
        <v>0</v>
      </c>
      <c r="Y1607" s="36">
        <f t="shared" si="51"/>
        <v>0</v>
      </c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2"/>
      <c r="AL1607" s="11"/>
      <c r="AM1607" s="11"/>
      <c r="AN1607" s="11"/>
      <c r="AO1607" s="11"/>
      <c r="AP1607" s="11"/>
      <c r="AQ1607" s="11"/>
      <c r="AR1607" s="11"/>
      <c r="AS1607" s="12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6"/>
      <c r="BE1607" s="16"/>
    </row>
    <row r="1608" spans="1:57" x14ac:dyDescent="0.3">
      <c r="A1608" s="11" t="s">
        <v>5212</v>
      </c>
      <c r="B1608" s="11" t="s">
        <v>5213</v>
      </c>
      <c r="C1608" s="11" t="s">
        <v>1372</v>
      </c>
      <c r="D1608" s="11" t="s">
        <v>3742</v>
      </c>
      <c r="E1608" s="11" t="s">
        <v>730</v>
      </c>
      <c r="F1608" s="11" t="s">
        <v>730</v>
      </c>
      <c r="G1608" s="13">
        <v>42824.450555555559</v>
      </c>
      <c r="H1608" s="13"/>
      <c r="I1608" s="11"/>
      <c r="J1608" s="11" t="s">
        <v>378</v>
      </c>
      <c r="K1608" s="11"/>
      <c r="L1608" s="11" t="s">
        <v>699</v>
      </c>
      <c r="M1608" s="11" t="s">
        <v>353</v>
      </c>
      <c r="N1608" s="11">
        <v>1069960001</v>
      </c>
      <c r="O1608" s="11" t="s">
        <v>1473</v>
      </c>
      <c r="P1608" s="11" t="s">
        <v>111</v>
      </c>
      <c r="Q1608" s="11"/>
      <c r="R1608" s="11"/>
      <c r="S1608" s="11" t="s">
        <v>1374</v>
      </c>
      <c r="T1608" s="11"/>
      <c r="U1608" s="11"/>
      <c r="V1608" s="11"/>
      <c r="W1608" s="11"/>
      <c r="X1608" s="36">
        <f t="shared" si="50"/>
        <v>0</v>
      </c>
      <c r="Y1608" s="36">
        <f t="shared" si="51"/>
        <v>0</v>
      </c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2"/>
      <c r="AL1608" s="12"/>
      <c r="AM1608" s="11"/>
      <c r="AN1608" s="11"/>
      <c r="AO1608" s="11"/>
      <c r="AP1608" s="11"/>
      <c r="AQ1608" s="12"/>
      <c r="AR1608" s="12"/>
      <c r="AS1608" s="12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6"/>
      <c r="BE1608" s="16"/>
    </row>
    <row r="1609" spans="1:57" ht="57.6" x14ac:dyDescent="0.3">
      <c r="A1609" s="11" t="s">
        <v>5214</v>
      </c>
      <c r="B1609" s="49" t="s">
        <v>5215</v>
      </c>
      <c r="C1609" s="11" t="s">
        <v>1372</v>
      </c>
      <c r="D1609" s="11" t="s">
        <v>4254</v>
      </c>
      <c r="E1609" s="11" t="s">
        <v>3331</v>
      </c>
      <c r="F1609" s="11" t="s">
        <v>3331</v>
      </c>
      <c r="G1609" s="13">
        <v>42824.48474537037</v>
      </c>
      <c r="H1609" s="11">
        <v>42836.934756944444</v>
      </c>
      <c r="I1609" s="11" t="s">
        <v>3616</v>
      </c>
      <c r="J1609" s="11" t="s">
        <v>378</v>
      </c>
      <c r="K1609" s="11"/>
      <c r="L1609" s="11" t="s">
        <v>699</v>
      </c>
      <c r="M1609" s="11" t="s">
        <v>353</v>
      </c>
      <c r="N1609" s="11">
        <v>1069960001</v>
      </c>
      <c r="O1609" s="11" t="s">
        <v>1473</v>
      </c>
      <c r="P1609" s="11" t="s">
        <v>165</v>
      </c>
      <c r="Q1609" s="11"/>
      <c r="R1609" s="11"/>
      <c r="S1609" s="11" t="s">
        <v>1374</v>
      </c>
      <c r="T1609" s="11"/>
      <c r="U1609" s="11"/>
      <c r="V1609" s="11"/>
      <c r="W1609" s="11"/>
      <c r="X1609" s="36">
        <f t="shared" si="50"/>
        <v>0</v>
      </c>
      <c r="Y1609" s="36">
        <f t="shared" si="51"/>
        <v>0</v>
      </c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2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6"/>
      <c r="BE1609" s="16"/>
    </row>
    <row r="1610" spans="1:57" x14ac:dyDescent="0.3">
      <c r="A1610" s="11" t="s">
        <v>5216</v>
      </c>
      <c r="B1610" s="11" t="s">
        <v>5217</v>
      </c>
      <c r="C1610" s="11" t="s">
        <v>1372</v>
      </c>
      <c r="D1610" s="11" t="s">
        <v>3330</v>
      </c>
      <c r="E1610" s="11" t="s">
        <v>3331</v>
      </c>
      <c r="F1610" s="11" t="s">
        <v>3331</v>
      </c>
      <c r="G1610" s="13">
        <v>42824.539421296293</v>
      </c>
      <c r="H1610" s="11"/>
      <c r="I1610" s="11"/>
      <c r="J1610" s="11" t="s">
        <v>378</v>
      </c>
      <c r="K1610" s="11"/>
      <c r="L1610" s="11" t="s">
        <v>699</v>
      </c>
      <c r="M1610" s="11" t="s">
        <v>353</v>
      </c>
      <c r="N1610" s="11">
        <v>1019960004</v>
      </c>
      <c r="O1610" s="11" t="s">
        <v>1475</v>
      </c>
      <c r="P1610" s="11" t="s">
        <v>111</v>
      </c>
      <c r="Q1610" s="11"/>
      <c r="R1610" s="11"/>
      <c r="S1610" s="11" t="s">
        <v>1374</v>
      </c>
      <c r="T1610" s="11"/>
      <c r="U1610" s="11"/>
      <c r="V1610" s="11"/>
      <c r="W1610" s="11"/>
      <c r="X1610" s="36">
        <f t="shared" si="50"/>
        <v>0</v>
      </c>
      <c r="Y1610" s="36">
        <f t="shared" si="51"/>
        <v>0</v>
      </c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2"/>
      <c r="AL1610" s="12"/>
      <c r="AM1610" s="11"/>
      <c r="AN1610" s="11"/>
      <c r="AO1610" s="11"/>
      <c r="AP1610" s="11"/>
      <c r="AQ1610" s="11"/>
      <c r="AR1610" s="11"/>
      <c r="AS1610" s="12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6"/>
      <c r="BE1610" s="16"/>
    </row>
    <row r="1611" spans="1:57" x14ac:dyDescent="0.3">
      <c r="A1611" s="11" t="s">
        <v>5218</v>
      </c>
      <c r="B1611" s="11" t="s">
        <v>5219</v>
      </c>
      <c r="C1611" s="11" t="s">
        <v>1372</v>
      </c>
      <c r="D1611" s="11" t="s">
        <v>1382</v>
      </c>
      <c r="E1611" s="11" t="s">
        <v>412</v>
      </c>
      <c r="F1611" s="11" t="s">
        <v>412</v>
      </c>
      <c r="G1611" s="13">
        <v>42824.56958333333</v>
      </c>
      <c r="H1611" s="13">
        <v>42857.144259259258</v>
      </c>
      <c r="I1611" s="11" t="s">
        <v>3523</v>
      </c>
      <c r="J1611" s="11" t="s">
        <v>387</v>
      </c>
      <c r="K1611" s="11"/>
      <c r="L1611" s="11" t="s">
        <v>699</v>
      </c>
      <c r="M1611" s="11" t="s">
        <v>353</v>
      </c>
      <c r="N1611" s="11">
        <v>1069960001</v>
      </c>
      <c r="O1611" s="11" t="s">
        <v>1473</v>
      </c>
      <c r="P1611" s="11" t="s">
        <v>165</v>
      </c>
      <c r="Q1611" s="11"/>
      <c r="R1611" s="11" t="s">
        <v>979</v>
      </c>
      <c r="S1611" s="11" t="s">
        <v>1383</v>
      </c>
      <c r="T1611" s="11"/>
      <c r="U1611" s="11"/>
      <c r="V1611" s="11"/>
      <c r="W1611" s="11"/>
      <c r="X1611" s="36">
        <f t="shared" si="50"/>
        <v>0</v>
      </c>
      <c r="Y1611" s="36">
        <f t="shared" si="51"/>
        <v>0</v>
      </c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6"/>
      <c r="BE1611" s="16"/>
    </row>
    <row r="1612" spans="1:57" x14ac:dyDescent="0.3">
      <c r="A1612" s="11" t="s">
        <v>5220</v>
      </c>
      <c r="B1612" s="11" t="s">
        <v>5221</v>
      </c>
      <c r="C1612" s="11" t="s">
        <v>1372</v>
      </c>
      <c r="D1612" s="11" t="s">
        <v>1507</v>
      </c>
      <c r="E1612" s="11" t="s">
        <v>1579</v>
      </c>
      <c r="F1612" s="11" t="s">
        <v>5222</v>
      </c>
      <c r="G1612" s="13">
        <v>42824.589618055557</v>
      </c>
      <c r="H1612" s="13"/>
      <c r="I1612" s="11"/>
      <c r="J1612" s="11" t="s">
        <v>387</v>
      </c>
      <c r="K1612" s="11"/>
      <c r="L1612" s="11" t="s">
        <v>699</v>
      </c>
      <c r="M1612" s="11" t="s">
        <v>353</v>
      </c>
      <c r="N1612" s="11">
        <v>1069960001</v>
      </c>
      <c r="O1612" s="11" t="s">
        <v>1473</v>
      </c>
      <c r="P1612" s="11" t="s">
        <v>165</v>
      </c>
      <c r="Q1612" s="11" t="s">
        <v>369</v>
      </c>
      <c r="R1612" s="11"/>
      <c r="S1612" s="11" t="s">
        <v>1383</v>
      </c>
      <c r="T1612" s="11">
        <v>60</v>
      </c>
      <c r="U1612" s="11">
        <v>43</v>
      </c>
      <c r="V1612" s="11"/>
      <c r="W1612" s="11"/>
      <c r="X1612" s="36">
        <f t="shared" si="50"/>
        <v>60</v>
      </c>
      <c r="Y1612" s="36">
        <f t="shared" si="51"/>
        <v>43</v>
      </c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2"/>
      <c r="AN1612" s="12"/>
      <c r="AO1612" s="11"/>
      <c r="AP1612" s="11"/>
      <c r="AQ1612" s="12"/>
      <c r="AR1612" s="12"/>
      <c r="AS1612" s="12"/>
      <c r="AT1612" s="11"/>
      <c r="AU1612" s="11"/>
      <c r="AV1612" s="11"/>
      <c r="AW1612" s="11"/>
      <c r="AX1612" s="11"/>
      <c r="AY1612" s="11"/>
      <c r="AZ1612" s="11"/>
      <c r="BA1612" s="11"/>
      <c r="BB1612" s="12"/>
      <c r="BC1612" s="11"/>
      <c r="BD1612" s="16"/>
      <c r="BE1612" s="16"/>
    </row>
    <row r="1613" spans="1:57" x14ac:dyDescent="0.3">
      <c r="A1613" s="11" t="s">
        <v>5223</v>
      </c>
      <c r="B1613" s="11" t="s">
        <v>5224</v>
      </c>
      <c r="C1613" s="11" t="s">
        <v>1372</v>
      </c>
      <c r="D1613" s="11" t="s">
        <v>1507</v>
      </c>
      <c r="E1613" s="11" t="s">
        <v>1579</v>
      </c>
      <c r="F1613" s="11" t="s">
        <v>488</v>
      </c>
      <c r="G1613" s="13">
        <v>42824.577048611114</v>
      </c>
      <c r="H1613" s="13"/>
      <c r="I1613" s="11"/>
      <c r="J1613" s="11" t="s">
        <v>387</v>
      </c>
      <c r="K1613" s="11"/>
      <c r="L1613" s="11" t="s">
        <v>699</v>
      </c>
      <c r="M1613" s="11" t="s">
        <v>353</v>
      </c>
      <c r="N1613" s="11">
        <v>1069960001</v>
      </c>
      <c r="O1613" s="11" t="s">
        <v>1473</v>
      </c>
      <c r="P1613" s="11" t="s">
        <v>165</v>
      </c>
      <c r="Q1613" s="11" t="s">
        <v>369</v>
      </c>
      <c r="R1613" s="11" t="s">
        <v>979</v>
      </c>
      <c r="S1613" s="11" t="s">
        <v>1383</v>
      </c>
      <c r="T1613" s="11">
        <v>150</v>
      </c>
      <c r="U1613" s="11">
        <v>72</v>
      </c>
      <c r="V1613" s="11"/>
      <c r="W1613" s="11"/>
      <c r="X1613" s="36">
        <f t="shared" si="50"/>
        <v>150</v>
      </c>
      <c r="Y1613" s="36">
        <f t="shared" si="51"/>
        <v>72</v>
      </c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6"/>
      <c r="BE1613" s="16"/>
    </row>
    <row r="1614" spans="1:57" x14ac:dyDescent="0.3">
      <c r="A1614" s="11" t="s">
        <v>5225</v>
      </c>
      <c r="B1614" s="11" t="s">
        <v>5226</v>
      </c>
      <c r="C1614" s="11" t="s">
        <v>1372</v>
      </c>
      <c r="D1614" s="11" t="s">
        <v>1507</v>
      </c>
      <c r="E1614" s="11" t="s">
        <v>488</v>
      </c>
      <c r="F1614" s="11" t="s">
        <v>488</v>
      </c>
      <c r="G1614" s="13">
        <v>42824.59884259259</v>
      </c>
      <c r="H1614" s="13"/>
      <c r="I1614" s="11"/>
      <c r="J1614" s="11" t="s">
        <v>387</v>
      </c>
      <c r="K1614" s="11"/>
      <c r="L1614" s="11" t="s">
        <v>699</v>
      </c>
      <c r="M1614" s="11" t="s">
        <v>353</v>
      </c>
      <c r="N1614" s="11">
        <v>1069960001</v>
      </c>
      <c r="O1614" s="11" t="s">
        <v>1473</v>
      </c>
      <c r="P1614" s="11" t="s">
        <v>165</v>
      </c>
      <c r="Q1614" s="11" t="s">
        <v>369</v>
      </c>
      <c r="R1614" s="11" t="s">
        <v>979</v>
      </c>
      <c r="S1614" s="11" t="s">
        <v>1383</v>
      </c>
      <c r="T1614" s="11"/>
      <c r="U1614" s="11">
        <v>23</v>
      </c>
      <c r="V1614" s="11"/>
      <c r="W1614" s="11"/>
      <c r="X1614" s="36">
        <f t="shared" si="50"/>
        <v>0</v>
      </c>
      <c r="Y1614" s="36">
        <f t="shared" si="51"/>
        <v>23</v>
      </c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2"/>
      <c r="AL1614" s="12"/>
      <c r="AM1614" s="11"/>
      <c r="AN1614" s="11"/>
      <c r="AO1614" s="11"/>
      <c r="AP1614" s="11"/>
      <c r="AQ1614" s="12"/>
      <c r="AR1614" s="12"/>
      <c r="AS1614" s="12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6"/>
      <c r="BE1614" s="16"/>
    </row>
    <row r="1615" spans="1:57" x14ac:dyDescent="0.3">
      <c r="A1615" s="11" t="s">
        <v>5227</v>
      </c>
      <c r="B1615" s="11" t="s">
        <v>5228</v>
      </c>
      <c r="C1615" s="11" t="s">
        <v>1372</v>
      </c>
      <c r="D1615" s="11" t="s">
        <v>4242</v>
      </c>
      <c r="E1615" s="11" t="s">
        <v>488</v>
      </c>
      <c r="F1615" s="11" t="s">
        <v>488</v>
      </c>
      <c r="G1615" s="13">
        <v>42824.658194444448</v>
      </c>
      <c r="H1615" s="11">
        <v>42844.233310185184</v>
      </c>
      <c r="I1615" s="11" t="s">
        <v>670</v>
      </c>
      <c r="J1615" s="11" t="s">
        <v>387</v>
      </c>
      <c r="K1615" s="11"/>
      <c r="L1615" s="11" t="s">
        <v>699</v>
      </c>
      <c r="M1615" s="11" t="s">
        <v>353</v>
      </c>
      <c r="N1615" s="11">
        <v>1069960001</v>
      </c>
      <c r="O1615" s="11" t="s">
        <v>1473</v>
      </c>
      <c r="P1615" s="11" t="s">
        <v>165</v>
      </c>
      <c r="Q1615" s="11"/>
      <c r="R1615" s="11"/>
      <c r="S1615" s="11" t="s">
        <v>1383</v>
      </c>
      <c r="T1615" s="11"/>
      <c r="U1615" s="11"/>
      <c r="V1615" s="11"/>
      <c r="W1615" s="11"/>
      <c r="X1615" s="36">
        <f t="shared" si="50"/>
        <v>0</v>
      </c>
      <c r="Y1615" s="36">
        <f t="shared" si="51"/>
        <v>0</v>
      </c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2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6"/>
      <c r="BE1615" s="16"/>
    </row>
    <row r="1616" spans="1:57" x14ac:dyDescent="0.3">
      <c r="A1616" s="11" t="s">
        <v>5229</v>
      </c>
      <c r="B1616" s="11" t="s">
        <v>5230</v>
      </c>
      <c r="C1616" s="11" t="s">
        <v>1372</v>
      </c>
      <c r="D1616" s="11" t="s">
        <v>1476</v>
      </c>
      <c r="E1616" s="11" t="s">
        <v>3485</v>
      </c>
      <c r="F1616" s="11" t="s">
        <v>351</v>
      </c>
      <c r="G1616" s="13">
        <v>42825.40121527778</v>
      </c>
      <c r="H1616" s="13"/>
      <c r="I1616" s="11"/>
      <c r="J1616" s="11" t="s">
        <v>357</v>
      </c>
      <c r="K1616" s="11"/>
      <c r="L1616" s="11" t="s">
        <v>704</v>
      </c>
      <c r="M1616" s="11" t="s">
        <v>348</v>
      </c>
      <c r="N1616" s="11">
        <v>1069960001</v>
      </c>
      <c r="O1616" s="11" t="s">
        <v>1475</v>
      </c>
      <c r="P1616" s="11" t="s">
        <v>124</v>
      </c>
      <c r="Q1616" s="11" t="s">
        <v>369</v>
      </c>
      <c r="R1616" s="11" t="s">
        <v>978</v>
      </c>
      <c r="S1616" s="11" t="s">
        <v>1383</v>
      </c>
      <c r="T1616" s="11">
        <v>365</v>
      </c>
      <c r="U1616" s="11">
        <v>18</v>
      </c>
      <c r="V1616" s="11"/>
      <c r="W1616" s="11"/>
      <c r="X1616" s="36">
        <f t="shared" si="50"/>
        <v>365</v>
      </c>
      <c r="Y1616" s="36">
        <f t="shared" si="51"/>
        <v>18</v>
      </c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2"/>
      <c r="AN1616" s="11"/>
      <c r="AO1616" s="11"/>
      <c r="AP1616" s="11"/>
      <c r="AQ1616" s="12"/>
      <c r="AR1616" s="11"/>
      <c r="AS1616" s="12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6"/>
      <c r="BE1616" s="16"/>
    </row>
    <row r="1617" spans="1:57" x14ac:dyDescent="0.3">
      <c r="A1617" s="11" t="s">
        <v>5231</v>
      </c>
      <c r="B1617" s="11" t="s">
        <v>5232</v>
      </c>
      <c r="C1617" s="11" t="s">
        <v>1372</v>
      </c>
      <c r="D1617" s="11" t="s">
        <v>4254</v>
      </c>
      <c r="E1617" s="11" t="s">
        <v>3331</v>
      </c>
      <c r="F1617" s="11" t="s">
        <v>3331</v>
      </c>
      <c r="G1617" s="13">
        <v>42828.291921296295</v>
      </c>
      <c r="H1617" s="13">
        <v>42831.386921296296</v>
      </c>
      <c r="I1617" s="11" t="s">
        <v>3616</v>
      </c>
      <c r="J1617" s="11" t="s">
        <v>378</v>
      </c>
      <c r="K1617" s="11"/>
      <c r="L1617" s="11" t="s">
        <v>699</v>
      </c>
      <c r="M1617" s="11" t="s">
        <v>353</v>
      </c>
      <c r="N1617" s="11">
        <v>1069960001</v>
      </c>
      <c r="O1617" s="11" t="s">
        <v>1473</v>
      </c>
      <c r="P1617" s="11" t="s">
        <v>165</v>
      </c>
      <c r="Q1617" s="11"/>
      <c r="R1617" s="11"/>
      <c r="S1617" s="11" t="s">
        <v>1374</v>
      </c>
      <c r="T1617" s="11"/>
      <c r="U1617" s="11"/>
      <c r="V1617" s="11"/>
      <c r="W1617" s="11"/>
      <c r="X1617" s="36">
        <f t="shared" si="50"/>
        <v>0</v>
      </c>
      <c r="Y1617" s="36">
        <f t="shared" si="51"/>
        <v>0</v>
      </c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6"/>
      <c r="BE1617" s="16"/>
    </row>
    <row r="1618" spans="1:57" x14ac:dyDescent="0.3">
      <c r="A1618" s="11" t="s">
        <v>5233</v>
      </c>
      <c r="B1618" s="11" t="s">
        <v>5234</v>
      </c>
      <c r="C1618" s="11" t="s">
        <v>1372</v>
      </c>
      <c r="D1618" s="11" t="s">
        <v>2871</v>
      </c>
      <c r="E1618" s="11" t="s">
        <v>2872</v>
      </c>
      <c r="F1618" s="11" t="s">
        <v>2872</v>
      </c>
      <c r="G1618" s="13">
        <v>42828.379259259258</v>
      </c>
      <c r="H1618" s="11"/>
      <c r="I1618" s="11"/>
      <c r="J1618" s="11" t="s">
        <v>350</v>
      </c>
      <c r="K1618" s="11"/>
      <c r="L1618" s="11" t="s">
        <v>699</v>
      </c>
      <c r="M1618" s="11" t="s">
        <v>353</v>
      </c>
      <c r="N1618" s="11">
        <v>1069960001</v>
      </c>
      <c r="O1618" s="11" t="s">
        <v>1473</v>
      </c>
      <c r="P1618" s="11" t="s">
        <v>77</v>
      </c>
      <c r="Q1618" s="11" t="s">
        <v>369</v>
      </c>
      <c r="R1618" s="11" t="s">
        <v>983</v>
      </c>
      <c r="S1618" s="11" t="s">
        <v>1383</v>
      </c>
      <c r="T1618" s="11"/>
      <c r="U1618" s="11"/>
      <c r="V1618" s="11"/>
      <c r="W1618" s="11"/>
      <c r="X1618" s="36">
        <f t="shared" si="50"/>
        <v>0</v>
      </c>
      <c r="Y1618" s="36">
        <f t="shared" si="51"/>
        <v>0</v>
      </c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6"/>
      <c r="BE1618" s="16"/>
    </row>
    <row r="1619" spans="1:57" x14ac:dyDescent="0.3">
      <c r="A1619" s="11" t="s">
        <v>5235</v>
      </c>
      <c r="B1619" s="11" t="s">
        <v>5236</v>
      </c>
      <c r="C1619" s="11" t="s">
        <v>1372</v>
      </c>
      <c r="D1619" s="11" t="s">
        <v>2871</v>
      </c>
      <c r="E1619" s="11" t="s">
        <v>2872</v>
      </c>
      <c r="F1619" s="11" t="s">
        <v>2872</v>
      </c>
      <c r="G1619" s="13">
        <v>42828.381655092591</v>
      </c>
      <c r="H1619" s="13"/>
      <c r="I1619" s="11"/>
      <c r="J1619" s="11" t="s">
        <v>350</v>
      </c>
      <c r="K1619" s="11"/>
      <c r="L1619" s="11" t="s">
        <v>699</v>
      </c>
      <c r="M1619" s="11" t="s">
        <v>353</v>
      </c>
      <c r="N1619" s="11">
        <v>1069960001</v>
      </c>
      <c r="O1619" s="11" t="s">
        <v>1473</v>
      </c>
      <c r="P1619" s="11" t="s">
        <v>77</v>
      </c>
      <c r="Q1619" s="11" t="s">
        <v>369</v>
      </c>
      <c r="R1619" s="11" t="s">
        <v>983</v>
      </c>
      <c r="S1619" s="11" t="s">
        <v>1374</v>
      </c>
      <c r="T1619" s="11"/>
      <c r="U1619" s="11"/>
      <c r="V1619" s="11"/>
      <c r="W1619" s="11"/>
      <c r="X1619" s="36">
        <f t="shared" si="50"/>
        <v>0</v>
      </c>
      <c r="Y1619" s="36">
        <f t="shared" si="51"/>
        <v>0</v>
      </c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2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2"/>
      <c r="BC1619" s="11"/>
      <c r="BD1619" s="16"/>
      <c r="BE1619" s="16"/>
    </row>
    <row r="1620" spans="1:57" x14ac:dyDescent="0.3">
      <c r="A1620" s="11" t="s">
        <v>5237</v>
      </c>
      <c r="B1620" s="11" t="s">
        <v>5238</v>
      </c>
      <c r="C1620" s="11" t="s">
        <v>1372</v>
      </c>
      <c r="D1620" s="11" t="s">
        <v>2871</v>
      </c>
      <c r="E1620" s="11" t="s">
        <v>2872</v>
      </c>
      <c r="F1620" s="11" t="s">
        <v>2872</v>
      </c>
      <c r="G1620" s="13">
        <v>42828.383229166669</v>
      </c>
      <c r="H1620" s="11"/>
      <c r="I1620" s="11"/>
      <c r="J1620" s="11" t="s">
        <v>350</v>
      </c>
      <c r="K1620" s="11"/>
      <c r="L1620" s="11"/>
      <c r="M1620" s="11"/>
      <c r="N1620" s="11"/>
      <c r="O1620" s="11"/>
      <c r="P1620" s="11"/>
      <c r="Q1620" s="11"/>
      <c r="R1620" s="11"/>
      <c r="S1620" s="11" t="s">
        <v>1374</v>
      </c>
      <c r="T1620" s="11"/>
      <c r="U1620" s="11"/>
      <c r="V1620" s="11"/>
      <c r="W1620" s="11"/>
      <c r="X1620" s="36">
        <f t="shared" si="50"/>
        <v>0</v>
      </c>
      <c r="Y1620" s="36">
        <f t="shared" si="51"/>
        <v>0</v>
      </c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2"/>
      <c r="AL1620" s="11"/>
      <c r="AM1620" s="12"/>
      <c r="AN1620" s="12"/>
      <c r="AO1620" s="11"/>
      <c r="AP1620" s="11"/>
      <c r="AQ1620" s="12"/>
      <c r="AR1620" s="11"/>
      <c r="AS1620" s="12"/>
      <c r="AT1620" s="11"/>
      <c r="AU1620" s="11"/>
      <c r="AV1620" s="11"/>
      <c r="AW1620" s="11"/>
      <c r="AX1620" s="11"/>
      <c r="AY1620" s="11"/>
      <c r="AZ1620" s="11"/>
      <c r="BA1620" s="11"/>
      <c r="BB1620" s="12"/>
      <c r="BC1620" s="11"/>
      <c r="BD1620" s="16"/>
      <c r="BE1620" s="16"/>
    </row>
    <row r="1621" spans="1:57" x14ac:dyDescent="0.3">
      <c r="A1621" s="11" t="s">
        <v>5239</v>
      </c>
      <c r="B1621" s="11" t="s">
        <v>5240</v>
      </c>
      <c r="C1621" s="11" t="s">
        <v>1372</v>
      </c>
      <c r="D1621" s="11" t="s">
        <v>1449</v>
      </c>
      <c r="E1621" s="11" t="s">
        <v>649</v>
      </c>
      <c r="F1621" s="11" t="s">
        <v>649</v>
      </c>
      <c r="G1621" s="13">
        <v>42828.46665509259</v>
      </c>
      <c r="H1621" s="11">
        <v>42865.494814814818</v>
      </c>
      <c r="I1621" s="11" t="s">
        <v>4312</v>
      </c>
      <c r="J1621" s="11" t="s">
        <v>350</v>
      </c>
      <c r="K1621" s="11"/>
      <c r="L1621" s="11" t="s">
        <v>699</v>
      </c>
      <c r="M1621" s="11" t="s">
        <v>353</v>
      </c>
      <c r="N1621" s="11">
        <v>1069960001</v>
      </c>
      <c r="O1621" s="11" t="s">
        <v>1473</v>
      </c>
      <c r="P1621" s="11" t="s">
        <v>77</v>
      </c>
      <c r="Q1621" s="11" t="s">
        <v>369</v>
      </c>
      <c r="R1621" s="11" t="s">
        <v>983</v>
      </c>
      <c r="S1621" s="11" t="s">
        <v>1374</v>
      </c>
      <c r="T1621" s="11">
        <v>20</v>
      </c>
      <c r="U1621" s="11">
        <v>20</v>
      </c>
      <c r="V1621" s="11"/>
      <c r="W1621" s="11"/>
      <c r="X1621" s="36">
        <f t="shared" si="50"/>
        <v>20</v>
      </c>
      <c r="Y1621" s="36">
        <f t="shared" si="51"/>
        <v>20</v>
      </c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2"/>
      <c r="AL1621" s="12"/>
      <c r="AM1621" s="11"/>
      <c r="AN1621" s="11"/>
      <c r="AO1621" s="11"/>
      <c r="AP1621" s="11"/>
      <c r="AQ1621" s="11"/>
      <c r="AR1621" s="11"/>
      <c r="AS1621" s="12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6"/>
      <c r="BE1621" s="16"/>
    </row>
    <row r="1622" spans="1:57" x14ac:dyDescent="0.3">
      <c r="A1622" s="11" t="s">
        <v>5241</v>
      </c>
      <c r="B1622" s="11" t="s">
        <v>5242</v>
      </c>
      <c r="C1622" s="11" t="s">
        <v>1372</v>
      </c>
      <c r="D1622" s="11" t="s">
        <v>1449</v>
      </c>
      <c r="E1622" s="11" t="s">
        <v>649</v>
      </c>
      <c r="F1622" s="11" t="s">
        <v>649</v>
      </c>
      <c r="G1622" s="13">
        <v>42828.480104166665</v>
      </c>
      <c r="H1622" s="11">
        <v>42865.578819444447</v>
      </c>
      <c r="I1622" s="11" t="s">
        <v>4312</v>
      </c>
      <c r="J1622" s="11" t="s">
        <v>350</v>
      </c>
      <c r="K1622" s="11"/>
      <c r="L1622" s="11" t="s">
        <v>699</v>
      </c>
      <c r="M1622" s="11" t="s">
        <v>353</v>
      </c>
      <c r="N1622" s="11">
        <v>1069960001</v>
      </c>
      <c r="O1622" s="11" t="s">
        <v>1473</v>
      </c>
      <c r="P1622" s="11" t="s">
        <v>77</v>
      </c>
      <c r="Q1622" s="11" t="s">
        <v>369</v>
      </c>
      <c r="R1622" s="11" t="s">
        <v>983</v>
      </c>
      <c r="S1622" s="11" t="s">
        <v>1374</v>
      </c>
      <c r="T1622" s="11">
        <v>16</v>
      </c>
      <c r="U1622" s="11">
        <v>16</v>
      </c>
      <c r="V1622" s="11"/>
      <c r="W1622" s="11"/>
      <c r="X1622" s="36">
        <f t="shared" si="50"/>
        <v>16</v>
      </c>
      <c r="Y1622" s="36">
        <f t="shared" si="51"/>
        <v>16</v>
      </c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2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2"/>
      <c r="BC1622" s="11"/>
      <c r="BD1622" s="16"/>
      <c r="BE1622" s="16"/>
    </row>
    <row r="1623" spans="1:57" x14ac:dyDescent="0.3">
      <c r="A1623" s="11" t="s">
        <v>5243</v>
      </c>
      <c r="B1623" s="11" t="s">
        <v>5244</v>
      </c>
      <c r="C1623" s="11" t="s">
        <v>1372</v>
      </c>
      <c r="D1623" s="11" t="s">
        <v>983</v>
      </c>
      <c r="E1623" s="11" t="s">
        <v>92</v>
      </c>
      <c r="F1623" s="11" t="s">
        <v>92</v>
      </c>
      <c r="G1623" s="13">
        <v>42828.557037037041</v>
      </c>
      <c r="H1623" s="11"/>
      <c r="I1623" s="11"/>
      <c r="J1623" s="11" t="s">
        <v>350</v>
      </c>
      <c r="K1623" s="11"/>
      <c r="L1623" s="11" t="s">
        <v>1047</v>
      </c>
      <c r="M1623" s="11" t="s">
        <v>353</v>
      </c>
      <c r="N1623" s="11">
        <v>1200749</v>
      </c>
      <c r="O1623" s="11" t="s">
        <v>1475</v>
      </c>
      <c r="P1623" s="11" t="s">
        <v>111</v>
      </c>
      <c r="Q1623" s="11"/>
      <c r="R1623" s="11"/>
      <c r="S1623" s="11" t="s">
        <v>1374</v>
      </c>
      <c r="T1623" s="11">
        <v>5</v>
      </c>
      <c r="U1623" s="11"/>
      <c r="V1623" s="11"/>
      <c r="W1623" s="11"/>
      <c r="X1623" s="36">
        <f t="shared" si="50"/>
        <v>5</v>
      </c>
      <c r="Y1623" s="36">
        <f t="shared" si="51"/>
        <v>0</v>
      </c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6"/>
      <c r="BE1623" s="16"/>
    </row>
    <row r="1624" spans="1:57" x14ac:dyDescent="0.3">
      <c r="A1624" s="11" t="s">
        <v>5245</v>
      </c>
      <c r="B1624" s="11" t="s">
        <v>5246</v>
      </c>
      <c r="C1624" s="11" t="s">
        <v>1372</v>
      </c>
      <c r="D1624" s="11" t="s">
        <v>1485</v>
      </c>
      <c r="E1624" s="11" t="s">
        <v>741</v>
      </c>
      <c r="F1624" s="11" t="s">
        <v>741</v>
      </c>
      <c r="G1624" s="13">
        <v>42828.624432870369</v>
      </c>
      <c r="H1624" s="11"/>
      <c r="I1624" s="11"/>
      <c r="J1624" s="11" t="s">
        <v>354</v>
      </c>
      <c r="K1624" s="11"/>
      <c r="L1624" s="11" t="s">
        <v>700</v>
      </c>
      <c r="M1624" s="11" t="s">
        <v>353</v>
      </c>
      <c r="N1624" s="11">
        <v>1069960001</v>
      </c>
      <c r="O1624" s="11" t="s">
        <v>1473</v>
      </c>
      <c r="P1624" s="11" t="s">
        <v>61</v>
      </c>
      <c r="Q1624" s="11" t="s">
        <v>369</v>
      </c>
      <c r="R1624" s="11" t="s">
        <v>978</v>
      </c>
      <c r="S1624" s="11" t="s">
        <v>1374</v>
      </c>
      <c r="T1624" s="11"/>
      <c r="U1624" s="11"/>
      <c r="V1624" s="11"/>
      <c r="W1624" s="11"/>
      <c r="X1624" s="36">
        <f t="shared" si="50"/>
        <v>0</v>
      </c>
      <c r="Y1624" s="36">
        <f t="shared" si="51"/>
        <v>0</v>
      </c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2"/>
      <c r="AL1624" s="12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6"/>
      <c r="BE1624" s="16"/>
    </row>
    <row r="1625" spans="1:57" x14ac:dyDescent="0.3">
      <c r="A1625" s="11" t="s">
        <v>5247</v>
      </c>
      <c r="B1625" s="11" t="s">
        <v>5248</v>
      </c>
      <c r="C1625" s="11" t="s">
        <v>1372</v>
      </c>
      <c r="D1625" s="11" t="s">
        <v>1502</v>
      </c>
      <c r="E1625" s="11" t="s">
        <v>376</v>
      </c>
      <c r="F1625" s="11" t="s">
        <v>376</v>
      </c>
      <c r="G1625" s="13">
        <v>42829.412465277775</v>
      </c>
      <c r="H1625" s="11"/>
      <c r="I1625" s="11"/>
      <c r="J1625" s="11" t="s">
        <v>354</v>
      </c>
      <c r="K1625" s="11"/>
      <c r="L1625" s="11" t="s">
        <v>699</v>
      </c>
      <c r="M1625" s="11" t="s">
        <v>353</v>
      </c>
      <c r="N1625" s="11">
        <v>1069960001</v>
      </c>
      <c r="O1625" s="11" t="s">
        <v>1473</v>
      </c>
      <c r="P1625" s="11" t="s">
        <v>61</v>
      </c>
      <c r="Q1625" s="11" t="s">
        <v>369</v>
      </c>
      <c r="R1625" s="11" t="s">
        <v>978</v>
      </c>
      <c r="S1625" s="11" t="s">
        <v>1374</v>
      </c>
      <c r="T1625" s="11"/>
      <c r="U1625" s="11"/>
      <c r="V1625" s="11"/>
      <c r="W1625" s="11"/>
      <c r="X1625" s="36">
        <f t="shared" si="50"/>
        <v>0</v>
      </c>
      <c r="Y1625" s="36">
        <f t="shared" si="51"/>
        <v>0</v>
      </c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2"/>
      <c r="AL1625" s="12"/>
      <c r="AM1625" s="12"/>
      <c r="AN1625" s="12"/>
      <c r="AO1625" s="11"/>
      <c r="AP1625" s="11"/>
      <c r="AQ1625" s="12"/>
      <c r="AR1625" s="12"/>
      <c r="AS1625" s="12"/>
      <c r="AT1625" s="11"/>
      <c r="AU1625" s="11"/>
      <c r="AV1625" s="11"/>
      <c r="AW1625" s="11"/>
      <c r="AX1625" s="11"/>
      <c r="AY1625" s="11"/>
      <c r="AZ1625" s="11"/>
      <c r="BA1625" s="11"/>
      <c r="BB1625" s="12"/>
      <c r="BC1625" s="11"/>
      <c r="BD1625" s="16"/>
      <c r="BE1625" s="16"/>
    </row>
    <row r="1626" spans="1:57" x14ac:dyDescent="0.3">
      <c r="A1626" s="11" t="s">
        <v>5249</v>
      </c>
      <c r="B1626" s="11" t="s">
        <v>5250</v>
      </c>
      <c r="C1626" s="11" t="s">
        <v>1372</v>
      </c>
      <c r="D1626" s="11" t="s">
        <v>1440</v>
      </c>
      <c r="E1626" s="11" t="s">
        <v>77</v>
      </c>
      <c r="F1626" s="11" t="s">
        <v>77</v>
      </c>
      <c r="G1626" s="13">
        <v>42829.473321759258</v>
      </c>
      <c r="H1626" s="13"/>
      <c r="I1626" s="11"/>
      <c r="J1626" s="11" t="s">
        <v>350</v>
      </c>
      <c r="K1626" s="11"/>
      <c r="L1626" s="11" t="s">
        <v>699</v>
      </c>
      <c r="M1626" s="11" t="s">
        <v>353</v>
      </c>
      <c r="N1626" s="11">
        <v>1069960001</v>
      </c>
      <c r="O1626" s="11" t="s">
        <v>1475</v>
      </c>
      <c r="P1626" s="11" t="s">
        <v>77</v>
      </c>
      <c r="Q1626" s="11" t="s">
        <v>369</v>
      </c>
      <c r="R1626" s="11" t="s">
        <v>983</v>
      </c>
      <c r="S1626" s="11" t="s">
        <v>1374</v>
      </c>
      <c r="T1626" s="11">
        <v>312</v>
      </c>
      <c r="U1626" s="11">
        <v>130</v>
      </c>
      <c r="V1626" s="11"/>
      <c r="W1626" s="11"/>
      <c r="X1626" s="36">
        <f t="shared" si="50"/>
        <v>312</v>
      </c>
      <c r="Y1626" s="36">
        <f t="shared" si="51"/>
        <v>130</v>
      </c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2"/>
      <c r="AL1626" s="12"/>
      <c r="AM1626" s="12"/>
      <c r="AN1626" s="12"/>
      <c r="AO1626" s="11"/>
      <c r="AP1626" s="11"/>
      <c r="AQ1626" s="11"/>
      <c r="AR1626" s="11"/>
      <c r="AS1626" s="12"/>
      <c r="AT1626" s="11"/>
      <c r="AU1626" s="11"/>
      <c r="AV1626" s="11"/>
      <c r="AW1626" s="11"/>
      <c r="AX1626" s="11"/>
      <c r="AY1626" s="11"/>
      <c r="AZ1626" s="11"/>
      <c r="BA1626" s="11"/>
      <c r="BB1626" s="12"/>
      <c r="BC1626" s="11"/>
      <c r="BD1626" s="16"/>
      <c r="BE1626" s="16"/>
    </row>
    <row r="1627" spans="1:57" x14ac:dyDescent="0.3">
      <c r="A1627" s="11" t="s">
        <v>5251</v>
      </c>
      <c r="B1627" s="11" t="s">
        <v>5252</v>
      </c>
      <c r="C1627" s="11" t="s">
        <v>1372</v>
      </c>
      <c r="D1627" s="11" t="s">
        <v>1507</v>
      </c>
      <c r="E1627" s="11" t="s">
        <v>497</v>
      </c>
      <c r="F1627" s="11" t="s">
        <v>497</v>
      </c>
      <c r="G1627" s="13">
        <v>42829.571944444448</v>
      </c>
      <c r="H1627" s="11"/>
      <c r="I1627" s="11"/>
      <c r="J1627" s="11" t="s">
        <v>387</v>
      </c>
      <c r="K1627" s="11"/>
      <c r="L1627" s="11" t="s">
        <v>704</v>
      </c>
      <c r="M1627" s="11" t="s">
        <v>348</v>
      </c>
      <c r="N1627" s="11">
        <v>1069960001</v>
      </c>
      <c r="O1627" s="11" t="s">
        <v>1475</v>
      </c>
      <c r="P1627" s="11" t="s">
        <v>165</v>
      </c>
      <c r="Q1627" s="11" t="s">
        <v>369</v>
      </c>
      <c r="R1627" s="11"/>
      <c r="S1627" s="11" t="s">
        <v>1383</v>
      </c>
      <c r="T1627" s="11">
        <v>100</v>
      </c>
      <c r="U1627" s="11"/>
      <c r="V1627" s="11">
        <v>55</v>
      </c>
      <c r="W1627" s="11"/>
      <c r="X1627" s="36">
        <f t="shared" si="50"/>
        <v>155</v>
      </c>
      <c r="Y1627" s="36">
        <f t="shared" si="51"/>
        <v>0</v>
      </c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6"/>
      <c r="BE1627" s="16"/>
    </row>
    <row r="1628" spans="1:57" x14ac:dyDescent="0.3">
      <c r="A1628" s="11" t="s">
        <v>5253</v>
      </c>
      <c r="B1628" s="11" t="s">
        <v>5254</v>
      </c>
      <c r="C1628" s="11" t="s">
        <v>1372</v>
      </c>
      <c r="D1628" s="11" t="s">
        <v>3522</v>
      </c>
      <c r="E1628" s="11" t="s">
        <v>412</v>
      </c>
      <c r="F1628" s="11" t="s">
        <v>412</v>
      </c>
      <c r="G1628" s="13">
        <v>42830.352222222224</v>
      </c>
      <c r="H1628" s="11">
        <v>42858.124016203707</v>
      </c>
      <c r="I1628" s="11" t="s">
        <v>5019</v>
      </c>
      <c r="J1628" s="11" t="s">
        <v>387</v>
      </c>
      <c r="K1628" s="11"/>
      <c r="L1628" s="11" t="s">
        <v>699</v>
      </c>
      <c r="M1628" s="11" t="s">
        <v>353</v>
      </c>
      <c r="N1628" s="11">
        <v>1069960001</v>
      </c>
      <c r="O1628" s="11" t="s">
        <v>1473</v>
      </c>
      <c r="P1628" s="11" t="s">
        <v>165</v>
      </c>
      <c r="Q1628" s="11"/>
      <c r="R1628" s="11" t="s">
        <v>979</v>
      </c>
      <c r="S1628" s="11" t="s">
        <v>1383</v>
      </c>
      <c r="T1628" s="11"/>
      <c r="U1628" s="11"/>
      <c r="V1628" s="11"/>
      <c r="W1628" s="11"/>
      <c r="X1628" s="36">
        <f t="shared" ref="X1628:X1691" si="52">T1628+V1628</f>
        <v>0</v>
      </c>
      <c r="Y1628" s="36">
        <f t="shared" ref="Y1628:Y1691" si="53">U1628+W1628</f>
        <v>0</v>
      </c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6"/>
      <c r="BE1628" s="16"/>
    </row>
    <row r="1629" spans="1:57" x14ac:dyDescent="0.3">
      <c r="A1629" s="11" t="s">
        <v>5255</v>
      </c>
      <c r="B1629" s="11" t="s">
        <v>5256</v>
      </c>
      <c r="C1629" s="11" t="s">
        <v>1372</v>
      </c>
      <c r="D1629" s="11" t="s">
        <v>3968</v>
      </c>
      <c r="E1629" s="11" t="s">
        <v>3042</v>
      </c>
      <c r="F1629" s="11" t="s">
        <v>3042</v>
      </c>
      <c r="G1629" s="13">
        <v>42830.374178240738</v>
      </c>
      <c r="H1629" s="13">
        <v>42858.360405092593</v>
      </c>
      <c r="I1629" s="11" t="s">
        <v>574</v>
      </c>
      <c r="J1629" s="11" t="s">
        <v>350</v>
      </c>
      <c r="K1629" s="11"/>
      <c r="L1629" s="11" t="s">
        <v>699</v>
      </c>
      <c r="M1629" s="11" t="s">
        <v>353</v>
      </c>
      <c r="N1629" s="11">
        <v>1069960001</v>
      </c>
      <c r="O1629" s="11" t="s">
        <v>1473</v>
      </c>
      <c r="P1629" s="11" t="s">
        <v>135</v>
      </c>
      <c r="Q1629" s="11" t="s">
        <v>2180</v>
      </c>
      <c r="R1629" s="11"/>
      <c r="S1629" s="11" t="s">
        <v>1383</v>
      </c>
      <c r="T1629" s="11">
        <v>455</v>
      </c>
      <c r="U1629" s="11"/>
      <c r="V1629" s="11"/>
      <c r="W1629" s="11"/>
      <c r="X1629" s="36">
        <f t="shared" si="52"/>
        <v>455</v>
      </c>
      <c r="Y1629" s="36">
        <f t="shared" si="53"/>
        <v>0</v>
      </c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6"/>
      <c r="BE1629" s="16"/>
    </row>
    <row r="1630" spans="1:57" x14ac:dyDescent="0.3">
      <c r="A1630" s="11" t="s">
        <v>5257</v>
      </c>
      <c r="B1630" s="11" t="s">
        <v>5258</v>
      </c>
      <c r="C1630" s="11" t="s">
        <v>1372</v>
      </c>
      <c r="D1630" s="11" t="s">
        <v>1476</v>
      </c>
      <c r="E1630" s="11" t="s">
        <v>3485</v>
      </c>
      <c r="F1630" s="11" t="s">
        <v>351</v>
      </c>
      <c r="G1630" s="13">
        <v>42830.388194444444</v>
      </c>
      <c r="H1630" s="11"/>
      <c r="I1630" s="11"/>
      <c r="J1630" s="11" t="s">
        <v>357</v>
      </c>
      <c r="K1630" s="11"/>
      <c r="L1630" s="11" t="s">
        <v>704</v>
      </c>
      <c r="M1630" s="11" t="s">
        <v>348</v>
      </c>
      <c r="N1630" s="11">
        <v>1069960001</v>
      </c>
      <c r="O1630" s="11" t="s">
        <v>1475</v>
      </c>
      <c r="P1630" s="11" t="s">
        <v>124</v>
      </c>
      <c r="Q1630" s="11" t="s">
        <v>369</v>
      </c>
      <c r="R1630" s="11" t="s">
        <v>978</v>
      </c>
      <c r="S1630" s="11" t="s">
        <v>1383</v>
      </c>
      <c r="T1630" s="11"/>
      <c r="U1630" s="11"/>
      <c r="V1630" s="11"/>
      <c r="W1630" s="11"/>
      <c r="X1630" s="36">
        <f t="shared" si="52"/>
        <v>0</v>
      </c>
      <c r="Y1630" s="36">
        <f t="shared" si="53"/>
        <v>0</v>
      </c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2"/>
      <c r="AN1630" s="11"/>
      <c r="AO1630" s="11"/>
      <c r="AP1630" s="11"/>
      <c r="AQ1630" s="11"/>
      <c r="AR1630" s="11"/>
      <c r="AS1630" s="12"/>
      <c r="AT1630" s="11"/>
      <c r="AU1630" s="11"/>
      <c r="AV1630" s="11"/>
      <c r="AW1630" s="11"/>
      <c r="AX1630" s="11"/>
      <c r="AY1630" s="11"/>
      <c r="AZ1630" s="11"/>
      <c r="BA1630" s="11"/>
      <c r="BB1630" s="12"/>
      <c r="BC1630" s="11"/>
      <c r="BD1630" s="16"/>
      <c r="BE1630" s="16"/>
    </row>
    <row r="1631" spans="1:57" x14ac:dyDescent="0.3">
      <c r="A1631" s="11" t="s">
        <v>5259</v>
      </c>
      <c r="B1631" s="11" t="s">
        <v>5260</v>
      </c>
      <c r="C1631" s="11" t="s">
        <v>1372</v>
      </c>
      <c r="D1631" s="11" t="s">
        <v>1382</v>
      </c>
      <c r="E1631" s="11" t="s">
        <v>412</v>
      </c>
      <c r="F1631" s="11" t="s">
        <v>412</v>
      </c>
      <c r="G1631" s="13">
        <v>42830.403680555559</v>
      </c>
      <c r="H1631" s="11">
        <v>42857.140185185184</v>
      </c>
      <c r="I1631" s="11" t="s">
        <v>3523</v>
      </c>
      <c r="J1631" s="11" t="s">
        <v>387</v>
      </c>
      <c r="K1631" s="11"/>
      <c r="L1631" s="11" t="s">
        <v>699</v>
      </c>
      <c r="M1631" s="11" t="s">
        <v>353</v>
      </c>
      <c r="N1631" s="11">
        <v>1069960001</v>
      </c>
      <c r="O1631" s="11" t="s">
        <v>1473</v>
      </c>
      <c r="P1631" s="11" t="s">
        <v>165</v>
      </c>
      <c r="Q1631" s="11"/>
      <c r="R1631" s="11" t="s">
        <v>979</v>
      </c>
      <c r="S1631" s="11" t="s">
        <v>1383</v>
      </c>
      <c r="T1631" s="11"/>
      <c r="U1631" s="11"/>
      <c r="V1631" s="11"/>
      <c r="W1631" s="11"/>
      <c r="X1631" s="36">
        <f t="shared" si="52"/>
        <v>0</v>
      </c>
      <c r="Y1631" s="36">
        <f t="shared" si="53"/>
        <v>0</v>
      </c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2"/>
      <c r="AN1631" s="11"/>
      <c r="AO1631" s="12"/>
      <c r="AP1631" s="11"/>
      <c r="AQ1631" s="12"/>
      <c r="AR1631" s="12"/>
      <c r="AS1631" s="12"/>
      <c r="AT1631" s="11"/>
      <c r="AU1631" s="11"/>
      <c r="AV1631" s="11"/>
      <c r="AW1631" s="11"/>
      <c r="AX1631" s="11"/>
      <c r="AY1631" s="11"/>
      <c r="AZ1631" s="11"/>
      <c r="BA1631" s="11"/>
      <c r="BB1631" s="12"/>
      <c r="BC1631" s="11"/>
      <c r="BD1631" s="16"/>
      <c r="BE1631" s="16"/>
    </row>
    <row r="1632" spans="1:57" x14ac:dyDescent="0.3">
      <c r="A1632" s="11" t="s">
        <v>5261</v>
      </c>
      <c r="B1632" s="11" t="s">
        <v>5262</v>
      </c>
      <c r="C1632" s="11" t="s">
        <v>1372</v>
      </c>
      <c r="D1632" s="11" t="s">
        <v>1511</v>
      </c>
      <c r="E1632" s="11" t="s">
        <v>520</v>
      </c>
      <c r="F1632" s="11" t="s">
        <v>520</v>
      </c>
      <c r="G1632" s="13">
        <v>42830.491759259261</v>
      </c>
      <c r="H1632" s="11"/>
      <c r="I1632" s="11"/>
      <c r="J1632" s="11" t="s">
        <v>350</v>
      </c>
      <c r="K1632" s="11"/>
      <c r="L1632" s="11" t="s">
        <v>704</v>
      </c>
      <c r="M1632" s="11" t="s">
        <v>348</v>
      </c>
      <c r="N1632" s="11">
        <v>1019950020</v>
      </c>
      <c r="O1632" s="11" t="s">
        <v>1475</v>
      </c>
      <c r="P1632" s="11" t="s">
        <v>520</v>
      </c>
      <c r="Q1632" s="11"/>
      <c r="R1632" s="11" t="s">
        <v>983</v>
      </c>
      <c r="S1632" s="11" t="s">
        <v>1374</v>
      </c>
      <c r="T1632" s="11"/>
      <c r="U1632" s="11"/>
      <c r="V1632" s="11"/>
      <c r="W1632" s="11"/>
      <c r="X1632" s="36">
        <f t="shared" si="52"/>
        <v>0</v>
      </c>
      <c r="Y1632" s="36">
        <f t="shared" si="53"/>
        <v>0</v>
      </c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6"/>
      <c r="BE1632" s="16"/>
    </row>
    <row r="1633" spans="1:57" x14ac:dyDescent="0.3">
      <c r="A1633" s="11" t="s">
        <v>5263</v>
      </c>
      <c r="B1633" s="11" t="s">
        <v>5264</v>
      </c>
      <c r="C1633" s="11" t="s">
        <v>1372</v>
      </c>
      <c r="D1633" s="11" t="s">
        <v>1497</v>
      </c>
      <c r="E1633" s="11" t="s">
        <v>650</v>
      </c>
      <c r="F1633" s="11" t="s">
        <v>650</v>
      </c>
      <c r="G1633" s="13">
        <v>42831.355902777781</v>
      </c>
      <c r="H1633" s="11"/>
      <c r="I1633" s="11"/>
      <c r="J1633" s="11" t="s">
        <v>350</v>
      </c>
      <c r="K1633" s="11"/>
      <c r="L1633" s="11" t="s">
        <v>699</v>
      </c>
      <c r="M1633" s="11" t="s">
        <v>353</v>
      </c>
      <c r="N1633" s="11">
        <v>1069960001</v>
      </c>
      <c r="O1633" s="11" t="s">
        <v>1473</v>
      </c>
      <c r="P1633" s="11" t="s">
        <v>61</v>
      </c>
      <c r="Q1633" s="11" t="s">
        <v>369</v>
      </c>
      <c r="R1633" s="11" t="s">
        <v>978</v>
      </c>
      <c r="S1633" s="11" t="s">
        <v>1374</v>
      </c>
      <c r="T1633" s="11"/>
      <c r="U1633" s="11"/>
      <c r="V1633" s="11"/>
      <c r="W1633" s="11"/>
      <c r="X1633" s="36">
        <f t="shared" si="52"/>
        <v>0</v>
      </c>
      <c r="Y1633" s="36">
        <f t="shared" si="53"/>
        <v>0</v>
      </c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6"/>
      <c r="BE1633" s="16"/>
    </row>
    <row r="1634" spans="1:57" x14ac:dyDescent="0.3">
      <c r="A1634" s="11" t="s">
        <v>5265</v>
      </c>
      <c r="B1634" s="11" t="s">
        <v>5266</v>
      </c>
      <c r="C1634" s="11" t="s">
        <v>1372</v>
      </c>
      <c r="D1634" s="11" t="s">
        <v>1471</v>
      </c>
      <c r="E1634" s="11" t="s">
        <v>444</v>
      </c>
      <c r="F1634" s="11" t="s">
        <v>633</v>
      </c>
      <c r="G1634" s="13">
        <v>42831.446875000001</v>
      </c>
      <c r="H1634" s="11">
        <v>42842.539618055554</v>
      </c>
      <c r="I1634" s="11" t="s">
        <v>633</v>
      </c>
      <c r="J1634" s="11" t="s">
        <v>359</v>
      </c>
      <c r="K1634" s="11"/>
      <c r="L1634" s="11" t="s">
        <v>699</v>
      </c>
      <c r="M1634" s="11" t="s">
        <v>353</v>
      </c>
      <c r="N1634" s="11">
        <v>1019960001</v>
      </c>
      <c r="O1634" s="11" t="s">
        <v>1473</v>
      </c>
      <c r="P1634" s="11" t="s">
        <v>115</v>
      </c>
      <c r="Q1634" s="11"/>
      <c r="R1634" s="11" t="s">
        <v>980</v>
      </c>
      <c r="S1634" s="11" t="s">
        <v>1374</v>
      </c>
      <c r="T1634" s="11"/>
      <c r="U1634" s="11"/>
      <c r="V1634" s="11"/>
      <c r="W1634" s="11"/>
      <c r="X1634" s="36">
        <f t="shared" si="52"/>
        <v>0</v>
      </c>
      <c r="Y1634" s="36">
        <f t="shared" si="53"/>
        <v>0</v>
      </c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2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6"/>
      <c r="BE1634" s="16"/>
    </row>
    <row r="1635" spans="1:57" x14ac:dyDescent="0.3">
      <c r="A1635" s="11" t="s">
        <v>5267</v>
      </c>
      <c r="B1635" s="11" t="s">
        <v>5268</v>
      </c>
      <c r="C1635" s="11" t="s">
        <v>1372</v>
      </c>
      <c r="D1635" s="11" t="s">
        <v>1485</v>
      </c>
      <c r="E1635" s="11" t="s">
        <v>741</v>
      </c>
      <c r="F1635" s="11" t="s">
        <v>741</v>
      </c>
      <c r="G1635" s="13">
        <v>42831.472372685188</v>
      </c>
      <c r="H1635" s="13"/>
      <c r="I1635" s="11"/>
      <c r="J1635" s="11" t="s">
        <v>354</v>
      </c>
      <c r="K1635" s="11"/>
      <c r="L1635" s="11" t="s">
        <v>699</v>
      </c>
      <c r="M1635" s="11" t="s">
        <v>353</v>
      </c>
      <c r="N1635" s="11">
        <v>1069960001</v>
      </c>
      <c r="O1635" s="11" t="s">
        <v>1473</v>
      </c>
      <c r="P1635" s="11" t="s">
        <v>61</v>
      </c>
      <c r="Q1635" s="11" t="s">
        <v>369</v>
      </c>
      <c r="R1635" s="11" t="s">
        <v>978</v>
      </c>
      <c r="S1635" s="11" t="s">
        <v>1383</v>
      </c>
      <c r="T1635" s="11">
        <v>55</v>
      </c>
      <c r="U1635" s="11"/>
      <c r="V1635" s="11"/>
      <c r="W1635" s="11"/>
      <c r="X1635" s="36">
        <f t="shared" si="52"/>
        <v>55</v>
      </c>
      <c r="Y1635" s="36">
        <f t="shared" si="53"/>
        <v>0</v>
      </c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6"/>
      <c r="BE1635" s="16"/>
    </row>
    <row r="1636" spans="1:57" x14ac:dyDescent="0.3">
      <c r="A1636" s="11" t="s">
        <v>5269</v>
      </c>
      <c r="B1636" s="11" t="s">
        <v>5270</v>
      </c>
      <c r="C1636" s="11" t="s">
        <v>1372</v>
      </c>
      <c r="D1636" s="11" t="s">
        <v>1476</v>
      </c>
      <c r="E1636" s="11" t="s">
        <v>3485</v>
      </c>
      <c r="F1636" s="11" t="s">
        <v>351</v>
      </c>
      <c r="G1636" s="13">
        <v>42831.540833333333</v>
      </c>
      <c r="H1636" s="11"/>
      <c r="I1636" s="11"/>
      <c r="J1636" s="11" t="s">
        <v>357</v>
      </c>
      <c r="K1636" s="11"/>
      <c r="L1636" s="11" t="s">
        <v>704</v>
      </c>
      <c r="M1636" s="11" t="s">
        <v>348</v>
      </c>
      <c r="N1636" s="11">
        <v>1069960001</v>
      </c>
      <c r="O1636" s="11" t="s">
        <v>1475</v>
      </c>
      <c r="P1636" s="11" t="s">
        <v>124</v>
      </c>
      <c r="Q1636" s="11" t="s">
        <v>369</v>
      </c>
      <c r="R1636" s="11" t="s">
        <v>978</v>
      </c>
      <c r="S1636" s="11" t="s">
        <v>1383</v>
      </c>
      <c r="T1636" s="11">
        <v>880</v>
      </c>
      <c r="U1636" s="11">
        <v>8</v>
      </c>
      <c r="V1636" s="11"/>
      <c r="W1636" s="11"/>
      <c r="X1636" s="36">
        <f t="shared" si="52"/>
        <v>880</v>
      </c>
      <c r="Y1636" s="36">
        <f t="shared" si="53"/>
        <v>8</v>
      </c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/>
      <c r="AS1636" s="12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6"/>
      <c r="BE1636" s="16"/>
    </row>
    <row r="1637" spans="1:57" x14ac:dyDescent="0.3">
      <c r="A1637" s="11" t="s">
        <v>5271</v>
      </c>
      <c r="B1637" s="11" t="s">
        <v>5272</v>
      </c>
      <c r="C1637" s="11" t="s">
        <v>1372</v>
      </c>
      <c r="D1637" s="11" t="s">
        <v>1440</v>
      </c>
      <c r="E1637" s="11" t="s">
        <v>77</v>
      </c>
      <c r="F1637" s="11" t="s">
        <v>77</v>
      </c>
      <c r="G1637" s="13">
        <v>42831.671076388891</v>
      </c>
      <c r="H1637" s="13"/>
      <c r="I1637" s="11"/>
      <c r="J1637" s="11" t="s">
        <v>350</v>
      </c>
      <c r="K1637" s="11"/>
      <c r="L1637" s="11" t="s">
        <v>699</v>
      </c>
      <c r="M1637" s="11" t="s">
        <v>353</v>
      </c>
      <c r="N1637" s="11">
        <v>1019960005</v>
      </c>
      <c r="O1637" s="11" t="s">
        <v>1473</v>
      </c>
      <c r="P1637" s="11" t="s">
        <v>77</v>
      </c>
      <c r="Q1637" s="11" t="s">
        <v>369</v>
      </c>
      <c r="R1637" s="11" t="s">
        <v>983</v>
      </c>
      <c r="S1637" s="11" t="s">
        <v>1374</v>
      </c>
      <c r="T1637" s="11"/>
      <c r="U1637" s="11"/>
      <c r="V1637" s="11"/>
      <c r="W1637" s="11"/>
      <c r="X1637" s="36">
        <f t="shared" si="52"/>
        <v>0</v>
      </c>
      <c r="Y1637" s="36">
        <f t="shared" si="53"/>
        <v>0</v>
      </c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6"/>
      <c r="BE1637" s="16"/>
    </row>
    <row r="1638" spans="1:57" x14ac:dyDescent="0.3">
      <c r="A1638" s="11" t="s">
        <v>5273</v>
      </c>
      <c r="B1638" s="11" t="s">
        <v>5274</v>
      </c>
      <c r="C1638" s="11" t="s">
        <v>1372</v>
      </c>
      <c r="D1638" s="11" t="s">
        <v>1440</v>
      </c>
      <c r="E1638" s="11" t="s">
        <v>77</v>
      </c>
      <c r="F1638" s="11" t="s">
        <v>77</v>
      </c>
      <c r="G1638" s="13">
        <v>42832.344965277778</v>
      </c>
      <c r="H1638" s="13"/>
      <c r="I1638" s="11"/>
      <c r="J1638" s="11" t="s">
        <v>350</v>
      </c>
      <c r="K1638" s="11"/>
      <c r="L1638" s="11" t="s">
        <v>699</v>
      </c>
      <c r="M1638" s="11" t="s">
        <v>353</v>
      </c>
      <c r="N1638" s="11">
        <v>1069960001</v>
      </c>
      <c r="O1638" s="11" t="s">
        <v>1473</v>
      </c>
      <c r="P1638" s="11" t="s">
        <v>77</v>
      </c>
      <c r="Q1638" s="11" t="s">
        <v>2316</v>
      </c>
      <c r="R1638" s="11" t="s">
        <v>983</v>
      </c>
      <c r="S1638" s="11" t="s">
        <v>1374</v>
      </c>
      <c r="T1638" s="11">
        <v>40</v>
      </c>
      <c r="U1638" s="11"/>
      <c r="V1638" s="11"/>
      <c r="W1638" s="11"/>
      <c r="X1638" s="36">
        <f t="shared" si="52"/>
        <v>40</v>
      </c>
      <c r="Y1638" s="36">
        <f t="shared" si="53"/>
        <v>0</v>
      </c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6"/>
      <c r="BE1638" s="16"/>
    </row>
    <row r="1639" spans="1:57" x14ac:dyDescent="0.3">
      <c r="A1639" s="11" t="s">
        <v>5275</v>
      </c>
      <c r="B1639" s="11" t="s">
        <v>5276</v>
      </c>
      <c r="C1639" s="11" t="s">
        <v>1372</v>
      </c>
      <c r="D1639" s="11" t="s">
        <v>1470</v>
      </c>
      <c r="E1639" s="11" t="s">
        <v>555</v>
      </c>
      <c r="F1639" s="11" t="s">
        <v>555</v>
      </c>
      <c r="G1639" s="13">
        <v>42832.390844907408</v>
      </c>
      <c r="H1639" s="11"/>
      <c r="I1639" s="11"/>
      <c r="J1639" s="11" t="s">
        <v>350</v>
      </c>
      <c r="K1639" s="11"/>
      <c r="L1639" s="11" t="s">
        <v>699</v>
      </c>
      <c r="M1639" s="11" t="s">
        <v>353</v>
      </c>
      <c r="N1639" s="11">
        <v>1069960001</v>
      </c>
      <c r="O1639" s="11" t="s">
        <v>1473</v>
      </c>
      <c r="P1639" s="11" t="s">
        <v>241</v>
      </c>
      <c r="Q1639" s="11" t="s">
        <v>2316</v>
      </c>
      <c r="R1639" s="11" t="s">
        <v>983</v>
      </c>
      <c r="S1639" s="11" t="s">
        <v>1374</v>
      </c>
      <c r="T1639" s="11"/>
      <c r="U1639" s="11"/>
      <c r="V1639" s="11"/>
      <c r="W1639" s="11"/>
      <c r="X1639" s="36">
        <f t="shared" si="52"/>
        <v>0</v>
      </c>
      <c r="Y1639" s="36">
        <f t="shared" si="53"/>
        <v>0</v>
      </c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2"/>
      <c r="BC1639" s="11"/>
      <c r="BD1639" s="16"/>
      <c r="BE1639" s="16"/>
    </row>
    <row r="1640" spans="1:57" x14ac:dyDescent="0.3">
      <c r="A1640" s="11" t="s">
        <v>5277</v>
      </c>
      <c r="B1640" s="11" t="s">
        <v>5278</v>
      </c>
      <c r="C1640" s="11" t="s">
        <v>1372</v>
      </c>
      <c r="D1640" s="11" t="s">
        <v>1808</v>
      </c>
      <c r="E1640" s="11" t="s">
        <v>1562</v>
      </c>
      <c r="F1640" s="11" t="s">
        <v>1562</v>
      </c>
      <c r="G1640" s="13">
        <v>42832.552453703705</v>
      </c>
      <c r="H1640" s="13"/>
      <c r="I1640" s="11"/>
      <c r="J1640" s="11" t="s">
        <v>387</v>
      </c>
      <c r="K1640" s="11"/>
      <c r="L1640" s="11" t="s">
        <v>699</v>
      </c>
      <c r="M1640" s="11" t="s">
        <v>353</v>
      </c>
      <c r="N1640" s="11">
        <v>1069960001</v>
      </c>
      <c r="O1640" s="11" t="s">
        <v>1473</v>
      </c>
      <c r="P1640" s="11" t="s">
        <v>165</v>
      </c>
      <c r="Q1640" s="11" t="s">
        <v>369</v>
      </c>
      <c r="R1640" s="11" t="s">
        <v>979</v>
      </c>
      <c r="S1640" s="11" t="s">
        <v>1414</v>
      </c>
      <c r="T1640" s="11">
        <v>60</v>
      </c>
      <c r="U1640" s="11">
        <v>50</v>
      </c>
      <c r="V1640" s="11"/>
      <c r="W1640" s="11"/>
      <c r="X1640" s="36">
        <f t="shared" si="52"/>
        <v>60</v>
      </c>
      <c r="Y1640" s="36">
        <f t="shared" si="53"/>
        <v>50</v>
      </c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2"/>
      <c r="AL1640" s="12"/>
      <c r="AM1640" s="12"/>
      <c r="AN1640" s="12"/>
      <c r="AO1640" s="11"/>
      <c r="AP1640" s="11"/>
      <c r="AQ1640" s="12"/>
      <c r="AR1640" s="11"/>
      <c r="AS1640" s="12"/>
      <c r="AT1640" s="11"/>
      <c r="AU1640" s="11"/>
      <c r="AV1640" s="11"/>
      <c r="AW1640" s="11"/>
      <c r="AX1640" s="11"/>
      <c r="AY1640" s="11"/>
      <c r="AZ1640" s="11"/>
      <c r="BA1640" s="11"/>
      <c r="BB1640" s="12"/>
      <c r="BC1640" s="11"/>
      <c r="BD1640" s="16"/>
      <c r="BE1640" s="16"/>
    </row>
    <row r="1641" spans="1:57" x14ac:dyDescent="0.3">
      <c r="A1641" s="11" t="s">
        <v>5279</v>
      </c>
      <c r="B1641" s="11" t="s">
        <v>5280</v>
      </c>
      <c r="C1641" s="11" t="s">
        <v>1372</v>
      </c>
      <c r="D1641" s="11" t="s">
        <v>1449</v>
      </c>
      <c r="E1641" s="11" t="s">
        <v>649</v>
      </c>
      <c r="F1641" s="11" t="s">
        <v>649</v>
      </c>
      <c r="G1641" s="13">
        <v>42832.619826388887</v>
      </c>
      <c r="H1641" s="11"/>
      <c r="I1641" s="11"/>
      <c r="J1641" s="11" t="s">
        <v>350</v>
      </c>
      <c r="K1641" s="11"/>
      <c r="L1641" s="11" t="s">
        <v>699</v>
      </c>
      <c r="M1641" s="11" t="s">
        <v>353</v>
      </c>
      <c r="N1641" s="11">
        <v>1069960001</v>
      </c>
      <c r="O1641" s="11" t="s">
        <v>1473</v>
      </c>
      <c r="P1641" s="11" t="s">
        <v>77</v>
      </c>
      <c r="Q1641" s="11" t="s">
        <v>369</v>
      </c>
      <c r="R1641" s="11" t="s">
        <v>983</v>
      </c>
      <c r="S1641" s="11" t="s">
        <v>1374</v>
      </c>
      <c r="T1641" s="11"/>
      <c r="U1641" s="11"/>
      <c r="V1641" s="11"/>
      <c r="W1641" s="11"/>
      <c r="X1641" s="36">
        <f t="shared" si="52"/>
        <v>0</v>
      </c>
      <c r="Y1641" s="36">
        <f t="shared" si="53"/>
        <v>0</v>
      </c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6"/>
      <c r="BE1641" s="16"/>
    </row>
    <row r="1642" spans="1:57" x14ac:dyDescent="0.3">
      <c r="A1642" s="11" t="s">
        <v>5281</v>
      </c>
      <c r="B1642" s="11" t="s">
        <v>5272</v>
      </c>
      <c r="C1642" s="11" t="s">
        <v>1372</v>
      </c>
      <c r="D1642" s="11" t="s">
        <v>1449</v>
      </c>
      <c r="E1642" s="11" t="s">
        <v>649</v>
      </c>
      <c r="F1642" s="11" t="s">
        <v>649</v>
      </c>
      <c r="G1642" s="13">
        <v>42832.624421296299</v>
      </c>
      <c r="H1642" s="13"/>
      <c r="I1642" s="11"/>
      <c r="J1642" s="11" t="s">
        <v>350</v>
      </c>
      <c r="K1642" s="11"/>
      <c r="L1642" s="11" t="s">
        <v>699</v>
      </c>
      <c r="M1642" s="11" t="s">
        <v>353</v>
      </c>
      <c r="N1642" s="11">
        <v>1069960001</v>
      </c>
      <c r="O1642" s="11" t="s">
        <v>1473</v>
      </c>
      <c r="P1642" s="11" t="s">
        <v>77</v>
      </c>
      <c r="Q1642" s="11" t="s">
        <v>369</v>
      </c>
      <c r="R1642" s="11" t="s">
        <v>983</v>
      </c>
      <c r="S1642" s="11" t="s">
        <v>1374</v>
      </c>
      <c r="T1642" s="11"/>
      <c r="U1642" s="11"/>
      <c r="V1642" s="11"/>
      <c r="W1642" s="11"/>
      <c r="X1642" s="36">
        <f t="shared" si="52"/>
        <v>0</v>
      </c>
      <c r="Y1642" s="36">
        <f t="shared" si="53"/>
        <v>0</v>
      </c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6"/>
      <c r="BE1642" s="16"/>
    </row>
    <row r="1643" spans="1:57" x14ac:dyDescent="0.3">
      <c r="A1643" s="11" t="s">
        <v>5282</v>
      </c>
      <c r="B1643" s="11" t="s">
        <v>5283</v>
      </c>
      <c r="C1643" s="11" t="s">
        <v>1372</v>
      </c>
      <c r="D1643" s="11" t="s">
        <v>5284</v>
      </c>
      <c r="E1643" s="11" t="s">
        <v>5285</v>
      </c>
      <c r="F1643" s="11" t="s">
        <v>5285</v>
      </c>
      <c r="G1643" s="13">
        <v>42835.226446759261</v>
      </c>
      <c r="H1643" s="11"/>
      <c r="I1643" s="11"/>
      <c r="J1643" s="11" t="s">
        <v>354</v>
      </c>
      <c r="K1643" s="11"/>
      <c r="L1643" s="11" t="s">
        <v>699</v>
      </c>
      <c r="M1643" s="11"/>
      <c r="N1643" s="11">
        <v>1200060</v>
      </c>
      <c r="O1643" s="11"/>
      <c r="P1643" s="11" t="s">
        <v>61</v>
      </c>
      <c r="Q1643" s="11" t="s">
        <v>369</v>
      </c>
      <c r="R1643" s="11" t="s">
        <v>978</v>
      </c>
      <c r="S1643" s="11" t="s">
        <v>1374</v>
      </c>
      <c r="T1643" s="11"/>
      <c r="U1643" s="11"/>
      <c r="V1643" s="11"/>
      <c r="W1643" s="11"/>
      <c r="X1643" s="36">
        <f t="shared" si="52"/>
        <v>0</v>
      </c>
      <c r="Y1643" s="36">
        <f t="shared" si="53"/>
        <v>0</v>
      </c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6"/>
      <c r="BE1643" s="16"/>
    </row>
    <row r="1644" spans="1:57" x14ac:dyDescent="0.3">
      <c r="A1644" s="11" t="s">
        <v>5286</v>
      </c>
      <c r="B1644" s="11" t="s">
        <v>5287</v>
      </c>
      <c r="C1644" s="11" t="s">
        <v>1372</v>
      </c>
      <c r="D1644" s="11" t="s">
        <v>5288</v>
      </c>
      <c r="E1644" s="11" t="s">
        <v>3581</v>
      </c>
      <c r="F1644" s="11" t="s">
        <v>3581</v>
      </c>
      <c r="G1644" s="13">
        <v>42835.304988425924</v>
      </c>
      <c r="H1644" s="11"/>
      <c r="I1644" s="11"/>
      <c r="J1644" s="11" t="s">
        <v>350</v>
      </c>
      <c r="K1644" s="11"/>
      <c r="L1644" s="11" t="s">
        <v>699</v>
      </c>
      <c r="M1644" s="11" t="s">
        <v>353</v>
      </c>
      <c r="N1644" s="11">
        <v>1069960001</v>
      </c>
      <c r="O1644" s="11" t="s">
        <v>1473</v>
      </c>
      <c r="P1644" s="11" t="s">
        <v>77</v>
      </c>
      <c r="Q1644" s="11" t="s">
        <v>2316</v>
      </c>
      <c r="R1644" s="11" t="s">
        <v>983</v>
      </c>
      <c r="S1644" s="11" t="s">
        <v>1374</v>
      </c>
      <c r="T1644" s="11"/>
      <c r="U1644" s="11"/>
      <c r="V1644" s="11"/>
      <c r="W1644" s="11"/>
      <c r="X1644" s="36">
        <f t="shared" si="52"/>
        <v>0</v>
      </c>
      <c r="Y1644" s="36">
        <f t="shared" si="53"/>
        <v>0</v>
      </c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2"/>
      <c r="AN1644" s="12"/>
      <c r="AO1644" s="11"/>
      <c r="AP1644" s="11"/>
      <c r="AQ1644" s="12"/>
      <c r="AR1644" s="12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2"/>
      <c r="BC1644" s="11"/>
      <c r="BD1644" s="16"/>
      <c r="BE1644" s="16"/>
    </row>
    <row r="1645" spans="1:57" x14ac:dyDescent="0.3">
      <c r="A1645" s="11" t="s">
        <v>5289</v>
      </c>
      <c r="B1645" s="11" t="s">
        <v>5290</v>
      </c>
      <c r="C1645" s="11" t="s">
        <v>1372</v>
      </c>
      <c r="D1645" s="11" t="s">
        <v>1504</v>
      </c>
      <c r="E1645" s="11" t="s">
        <v>602</v>
      </c>
      <c r="F1645" s="11" t="s">
        <v>1558</v>
      </c>
      <c r="G1645" s="13">
        <v>42835.474733796298</v>
      </c>
      <c r="H1645" s="13"/>
      <c r="I1645" s="11"/>
      <c r="J1645" s="11" t="s">
        <v>354</v>
      </c>
      <c r="K1645" s="11"/>
      <c r="L1645" s="11" t="s">
        <v>704</v>
      </c>
      <c r="M1645" s="11" t="s">
        <v>348</v>
      </c>
      <c r="N1645" s="11">
        <v>1019960001</v>
      </c>
      <c r="O1645" s="11" t="s">
        <v>1473</v>
      </c>
      <c r="P1645" s="11" t="s">
        <v>602</v>
      </c>
      <c r="Q1645" s="11" t="s">
        <v>369</v>
      </c>
      <c r="R1645" s="11" t="s">
        <v>980</v>
      </c>
      <c r="S1645" s="11" t="s">
        <v>1374</v>
      </c>
      <c r="T1645" s="11"/>
      <c r="U1645" s="11"/>
      <c r="V1645" s="11"/>
      <c r="W1645" s="11"/>
      <c r="X1645" s="36">
        <f t="shared" si="52"/>
        <v>0</v>
      </c>
      <c r="Y1645" s="36">
        <f t="shared" si="53"/>
        <v>0</v>
      </c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6"/>
      <c r="BE1645" s="16"/>
    </row>
    <row r="1646" spans="1:57" x14ac:dyDescent="0.3">
      <c r="A1646" s="11" t="s">
        <v>5291</v>
      </c>
      <c r="B1646" s="11" t="s">
        <v>5292</v>
      </c>
      <c r="C1646" s="11" t="s">
        <v>1372</v>
      </c>
      <c r="D1646" s="11" t="s">
        <v>1449</v>
      </c>
      <c r="E1646" s="11" t="s">
        <v>649</v>
      </c>
      <c r="F1646" s="11" t="s">
        <v>649</v>
      </c>
      <c r="G1646" s="13">
        <v>42835.777766203704</v>
      </c>
      <c r="H1646" s="11">
        <v>42864.30840277778</v>
      </c>
      <c r="I1646" s="11" t="s">
        <v>649</v>
      </c>
      <c r="J1646" s="11" t="s">
        <v>350</v>
      </c>
      <c r="K1646" s="11"/>
      <c r="L1646" s="11" t="s">
        <v>699</v>
      </c>
      <c r="M1646" s="11" t="s">
        <v>353</v>
      </c>
      <c r="N1646" s="11">
        <v>1069960001</v>
      </c>
      <c r="O1646" s="11" t="s">
        <v>1473</v>
      </c>
      <c r="P1646" s="11" t="s">
        <v>77</v>
      </c>
      <c r="Q1646" s="11" t="s">
        <v>369</v>
      </c>
      <c r="R1646" s="11" t="s">
        <v>983</v>
      </c>
      <c r="S1646" s="11" t="s">
        <v>1374</v>
      </c>
      <c r="T1646" s="11">
        <v>16</v>
      </c>
      <c r="U1646" s="11">
        <v>16</v>
      </c>
      <c r="V1646" s="11"/>
      <c r="W1646" s="11"/>
      <c r="X1646" s="36">
        <f t="shared" si="52"/>
        <v>16</v>
      </c>
      <c r="Y1646" s="36">
        <f t="shared" si="53"/>
        <v>16</v>
      </c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2"/>
      <c r="AL1646" s="12"/>
      <c r="AM1646" s="11"/>
      <c r="AN1646" s="11"/>
      <c r="AO1646" s="11"/>
      <c r="AP1646" s="11"/>
      <c r="AQ1646" s="11"/>
      <c r="AR1646" s="11"/>
      <c r="AS1646" s="12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6"/>
      <c r="BE1646" s="16"/>
    </row>
    <row r="1647" spans="1:57" x14ac:dyDescent="0.3">
      <c r="A1647" s="11" t="s">
        <v>5293</v>
      </c>
      <c r="B1647" s="11" t="s">
        <v>5294</v>
      </c>
      <c r="C1647" s="11" t="s">
        <v>1372</v>
      </c>
      <c r="D1647" s="11" t="s">
        <v>1808</v>
      </c>
      <c r="E1647" s="11" t="s">
        <v>497</v>
      </c>
      <c r="F1647" s="11" t="s">
        <v>1562</v>
      </c>
      <c r="G1647" s="13">
        <v>42836.290868055556</v>
      </c>
      <c r="H1647" s="11"/>
      <c r="I1647" s="11"/>
      <c r="J1647" s="11" t="s">
        <v>378</v>
      </c>
      <c r="K1647" s="11"/>
      <c r="L1647" s="11" t="s">
        <v>699</v>
      </c>
      <c r="M1647" s="11" t="s">
        <v>353</v>
      </c>
      <c r="N1647" s="11">
        <v>1069960001</v>
      </c>
      <c r="O1647" s="11" t="s">
        <v>1473</v>
      </c>
      <c r="P1647" s="11" t="s">
        <v>165</v>
      </c>
      <c r="Q1647" s="11"/>
      <c r="R1647" s="11" t="s">
        <v>979</v>
      </c>
      <c r="S1647" s="11" t="s">
        <v>1383</v>
      </c>
      <c r="T1647" s="11"/>
      <c r="U1647" s="11"/>
      <c r="V1647" s="11"/>
      <c r="W1647" s="11"/>
      <c r="X1647" s="36">
        <f t="shared" si="52"/>
        <v>0</v>
      </c>
      <c r="Y1647" s="36">
        <f t="shared" si="53"/>
        <v>0</v>
      </c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6"/>
      <c r="BE1647" s="16"/>
    </row>
    <row r="1648" spans="1:57" x14ac:dyDescent="0.3">
      <c r="A1648" s="11" t="s">
        <v>5295</v>
      </c>
      <c r="B1648" s="11" t="s">
        <v>5296</v>
      </c>
      <c r="C1648" s="11" t="s">
        <v>1372</v>
      </c>
      <c r="D1648" s="11" t="s">
        <v>1449</v>
      </c>
      <c r="E1648" s="11" t="s">
        <v>649</v>
      </c>
      <c r="F1648" s="11" t="s">
        <v>649</v>
      </c>
      <c r="G1648" s="13">
        <v>42836.42628472222</v>
      </c>
      <c r="H1648" s="11">
        <v>42864.324178240742</v>
      </c>
      <c r="I1648" s="11" t="s">
        <v>649</v>
      </c>
      <c r="J1648" s="11" t="s">
        <v>350</v>
      </c>
      <c r="K1648" s="11"/>
      <c r="L1648" s="11" t="s">
        <v>699</v>
      </c>
      <c r="M1648" s="11" t="s">
        <v>353</v>
      </c>
      <c r="N1648" s="11">
        <v>1069960001</v>
      </c>
      <c r="O1648" s="11" t="s">
        <v>1473</v>
      </c>
      <c r="P1648" s="11" t="s">
        <v>77</v>
      </c>
      <c r="Q1648" s="11" t="s">
        <v>369</v>
      </c>
      <c r="R1648" s="11" t="s">
        <v>983</v>
      </c>
      <c r="S1648" s="11"/>
      <c r="T1648" s="11">
        <v>13</v>
      </c>
      <c r="U1648" s="11">
        <v>13</v>
      </c>
      <c r="V1648" s="11"/>
      <c r="W1648" s="11"/>
      <c r="X1648" s="36">
        <f t="shared" si="52"/>
        <v>13</v>
      </c>
      <c r="Y1648" s="36">
        <f t="shared" si="53"/>
        <v>13</v>
      </c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2"/>
      <c r="AL1648" s="12"/>
      <c r="AM1648" s="11"/>
      <c r="AN1648" s="11"/>
      <c r="AO1648" s="11"/>
      <c r="AP1648" s="11"/>
      <c r="AQ1648" s="11"/>
      <c r="AR1648" s="11"/>
      <c r="AS1648" s="12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6"/>
      <c r="BE1648" s="16"/>
    </row>
    <row r="1649" spans="1:57" x14ac:dyDescent="0.3">
      <c r="A1649" s="11" t="s">
        <v>5297</v>
      </c>
      <c r="B1649" s="11" t="s">
        <v>5298</v>
      </c>
      <c r="C1649" s="11" t="s">
        <v>1372</v>
      </c>
      <c r="D1649" s="11" t="s">
        <v>4254</v>
      </c>
      <c r="E1649" s="11" t="s">
        <v>3331</v>
      </c>
      <c r="F1649" s="11" t="s">
        <v>3331</v>
      </c>
      <c r="G1649" s="13">
        <v>42837.473217592589</v>
      </c>
      <c r="H1649" s="11">
        <v>42843.892870370371</v>
      </c>
      <c r="I1649" s="11" t="s">
        <v>3616</v>
      </c>
      <c r="J1649" s="11" t="s">
        <v>378</v>
      </c>
      <c r="K1649" s="11"/>
      <c r="L1649" s="11" t="s">
        <v>699</v>
      </c>
      <c r="M1649" s="11" t="s">
        <v>353</v>
      </c>
      <c r="N1649" s="11">
        <v>1069960001</v>
      </c>
      <c r="O1649" s="11" t="s">
        <v>1473</v>
      </c>
      <c r="P1649" s="11" t="s">
        <v>165</v>
      </c>
      <c r="Q1649" s="11"/>
      <c r="R1649" s="11"/>
      <c r="S1649" s="11" t="s">
        <v>1374</v>
      </c>
      <c r="T1649" s="11"/>
      <c r="U1649" s="11"/>
      <c r="V1649" s="11"/>
      <c r="W1649" s="11"/>
      <c r="X1649" s="36">
        <f t="shared" si="52"/>
        <v>0</v>
      </c>
      <c r="Y1649" s="36">
        <f t="shared" si="53"/>
        <v>0</v>
      </c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6"/>
      <c r="BE1649" s="16"/>
    </row>
    <row r="1650" spans="1:57" x14ac:dyDescent="0.3">
      <c r="A1650" s="11" t="s">
        <v>5299</v>
      </c>
      <c r="B1650" s="11" t="s">
        <v>5300</v>
      </c>
      <c r="C1650" s="11" t="s">
        <v>1372</v>
      </c>
      <c r="D1650" s="11" t="s">
        <v>2880</v>
      </c>
      <c r="E1650" s="11" t="s">
        <v>2881</v>
      </c>
      <c r="F1650" s="11" t="s">
        <v>2881</v>
      </c>
      <c r="G1650" s="13">
        <v>42837.63517361111</v>
      </c>
      <c r="H1650" s="13"/>
      <c r="I1650" s="11"/>
      <c r="J1650" s="11" t="s">
        <v>350</v>
      </c>
      <c r="K1650" s="11"/>
      <c r="L1650" s="11" t="s">
        <v>699</v>
      </c>
      <c r="M1650" s="11" t="s">
        <v>353</v>
      </c>
      <c r="N1650" s="11">
        <v>1069960001</v>
      </c>
      <c r="O1650" s="11" t="s">
        <v>1473</v>
      </c>
      <c r="P1650" s="11" t="s">
        <v>111</v>
      </c>
      <c r="Q1650" s="11"/>
      <c r="R1650" s="11"/>
      <c r="S1650" s="11" t="s">
        <v>1374</v>
      </c>
      <c r="T1650" s="11"/>
      <c r="U1650" s="11"/>
      <c r="V1650" s="11"/>
      <c r="W1650" s="11"/>
      <c r="X1650" s="36">
        <f t="shared" si="52"/>
        <v>0</v>
      </c>
      <c r="Y1650" s="36">
        <f t="shared" si="53"/>
        <v>0</v>
      </c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6"/>
      <c r="BE1650" s="16"/>
    </row>
    <row r="1651" spans="1:57" x14ac:dyDescent="0.3">
      <c r="A1651" s="11" t="s">
        <v>5301</v>
      </c>
      <c r="B1651" s="49" t="s">
        <v>5302</v>
      </c>
      <c r="C1651" s="11" t="s">
        <v>1372</v>
      </c>
      <c r="D1651" s="11" t="s">
        <v>1479</v>
      </c>
      <c r="E1651" s="11" t="s">
        <v>706</v>
      </c>
      <c r="F1651" s="11" t="s">
        <v>706</v>
      </c>
      <c r="G1651" s="13">
        <v>42837.642372685186</v>
      </c>
      <c r="H1651" s="13"/>
      <c r="I1651" s="11"/>
      <c r="J1651" s="11" t="s">
        <v>350</v>
      </c>
      <c r="K1651" s="11"/>
      <c r="L1651" s="11" t="s">
        <v>704</v>
      </c>
      <c r="M1651" s="11" t="s">
        <v>348</v>
      </c>
      <c r="N1651" s="11">
        <v>1019950020</v>
      </c>
      <c r="O1651" s="11" t="s">
        <v>1475</v>
      </c>
      <c r="P1651" s="11" t="s">
        <v>115</v>
      </c>
      <c r="Q1651" s="11" t="s">
        <v>369</v>
      </c>
      <c r="R1651" s="11" t="s">
        <v>980</v>
      </c>
      <c r="S1651" s="11" t="s">
        <v>1374</v>
      </c>
      <c r="T1651" s="11"/>
      <c r="U1651" s="11"/>
      <c r="V1651" s="11"/>
      <c r="W1651" s="11"/>
      <c r="X1651" s="36">
        <f t="shared" si="52"/>
        <v>0</v>
      </c>
      <c r="Y1651" s="36">
        <f t="shared" si="53"/>
        <v>0</v>
      </c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2"/>
      <c r="AL1651" s="11"/>
      <c r="AM1651" s="11"/>
      <c r="AN1651" s="11"/>
      <c r="AO1651" s="11"/>
      <c r="AP1651" s="11"/>
      <c r="AQ1651" s="11"/>
      <c r="AR1651" s="11"/>
      <c r="AS1651" s="12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6"/>
      <c r="BE1651" s="16"/>
    </row>
    <row r="1652" spans="1:57" x14ac:dyDescent="0.3">
      <c r="A1652" s="11" t="s">
        <v>5303</v>
      </c>
      <c r="B1652" s="11" t="s">
        <v>5304</v>
      </c>
      <c r="C1652" s="11" t="s">
        <v>1372</v>
      </c>
      <c r="D1652" s="11" t="s">
        <v>2223</v>
      </c>
      <c r="E1652" s="11" t="s">
        <v>424</v>
      </c>
      <c r="F1652" s="11" t="s">
        <v>424</v>
      </c>
      <c r="G1652" s="13">
        <v>42838.425254629627</v>
      </c>
      <c r="H1652" s="13"/>
      <c r="I1652" s="11"/>
      <c r="J1652" s="11" t="s">
        <v>387</v>
      </c>
      <c r="K1652" s="11"/>
      <c r="L1652" s="11" t="s">
        <v>699</v>
      </c>
      <c r="M1652" s="11" t="s">
        <v>353</v>
      </c>
      <c r="N1652" s="11">
        <v>1069960001</v>
      </c>
      <c r="O1652" s="11" t="s">
        <v>1473</v>
      </c>
      <c r="P1652" s="11" t="s">
        <v>297</v>
      </c>
      <c r="Q1652" s="11" t="s">
        <v>369</v>
      </c>
      <c r="R1652" s="11"/>
      <c r="S1652" s="11" t="s">
        <v>1374</v>
      </c>
      <c r="T1652" s="11"/>
      <c r="U1652" s="11"/>
      <c r="V1652" s="11"/>
      <c r="W1652" s="11"/>
      <c r="X1652" s="36">
        <f t="shared" si="52"/>
        <v>0</v>
      </c>
      <c r="Y1652" s="36">
        <f t="shared" si="53"/>
        <v>0</v>
      </c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6"/>
      <c r="BE1652" s="16"/>
    </row>
    <row r="1653" spans="1:57" x14ac:dyDescent="0.3">
      <c r="A1653" s="11" t="s">
        <v>5305</v>
      </c>
      <c r="B1653" s="11" t="s">
        <v>5306</v>
      </c>
      <c r="C1653" s="11" t="s">
        <v>1372</v>
      </c>
      <c r="D1653" s="11" t="s">
        <v>1453</v>
      </c>
      <c r="E1653" s="11" t="s">
        <v>652</v>
      </c>
      <c r="F1653" s="11" t="s">
        <v>652</v>
      </c>
      <c r="G1653" s="13">
        <v>42838.424560185187</v>
      </c>
      <c r="H1653" s="13"/>
      <c r="I1653" s="11"/>
      <c r="J1653" s="11" t="s">
        <v>350</v>
      </c>
      <c r="K1653" s="11"/>
      <c r="L1653" s="11" t="s">
        <v>699</v>
      </c>
      <c r="M1653" s="11" t="s">
        <v>348</v>
      </c>
      <c r="N1653" s="11">
        <v>1069960001</v>
      </c>
      <c r="O1653" s="11" t="s">
        <v>1475</v>
      </c>
      <c r="P1653" s="11" t="s">
        <v>61</v>
      </c>
      <c r="Q1653" s="11" t="s">
        <v>369</v>
      </c>
      <c r="R1653" s="11" t="s">
        <v>978</v>
      </c>
      <c r="S1653" s="11" t="s">
        <v>1383</v>
      </c>
      <c r="T1653" s="11">
        <v>63</v>
      </c>
      <c r="U1653" s="11"/>
      <c r="V1653" s="11"/>
      <c r="W1653" s="11"/>
      <c r="X1653" s="36">
        <f t="shared" si="52"/>
        <v>63</v>
      </c>
      <c r="Y1653" s="36">
        <f t="shared" si="53"/>
        <v>0</v>
      </c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2"/>
      <c r="AL1653" s="12"/>
      <c r="AM1653" s="11"/>
      <c r="AN1653" s="11"/>
      <c r="AO1653" s="11"/>
      <c r="AP1653" s="11"/>
      <c r="AQ1653" s="12"/>
      <c r="AR1653" s="12"/>
      <c r="AS1653" s="12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6"/>
      <c r="BE1653" s="16"/>
    </row>
    <row r="1654" spans="1:57" x14ac:dyDescent="0.3">
      <c r="A1654" s="11" t="s">
        <v>5307</v>
      </c>
      <c r="B1654" s="11" t="s">
        <v>5308</v>
      </c>
      <c r="C1654" s="11" t="s">
        <v>1372</v>
      </c>
      <c r="D1654" s="11" t="s">
        <v>2871</v>
      </c>
      <c r="E1654" s="11" t="s">
        <v>2872</v>
      </c>
      <c r="F1654" s="11" t="s">
        <v>2872</v>
      </c>
      <c r="G1654" s="13">
        <v>42838.641458333332</v>
      </c>
      <c r="H1654" s="13"/>
      <c r="I1654" s="11"/>
      <c r="J1654" s="11" t="s">
        <v>350</v>
      </c>
      <c r="K1654" s="11"/>
      <c r="L1654" s="11"/>
      <c r="M1654" s="11"/>
      <c r="N1654" s="11"/>
      <c r="O1654" s="11"/>
      <c r="P1654" s="11" t="s">
        <v>77</v>
      </c>
      <c r="Q1654" s="11" t="s">
        <v>369</v>
      </c>
      <c r="R1654" s="11" t="s">
        <v>983</v>
      </c>
      <c r="S1654" s="11" t="s">
        <v>1374</v>
      </c>
      <c r="T1654" s="11"/>
      <c r="U1654" s="11"/>
      <c r="V1654" s="11"/>
      <c r="W1654" s="11"/>
      <c r="X1654" s="36">
        <f t="shared" si="52"/>
        <v>0</v>
      </c>
      <c r="Y1654" s="36">
        <f t="shared" si="53"/>
        <v>0</v>
      </c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2"/>
      <c r="AL1654" s="12"/>
      <c r="AM1654" s="11"/>
      <c r="AN1654" s="11"/>
      <c r="AO1654" s="11"/>
      <c r="AP1654" s="11"/>
      <c r="AQ1654" s="12"/>
      <c r="AR1654" s="12"/>
      <c r="AS1654" s="12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6"/>
      <c r="BE1654" s="16"/>
    </row>
    <row r="1655" spans="1:57" x14ac:dyDescent="0.3">
      <c r="A1655" s="11" t="s">
        <v>5309</v>
      </c>
      <c r="B1655" s="11" t="s">
        <v>5310</v>
      </c>
      <c r="C1655" s="11" t="s">
        <v>1372</v>
      </c>
      <c r="D1655" s="11" t="s">
        <v>5311</v>
      </c>
      <c r="E1655" s="11" t="s">
        <v>2923</v>
      </c>
      <c r="F1655" s="11" t="s">
        <v>5312</v>
      </c>
      <c r="G1655" s="13">
        <v>42838.58357638889</v>
      </c>
      <c r="H1655" s="11">
        <v>42871.169282407405</v>
      </c>
      <c r="I1655" s="11" t="s">
        <v>5019</v>
      </c>
      <c r="J1655" s="11" t="s">
        <v>387</v>
      </c>
      <c r="K1655" s="11"/>
      <c r="L1655" s="11" t="s">
        <v>699</v>
      </c>
      <c r="M1655" s="11" t="s">
        <v>353</v>
      </c>
      <c r="N1655" s="11">
        <v>1069960001</v>
      </c>
      <c r="O1655" s="11" t="s">
        <v>1473</v>
      </c>
      <c r="P1655" s="11" t="s">
        <v>165</v>
      </c>
      <c r="Q1655" s="11"/>
      <c r="R1655" s="11" t="s">
        <v>979</v>
      </c>
      <c r="S1655" s="11" t="s">
        <v>1383</v>
      </c>
      <c r="T1655" s="11"/>
      <c r="U1655" s="11"/>
      <c r="V1655" s="11"/>
      <c r="W1655" s="11"/>
      <c r="X1655" s="36">
        <f t="shared" si="52"/>
        <v>0</v>
      </c>
      <c r="Y1655" s="36">
        <f t="shared" si="53"/>
        <v>0</v>
      </c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2"/>
      <c r="AL1655" s="12"/>
      <c r="AM1655" s="11"/>
      <c r="AN1655" s="11"/>
      <c r="AO1655" s="11"/>
      <c r="AP1655" s="11"/>
      <c r="AQ1655" s="12"/>
      <c r="AR1655" s="12"/>
      <c r="AS1655" s="12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6"/>
      <c r="BE1655" s="16"/>
    </row>
    <row r="1656" spans="1:57" x14ac:dyDescent="0.3">
      <c r="A1656" s="11" t="s">
        <v>5313</v>
      </c>
      <c r="B1656" s="11" t="s">
        <v>5314</v>
      </c>
      <c r="C1656" s="11" t="s">
        <v>1372</v>
      </c>
      <c r="D1656" s="11" t="s">
        <v>1446</v>
      </c>
      <c r="E1656" s="11" t="s">
        <v>550</v>
      </c>
      <c r="F1656" s="11" t="s">
        <v>550</v>
      </c>
      <c r="G1656" s="13">
        <v>42839.375115740739</v>
      </c>
      <c r="H1656" s="11">
        <v>42873.615370370368</v>
      </c>
      <c r="I1656" s="11" t="s">
        <v>550</v>
      </c>
      <c r="J1656" s="11" t="s">
        <v>350</v>
      </c>
      <c r="K1656" s="11"/>
      <c r="L1656" s="11" t="s">
        <v>699</v>
      </c>
      <c r="M1656" s="11" t="s">
        <v>353</v>
      </c>
      <c r="N1656" s="11">
        <v>1019960001</v>
      </c>
      <c r="O1656" s="11" t="s">
        <v>1473</v>
      </c>
      <c r="P1656" s="11" t="s">
        <v>520</v>
      </c>
      <c r="Q1656" s="11" t="s">
        <v>369</v>
      </c>
      <c r="R1656" s="11" t="s">
        <v>983</v>
      </c>
      <c r="S1656" s="11" t="s">
        <v>1374</v>
      </c>
      <c r="T1656" s="11"/>
      <c r="U1656" s="11"/>
      <c r="V1656" s="11">
        <v>35</v>
      </c>
      <c r="W1656" s="11"/>
      <c r="X1656" s="36">
        <f t="shared" si="52"/>
        <v>35</v>
      </c>
      <c r="Y1656" s="36">
        <f t="shared" si="53"/>
        <v>0</v>
      </c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2"/>
      <c r="AL1656" s="11"/>
      <c r="AM1656" s="11"/>
      <c r="AN1656" s="11"/>
      <c r="AO1656" s="11"/>
      <c r="AP1656" s="11"/>
      <c r="AQ1656" s="12"/>
      <c r="AR1656" s="11"/>
      <c r="AS1656" s="12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6"/>
      <c r="BE1656" s="16"/>
    </row>
    <row r="1657" spans="1:57" x14ac:dyDescent="0.3">
      <c r="A1657" s="11" t="s">
        <v>5315</v>
      </c>
      <c r="B1657" s="11" t="s">
        <v>5316</v>
      </c>
      <c r="C1657" s="11" t="s">
        <v>1372</v>
      </c>
      <c r="D1657" s="11" t="s">
        <v>1476</v>
      </c>
      <c r="E1657" s="11" t="s">
        <v>3485</v>
      </c>
      <c r="F1657" s="11" t="s">
        <v>351</v>
      </c>
      <c r="G1657" s="13">
        <v>42839.396655092591</v>
      </c>
      <c r="H1657" s="11"/>
      <c r="I1657" s="11"/>
      <c r="J1657" s="11" t="s">
        <v>357</v>
      </c>
      <c r="K1657" s="11"/>
      <c r="L1657" s="11" t="s">
        <v>704</v>
      </c>
      <c r="M1657" s="11" t="s">
        <v>348</v>
      </c>
      <c r="N1657" s="11">
        <v>1069960001</v>
      </c>
      <c r="O1657" s="11" t="s">
        <v>1475</v>
      </c>
      <c r="P1657" s="11" t="s">
        <v>124</v>
      </c>
      <c r="Q1657" s="11" t="s">
        <v>369</v>
      </c>
      <c r="R1657" s="11" t="s">
        <v>978</v>
      </c>
      <c r="S1657" s="11" t="s">
        <v>1383</v>
      </c>
      <c r="T1657" s="11"/>
      <c r="U1657" s="11"/>
      <c r="V1657" s="11"/>
      <c r="W1657" s="11"/>
      <c r="X1657" s="36">
        <f t="shared" si="52"/>
        <v>0</v>
      </c>
      <c r="Y1657" s="36">
        <f t="shared" si="53"/>
        <v>0</v>
      </c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2"/>
      <c r="AL1657" s="12"/>
      <c r="AM1657" s="11"/>
      <c r="AN1657" s="11"/>
      <c r="AO1657" s="11"/>
      <c r="AP1657" s="11"/>
      <c r="AQ1657" s="11"/>
      <c r="AR1657" s="11"/>
      <c r="AS1657" s="12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6"/>
      <c r="BE1657" s="16"/>
    </row>
    <row r="1658" spans="1:57" x14ac:dyDescent="0.3">
      <c r="A1658" s="11" t="s">
        <v>5317</v>
      </c>
      <c r="B1658" s="11" t="s">
        <v>5318</v>
      </c>
      <c r="C1658" s="11" t="s">
        <v>1372</v>
      </c>
      <c r="D1658" s="11" t="s">
        <v>1399</v>
      </c>
      <c r="E1658" s="11" t="s">
        <v>436</v>
      </c>
      <c r="F1658" s="11" t="s">
        <v>436</v>
      </c>
      <c r="G1658" s="13">
        <v>42839.370682870373</v>
      </c>
      <c r="H1658" s="13"/>
      <c r="I1658" s="11"/>
      <c r="J1658" s="11" t="s">
        <v>350</v>
      </c>
      <c r="K1658" s="11"/>
      <c r="L1658" s="11" t="s">
        <v>699</v>
      </c>
      <c r="M1658" s="11" t="s">
        <v>353</v>
      </c>
      <c r="N1658" s="11">
        <v>1069960001</v>
      </c>
      <c r="O1658" s="11"/>
      <c r="P1658" s="11" t="s">
        <v>115</v>
      </c>
      <c r="Q1658" s="11" t="s">
        <v>369</v>
      </c>
      <c r="R1658" s="11"/>
      <c r="S1658" s="11" t="s">
        <v>1374</v>
      </c>
      <c r="T1658" s="11"/>
      <c r="U1658" s="11"/>
      <c r="V1658" s="11"/>
      <c r="W1658" s="11"/>
      <c r="X1658" s="36">
        <f t="shared" si="52"/>
        <v>0</v>
      </c>
      <c r="Y1658" s="36">
        <f t="shared" si="53"/>
        <v>0</v>
      </c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2"/>
      <c r="AL1658" s="11"/>
      <c r="AM1658" s="11"/>
      <c r="AN1658" s="11"/>
      <c r="AO1658" s="11"/>
      <c r="AP1658" s="11"/>
      <c r="AQ1658" s="11"/>
      <c r="AR1658" s="11"/>
      <c r="AS1658" s="12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6"/>
      <c r="BE1658" s="16"/>
    </row>
    <row r="1659" spans="1:57" x14ac:dyDescent="0.3">
      <c r="A1659" s="11" t="s">
        <v>5319</v>
      </c>
      <c r="B1659" s="11" t="s">
        <v>5320</v>
      </c>
      <c r="C1659" s="11" t="s">
        <v>1372</v>
      </c>
      <c r="D1659" s="11" t="s">
        <v>1399</v>
      </c>
      <c r="E1659" s="11" t="s">
        <v>436</v>
      </c>
      <c r="F1659" s="11" t="s">
        <v>436</v>
      </c>
      <c r="G1659" s="13">
        <v>42839.452662037038</v>
      </c>
      <c r="H1659" s="11"/>
      <c r="I1659" s="11"/>
      <c r="J1659" s="11" t="s">
        <v>350</v>
      </c>
      <c r="K1659" s="11"/>
      <c r="L1659" s="11" t="s">
        <v>699</v>
      </c>
      <c r="M1659" s="11" t="s">
        <v>353</v>
      </c>
      <c r="N1659" s="11">
        <v>1019960004</v>
      </c>
      <c r="O1659" s="11" t="s">
        <v>1475</v>
      </c>
      <c r="P1659" s="11" t="s">
        <v>115</v>
      </c>
      <c r="Q1659" s="11" t="s">
        <v>369</v>
      </c>
      <c r="R1659" s="11"/>
      <c r="S1659" s="11" t="s">
        <v>1374</v>
      </c>
      <c r="T1659" s="11"/>
      <c r="U1659" s="11"/>
      <c r="V1659" s="11"/>
      <c r="W1659" s="11"/>
      <c r="X1659" s="36">
        <f t="shared" si="52"/>
        <v>0</v>
      </c>
      <c r="Y1659" s="36">
        <f t="shared" si="53"/>
        <v>0</v>
      </c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6"/>
      <c r="BE1659" s="16"/>
    </row>
    <row r="1660" spans="1:57" x14ac:dyDescent="0.3">
      <c r="A1660" s="11" t="s">
        <v>5321</v>
      </c>
      <c r="B1660" s="11" t="s">
        <v>5322</v>
      </c>
      <c r="C1660" s="11" t="s">
        <v>1372</v>
      </c>
      <c r="D1660" s="11" t="s">
        <v>4242</v>
      </c>
      <c r="E1660" s="11" t="s">
        <v>488</v>
      </c>
      <c r="F1660" s="11" t="s">
        <v>488</v>
      </c>
      <c r="G1660" s="13">
        <v>42839.560902777775</v>
      </c>
      <c r="H1660" s="11">
        <v>42857.162453703706</v>
      </c>
      <c r="I1660" s="11" t="s">
        <v>670</v>
      </c>
      <c r="J1660" s="11" t="s">
        <v>387</v>
      </c>
      <c r="K1660" s="11"/>
      <c r="L1660" s="11" t="s">
        <v>699</v>
      </c>
      <c r="M1660" s="11" t="s">
        <v>353</v>
      </c>
      <c r="N1660" s="11">
        <v>1069960001</v>
      </c>
      <c r="O1660" s="11" t="s">
        <v>1473</v>
      </c>
      <c r="P1660" s="11" t="s">
        <v>165</v>
      </c>
      <c r="Q1660" s="11"/>
      <c r="R1660" s="11"/>
      <c r="S1660" s="11" t="s">
        <v>1383</v>
      </c>
      <c r="T1660" s="11"/>
      <c r="U1660" s="11"/>
      <c r="V1660" s="11"/>
      <c r="W1660" s="11"/>
      <c r="X1660" s="36">
        <f t="shared" si="52"/>
        <v>0</v>
      </c>
      <c r="Y1660" s="36">
        <f t="shared" si="53"/>
        <v>0</v>
      </c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2"/>
      <c r="AL1660" s="12"/>
      <c r="AM1660" s="11"/>
      <c r="AN1660" s="11"/>
      <c r="AO1660" s="11"/>
      <c r="AP1660" s="11"/>
      <c r="AQ1660" s="12"/>
      <c r="AR1660" s="12"/>
      <c r="AS1660" s="12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6"/>
      <c r="BE1660" s="16"/>
    </row>
    <row r="1661" spans="1:57" x14ac:dyDescent="0.3">
      <c r="A1661" s="11" t="s">
        <v>5323</v>
      </c>
      <c r="B1661" s="11" t="s">
        <v>5324</v>
      </c>
      <c r="C1661" s="11" t="s">
        <v>1372</v>
      </c>
      <c r="D1661" s="11" t="s">
        <v>3522</v>
      </c>
      <c r="E1661" s="11" t="s">
        <v>412</v>
      </c>
      <c r="F1661" s="11" t="s">
        <v>412</v>
      </c>
      <c r="G1661" s="13">
        <v>42839.560266203705</v>
      </c>
      <c r="H1661" s="11">
        <v>42857.117465277777</v>
      </c>
      <c r="I1661" s="11" t="s">
        <v>812</v>
      </c>
      <c r="J1661" s="11" t="s">
        <v>387</v>
      </c>
      <c r="K1661" s="11"/>
      <c r="L1661" s="11" t="s">
        <v>699</v>
      </c>
      <c r="M1661" s="11" t="s">
        <v>353</v>
      </c>
      <c r="N1661" s="11">
        <v>1069960001</v>
      </c>
      <c r="O1661" s="11" t="s">
        <v>1473</v>
      </c>
      <c r="P1661" s="11" t="s">
        <v>165</v>
      </c>
      <c r="Q1661" s="11"/>
      <c r="R1661" s="11" t="s">
        <v>979</v>
      </c>
      <c r="S1661" s="11" t="s">
        <v>1383</v>
      </c>
      <c r="T1661" s="11"/>
      <c r="U1661" s="11"/>
      <c r="V1661" s="11"/>
      <c r="W1661" s="11"/>
      <c r="X1661" s="36">
        <f t="shared" si="52"/>
        <v>0</v>
      </c>
      <c r="Y1661" s="36">
        <f t="shared" si="53"/>
        <v>0</v>
      </c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2"/>
      <c r="AL1661" s="12"/>
      <c r="AM1661" s="11"/>
      <c r="AN1661" s="11"/>
      <c r="AO1661" s="11"/>
      <c r="AP1661" s="11"/>
      <c r="AQ1661" s="11"/>
      <c r="AR1661" s="11"/>
      <c r="AS1661" s="12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6"/>
      <c r="BE1661" s="16"/>
    </row>
    <row r="1662" spans="1:57" x14ac:dyDescent="0.3">
      <c r="A1662" s="11" t="s">
        <v>5325</v>
      </c>
      <c r="B1662" s="11" t="s">
        <v>5326</v>
      </c>
      <c r="C1662" s="11" t="s">
        <v>1372</v>
      </c>
      <c r="D1662" s="11" t="s">
        <v>1399</v>
      </c>
      <c r="E1662" s="11" t="s">
        <v>436</v>
      </c>
      <c r="F1662" s="11" t="s">
        <v>436</v>
      </c>
      <c r="G1662" s="13">
        <v>42839.643564814818</v>
      </c>
      <c r="H1662" s="13"/>
      <c r="I1662" s="11"/>
      <c r="J1662" s="11" t="s">
        <v>350</v>
      </c>
      <c r="K1662" s="11"/>
      <c r="L1662" s="11" t="s">
        <v>704</v>
      </c>
      <c r="M1662" s="11" t="s">
        <v>353</v>
      </c>
      <c r="N1662" s="11">
        <v>1019960005</v>
      </c>
      <c r="O1662" s="11" t="s">
        <v>1473</v>
      </c>
      <c r="P1662" s="11" t="s">
        <v>115</v>
      </c>
      <c r="Q1662" s="11"/>
      <c r="R1662" s="11"/>
      <c r="S1662" s="11" t="s">
        <v>1374</v>
      </c>
      <c r="T1662" s="11"/>
      <c r="U1662" s="11"/>
      <c r="V1662" s="11"/>
      <c r="W1662" s="11"/>
      <c r="X1662" s="36">
        <f t="shared" si="52"/>
        <v>0</v>
      </c>
      <c r="Y1662" s="36">
        <f t="shared" si="53"/>
        <v>0</v>
      </c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2"/>
      <c r="AL1662" s="11"/>
      <c r="AM1662" s="12"/>
      <c r="AN1662" s="11"/>
      <c r="AO1662" s="11"/>
      <c r="AP1662" s="11"/>
      <c r="AQ1662" s="12"/>
      <c r="AR1662" s="11"/>
      <c r="AS1662" s="12"/>
      <c r="AT1662" s="11"/>
      <c r="AU1662" s="11"/>
      <c r="AV1662" s="11"/>
      <c r="AW1662" s="11"/>
      <c r="AX1662" s="11"/>
      <c r="AY1662" s="11"/>
      <c r="AZ1662" s="11"/>
      <c r="BA1662" s="11"/>
      <c r="BB1662" s="12"/>
      <c r="BC1662" s="11"/>
      <c r="BD1662" s="16"/>
      <c r="BE1662" s="16"/>
    </row>
    <row r="1663" spans="1:57" x14ac:dyDescent="0.3">
      <c r="A1663" s="11" t="s">
        <v>5327</v>
      </c>
      <c r="B1663" s="11" t="s">
        <v>5328</v>
      </c>
      <c r="C1663" s="11" t="s">
        <v>1372</v>
      </c>
      <c r="D1663" s="11" t="s">
        <v>1449</v>
      </c>
      <c r="E1663" s="11" t="s">
        <v>649</v>
      </c>
      <c r="F1663" s="11" t="s">
        <v>649</v>
      </c>
      <c r="G1663" s="13">
        <v>42842.518368055556</v>
      </c>
      <c r="H1663" s="13"/>
      <c r="I1663" s="11"/>
      <c r="J1663" s="11" t="s">
        <v>350</v>
      </c>
      <c r="K1663" s="11"/>
      <c r="L1663" s="11" t="s">
        <v>704</v>
      </c>
      <c r="M1663" s="11" t="s">
        <v>353</v>
      </c>
      <c r="N1663" s="11">
        <v>1019960004</v>
      </c>
      <c r="O1663" s="11" t="s">
        <v>1475</v>
      </c>
      <c r="P1663" s="11" t="s">
        <v>77</v>
      </c>
      <c r="Q1663" s="11" t="s">
        <v>369</v>
      </c>
      <c r="R1663" s="11" t="s">
        <v>983</v>
      </c>
      <c r="S1663" s="11" t="s">
        <v>1374</v>
      </c>
      <c r="T1663" s="11"/>
      <c r="U1663" s="11"/>
      <c r="V1663" s="11"/>
      <c r="W1663" s="11"/>
      <c r="X1663" s="36">
        <f t="shared" si="52"/>
        <v>0</v>
      </c>
      <c r="Y1663" s="36">
        <f t="shared" si="53"/>
        <v>0</v>
      </c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6"/>
      <c r="BE1663" s="16"/>
    </row>
    <row r="1664" spans="1:57" x14ac:dyDescent="0.3">
      <c r="A1664" s="11" t="s">
        <v>5329</v>
      </c>
      <c r="B1664" s="11" t="s">
        <v>5330</v>
      </c>
      <c r="C1664" s="11" t="s">
        <v>1372</v>
      </c>
      <c r="D1664" s="11" t="s">
        <v>1471</v>
      </c>
      <c r="E1664" s="11" t="s">
        <v>613</v>
      </c>
      <c r="F1664" s="11" t="s">
        <v>633</v>
      </c>
      <c r="G1664" s="13">
        <v>42842.52747685185</v>
      </c>
      <c r="H1664" s="13"/>
      <c r="I1664" s="11"/>
      <c r="J1664" s="11" t="s">
        <v>3142</v>
      </c>
      <c r="K1664" s="11"/>
      <c r="L1664" s="11" t="s">
        <v>699</v>
      </c>
      <c r="M1664" s="11" t="s">
        <v>353</v>
      </c>
      <c r="N1664" s="11">
        <v>1019960001</v>
      </c>
      <c r="O1664" s="11"/>
      <c r="P1664" s="11" t="s">
        <v>115</v>
      </c>
      <c r="Q1664" s="11"/>
      <c r="R1664" s="11" t="s">
        <v>980</v>
      </c>
      <c r="S1664" s="11" t="s">
        <v>1374</v>
      </c>
      <c r="T1664" s="11"/>
      <c r="U1664" s="11"/>
      <c r="V1664" s="11"/>
      <c r="W1664" s="11"/>
      <c r="X1664" s="36">
        <f t="shared" si="52"/>
        <v>0</v>
      </c>
      <c r="Y1664" s="36">
        <f t="shared" si="53"/>
        <v>0</v>
      </c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2"/>
      <c r="AL1664" s="12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2"/>
      <c r="BC1664" s="11"/>
      <c r="BD1664" s="16"/>
      <c r="BE1664" s="16"/>
    </row>
    <row r="1665" spans="1:57" x14ac:dyDescent="0.3">
      <c r="A1665" s="11" t="s">
        <v>5331</v>
      </c>
      <c r="B1665" s="11" t="s">
        <v>5332</v>
      </c>
      <c r="C1665" s="11" t="s">
        <v>1372</v>
      </c>
      <c r="D1665" s="11" t="s">
        <v>1479</v>
      </c>
      <c r="E1665" s="11" t="s">
        <v>706</v>
      </c>
      <c r="F1665" s="11" t="s">
        <v>706</v>
      </c>
      <c r="G1665" s="13">
        <v>42842.628842592596</v>
      </c>
      <c r="H1665" s="13"/>
      <c r="I1665" s="11"/>
      <c r="J1665" s="11" t="s">
        <v>350</v>
      </c>
      <c r="K1665" s="11"/>
      <c r="L1665" s="11" t="s">
        <v>699</v>
      </c>
      <c r="M1665" s="11" t="s">
        <v>353</v>
      </c>
      <c r="N1665" s="11">
        <v>1069960001</v>
      </c>
      <c r="O1665" s="11" t="s">
        <v>1473</v>
      </c>
      <c r="P1665" s="11" t="s">
        <v>115</v>
      </c>
      <c r="Q1665" s="11" t="s">
        <v>369</v>
      </c>
      <c r="R1665" s="11" t="s">
        <v>980</v>
      </c>
      <c r="S1665" s="11" t="s">
        <v>1383</v>
      </c>
      <c r="T1665" s="11"/>
      <c r="U1665" s="11"/>
      <c r="V1665" s="11"/>
      <c r="W1665" s="11"/>
      <c r="X1665" s="36">
        <f t="shared" si="52"/>
        <v>0</v>
      </c>
      <c r="Y1665" s="36">
        <f t="shared" si="53"/>
        <v>0</v>
      </c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2"/>
      <c r="BC1665" s="11"/>
      <c r="BD1665" s="16"/>
      <c r="BE1665" s="16"/>
    </row>
    <row r="1666" spans="1:57" x14ac:dyDescent="0.3">
      <c r="A1666" s="11" t="s">
        <v>5333</v>
      </c>
      <c r="B1666" s="11" t="s">
        <v>5334</v>
      </c>
      <c r="C1666" s="11" t="s">
        <v>1372</v>
      </c>
      <c r="D1666" s="11" t="s">
        <v>1471</v>
      </c>
      <c r="E1666" s="11" t="s">
        <v>602</v>
      </c>
      <c r="F1666" s="11" t="s">
        <v>633</v>
      </c>
      <c r="G1666" s="13">
        <v>42842.636736111112</v>
      </c>
      <c r="H1666" s="11"/>
      <c r="I1666" s="11"/>
      <c r="J1666" s="11" t="s">
        <v>350</v>
      </c>
      <c r="K1666" s="11"/>
      <c r="L1666" s="11" t="s">
        <v>699</v>
      </c>
      <c r="M1666" s="11" t="s">
        <v>353</v>
      </c>
      <c r="N1666" s="11">
        <v>1069960001</v>
      </c>
      <c r="O1666" s="11" t="s">
        <v>1473</v>
      </c>
      <c r="P1666" s="11" t="s">
        <v>602</v>
      </c>
      <c r="Q1666" s="11"/>
      <c r="R1666" s="11" t="s">
        <v>980</v>
      </c>
      <c r="S1666" s="11" t="s">
        <v>1374</v>
      </c>
      <c r="T1666" s="11"/>
      <c r="U1666" s="11">
        <v>24</v>
      </c>
      <c r="V1666" s="11"/>
      <c r="W1666" s="11"/>
      <c r="X1666" s="36">
        <f t="shared" si="52"/>
        <v>0</v>
      </c>
      <c r="Y1666" s="36">
        <f t="shared" si="53"/>
        <v>24</v>
      </c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6"/>
      <c r="BE1666" s="16"/>
    </row>
    <row r="1667" spans="1:57" x14ac:dyDescent="0.3">
      <c r="A1667" s="11" t="s">
        <v>5335</v>
      </c>
      <c r="B1667" s="11" t="s">
        <v>5336</v>
      </c>
      <c r="C1667" s="11" t="s">
        <v>1372</v>
      </c>
      <c r="D1667" s="11" t="s">
        <v>1482</v>
      </c>
      <c r="E1667" s="11" t="s">
        <v>718</v>
      </c>
      <c r="F1667" s="11" t="s">
        <v>718</v>
      </c>
      <c r="G1667" s="13">
        <v>42843.389641203707</v>
      </c>
      <c r="H1667" s="13"/>
      <c r="I1667" s="11"/>
      <c r="J1667" s="11" t="s">
        <v>350</v>
      </c>
      <c r="K1667" s="11"/>
      <c r="L1667" s="11" t="s">
        <v>699</v>
      </c>
      <c r="M1667" s="11" t="s">
        <v>353</v>
      </c>
      <c r="N1667" s="11">
        <v>1069960001</v>
      </c>
      <c r="O1667" s="11" t="s">
        <v>1473</v>
      </c>
      <c r="P1667" s="11" t="s">
        <v>297</v>
      </c>
      <c r="Q1667" s="11" t="s">
        <v>369</v>
      </c>
      <c r="R1667" s="11"/>
      <c r="S1667" s="11" t="s">
        <v>1383</v>
      </c>
      <c r="T1667" s="11">
        <v>500</v>
      </c>
      <c r="U1667" s="11"/>
      <c r="V1667" s="11"/>
      <c r="W1667" s="11"/>
      <c r="X1667" s="36">
        <f t="shared" si="52"/>
        <v>500</v>
      </c>
      <c r="Y1667" s="36">
        <f t="shared" si="53"/>
        <v>0</v>
      </c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2"/>
      <c r="AL1667" s="12"/>
      <c r="AM1667" s="11"/>
      <c r="AN1667" s="11"/>
      <c r="AO1667" s="11"/>
      <c r="AP1667" s="11"/>
      <c r="AQ1667" s="11"/>
      <c r="AR1667" s="11"/>
      <c r="AS1667" s="12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6"/>
      <c r="BE1667" s="16"/>
    </row>
    <row r="1668" spans="1:57" x14ac:dyDescent="0.3">
      <c r="A1668" s="11" t="s">
        <v>5337</v>
      </c>
      <c r="B1668" s="11" t="s">
        <v>5338</v>
      </c>
      <c r="C1668" s="11" t="s">
        <v>1372</v>
      </c>
      <c r="D1668" s="11" t="s">
        <v>2223</v>
      </c>
      <c r="E1668" s="11" t="s">
        <v>424</v>
      </c>
      <c r="F1668" s="11" t="s">
        <v>424</v>
      </c>
      <c r="G1668" s="13">
        <v>42843.472824074073</v>
      </c>
      <c r="H1668" s="13"/>
      <c r="I1668" s="11"/>
      <c r="J1668" s="11" t="s">
        <v>387</v>
      </c>
      <c r="K1668" s="11"/>
      <c r="L1668" s="11" t="s">
        <v>699</v>
      </c>
      <c r="M1668" s="11" t="s">
        <v>353</v>
      </c>
      <c r="N1668" s="11">
        <v>1069960001</v>
      </c>
      <c r="O1668" s="11" t="s">
        <v>1473</v>
      </c>
      <c r="P1668" s="11" t="s">
        <v>297</v>
      </c>
      <c r="Q1668" s="11"/>
      <c r="R1668" s="11"/>
      <c r="S1668" s="11" t="s">
        <v>1374</v>
      </c>
      <c r="T1668" s="11"/>
      <c r="U1668" s="11"/>
      <c r="V1668" s="11"/>
      <c r="W1668" s="11"/>
      <c r="X1668" s="36">
        <f t="shared" si="52"/>
        <v>0</v>
      </c>
      <c r="Y1668" s="36">
        <f t="shared" si="53"/>
        <v>0</v>
      </c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2"/>
      <c r="AL1668" s="12"/>
      <c r="AM1668" s="11"/>
      <c r="AN1668" s="11"/>
      <c r="AO1668" s="11"/>
      <c r="AP1668" s="11"/>
      <c r="AQ1668" s="11"/>
      <c r="AR1668" s="11"/>
      <c r="AS1668" s="12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6"/>
      <c r="BE1668" s="16"/>
    </row>
    <row r="1669" spans="1:57" x14ac:dyDescent="0.3">
      <c r="A1669" s="11" t="s">
        <v>5339</v>
      </c>
      <c r="B1669" s="11" t="s">
        <v>5340</v>
      </c>
      <c r="C1669" s="11" t="s">
        <v>1372</v>
      </c>
      <c r="D1669" s="11" t="s">
        <v>3706</v>
      </c>
      <c r="E1669" s="11" t="s">
        <v>3707</v>
      </c>
      <c r="F1669" s="11" t="s">
        <v>3707</v>
      </c>
      <c r="G1669" s="13">
        <v>42843.166828703703</v>
      </c>
      <c r="H1669" s="11">
        <v>42867.899664351855</v>
      </c>
      <c r="I1669" s="11" t="s">
        <v>3707</v>
      </c>
      <c r="J1669" s="11" t="s">
        <v>387</v>
      </c>
      <c r="K1669" s="11"/>
      <c r="L1669" s="11" t="s">
        <v>699</v>
      </c>
      <c r="M1669" s="11" t="s">
        <v>353</v>
      </c>
      <c r="N1669" s="11">
        <v>1069960001</v>
      </c>
      <c r="O1669" s="11" t="s">
        <v>1473</v>
      </c>
      <c r="P1669" s="11" t="s">
        <v>165</v>
      </c>
      <c r="Q1669" s="11" t="s">
        <v>369</v>
      </c>
      <c r="R1669" s="11"/>
      <c r="S1669" s="11" t="s">
        <v>1374</v>
      </c>
      <c r="T1669" s="11">
        <v>10</v>
      </c>
      <c r="U1669" s="11">
        <v>8</v>
      </c>
      <c r="V1669" s="11"/>
      <c r="W1669" s="11"/>
      <c r="X1669" s="36">
        <f t="shared" si="52"/>
        <v>10</v>
      </c>
      <c r="Y1669" s="36">
        <f t="shared" si="53"/>
        <v>8</v>
      </c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2"/>
      <c r="AL1669" s="11"/>
      <c r="AM1669" s="12"/>
      <c r="AN1669" s="12"/>
      <c r="AO1669" s="11"/>
      <c r="AP1669" s="11"/>
      <c r="AQ1669" s="12"/>
      <c r="AR1669" s="12"/>
      <c r="AS1669" s="12"/>
      <c r="AT1669" s="11"/>
      <c r="AU1669" s="11"/>
      <c r="AV1669" s="11"/>
      <c r="AW1669" s="11"/>
      <c r="AX1669" s="11"/>
      <c r="AY1669" s="11"/>
      <c r="AZ1669" s="11"/>
      <c r="BA1669" s="11"/>
      <c r="BB1669" s="12"/>
      <c r="BC1669" s="11"/>
      <c r="BD1669" s="16"/>
      <c r="BE1669" s="16"/>
    </row>
    <row r="1670" spans="1:57" x14ac:dyDescent="0.3">
      <c r="A1670" s="11" t="s">
        <v>5341</v>
      </c>
      <c r="B1670" s="11" t="s">
        <v>5342</v>
      </c>
      <c r="C1670" s="11" t="s">
        <v>1372</v>
      </c>
      <c r="D1670" s="11" t="s">
        <v>3706</v>
      </c>
      <c r="E1670" s="11" t="s">
        <v>3707</v>
      </c>
      <c r="F1670" s="11" t="s">
        <v>3707</v>
      </c>
      <c r="G1670" s="13">
        <v>42844.105532407404</v>
      </c>
      <c r="H1670" s="11">
        <v>42850.154224537036</v>
      </c>
      <c r="I1670" s="11" t="s">
        <v>3707</v>
      </c>
      <c r="J1670" s="11" t="s">
        <v>354</v>
      </c>
      <c r="K1670" s="11"/>
      <c r="L1670" s="11" t="s">
        <v>699</v>
      </c>
      <c r="M1670" s="11" t="s">
        <v>353</v>
      </c>
      <c r="N1670" s="11">
        <v>1069960001</v>
      </c>
      <c r="O1670" s="11" t="s">
        <v>1473</v>
      </c>
      <c r="P1670" s="11" t="s">
        <v>115</v>
      </c>
      <c r="Q1670" s="11"/>
      <c r="R1670" s="11"/>
      <c r="S1670" s="11" t="s">
        <v>1374</v>
      </c>
      <c r="T1670" s="11"/>
      <c r="U1670" s="11"/>
      <c r="V1670" s="11"/>
      <c r="W1670" s="11"/>
      <c r="X1670" s="36">
        <f t="shared" si="52"/>
        <v>0</v>
      </c>
      <c r="Y1670" s="36">
        <f t="shared" si="53"/>
        <v>0</v>
      </c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2"/>
      <c r="AL1670" s="12"/>
      <c r="AM1670" s="12"/>
      <c r="AN1670" s="12"/>
      <c r="AO1670" s="11"/>
      <c r="AP1670" s="11"/>
      <c r="AQ1670" s="12"/>
      <c r="AR1670" s="12"/>
      <c r="AS1670" s="12"/>
      <c r="AT1670" s="11"/>
      <c r="AU1670" s="11"/>
      <c r="AV1670" s="11"/>
      <c r="AW1670" s="11"/>
      <c r="AX1670" s="11"/>
      <c r="AY1670" s="11"/>
      <c r="AZ1670" s="11"/>
      <c r="BA1670" s="11"/>
      <c r="BB1670" s="12"/>
      <c r="BC1670" s="11"/>
      <c r="BD1670" s="16"/>
      <c r="BE1670" s="16"/>
    </row>
    <row r="1671" spans="1:57" x14ac:dyDescent="0.3">
      <c r="A1671" s="11" t="s">
        <v>5343</v>
      </c>
      <c r="B1671" s="11" t="s">
        <v>5344</v>
      </c>
      <c r="C1671" s="11" t="s">
        <v>1372</v>
      </c>
      <c r="D1671" s="11" t="s">
        <v>1479</v>
      </c>
      <c r="E1671" s="11" t="s">
        <v>706</v>
      </c>
      <c r="F1671" s="11" t="s">
        <v>706</v>
      </c>
      <c r="G1671" s="13">
        <v>42844.364803240744</v>
      </c>
      <c r="H1671" s="13"/>
      <c r="I1671" s="11"/>
      <c r="J1671" s="11" t="s">
        <v>350</v>
      </c>
      <c r="K1671" s="11"/>
      <c r="L1671" s="11" t="s">
        <v>704</v>
      </c>
      <c r="M1671" s="11" t="s">
        <v>353</v>
      </c>
      <c r="N1671" s="11">
        <v>1019950020</v>
      </c>
      <c r="O1671" s="11" t="s">
        <v>1475</v>
      </c>
      <c r="P1671" s="11" t="s">
        <v>115</v>
      </c>
      <c r="Q1671" s="11" t="s">
        <v>369</v>
      </c>
      <c r="R1671" s="11" t="s">
        <v>980</v>
      </c>
      <c r="S1671" s="11" t="s">
        <v>1374</v>
      </c>
      <c r="T1671" s="11"/>
      <c r="U1671" s="11"/>
      <c r="V1671" s="11"/>
      <c r="W1671" s="11"/>
      <c r="X1671" s="36">
        <f t="shared" si="52"/>
        <v>0</v>
      </c>
      <c r="Y1671" s="36">
        <f t="shared" si="53"/>
        <v>0</v>
      </c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2"/>
      <c r="AL1671" s="11"/>
      <c r="AM1671" s="12"/>
      <c r="AN1671" s="12"/>
      <c r="AO1671" s="11"/>
      <c r="AP1671" s="11"/>
      <c r="AQ1671" s="12"/>
      <c r="AR1671" s="11"/>
      <c r="AS1671" s="12"/>
      <c r="AT1671" s="11"/>
      <c r="AU1671" s="11"/>
      <c r="AV1671" s="11"/>
      <c r="AW1671" s="11"/>
      <c r="AX1671" s="11"/>
      <c r="AY1671" s="11"/>
      <c r="AZ1671" s="11"/>
      <c r="BA1671" s="11"/>
      <c r="BB1671" s="12"/>
      <c r="BC1671" s="11"/>
      <c r="BD1671" s="16"/>
      <c r="BE1671" s="16"/>
    </row>
    <row r="1672" spans="1:57" x14ac:dyDescent="0.3">
      <c r="A1672" s="11" t="s">
        <v>5345</v>
      </c>
      <c r="B1672" s="11" t="s">
        <v>5346</v>
      </c>
      <c r="C1672" s="11" t="s">
        <v>1372</v>
      </c>
      <c r="D1672" s="11" t="s">
        <v>1384</v>
      </c>
      <c r="E1672" s="11" t="s">
        <v>413</v>
      </c>
      <c r="F1672" s="11" t="s">
        <v>413</v>
      </c>
      <c r="G1672" s="13">
        <v>42844.560555555552</v>
      </c>
      <c r="H1672" s="11"/>
      <c r="I1672" s="11"/>
      <c r="J1672" s="11" t="s">
        <v>350</v>
      </c>
      <c r="K1672" s="11"/>
      <c r="L1672" s="11" t="s">
        <v>704</v>
      </c>
      <c r="M1672" s="11" t="s">
        <v>353</v>
      </c>
      <c r="N1672" s="11">
        <v>1069960001</v>
      </c>
      <c r="O1672" s="11" t="s">
        <v>1473</v>
      </c>
      <c r="P1672" s="11" t="s">
        <v>165</v>
      </c>
      <c r="Q1672" s="11" t="s">
        <v>369</v>
      </c>
      <c r="R1672" s="11"/>
      <c r="S1672" s="11" t="s">
        <v>1374</v>
      </c>
      <c r="T1672" s="11">
        <v>55</v>
      </c>
      <c r="U1672" s="11"/>
      <c r="V1672" s="11"/>
      <c r="W1672" s="11"/>
      <c r="X1672" s="36">
        <f t="shared" si="52"/>
        <v>55</v>
      </c>
      <c r="Y1672" s="36">
        <f t="shared" si="53"/>
        <v>0</v>
      </c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2"/>
      <c r="AL1672" s="12"/>
      <c r="AM1672" s="12"/>
      <c r="AN1672" s="12"/>
      <c r="AO1672" s="11"/>
      <c r="AP1672" s="11"/>
      <c r="AQ1672" s="12"/>
      <c r="AR1672" s="12"/>
      <c r="AS1672" s="12"/>
      <c r="AT1672" s="11"/>
      <c r="AU1672" s="11"/>
      <c r="AV1672" s="11"/>
      <c r="AW1672" s="11"/>
      <c r="AX1672" s="11"/>
      <c r="AY1672" s="11"/>
      <c r="AZ1672" s="11"/>
      <c r="BA1672" s="11"/>
      <c r="BB1672" s="12"/>
      <c r="BC1672" s="11"/>
      <c r="BD1672" s="16"/>
      <c r="BE1672" s="16"/>
    </row>
    <row r="1673" spans="1:57" x14ac:dyDescent="0.3">
      <c r="A1673" s="11" t="s">
        <v>5347</v>
      </c>
      <c r="B1673" s="11" t="s">
        <v>5348</v>
      </c>
      <c r="C1673" s="11" t="s">
        <v>1372</v>
      </c>
      <c r="D1673" s="11" t="s">
        <v>1476</v>
      </c>
      <c r="E1673" s="11" t="s">
        <v>807</v>
      </c>
      <c r="F1673" s="11" t="s">
        <v>380</v>
      </c>
      <c r="G1673" s="13">
        <v>42844.583078703705</v>
      </c>
      <c r="H1673" s="11">
        <v>42850.384756944448</v>
      </c>
      <c r="I1673" s="11" t="s">
        <v>380</v>
      </c>
      <c r="J1673" s="11" t="s">
        <v>357</v>
      </c>
      <c r="K1673" s="11"/>
      <c r="L1673" s="11" t="s">
        <v>699</v>
      </c>
      <c r="M1673" s="11" t="s">
        <v>353</v>
      </c>
      <c r="N1673" s="11">
        <v>1069960001</v>
      </c>
      <c r="O1673" s="11" t="s">
        <v>1473</v>
      </c>
      <c r="P1673" s="11" t="s">
        <v>124</v>
      </c>
      <c r="Q1673" s="11" t="s">
        <v>369</v>
      </c>
      <c r="R1673" s="11"/>
      <c r="S1673" s="11" t="s">
        <v>1383</v>
      </c>
      <c r="T1673" s="11">
        <v>5</v>
      </c>
      <c r="U1673" s="11">
        <v>5</v>
      </c>
      <c r="V1673" s="11"/>
      <c r="W1673" s="11"/>
      <c r="X1673" s="36">
        <f t="shared" si="52"/>
        <v>5</v>
      </c>
      <c r="Y1673" s="36">
        <f t="shared" si="53"/>
        <v>5</v>
      </c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2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6"/>
      <c r="BE1673" s="16"/>
    </row>
    <row r="1674" spans="1:57" ht="28.8" x14ac:dyDescent="0.3">
      <c r="A1674" s="11" t="s">
        <v>5349</v>
      </c>
      <c r="B1674" s="49" t="s">
        <v>4816</v>
      </c>
      <c r="C1674" s="11" t="s">
        <v>1372</v>
      </c>
      <c r="D1674" s="11" t="s">
        <v>1476</v>
      </c>
      <c r="E1674" s="11" t="s">
        <v>810</v>
      </c>
      <c r="F1674" s="11" t="s">
        <v>4817</v>
      </c>
      <c r="G1674" s="13">
        <v>42845.316527777781</v>
      </c>
      <c r="H1674" s="11"/>
      <c r="I1674" s="11"/>
      <c r="J1674" s="11" t="s">
        <v>357</v>
      </c>
      <c r="K1674" s="11"/>
      <c r="L1674" s="11" t="s">
        <v>699</v>
      </c>
      <c r="M1674" s="11" t="s">
        <v>353</v>
      </c>
      <c r="N1674" s="11">
        <v>1069960001</v>
      </c>
      <c r="O1674" s="11" t="s">
        <v>1473</v>
      </c>
      <c r="P1674" s="11" t="s">
        <v>124</v>
      </c>
      <c r="Q1674" s="11" t="s">
        <v>2180</v>
      </c>
      <c r="R1674" s="11"/>
      <c r="S1674" s="11" t="s">
        <v>1383</v>
      </c>
      <c r="T1674" s="11">
        <v>18</v>
      </c>
      <c r="U1674" s="11"/>
      <c r="V1674" s="11"/>
      <c r="W1674" s="11"/>
      <c r="X1674" s="36">
        <f t="shared" si="52"/>
        <v>18</v>
      </c>
      <c r="Y1674" s="36">
        <f t="shared" si="53"/>
        <v>0</v>
      </c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6"/>
      <c r="BE1674" s="16"/>
    </row>
    <row r="1675" spans="1:57" x14ac:dyDescent="0.3">
      <c r="A1675" s="11" t="s">
        <v>5350</v>
      </c>
      <c r="B1675" s="11" t="s">
        <v>5351</v>
      </c>
      <c r="C1675" s="11" t="s">
        <v>1372</v>
      </c>
      <c r="D1675" s="11" t="s">
        <v>1471</v>
      </c>
      <c r="E1675" s="11" t="s">
        <v>115</v>
      </c>
      <c r="F1675" s="11" t="s">
        <v>633</v>
      </c>
      <c r="G1675" s="13">
        <v>42845.359016203707</v>
      </c>
      <c r="H1675" s="11"/>
      <c r="I1675" s="11"/>
      <c r="J1675" s="11" t="s">
        <v>350</v>
      </c>
      <c r="K1675" s="11"/>
      <c r="L1675" s="11" t="s">
        <v>699</v>
      </c>
      <c r="M1675" s="11" t="s">
        <v>353</v>
      </c>
      <c r="N1675" s="11">
        <v>1019960001</v>
      </c>
      <c r="O1675" s="11"/>
      <c r="P1675" s="11" t="s">
        <v>115</v>
      </c>
      <c r="Q1675" s="11" t="s">
        <v>369</v>
      </c>
      <c r="R1675" s="11" t="s">
        <v>980</v>
      </c>
      <c r="S1675" s="11" t="s">
        <v>1374</v>
      </c>
      <c r="T1675" s="11"/>
      <c r="U1675" s="11"/>
      <c r="V1675" s="11"/>
      <c r="W1675" s="11"/>
      <c r="X1675" s="36">
        <f t="shared" si="52"/>
        <v>0</v>
      </c>
      <c r="Y1675" s="36">
        <f t="shared" si="53"/>
        <v>0</v>
      </c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6"/>
      <c r="BE1675" s="16"/>
    </row>
    <row r="1676" spans="1:57" x14ac:dyDescent="0.3">
      <c r="A1676" s="11" t="s">
        <v>5352</v>
      </c>
      <c r="B1676" s="11" t="s">
        <v>5353</v>
      </c>
      <c r="C1676" s="11" t="s">
        <v>1372</v>
      </c>
      <c r="D1676" s="11" t="s">
        <v>1808</v>
      </c>
      <c r="E1676" s="11" t="s">
        <v>1562</v>
      </c>
      <c r="F1676" s="11" t="s">
        <v>1562</v>
      </c>
      <c r="G1676" s="13">
        <v>42845.382430555554</v>
      </c>
      <c r="H1676" s="13"/>
      <c r="I1676" s="11"/>
      <c r="J1676" s="11" t="s">
        <v>387</v>
      </c>
      <c r="K1676" s="11"/>
      <c r="L1676" s="11" t="s">
        <v>699</v>
      </c>
      <c r="M1676" s="11" t="s">
        <v>353</v>
      </c>
      <c r="N1676" s="11">
        <v>1069960001</v>
      </c>
      <c r="O1676" s="11" t="s">
        <v>1473</v>
      </c>
      <c r="P1676" s="11" t="s">
        <v>165</v>
      </c>
      <c r="Q1676" s="11" t="s">
        <v>369</v>
      </c>
      <c r="R1676" s="11" t="s">
        <v>979</v>
      </c>
      <c r="S1676" s="11" t="s">
        <v>1383</v>
      </c>
      <c r="T1676" s="11">
        <v>50</v>
      </c>
      <c r="U1676" s="11"/>
      <c r="V1676" s="11"/>
      <c r="W1676" s="11"/>
      <c r="X1676" s="36">
        <f t="shared" si="52"/>
        <v>50</v>
      </c>
      <c r="Y1676" s="36">
        <f t="shared" si="53"/>
        <v>0</v>
      </c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6"/>
      <c r="BE1676" s="16"/>
    </row>
    <row r="1677" spans="1:57" x14ac:dyDescent="0.3">
      <c r="A1677" s="11" t="s">
        <v>5354</v>
      </c>
      <c r="B1677" s="11" t="s">
        <v>5355</v>
      </c>
      <c r="C1677" s="11" t="s">
        <v>1372</v>
      </c>
      <c r="D1677" s="11" t="s">
        <v>1460</v>
      </c>
      <c r="E1677" s="11" t="s">
        <v>124</v>
      </c>
      <c r="F1677" s="11" t="s">
        <v>569</v>
      </c>
      <c r="G1677" s="13">
        <v>42845.38076388889</v>
      </c>
      <c r="H1677" s="13"/>
      <c r="I1677" s="11"/>
      <c r="J1677" s="11" t="s">
        <v>350</v>
      </c>
      <c r="K1677" s="11"/>
      <c r="L1677" s="11" t="s">
        <v>704</v>
      </c>
      <c r="M1677" s="11" t="s">
        <v>353</v>
      </c>
      <c r="N1677" s="11">
        <v>1019960004</v>
      </c>
      <c r="O1677" s="11"/>
      <c r="P1677" s="11" t="s">
        <v>124</v>
      </c>
      <c r="Q1677" s="11" t="s">
        <v>369</v>
      </c>
      <c r="R1677" s="11" t="s">
        <v>978</v>
      </c>
      <c r="S1677" s="11" t="s">
        <v>1374</v>
      </c>
      <c r="T1677" s="11"/>
      <c r="U1677" s="11"/>
      <c r="V1677" s="11"/>
      <c r="W1677" s="11"/>
      <c r="X1677" s="36">
        <f t="shared" si="52"/>
        <v>0</v>
      </c>
      <c r="Y1677" s="36">
        <f t="shared" si="53"/>
        <v>0</v>
      </c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6"/>
      <c r="BE1677" s="16"/>
    </row>
    <row r="1678" spans="1:57" x14ac:dyDescent="0.3">
      <c r="A1678" s="11" t="s">
        <v>5356</v>
      </c>
      <c r="B1678" s="11" t="s">
        <v>5357</v>
      </c>
      <c r="C1678" s="11" t="s">
        <v>1372</v>
      </c>
      <c r="D1678" s="11" t="s">
        <v>1460</v>
      </c>
      <c r="E1678" s="11" t="s">
        <v>124</v>
      </c>
      <c r="F1678" s="11" t="s">
        <v>569</v>
      </c>
      <c r="G1678" s="13">
        <v>42845.398240740738</v>
      </c>
      <c r="H1678" s="11"/>
      <c r="I1678" s="11"/>
      <c r="J1678" s="11" t="s">
        <v>350</v>
      </c>
      <c r="K1678" s="11"/>
      <c r="L1678" s="11" t="s">
        <v>704</v>
      </c>
      <c r="M1678" s="11" t="s">
        <v>353</v>
      </c>
      <c r="N1678" s="11">
        <v>1019960004</v>
      </c>
      <c r="O1678" s="11" t="s">
        <v>1475</v>
      </c>
      <c r="P1678" s="11" t="s">
        <v>124</v>
      </c>
      <c r="Q1678" s="11" t="s">
        <v>369</v>
      </c>
      <c r="R1678" s="11" t="s">
        <v>978</v>
      </c>
      <c r="S1678" s="11" t="s">
        <v>1374</v>
      </c>
      <c r="T1678" s="11"/>
      <c r="U1678" s="11"/>
      <c r="V1678" s="11"/>
      <c r="W1678" s="11"/>
      <c r="X1678" s="36">
        <f t="shared" si="52"/>
        <v>0</v>
      </c>
      <c r="Y1678" s="36">
        <f t="shared" si="53"/>
        <v>0</v>
      </c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2"/>
      <c r="AL1678" s="12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6"/>
      <c r="BE1678" s="16"/>
    </row>
    <row r="1679" spans="1:57" x14ac:dyDescent="0.3">
      <c r="A1679" s="11" t="s">
        <v>5358</v>
      </c>
      <c r="B1679" s="11" t="s">
        <v>5359</v>
      </c>
      <c r="C1679" s="11" t="s">
        <v>1372</v>
      </c>
      <c r="D1679" s="11" t="s">
        <v>2223</v>
      </c>
      <c r="E1679" s="11" t="s">
        <v>424</v>
      </c>
      <c r="F1679" s="11" t="s">
        <v>424</v>
      </c>
      <c r="G1679" s="13">
        <v>42845.403796296298</v>
      </c>
      <c r="H1679" s="13"/>
      <c r="I1679" s="11"/>
      <c r="J1679" s="11" t="s">
        <v>387</v>
      </c>
      <c r="K1679" s="11"/>
      <c r="L1679" s="11" t="s">
        <v>699</v>
      </c>
      <c r="M1679" s="11" t="s">
        <v>353</v>
      </c>
      <c r="N1679" s="11">
        <v>1069960001</v>
      </c>
      <c r="O1679" s="11" t="s">
        <v>1473</v>
      </c>
      <c r="P1679" s="11" t="s">
        <v>297</v>
      </c>
      <c r="Q1679" s="11"/>
      <c r="R1679" s="11"/>
      <c r="S1679" s="11" t="s">
        <v>1374</v>
      </c>
      <c r="T1679" s="11"/>
      <c r="U1679" s="11"/>
      <c r="V1679" s="11"/>
      <c r="W1679" s="11"/>
      <c r="X1679" s="36">
        <f t="shared" si="52"/>
        <v>0</v>
      </c>
      <c r="Y1679" s="36">
        <f t="shared" si="53"/>
        <v>0</v>
      </c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6"/>
      <c r="BE1679" s="16"/>
    </row>
    <row r="1680" spans="1:57" x14ac:dyDescent="0.3">
      <c r="A1680" s="11" t="s">
        <v>5360</v>
      </c>
      <c r="B1680" s="11" t="s">
        <v>5361</v>
      </c>
      <c r="C1680" s="11" t="s">
        <v>1372</v>
      </c>
      <c r="D1680" s="11" t="s">
        <v>1479</v>
      </c>
      <c r="E1680" s="11" t="s">
        <v>706</v>
      </c>
      <c r="F1680" s="11" t="s">
        <v>706</v>
      </c>
      <c r="G1680" s="13">
        <v>42845.407638888886</v>
      </c>
      <c r="H1680" s="11"/>
      <c r="I1680" s="11"/>
      <c r="J1680" s="11" t="s">
        <v>350</v>
      </c>
      <c r="K1680" s="11"/>
      <c r="L1680" s="11" t="s">
        <v>704</v>
      </c>
      <c r="M1680" s="11" t="s">
        <v>353</v>
      </c>
      <c r="N1680" s="11">
        <v>1069960002</v>
      </c>
      <c r="O1680" s="11" t="s">
        <v>1475</v>
      </c>
      <c r="P1680" s="11" t="s">
        <v>115</v>
      </c>
      <c r="Q1680" s="11" t="s">
        <v>369</v>
      </c>
      <c r="R1680" s="11" t="s">
        <v>980</v>
      </c>
      <c r="S1680" s="11" t="s">
        <v>1374</v>
      </c>
      <c r="T1680" s="11"/>
      <c r="U1680" s="11"/>
      <c r="V1680" s="11"/>
      <c r="W1680" s="11"/>
      <c r="X1680" s="36">
        <f t="shared" si="52"/>
        <v>0</v>
      </c>
      <c r="Y1680" s="36">
        <f t="shared" si="53"/>
        <v>0</v>
      </c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6"/>
      <c r="BE1680" s="16"/>
    </row>
    <row r="1681" spans="1:57" x14ac:dyDescent="0.3">
      <c r="A1681" s="11" t="s">
        <v>5362</v>
      </c>
      <c r="B1681" s="11" t="s">
        <v>5363</v>
      </c>
      <c r="C1681" s="11" t="s">
        <v>1372</v>
      </c>
      <c r="D1681" s="11" t="s">
        <v>3968</v>
      </c>
      <c r="E1681" s="11" t="s">
        <v>3042</v>
      </c>
      <c r="F1681" s="11" t="s">
        <v>4670</v>
      </c>
      <c r="G1681" s="13">
        <v>42845.411932870367</v>
      </c>
      <c r="H1681" s="11"/>
      <c r="I1681" s="11"/>
      <c r="J1681" s="11" t="s">
        <v>2710</v>
      </c>
      <c r="K1681" s="11"/>
      <c r="L1681" s="11" t="s">
        <v>699</v>
      </c>
      <c r="M1681" s="11" t="s">
        <v>353</v>
      </c>
      <c r="N1681" s="11">
        <v>1069960001</v>
      </c>
      <c r="O1681" s="11" t="s">
        <v>1473</v>
      </c>
      <c r="P1681" s="11" t="s">
        <v>108</v>
      </c>
      <c r="Q1681" s="11" t="s">
        <v>369</v>
      </c>
      <c r="R1681" s="11"/>
      <c r="S1681" s="11" t="s">
        <v>1374</v>
      </c>
      <c r="T1681" s="11"/>
      <c r="U1681" s="11"/>
      <c r="V1681" s="11"/>
      <c r="W1681" s="11"/>
      <c r="X1681" s="36">
        <f t="shared" si="52"/>
        <v>0</v>
      </c>
      <c r="Y1681" s="36">
        <f t="shared" si="53"/>
        <v>0</v>
      </c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2"/>
      <c r="AT1681" s="11"/>
      <c r="AU1681" s="11"/>
      <c r="AV1681" s="11"/>
      <c r="AW1681" s="11"/>
      <c r="AX1681" s="11"/>
      <c r="AY1681" s="11"/>
      <c r="AZ1681" s="11"/>
      <c r="BA1681" s="11"/>
      <c r="BB1681" s="12"/>
      <c r="BC1681" s="11"/>
      <c r="BD1681" s="16"/>
      <c r="BE1681" s="16"/>
    </row>
    <row r="1682" spans="1:57" x14ac:dyDescent="0.3">
      <c r="A1682" s="11" t="s">
        <v>5364</v>
      </c>
      <c r="B1682" s="11" t="s">
        <v>5365</v>
      </c>
      <c r="C1682" s="11" t="s">
        <v>1372</v>
      </c>
      <c r="D1682" s="11" t="s">
        <v>3968</v>
      </c>
      <c r="E1682" s="11" t="s">
        <v>3042</v>
      </c>
      <c r="F1682" s="11" t="s">
        <v>4670</v>
      </c>
      <c r="G1682" s="13">
        <v>42850.565648148149</v>
      </c>
      <c r="H1682" s="13"/>
      <c r="I1682" s="11"/>
      <c r="J1682" s="11" t="s">
        <v>350</v>
      </c>
      <c r="K1682" s="11"/>
      <c r="L1682" s="11" t="s">
        <v>699</v>
      </c>
      <c r="M1682" s="11" t="s">
        <v>353</v>
      </c>
      <c r="N1682" s="11">
        <v>1069960001</v>
      </c>
      <c r="O1682" s="11" t="s">
        <v>1473</v>
      </c>
      <c r="P1682" s="11" t="s">
        <v>108</v>
      </c>
      <c r="Q1682" s="11" t="s">
        <v>369</v>
      </c>
      <c r="R1682" s="11"/>
      <c r="S1682" s="11" t="s">
        <v>1374</v>
      </c>
      <c r="T1682" s="11">
        <v>70</v>
      </c>
      <c r="U1682" s="11"/>
      <c r="V1682" s="11"/>
      <c r="W1682" s="11"/>
      <c r="X1682" s="36">
        <f t="shared" si="52"/>
        <v>70</v>
      </c>
      <c r="Y1682" s="36">
        <f t="shared" si="53"/>
        <v>0</v>
      </c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2"/>
      <c r="AL1682" s="12"/>
      <c r="AM1682" s="11"/>
      <c r="AN1682" s="11"/>
      <c r="AO1682" s="11"/>
      <c r="AP1682" s="11"/>
      <c r="AQ1682" s="11"/>
      <c r="AR1682" s="11"/>
      <c r="AS1682" s="12"/>
      <c r="AT1682" s="11"/>
      <c r="AU1682" s="11"/>
      <c r="AV1682" s="11"/>
      <c r="AW1682" s="11"/>
      <c r="AX1682" s="11"/>
      <c r="AY1682" s="11"/>
      <c r="AZ1682" s="11"/>
      <c r="BA1682" s="11"/>
      <c r="BB1682" s="12"/>
      <c r="BC1682" s="11"/>
      <c r="BD1682" s="16"/>
      <c r="BE1682" s="16"/>
    </row>
    <row r="1683" spans="1:57" x14ac:dyDescent="0.3">
      <c r="A1683" s="11" t="s">
        <v>5366</v>
      </c>
      <c r="B1683" s="11" t="s">
        <v>5367</v>
      </c>
      <c r="C1683" s="11" t="s">
        <v>1372</v>
      </c>
      <c r="D1683" s="11" t="s">
        <v>5368</v>
      </c>
      <c r="E1683" s="11" t="s">
        <v>5369</v>
      </c>
      <c r="F1683" s="11" t="s">
        <v>5369</v>
      </c>
      <c r="G1683" s="13">
        <v>42850.580868055556</v>
      </c>
      <c r="H1683" s="11"/>
      <c r="I1683" s="11"/>
      <c r="J1683" s="11" t="s">
        <v>350</v>
      </c>
      <c r="K1683" s="11"/>
      <c r="L1683" s="11" t="s">
        <v>705</v>
      </c>
      <c r="M1683" s="11" t="s">
        <v>348</v>
      </c>
      <c r="N1683" s="11">
        <v>1069960001</v>
      </c>
      <c r="O1683" s="11" t="s">
        <v>1475</v>
      </c>
      <c r="P1683" s="11" t="s">
        <v>77</v>
      </c>
      <c r="Q1683" s="11" t="s">
        <v>369</v>
      </c>
      <c r="R1683" s="11" t="s">
        <v>983</v>
      </c>
      <c r="S1683" s="11" t="s">
        <v>1374</v>
      </c>
      <c r="T1683" s="11">
        <v>660</v>
      </c>
      <c r="U1683" s="11"/>
      <c r="V1683" s="11"/>
      <c r="W1683" s="11"/>
      <c r="X1683" s="36">
        <f t="shared" si="52"/>
        <v>660</v>
      </c>
      <c r="Y1683" s="36">
        <f t="shared" si="53"/>
        <v>0</v>
      </c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2"/>
      <c r="AL1683" s="11"/>
      <c r="AM1683" s="11"/>
      <c r="AN1683" s="11"/>
      <c r="AO1683" s="11"/>
      <c r="AP1683" s="11"/>
      <c r="AQ1683" s="12"/>
      <c r="AR1683" s="11"/>
      <c r="AS1683" s="12"/>
      <c r="AT1683" s="11"/>
      <c r="AU1683" s="11"/>
      <c r="AV1683" s="11"/>
      <c r="AW1683" s="11"/>
      <c r="AX1683" s="11"/>
      <c r="AY1683" s="11"/>
      <c r="AZ1683" s="11"/>
      <c r="BA1683" s="11"/>
      <c r="BB1683" s="12"/>
      <c r="BC1683" s="11"/>
      <c r="BD1683" s="16"/>
      <c r="BE1683" s="16"/>
    </row>
    <row r="1684" spans="1:57" x14ac:dyDescent="0.3">
      <c r="A1684" s="11" t="s">
        <v>5370</v>
      </c>
      <c r="B1684" s="11" t="s">
        <v>5371</v>
      </c>
      <c r="C1684" s="11" t="s">
        <v>1372</v>
      </c>
      <c r="D1684" s="11" t="s">
        <v>4627</v>
      </c>
      <c r="E1684" s="11" t="s">
        <v>670</v>
      </c>
      <c r="F1684" s="11" t="s">
        <v>670</v>
      </c>
      <c r="G1684" s="13">
        <v>42851.112141203703</v>
      </c>
      <c r="H1684" s="11">
        <v>42871.167824074073</v>
      </c>
      <c r="I1684" s="11" t="s">
        <v>670</v>
      </c>
      <c r="J1684" s="11" t="s">
        <v>387</v>
      </c>
      <c r="K1684" s="11"/>
      <c r="L1684" s="11" t="s">
        <v>699</v>
      </c>
      <c r="M1684" s="11" t="s">
        <v>353</v>
      </c>
      <c r="N1684" s="11">
        <v>1069960001</v>
      </c>
      <c r="O1684" s="11" t="s">
        <v>1473</v>
      </c>
      <c r="P1684" s="11" t="s">
        <v>165</v>
      </c>
      <c r="Q1684" s="11"/>
      <c r="R1684" s="11"/>
      <c r="S1684" s="11" t="s">
        <v>1383</v>
      </c>
      <c r="T1684" s="11"/>
      <c r="U1684" s="11"/>
      <c r="V1684" s="11"/>
      <c r="W1684" s="11"/>
      <c r="X1684" s="36">
        <f t="shared" si="52"/>
        <v>0</v>
      </c>
      <c r="Y1684" s="36">
        <f t="shared" si="53"/>
        <v>0</v>
      </c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6"/>
      <c r="BE1684" s="16"/>
    </row>
    <row r="1685" spans="1:57" x14ac:dyDescent="0.3">
      <c r="A1685" s="11" t="s">
        <v>5372</v>
      </c>
      <c r="B1685" s="11" t="s">
        <v>5373</v>
      </c>
      <c r="C1685" s="11" t="s">
        <v>1372</v>
      </c>
      <c r="D1685" s="11" t="s">
        <v>1449</v>
      </c>
      <c r="E1685" s="11" t="s">
        <v>649</v>
      </c>
      <c r="F1685" s="11" t="s">
        <v>649</v>
      </c>
      <c r="G1685" s="13">
        <v>42851.393587962964</v>
      </c>
      <c r="H1685" s="13"/>
      <c r="I1685" s="11"/>
      <c r="J1685" s="11" t="s">
        <v>350</v>
      </c>
      <c r="K1685" s="11"/>
      <c r="L1685" s="11" t="s">
        <v>704</v>
      </c>
      <c r="M1685" s="11" t="s">
        <v>353</v>
      </c>
      <c r="N1685" s="11">
        <v>1069960001</v>
      </c>
      <c r="O1685" s="11" t="s">
        <v>1475</v>
      </c>
      <c r="P1685" s="11" t="s">
        <v>77</v>
      </c>
      <c r="Q1685" s="11" t="s">
        <v>369</v>
      </c>
      <c r="R1685" s="11" t="s">
        <v>983</v>
      </c>
      <c r="S1685" s="11" t="s">
        <v>1374</v>
      </c>
      <c r="T1685" s="11"/>
      <c r="U1685" s="11"/>
      <c r="V1685" s="11"/>
      <c r="W1685" s="11"/>
      <c r="X1685" s="36">
        <f t="shared" si="52"/>
        <v>0</v>
      </c>
      <c r="Y1685" s="36">
        <f t="shared" si="53"/>
        <v>0</v>
      </c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2"/>
      <c r="AL1685" s="12"/>
      <c r="AM1685" s="12"/>
      <c r="AN1685" s="11"/>
      <c r="AO1685" s="11"/>
      <c r="AP1685" s="11"/>
      <c r="AQ1685" s="12"/>
      <c r="AR1685" s="11"/>
      <c r="AS1685" s="12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6"/>
      <c r="BE1685" s="16"/>
    </row>
    <row r="1686" spans="1:57" x14ac:dyDescent="0.3">
      <c r="A1686" s="11" t="s">
        <v>5374</v>
      </c>
      <c r="B1686" s="11" t="s">
        <v>5375</v>
      </c>
      <c r="C1686" s="11" t="s">
        <v>1372</v>
      </c>
      <c r="D1686" s="11" t="s">
        <v>1440</v>
      </c>
      <c r="E1686" s="11" t="s">
        <v>77</v>
      </c>
      <c r="F1686" s="11" t="s">
        <v>77</v>
      </c>
      <c r="G1686" s="13">
        <v>42851.689270833333</v>
      </c>
      <c r="H1686" s="13"/>
      <c r="I1686" s="11"/>
      <c r="J1686" s="11" t="s">
        <v>350</v>
      </c>
      <c r="K1686" s="11"/>
      <c r="L1686" s="11" t="s">
        <v>705</v>
      </c>
      <c r="M1686" s="11" t="s">
        <v>348</v>
      </c>
      <c r="N1686" s="11">
        <v>1069960001</v>
      </c>
      <c r="O1686" s="11" t="s">
        <v>1475</v>
      </c>
      <c r="P1686" s="11" t="s">
        <v>77</v>
      </c>
      <c r="Q1686" s="11" t="s">
        <v>369</v>
      </c>
      <c r="R1686" s="11" t="s">
        <v>983</v>
      </c>
      <c r="S1686" s="11" t="s">
        <v>1374</v>
      </c>
      <c r="T1686" s="11"/>
      <c r="U1686" s="11"/>
      <c r="V1686" s="11"/>
      <c r="W1686" s="11"/>
      <c r="X1686" s="36">
        <f t="shared" si="52"/>
        <v>0</v>
      </c>
      <c r="Y1686" s="36">
        <f t="shared" si="53"/>
        <v>0</v>
      </c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6"/>
      <c r="BE1686" s="16"/>
    </row>
    <row r="1687" spans="1:57" x14ac:dyDescent="0.3">
      <c r="A1687" s="11" t="s">
        <v>5376</v>
      </c>
      <c r="B1687" s="11" t="s">
        <v>5377</v>
      </c>
      <c r="C1687" s="11" t="s">
        <v>1372</v>
      </c>
      <c r="D1687" s="11" t="s">
        <v>3968</v>
      </c>
      <c r="E1687" s="11" t="s">
        <v>3042</v>
      </c>
      <c r="F1687" s="11" t="s">
        <v>4670</v>
      </c>
      <c r="G1687" s="13">
        <v>42851.649409722224</v>
      </c>
      <c r="H1687" s="13"/>
      <c r="I1687" s="11"/>
      <c r="J1687" s="11" t="s">
        <v>350</v>
      </c>
      <c r="K1687" s="11"/>
      <c r="L1687" s="11" t="s">
        <v>699</v>
      </c>
      <c r="M1687" s="11" t="s">
        <v>353</v>
      </c>
      <c r="N1687" s="11">
        <v>1069960001</v>
      </c>
      <c r="O1687" s="11" t="s">
        <v>1473</v>
      </c>
      <c r="P1687" s="11" t="s">
        <v>111</v>
      </c>
      <c r="Q1687" s="11"/>
      <c r="R1687" s="11"/>
      <c r="S1687" s="11" t="s">
        <v>1374</v>
      </c>
      <c r="T1687" s="11"/>
      <c r="U1687" s="11"/>
      <c r="V1687" s="11"/>
      <c r="W1687" s="11"/>
      <c r="X1687" s="36">
        <f t="shared" si="52"/>
        <v>0</v>
      </c>
      <c r="Y1687" s="36">
        <f t="shared" si="53"/>
        <v>0</v>
      </c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2"/>
      <c r="AL1687" s="12"/>
      <c r="AM1687" s="11"/>
      <c r="AN1687" s="11"/>
      <c r="AO1687" s="11"/>
      <c r="AP1687" s="11"/>
      <c r="AQ1687" s="12"/>
      <c r="AR1687" s="11"/>
      <c r="AS1687" s="12"/>
      <c r="AT1687" s="11"/>
      <c r="AU1687" s="11"/>
      <c r="AV1687" s="11"/>
      <c r="AW1687" s="11"/>
      <c r="AX1687" s="11"/>
      <c r="AY1687" s="11"/>
      <c r="AZ1687" s="11"/>
      <c r="BA1687" s="11"/>
      <c r="BB1687" s="12"/>
      <c r="BC1687" s="11"/>
      <c r="BD1687" s="16"/>
      <c r="BE1687" s="16"/>
    </row>
    <row r="1688" spans="1:57" x14ac:dyDescent="0.3">
      <c r="A1688" s="11" t="s">
        <v>5378</v>
      </c>
      <c r="B1688" s="11" t="s">
        <v>5379</v>
      </c>
      <c r="C1688" s="11" t="s">
        <v>1372</v>
      </c>
      <c r="D1688" s="11" t="s">
        <v>3968</v>
      </c>
      <c r="E1688" s="11" t="s">
        <v>3042</v>
      </c>
      <c r="F1688" s="11" t="s">
        <v>4670</v>
      </c>
      <c r="G1688" s="13">
        <v>42851.69599537037</v>
      </c>
      <c r="H1688" s="11"/>
      <c r="I1688" s="11"/>
      <c r="J1688" s="11" t="s">
        <v>350</v>
      </c>
      <c r="K1688" s="11"/>
      <c r="L1688" s="11" t="s">
        <v>699</v>
      </c>
      <c r="M1688" s="11" t="s">
        <v>353</v>
      </c>
      <c r="N1688" s="11">
        <v>1069960001</v>
      </c>
      <c r="O1688" s="11" t="s">
        <v>1473</v>
      </c>
      <c r="P1688" s="11" t="s">
        <v>111</v>
      </c>
      <c r="Q1688" s="11"/>
      <c r="R1688" s="11"/>
      <c r="S1688" s="11" t="s">
        <v>1374</v>
      </c>
      <c r="T1688" s="11"/>
      <c r="U1688" s="11"/>
      <c r="V1688" s="11"/>
      <c r="W1688" s="11"/>
      <c r="X1688" s="36">
        <f t="shared" si="52"/>
        <v>0</v>
      </c>
      <c r="Y1688" s="36">
        <f t="shared" si="53"/>
        <v>0</v>
      </c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6"/>
      <c r="BE1688" s="16"/>
    </row>
    <row r="1689" spans="1:57" x14ac:dyDescent="0.3">
      <c r="A1689" s="11" t="s">
        <v>5380</v>
      </c>
      <c r="B1689" s="11" t="s">
        <v>5381</v>
      </c>
      <c r="C1689" s="11" t="s">
        <v>1372</v>
      </c>
      <c r="D1689" s="11" t="s">
        <v>1449</v>
      </c>
      <c r="E1689" s="11" t="s">
        <v>649</v>
      </c>
      <c r="F1689" s="11" t="s">
        <v>649</v>
      </c>
      <c r="G1689" s="13">
        <v>42851.699513888889</v>
      </c>
      <c r="H1689" s="11"/>
      <c r="I1689" s="11"/>
      <c r="J1689" s="11" t="s">
        <v>350</v>
      </c>
      <c r="K1689" s="11"/>
      <c r="L1689" s="11" t="s">
        <v>699</v>
      </c>
      <c r="M1689" s="11" t="s">
        <v>353</v>
      </c>
      <c r="N1689" s="11">
        <v>1069960001</v>
      </c>
      <c r="O1689" s="11" t="s">
        <v>1473</v>
      </c>
      <c r="P1689" s="11" t="s">
        <v>77</v>
      </c>
      <c r="Q1689" s="11" t="s">
        <v>369</v>
      </c>
      <c r="R1689" s="11" t="s">
        <v>983</v>
      </c>
      <c r="S1689" s="11" t="s">
        <v>1374</v>
      </c>
      <c r="T1689" s="11"/>
      <c r="U1689" s="11"/>
      <c r="V1689" s="11"/>
      <c r="W1689" s="11"/>
      <c r="X1689" s="36">
        <f t="shared" si="52"/>
        <v>0</v>
      </c>
      <c r="Y1689" s="36">
        <f t="shared" si="53"/>
        <v>0</v>
      </c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6"/>
      <c r="BE1689" s="16"/>
    </row>
    <row r="1690" spans="1:57" x14ac:dyDescent="0.3">
      <c r="A1690" s="11" t="s">
        <v>5382</v>
      </c>
      <c r="B1690" s="11" t="s">
        <v>5383</v>
      </c>
      <c r="C1690" s="11" t="s">
        <v>1372</v>
      </c>
      <c r="D1690" s="11" t="s">
        <v>3968</v>
      </c>
      <c r="E1690" s="11" t="s">
        <v>3042</v>
      </c>
      <c r="F1690" s="11" t="s">
        <v>4670</v>
      </c>
      <c r="G1690" s="13">
        <v>42851.705694444441</v>
      </c>
      <c r="H1690" s="11"/>
      <c r="I1690" s="11"/>
      <c r="J1690" s="11" t="s">
        <v>350</v>
      </c>
      <c r="K1690" s="11"/>
      <c r="L1690" s="11" t="s">
        <v>699</v>
      </c>
      <c r="M1690" s="11" t="s">
        <v>353</v>
      </c>
      <c r="N1690" s="11">
        <v>1069960001</v>
      </c>
      <c r="O1690" s="11" t="s">
        <v>1473</v>
      </c>
      <c r="P1690" s="11" t="s">
        <v>111</v>
      </c>
      <c r="Q1690" s="11"/>
      <c r="R1690" s="11"/>
      <c r="S1690" s="11" t="s">
        <v>1374</v>
      </c>
      <c r="T1690" s="11"/>
      <c r="U1690" s="11"/>
      <c r="V1690" s="11"/>
      <c r="W1690" s="11"/>
      <c r="X1690" s="36">
        <f t="shared" si="52"/>
        <v>0</v>
      </c>
      <c r="Y1690" s="36">
        <f t="shared" si="53"/>
        <v>0</v>
      </c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2"/>
      <c r="BC1690" s="11"/>
      <c r="BD1690" s="16"/>
      <c r="BE1690" s="16"/>
    </row>
    <row r="1691" spans="1:57" x14ac:dyDescent="0.3">
      <c r="A1691" s="11" t="s">
        <v>5384</v>
      </c>
      <c r="B1691" s="11" t="s">
        <v>5385</v>
      </c>
      <c r="C1691" s="11" t="s">
        <v>1372</v>
      </c>
      <c r="D1691" s="11" t="s">
        <v>3706</v>
      </c>
      <c r="E1691" s="11" t="s">
        <v>3707</v>
      </c>
      <c r="F1691" s="11" t="s">
        <v>3707</v>
      </c>
      <c r="G1691" s="13">
        <v>42852.110335648147</v>
      </c>
      <c r="H1691" s="11"/>
      <c r="I1691" s="11"/>
      <c r="J1691" s="11" t="s">
        <v>387</v>
      </c>
      <c r="K1691" s="11"/>
      <c r="L1691" s="11" t="s">
        <v>699</v>
      </c>
      <c r="M1691" s="11" t="s">
        <v>353</v>
      </c>
      <c r="N1691" s="11">
        <v>1069960001</v>
      </c>
      <c r="O1691" s="11" t="s">
        <v>1473</v>
      </c>
      <c r="P1691" s="11" t="s">
        <v>165</v>
      </c>
      <c r="Q1691" s="11"/>
      <c r="R1691" s="11"/>
      <c r="S1691" s="11" t="s">
        <v>1374</v>
      </c>
      <c r="T1691" s="11"/>
      <c r="U1691" s="11"/>
      <c r="V1691" s="11"/>
      <c r="W1691" s="11"/>
      <c r="X1691" s="36">
        <f t="shared" si="52"/>
        <v>0</v>
      </c>
      <c r="Y1691" s="36">
        <f t="shared" si="53"/>
        <v>0</v>
      </c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2"/>
      <c r="AN1691" s="12"/>
      <c r="AO1691" s="11"/>
      <c r="AP1691" s="11"/>
      <c r="AQ1691" s="12"/>
      <c r="AR1691" s="11"/>
      <c r="AS1691" s="12"/>
      <c r="AT1691" s="11"/>
      <c r="AU1691" s="11"/>
      <c r="AV1691" s="11"/>
      <c r="AW1691" s="11"/>
      <c r="AX1691" s="11"/>
      <c r="AY1691" s="11"/>
      <c r="AZ1691" s="11"/>
      <c r="BA1691" s="11"/>
      <c r="BB1691" s="12"/>
      <c r="BC1691" s="11"/>
      <c r="BD1691" s="16"/>
      <c r="BE1691" s="16"/>
    </row>
    <row r="1692" spans="1:57" x14ac:dyDescent="0.3">
      <c r="A1692" s="11" t="s">
        <v>5386</v>
      </c>
      <c r="B1692" s="11" t="s">
        <v>5387</v>
      </c>
      <c r="C1692" s="11" t="s">
        <v>1372</v>
      </c>
      <c r="D1692" s="11" t="s">
        <v>1486</v>
      </c>
      <c r="E1692" s="11" t="s">
        <v>3947</v>
      </c>
      <c r="F1692" s="11" t="s">
        <v>3616</v>
      </c>
      <c r="G1692" s="13">
        <v>42852.370011574072</v>
      </c>
      <c r="H1692" s="11">
        <v>42856.721238425926</v>
      </c>
      <c r="I1692" s="11" t="s">
        <v>474</v>
      </c>
      <c r="J1692" s="11" t="s">
        <v>359</v>
      </c>
      <c r="K1692" s="11"/>
      <c r="L1692" s="11" t="s">
        <v>699</v>
      </c>
      <c r="M1692" s="11" t="s">
        <v>353</v>
      </c>
      <c r="N1692" s="11">
        <v>1069960001</v>
      </c>
      <c r="O1692" s="11" t="s">
        <v>1473</v>
      </c>
      <c r="P1692" s="11" t="s">
        <v>165</v>
      </c>
      <c r="Q1692" s="11" t="s">
        <v>369</v>
      </c>
      <c r="R1692" s="11"/>
      <c r="S1692" s="11" t="s">
        <v>1374</v>
      </c>
      <c r="T1692" s="11"/>
      <c r="U1692" s="11"/>
      <c r="V1692" s="11"/>
      <c r="W1692" s="11"/>
      <c r="X1692" s="36">
        <f t="shared" ref="X1692:X1701" si="54">T1692+V1692</f>
        <v>0</v>
      </c>
      <c r="Y1692" s="36">
        <f t="shared" ref="Y1692:Y1701" si="55">U1692+W1692</f>
        <v>0</v>
      </c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2"/>
      <c r="AN1692" s="11"/>
      <c r="AO1692" s="11"/>
      <c r="AP1692" s="11"/>
      <c r="AQ1692" s="12"/>
      <c r="AR1692" s="11"/>
      <c r="AS1692" s="12"/>
      <c r="AT1692" s="11"/>
      <c r="AU1692" s="11"/>
      <c r="AV1692" s="11"/>
      <c r="AW1692" s="11"/>
      <c r="AX1692" s="11"/>
      <c r="AY1692" s="11"/>
      <c r="AZ1692" s="11"/>
      <c r="BA1692" s="11"/>
      <c r="BB1692" s="12"/>
      <c r="BC1692" s="11"/>
      <c r="BD1692" s="16"/>
      <c r="BE1692" s="16"/>
    </row>
    <row r="1693" spans="1:57" x14ac:dyDescent="0.3">
      <c r="A1693" s="11" t="s">
        <v>5388</v>
      </c>
      <c r="B1693" s="11" t="s">
        <v>5389</v>
      </c>
      <c r="C1693" s="11" t="s">
        <v>1372</v>
      </c>
      <c r="D1693" s="11" t="s">
        <v>1497</v>
      </c>
      <c r="E1693" s="11" t="s">
        <v>650</v>
      </c>
      <c r="F1693" s="11" t="s">
        <v>650</v>
      </c>
      <c r="G1693" s="13">
        <v>42852.418182870373</v>
      </c>
      <c r="H1693" s="11"/>
      <c r="I1693" s="11"/>
      <c r="J1693" s="11" t="s">
        <v>350</v>
      </c>
      <c r="K1693" s="11"/>
      <c r="L1693" s="11" t="s">
        <v>699</v>
      </c>
      <c r="M1693" s="11" t="s">
        <v>353</v>
      </c>
      <c r="N1693" s="11">
        <v>1069960001</v>
      </c>
      <c r="O1693" s="11" t="s">
        <v>1473</v>
      </c>
      <c r="P1693" s="11" t="s">
        <v>61</v>
      </c>
      <c r="Q1693" s="11" t="s">
        <v>369</v>
      </c>
      <c r="R1693" s="11" t="s">
        <v>978</v>
      </c>
      <c r="S1693" s="11" t="s">
        <v>1374</v>
      </c>
      <c r="T1693" s="11">
        <v>8</v>
      </c>
      <c r="U1693" s="11">
        <v>8</v>
      </c>
      <c r="V1693" s="11"/>
      <c r="W1693" s="11"/>
      <c r="X1693" s="36">
        <f t="shared" si="54"/>
        <v>8</v>
      </c>
      <c r="Y1693" s="36">
        <f t="shared" si="55"/>
        <v>8</v>
      </c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2"/>
      <c r="AN1693" s="12"/>
      <c r="AO1693" s="11"/>
      <c r="AP1693" s="11"/>
      <c r="AQ1693" s="12"/>
      <c r="AR1693" s="11"/>
      <c r="AS1693" s="12"/>
      <c r="AT1693" s="11"/>
      <c r="AU1693" s="11"/>
      <c r="AV1693" s="11"/>
      <c r="AW1693" s="11"/>
      <c r="AX1693" s="11"/>
      <c r="AY1693" s="11"/>
      <c r="AZ1693" s="11"/>
      <c r="BA1693" s="11"/>
      <c r="BB1693" s="12"/>
      <c r="BC1693" s="11"/>
      <c r="BD1693" s="16"/>
      <c r="BE1693" s="16"/>
    </row>
    <row r="1694" spans="1:57" x14ac:dyDescent="0.3">
      <c r="A1694" s="11" t="s">
        <v>5390</v>
      </c>
      <c r="B1694" s="11" t="s">
        <v>5391</v>
      </c>
      <c r="C1694" s="11" t="s">
        <v>1372</v>
      </c>
      <c r="D1694" s="11" t="s">
        <v>3968</v>
      </c>
      <c r="E1694" s="11" t="s">
        <v>3042</v>
      </c>
      <c r="F1694" s="11" t="s">
        <v>4670</v>
      </c>
      <c r="G1694" s="13">
        <v>42852.459189814814</v>
      </c>
      <c r="H1694" s="11"/>
      <c r="I1694" s="11"/>
      <c r="J1694" s="11" t="s">
        <v>350</v>
      </c>
      <c r="K1694" s="11"/>
      <c r="L1694" s="11" t="s">
        <v>699</v>
      </c>
      <c r="M1694" s="11" t="s">
        <v>353</v>
      </c>
      <c r="N1694" s="11">
        <v>1069960001</v>
      </c>
      <c r="O1694" s="11" t="s">
        <v>1473</v>
      </c>
      <c r="P1694" s="11" t="s">
        <v>108</v>
      </c>
      <c r="Q1694" s="11" t="s">
        <v>369</v>
      </c>
      <c r="R1694" s="11"/>
      <c r="S1694" s="11" t="s">
        <v>1374</v>
      </c>
      <c r="T1694" s="11">
        <v>70</v>
      </c>
      <c r="U1694" s="11"/>
      <c r="V1694" s="11"/>
      <c r="W1694" s="11"/>
      <c r="X1694" s="36">
        <f t="shared" si="54"/>
        <v>70</v>
      </c>
      <c r="Y1694" s="36">
        <f t="shared" si="55"/>
        <v>0</v>
      </c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6"/>
      <c r="BE1694" s="16"/>
    </row>
    <row r="1695" spans="1:57" x14ac:dyDescent="0.3">
      <c r="A1695" s="11" t="s">
        <v>5392</v>
      </c>
      <c r="B1695" s="11" t="s">
        <v>5393</v>
      </c>
      <c r="C1695" s="11" t="s">
        <v>1372</v>
      </c>
      <c r="D1695" s="11" t="s">
        <v>3968</v>
      </c>
      <c r="E1695" s="11" t="s">
        <v>3042</v>
      </c>
      <c r="F1695" s="11" t="s">
        <v>4670</v>
      </c>
      <c r="G1695" s="13">
        <v>42852.466053240743</v>
      </c>
      <c r="H1695" s="11"/>
      <c r="I1695" s="11"/>
      <c r="J1695" s="11" t="s">
        <v>350</v>
      </c>
      <c r="K1695" s="11"/>
      <c r="L1695" s="11" t="s">
        <v>699</v>
      </c>
      <c r="M1695" s="11" t="s">
        <v>353</v>
      </c>
      <c r="N1695" s="11">
        <v>1069960001</v>
      </c>
      <c r="O1695" s="11" t="s">
        <v>1473</v>
      </c>
      <c r="P1695" s="11" t="s">
        <v>108</v>
      </c>
      <c r="Q1695" s="11" t="s">
        <v>369</v>
      </c>
      <c r="R1695" s="11"/>
      <c r="S1695" s="11" t="s">
        <v>1374</v>
      </c>
      <c r="T1695" s="11">
        <v>70</v>
      </c>
      <c r="U1695" s="11"/>
      <c r="V1695" s="11"/>
      <c r="W1695" s="11"/>
      <c r="X1695" s="36">
        <f t="shared" si="54"/>
        <v>70</v>
      </c>
      <c r="Y1695" s="36">
        <f t="shared" si="55"/>
        <v>0</v>
      </c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2"/>
      <c r="AL1695" s="11"/>
      <c r="AM1695" s="12"/>
      <c r="AN1695" s="11"/>
      <c r="AO1695" s="11"/>
      <c r="AP1695" s="11"/>
      <c r="AQ1695" s="12"/>
      <c r="AR1695" s="11"/>
      <c r="AS1695" s="12"/>
      <c r="AT1695" s="11"/>
      <c r="AU1695" s="11"/>
      <c r="AV1695" s="11"/>
      <c r="AW1695" s="11"/>
      <c r="AX1695" s="11"/>
      <c r="AY1695" s="11"/>
      <c r="AZ1695" s="11"/>
      <c r="BA1695" s="11"/>
      <c r="BB1695" s="12"/>
      <c r="BC1695" s="11"/>
      <c r="BD1695" s="16"/>
      <c r="BE1695" s="16"/>
    </row>
    <row r="1696" spans="1:57" x14ac:dyDescent="0.3">
      <c r="A1696" s="11" t="s">
        <v>5394</v>
      </c>
      <c r="B1696" s="11" t="s">
        <v>5395</v>
      </c>
      <c r="C1696" s="11" t="s">
        <v>1372</v>
      </c>
      <c r="D1696" s="11" t="s">
        <v>1507</v>
      </c>
      <c r="E1696" s="11" t="s">
        <v>653</v>
      </c>
      <c r="F1696" s="11" t="s">
        <v>488</v>
      </c>
      <c r="G1696" s="13">
        <v>42852.536296296297</v>
      </c>
      <c r="H1696" s="11"/>
      <c r="I1696" s="11"/>
      <c r="J1696" s="11" t="s">
        <v>387</v>
      </c>
      <c r="K1696" s="11"/>
      <c r="L1696" s="11" t="s">
        <v>704</v>
      </c>
      <c r="M1696" s="11" t="s">
        <v>348</v>
      </c>
      <c r="N1696" s="11">
        <v>1019960004</v>
      </c>
      <c r="O1696" s="11" t="s">
        <v>1475</v>
      </c>
      <c r="P1696" s="11" t="s">
        <v>165</v>
      </c>
      <c r="Q1696" s="11" t="s">
        <v>369</v>
      </c>
      <c r="R1696" s="11" t="s">
        <v>978</v>
      </c>
      <c r="S1696" s="11" t="s">
        <v>1383</v>
      </c>
      <c r="T1696" s="11">
        <v>695</v>
      </c>
      <c r="U1696" s="11"/>
      <c r="V1696" s="11">
        <v>295</v>
      </c>
      <c r="W1696" s="11"/>
      <c r="X1696" s="36">
        <f t="shared" si="54"/>
        <v>990</v>
      </c>
      <c r="Y1696" s="36">
        <f t="shared" si="55"/>
        <v>0</v>
      </c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2"/>
      <c r="AL1696" s="11"/>
      <c r="AM1696" s="12"/>
      <c r="AN1696" s="11"/>
      <c r="AO1696" s="11"/>
      <c r="AP1696" s="11"/>
      <c r="AQ1696" s="12"/>
      <c r="AR1696" s="11"/>
      <c r="AS1696" s="12"/>
      <c r="AT1696" s="11"/>
      <c r="AU1696" s="11"/>
      <c r="AV1696" s="11"/>
      <c r="AW1696" s="11"/>
      <c r="AX1696" s="11"/>
      <c r="AY1696" s="11"/>
      <c r="AZ1696" s="11"/>
      <c r="BA1696" s="11"/>
      <c r="BB1696" s="12"/>
      <c r="BC1696" s="11"/>
      <c r="BD1696" s="16"/>
      <c r="BE1696" s="16"/>
    </row>
    <row r="1697" spans="1:57" ht="43.2" x14ac:dyDescent="0.3">
      <c r="A1697" s="11" t="s">
        <v>5396</v>
      </c>
      <c r="B1697" s="49" t="s">
        <v>5397</v>
      </c>
      <c r="C1697" s="11" t="s">
        <v>1372</v>
      </c>
      <c r="D1697" s="11" t="s">
        <v>1449</v>
      </c>
      <c r="E1697" s="11" t="s">
        <v>649</v>
      </c>
      <c r="F1697" s="11" t="s">
        <v>649</v>
      </c>
      <c r="G1697" s="13">
        <v>42853.495185185187</v>
      </c>
      <c r="H1697" s="11"/>
      <c r="I1697" s="11"/>
      <c r="J1697" s="11" t="s">
        <v>350</v>
      </c>
      <c r="K1697" s="11"/>
      <c r="L1697" s="11" t="s">
        <v>699</v>
      </c>
      <c r="M1697" s="11" t="s">
        <v>353</v>
      </c>
      <c r="N1697" s="11">
        <v>1069960001</v>
      </c>
      <c r="O1697" s="11" t="s">
        <v>1475</v>
      </c>
      <c r="P1697" s="11" t="s">
        <v>77</v>
      </c>
      <c r="Q1697" s="11" t="s">
        <v>369</v>
      </c>
      <c r="R1697" s="11" t="s">
        <v>983</v>
      </c>
      <c r="S1697" s="11" t="s">
        <v>1374</v>
      </c>
      <c r="T1697" s="11"/>
      <c r="U1697" s="11"/>
      <c r="V1697" s="11"/>
      <c r="W1697" s="11"/>
      <c r="X1697" s="36">
        <f t="shared" si="54"/>
        <v>0</v>
      </c>
      <c r="Y1697" s="36">
        <f t="shared" si="55"/>
        <v>0</v>
      </c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6"/>
      <c r="BE1697" s="16"/>
    </row>
    <row r="1698" spans="1:57" x14ac:dyDescent="0.3">
      <c r="A1698" s="11" t="s">
        <v>5398</v>
      </c>
      <c r="B1698" s="11" t="s">
        <v>5399</v>
      </c>
      <c r="C1698" s="11" t="s">
        <v>1372</v>
      </c>
      <c r="D1698" s="11" t="s">
        <v>3522</v>
      </c>
      <c r="E1698" s="11" t="s">
        <v>412</v>
      </c>
      <c r="F1698" s="11" t="s">
        <v>412</v>
      </c>
      <c r="G1698" s="13">
        <v>42853.603356481479</v>
      </c>
      <c r="H1698" s="13">
        <v>42872.228854166664</v>
      </c>
      <c r="I1698" s="11" t="s">
        <v>812</v>
      </c>
      <c r="J1698" s="11" t="s">
        <v>387</v>
      </c>
      <c r="K1698" s="11"/>
      <c r="L1698" s="11" t="s">
        <v>699</v>
      </c>
      <c r="M1698" s="11" t="s">
        <v>353</v>
      </c>
      <c r="N1698" s="11">
        <v>1069960001</v>
      </c>
      <c r="O1698" s="11" t="s">
        <v>1473</v>
      </c>
      <c r="P1698" s="11" t="s">
        <v>165</v>
      </c>
      <c r="Q1698" s="11"/>
      <c r="R1698" s="11" t="s">
        <v>979</v>
      </c>
      <c r="S1698" s="11" t="s">
        <v>1383</v>
      </c>
      <c r="T1698" s="11"/>
      <c r="U1698" s="11"/>
      <c r="V1698" s="11"/>
      <c r="W1698" s="11"/>
      <c r="X1698" s="36">
        <f t="shared" si="54"/>
        <v>0</v>
      </c>
      <c r="Y1698" s="36">
        <f t="shared" si="55"/>
        <v>0</v>
      </c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6"/>
      <c r="BE1698" s="16"/>
    </row>
    <row r="1699" spans="1:57" x14ac:dyDescent="0.3">
      <c r="A1699" s="11" t="s">
        <v>5400</v>
      </c>
      <c r="B1699" s="11" t="s">
        <v>5401</v>
      </c>
      <c r="C1699" s="11" t="s">
        <v>1372</v>
      </c>
      <c r="D1699" s="11" t="s">
        <v>1476</v>
      </c>
      <c r="E1699" s="11" t="s">
        <v>810</v>
      </c>
      <c r="F1699" s="11" t="s">
        <v>380</v>
      </c>
      <c r="G1699" s="13">
        <v>42856.659594907411</v>
      </c>
      <c r="H1699" s="13"/>
      <c r="I1699" s="11"/>
      <c r="J1699" s="11" t="s">
        <v>357</v>
      </c>
      <c r="K1699" s="11"/>
      <c r="L1699" s="11" t="s">
        <v>699</v>
      </c>
      <c r="M1699" s="11" t="s">
        <v>353</v>
      </c>
      <c r="N1699" s="11">
        <v>1069960001</v>
      </c>
      <c r="O1699" s="11" t="s">
        <v>1473</v>
      </c>
      <c r="P1699" s="11" t="s">
        <v>124</v>
      </c>
      <c r="Q1699" s="11" t="s">
        <v>2180</v>
      </c>
      <c r="R1699" s="11" t="s">
        <v>978</v>
      </c>
      <c r="S1699" s="11" t="s">
        <v>1383</v>
      </c>
      <c r="T1699" s="11"/>
      <c r="U1699" s="11"/>
      <c r="V1699" s="11"/>
      <c r="W1699" s="11"/>
      <c r="X1699" s="36">
        <f t="shared" si="54"/>
        <v>0</v>
      </c>
      <c r="Y1699" s="36">
        <f t="shared" si="55"/>
        <v>0</v>
      </c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2"/>
      <c r="AL1699" s="12"/>
      <c r="AM1699" s="11"/>
      <c r="AN1699" s="11"/>
      <c r="AO1699" s="11"/>
      <c r="AP1699" s="11"/>
      <c r="AQ1699" s="11"/>
      <c r="AR1699" s="11"/>
      <c r="AS1699" s="12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6"/>
      <c r="BE1699" s="16"/>
    </row>
    <row r="1700" spans="1:57" x14ac:dyDescent="0.3">
      <c r="A1700" s="11" t="s">
        <v>5402</v>
      </c>
      <c r="B1700" s="11" t="s">
        <v>5403</v>
      </c>
      <c r="C1700" s="11" t="s">
        <v>1372</v>
      </c>
      <c r="D1700" s="11" t="s">
        <v>1436</v>
      </c>
      <c r="E1700" s="11" t="s">
        <v>423</v>
      </c>
      <c r="F1700" s="11" t="s">
        <v>423</v>
      </c>
      <c r="G1700" s="13">
        <v>42857.442164351851</v>
      </c>
      <c r="H1700" s="11"/>
      <c r="I1700" s="11"/>
      <c r="J1700" s="11" t="s">
        <v>350</v>
      </c>
      <c r="K1700" s="11"/>
      <c r="L1700" s="11" t="s">
        <v>699</v>
      </c>
      <c r="M1700" s="11" t="s">
        <v>353</v>
      </c>
      <c r="N1700" s="11">
        <v>1069960001</v>
      </c>
      <c r="O1700" s="11" t="s">
        <v>1473</v>
      </c>
      <c r="P1700" s="11" t="s">
        <v>297</v>
      </c>
      <c r="Q1700" s="11" t="s">
        <v>369</v>
      </c>
      <c r="R1700" s="11"/>
      <c r="S1700" s="11" t="s">
        <v>1374</v>
      </c>
      <c r="T1700" s="11"/>
      <c r="U1700" s="11"/>
      <c r="V1700" s="11"/>
      <c r="W1700" s="11"/>
      <c r="X1700" s="36">
        <f t="shared" si="54"/>
        <v>0</v>
      </c>
      <c r="Y1700" s="36">
        <f t="shared" si="55"/>
        <v>0</v>
      </c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6"/>
      <c r="BE1700" s="16"/>
    </row>
    <row r="1701" spans="1:57" x14ac:dyDescent="0.3">
      <c r="A1701" s="11" t="s">
        <v>5404</v>
      </c>
      <c r="B1701" s="11" t="s">
        <v>5405</v>
      </c>
      <c r="C1701" s="11" t="s">
        <v>1372</v>
      </c>
      <c r="D1701" s="11" t="s">
        <v>1382</v>
      </c>
      <c r="E1701" s="11" t="s">
        <v>412</v>
      </c>
      <c r="F1701" s="11" t="s">
        <v>412</v>
      </c>
      <c r="G1701" s="13">
        <v>42857.65221064815</v>
      </c>
      <c r="H1701" s="13"/>
      <c r="I1701" s="11"/>
      <c r="J1701" s="11" t="s">
        <v>387</v>
      </c>
      <c r="K1701" s="11"/>
      <c r="L1701" s="11" t="s">
        <v>699</v>
      </c>
      <c r="M1701" s="11" t="s">
        <v>353</v>
      </c>
      <c r="N1701" s="11">
        <v>1069960001</v>
      </c>
      <c r="O1701" s="11" t="s">
        <v>1473</v>
      </c>
      <c r="P1701" s="11" t="s">
        <v>165</v>
      </c>
      <c r="Q1701" s="11"/>
      <c r="R1701" s="11" t="s">
        <v>979</v>
      </c>
      <c r="S1701" s="11" t="s">
        <v>1383</v>
      </c>
      <c r="T1701" s="11"/>
      <c r="U1701" s="11"/>
      <c r="V1701" s="11"/>
      <c r="W1701" s="11"/>
      <c r="X1701" s="36">
        <f t="shared" si="54"/>
        <v>0</v>
      </c>
      <c r="Y1701" s="36">
        <f t="shared" si="55"/>
        <v>0</v>
      </c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2"/>
      <c r="AN1701" s="11"/>
      <c r="AO1701" s="11"/>
      <c r="AP1701" s="11"/>
      <c r="AQ1701" s="12"/>
      <c r="AR1701" s="11"/>
      <c r="AS1701" s="12"/>
      <c r="AT1701" s="11"/>
      <c r="AU1701" s="11"/>
      <c r="AV1701" s="11"/>
      <c r="AW1701" s="11"/>
      <c r="AX1701" s="11"/>
      <c r="AY1701" s="11"/>
      <c r="AZ1701" s="11"/>
      <c r="BA1701" s="11"/>
      <c r="BB1701" s="12"/>
      <c r="BC1701" s="11"/>
      <c r="BD1701" s="16"/>
      <c r="BE1701" s="16"/>
    </row>
    <row r="1702" spans="1:57" x14ac:dyDescent="0.3">
      <c r="A1702" s="11" t="s">
        <v>5406</v>
      </c>
      <c r="B1702" s="11" t="s">
        <v>5407</v>
      </c>
      <c r="C1702" s="11" t="s">
        <v>1372</v>
      </c>
      <c r="D1702" s="11" t="s">
        <v>1382</v>
      </c>
      <c r="E1702" s="11" t="s">
        <v>412</v>
      </c>
      <c r="F1702" s="11" t="s">
        <v>412</v>
      </c>
      <c r="G1702" s="13">
        <v>42857.66207175926</v>
      </c>
      <c r="H1702" s="13"/>
      <c r="I1702" s="11"/>
      <c r="J1702" s="11" t="s">
        <v>387</v>
      </c>
      <c r="K1702" s="11"/>
      <c r="L1702" s="11" t="s">
        <v>699</v>
      </c>
      <c r="M1702" s="11" t="s">
        <v>353</v>
      </c>
      <c r="N1702" s="11">
        <v>1069960001</v>
      </c>
      <c r="O1702" s="11" t="s">
        <v>1473</v>
      </c>
      <c r="P1702" s="11" t="s">
        <v>165</v>
      </c>
      <c r="Q1702" s="11"/>
      <c r="R1702" s="11" t="s">
        <v>979</v>
      </c>
      <c r="S1702" s="11" t="s">
        <v>1383</v>
      </c>
      <c r="T1702" s="11"/>
      <c r="U1702" s="11"/>
      <c r="V1702" s="11"/>
      <c r="W1702" s="11"/>
      <c r="X1702" s="36">
        <f t="shared" ref="X1702:X1765" si="56">T1702+V1702</f>
        <v>0</v>
      </c>
      <c r="Y1702" s="36">
        <f t="shared" ref="Y1702:Y1765" si="57">U1702+W1702</f>
        <v>0</v>
      </c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6"/>
      <c r="BE1702" s="16"/>
    </row>
    <row r="1703" spans="1:57" x14ac:dyDescent="0.3">
      <c r="A1703" s="11" t="s">
        <v>5408</v>
      </c>
      <c r="B1703" s="11" t="s">
        <v>5409</v>
      </c>
      <c r="C1703" s="11" t="s">
        <v>1372</v>
      </c>
      <c r="D1703" s="11" t="s">
        <v>1382</v>
      </c>
      <c r="E1703" s="11" t="s">
        <v>412</v>
      </c>
      <c r="F1703" s="11" t="s">
        <v>412</v>
      </c>
      <c r="G1703" s="13">
        <v>42857.678981481484</v>
      </c>
      <c r="H1703" s="11"/>
      <c r="I1703" s="11"/>
      <c r="J1703" s="11" t="s">
        <v>387</v>
      </c>
      <c r="K1703" s="11"/>
      <c r="L1703" s="11" t="s">
        <v>699</v>
      </c>
      <c r="M1703" s="11" t="s">
        <v>353</v>
      </c>
      <c r="N1703" s="11">
        <v>1069960001</v>
      </c>
      <c r="O1703" s="11" t="s">
        <v>1473</v>
      </c>
      <c r="P1703" s="11" t="s">
        <v>165</v>
      </c>
      <c r="Q1703" s="11"/>
      <c r="R1703" s="11" t="s">
        <v>979</v>
      </c>
      <c r="S1703" s="11" t="s">
        <v>1383</v>
      </c>
      <c r="T1703" s="11"/>
      <c r="U1703" s="11"/>
      <c r="V1703" s="11"/>
      <c r="W1703" s="11"/>
      <c r="X1703" s="36">
        <f t="shared" si="56"/>
        <v>0</v>
      </c>
      <c r="Y1703" s="36">
        <f t="shared" si="57"/>
        <v>0</v>
      </c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6"/>
      <c r="BE1703" s="16"/>
    </row>
    <row r="1704" spans="1:57" x14ac:dyDescent="0.3">
      <c r="A1704" s="11" t="s">
        <v>5410</v>
      </c>
      <c r="B1704" s="11" t="s">
        <v>5411</v>
      </c>
      <c r="C1704" s="11" t="s">
        <v>1372</v>
      </c>
      <c r="D1704" s="11" t="s">
        <v>1382</v>
      </c>
      <c r="E1704" s="11" t="s">
        <v>412</v>
      </c>
      <c r="F1704" s="11" t="s">
        <v>412</v>
      </c>
      <c r="G1704" s="13">
        <v>42857.692893518521</v>
      </c>
      <c r="H1704" s="13"/>
      <c r="I1704" s="11"/>
      <c r="J1704" s="11" t="s">
        <v>387</v>
      </c>
      <c r="K1704" s="11"/>
      <c r="L1704" s="11" t="s">
        <v>699</v>
      </c>
      <c r="M1704" s="11" t="s">
        <v>353</v>
      </c>
      <c r="N1704" s="11">
        <v>1069960001</v>
      </c>
      <c r="O1704" s="11" t="s">
        <v>1473</v>
      </c>
      <c r="P1704" s="11" t="s">
        <v>165</v>
      </c>
      <c r="Q1704" s="11"/>
      <c r="R1704" s="11" t="s">
        <v>979</v>
      </c>
      <c r="S1704" s="11" t="s">
        <v>1383</v>
      </c>
      <c r="T1704" s="11"/>
      <c r="U1704" s="11"/>
      <c r="V1704" s="11"/>
      <c r="W1704" s="11"/>
      <c r="X1704" s="36">
        <f t="shared" si="56"/>
        <v>0</v>
      </c>
      <c r="Y1704" s="36">
        <f t="shared" si="57"/>
        <v>0</v>
      </c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6"/>
      <c r="BE1704" s="16"/>
    </row>
    <row r="1705" spans="1:57" x14ac:dyDescent="0.3">
      <c r="A1705" s="11" t="s">
        <v>5412</v>
      </c>
      <c r="B1705" s="11" t="s">
        <v>5413</v>
      </c>
      <c r="C1705" s="11" t="s">
        <v>1372</v>
      </c>
      <c r="D1705" s="11" t="s">
        <v>1382</v>
      </c>
      <c r="E1705" s="11" t="s">
        <v>412</v>
      </c>
      <c r="F1705" s="11" t="s">
        <v>412</v>
      </c>
      <c r="G1705" s="13">
        <v>42857.697048611109</v>
      </c>
      <c r="H1705" s="11"/>
      <c r="I1705" s="11"/>
      <c r="J1705" s="11" t="s">
        <v>387</v>
      </c>
      <c r="K1705" s="11"/>
      <c r="L1705" s="11" t="s">
        <v>699</v>
      </c>
      <c r="M1705" s="11" t="s">
        <v>353</v>
      </c>
      <c r="N1705" s="11">
        <v>1069960001</v>
      </c>
      <c r="O1705" s="11" t="s">
        <v>1473</v>
      </c>
      <c r="P1705" s="11" t="s">
        <v>165</v>
      </c>
      <c r="Q1705" s="11"/>
      <c r="R1705" s="11" t="s">
        <v>979</v>
      </c>
      <c r="S1705" s="11" t="s">
        <v>1383</v>
      </c>
      <c r="T1705" s="11"/>
      <c r="U1705" s="11"/>
      <c r="V1705" s="11"/>
      <c r="W1705" s="11"/>
      <c r="X1705" s="36">
        <f t="shared" si="56"/>
        <v>0</v>
      </c>
      <c r="Y1705" s="36">
        <f t="shared" si="57"/>
        <v>0</v>
      </c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2"/>
      <c r="AL1705" s="12"/>
      <c r="AM1705" s="12"/>
      <c r="AN1705" s="12"/>
      <c r="AO1705" s="11"/>
      <c r="AP1705" s="11"/>
      <c r="AQ1705" s="11"/>
      <c r="AR1705" s="11"/>
      <c r="AS1705" s="12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6"/>
      <c r="BE1705" s="16"/>
    </row>
    <row r="1706" spans="1:57" x14ac:dyDescent="0.3">
      <c r="A1706" s="11" t="s">
        <v>5414</v>
      </c>
      <c r="B1706" s="11" t="s">
        <v>5415</v>
      </c>
      <c r="C1706" s="11" t="s">
        <v>1372</v>
      </c>
      <c r="D1706" s="11" t="s">
        <v>1397</v>
      </c>
      <c r="E1706" s="11" t="s">
        <v>458</v>
      </c>
      <c r="F1706" s="11" t="s">
        <v>458</v>
      </c>
      <c r="G1706" s="13">
        <v>42858.34752314815</v>
      </c>
      <c r="H1706" s="13"/>
      <c r="I1706" s="11"/>
      <c r="J1706" s="11" t="s">
        <v>350</v>
      </c>
      <c r="K1706" s="11"/>
      <c r="L1706" s="11" t="s">
        <v>704</v>
      </c>
      <c r="M1706" s="11" t="s">
        <v>353</v>
      </c>
      <c r="N1706" s="11">
        <v>1019960004</v>
      </c>
      <c r="O1706" s="11" t="s">
        <v>1473</v>
      </c>
      <c r="P1706" s="11" t="s">
        <v>165</v>
      </c>
      <c r="Q1706" s="11"/>
      <c r="R1706" s="11"/>
      <c r="S1706" s="11" t="s">
        <v>1374</v>
      </c>
      <c r="T1706" s="11"/>
      <c r="U1706" s="11"/>
      <c r="V1706" s="11"/>
      <c r="W1706" s="11"/>
      <c r="X1706" s="36">
        <f t="shared" si="56"/>
        <v>0</v>
      </c>
      <c r="Y1706" s="36">
        <f t="shared" si="57"/>
        <v>0</v>
      </c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2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6"/>
      <c r="BE1706" s="16"/>
    </row>
    <row r="1707" spans="1:57" x14ac:dyDescent="0.3">
      <c r="A1707" s="11" t="s">
        <v>5416</v>
      </c>
      <c r="B1707" s="11" t="s">
        <v>5417</v>
      </c>
      <c r="C1707" s="11" t="s">
        <v>1372</v>
      </c>
      <c r="D1707" s="11" t="s">
        <v>1382</v>
      </c>
      <c r="E1707" s="11" t="s">
        <v>412</v>
      </c>
      <c r="F1707" s="11" t="s">
        <v>412</v>
      </c>
      <c r="G1707" s="13">
        <v>42858.419166666667</v>
      </c>
      <c r="H1707" s="13"/>
      <c r="I1707" s="11"/>
      <c r="J1707" s="11" t="s">
        <v>387</v>
      </c>
      <c r="K1707" s="11"/>
      <c r="L1707" s="11" t="s">
        <v>699</v>
      </c>
      <c r="M1707" s="11" t="s">
        <v>353</v>
      </c>
      <c r="N1707" s="11">
        <v>1069960001</v>
      </c>
      <c r="O1707" s="11" t="s">
        <v>1473</v>
      </c>
      <c r="P1707" s="11" t="s">
        <v>165</v>
      </c>
      <c r="Q1707" s="11"/>
      <c r="R1707" s="11"/>
      <c r="S1707" s="11" t="s">
        <v>1374</v>
      </c>
      <c r="T1707" s="11"/>
      <c r="U1707" s="11"/>
      <c r="V1707" s="11"/>
      <c r="W1707" s="11"/>
      <c r="X1707" s="36">
        <f t="shared" si="56"/>
        <v>0</v>
      </c>
      <c r="Y1707" s="36">
        <f t="shared" si="57"/>
        <v>0</v>
      </c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6"/>
      <c r="BE1707" s="16"/>
    </row>
    <row r="1708" spans="1:57" x14ac:dyDescent="0.3">
      <c r="A1708" s="11" t="s">
        <v>5418</v>
      </c>
      <c r="B1708" s="11" t="s">
        <v>5419</v>
      </c>
      <c r="C1708" s="11" t="s">
        <v>1372</v>
      </c>
      <c r="D1708" s="11" t="s">
        <v>1382</v>
      </c>
      <c r="E1708" s="11" t="s">
        <v>412</v>
      </c>
      <c r="F1708" s="11" t="s">
        <v>412</v>
      </c>
      <c r="G1708" s="13">
        <v>42858.428368055553</v>
      </c>
      <c r="H1708" s="13"/>
      <c r="I1708" s="11"/>
      <c r="J1708" s="11" t="s">
        <v>387</v>
      </c>
      <c r="K1708" s="11"/>
      <c r="L1708" s="11" t="s">
        <v>699</v>
      </c>
      <c r="M1708" s="11" t="s">
        <v>353</v>
      </c>
      <c r="N1708" s="11">
        <v>1069960001</v>
      </c>
      <c r="O1708" s="11" t="s">
        <v>1473</v>
      </c>
      <c r="P1708" s="11" t="s">
        <v>165</v>
      </c>
      <c r="Q1708" s="11"/>
      <c r="R1708" s="11" t="s">
        <v>979</v>
      </c>
      <c r="S1708" s="11" t="s">
        <v>1383</v>
      </c>
      <c r="T1708" s="11"/>
      <c r="U1708" s="11"/>
      <c r="V1708" s="11"/>
      <c r="W1708" s="11"/>
      <c r="X1708" s="36">
        <f t="shared" si="56"/>
        <v>0</v>
      </c>
      <c r="Y1708" s="36">
        <f t="shared" si="57"/>
        <v>0</v>
      </c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6"/>
      <c r="BE1708" s="16"/>
    </row>
    <row r="1709" spans="1:57" x14ac:dyDescent="0.3">
      <c r="A1709" s="11" t="s">
        <v>5420</v>
      </c>
      <c r="B1709" s="11" t="s">
        <v>5421</v>
      </c>
      <c r="C1709" s="11" t="s">
        <v>1372</v>
      </c>
      <c r="D1709" s="11" t="s">
        <v>1507</v>
      </c>
      <c r="E1709" s="11" t="s">
        <v>488</v>
      </c>
      <c r="F1709" s="11" t="s">
        <v>488</v>
      </c>
      <c r="G1709" s="13">
        <v>42858.552604166667</v>
      </c>
      <c r="H1709" s="11"/>
      <c r="I1709" s="11"/>
      <c r="J1709" s="11" t="s">
        <v>387</v>
      </c>
      <c r="K1709" s="11"/>
      <c r="L1709" s="11" t="s">
        <v>699</v>
      </c>
      <c r="M1709" s="11" t="s">
        <v>353</v>
      </c>
      <c r="N1709" s="11">
        <v>1069960001</v>
      </c>
      <c r="O1709" s="11" t="s">
        <v>1473</v>
      </c>
      <c r="P1709" s="11" t="s">
        <v>165</v>
      </c>
      <c r="Q1709" s="11" t="s">
        <v>369</v>
      </c>
      <c r="R1709" s="11" t="s">
        <v>979</v>
      </c>
      <c r="S1709" s="11" t="s">
        <v>1383</v>
      </c>
      <c r="T1709" s="11">
        <v>50</v>
      </c>
      <c r="U1709" s="11">
        <v>30</v>
      </c>
      <c r="V1709" s="11"/>
      <c r="W1709" s="11"/>
      <c r="X1709" s="36">
        <f t="shared" si="56"/>
        <v>50</v>
      </c>
      <c r="Y1709" s="36">
        <f t="shared" si="57"/>
        <v>30</v>
      </c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2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2"/>
      <c r="BC1709" s="11"/>
      <c r="BD1709" s="16"/>
      <c r="BE1709" s="16"/>
    </row>
    <row r="1710" spans="1:57" x14ac:dyDescent="0.3">
      <c r="A1710" s="11" t="s">
        <v>5422</v>
      </c>
      <c r="B1710" s="11" t="s">
        <v>5423</v>
      </c>
      <c r="C1710" s="11" t="s">
        <v>1372</v>
      </c>
      <c r="D1710" s="11" t="s">
        <v>1517</v>
      </c>
      <c r="E1710" s="11" t="s">
        <v>636</v>
      </c>
      <c r="F1710" s="11" t="s">
        <v>3904</v>
      </c>
      <c r="G1710" s="13">
        <v>42858.607048611113</v>
      </c>
      <c r="H1710" s="11"/>
      <c r="I1710" s="11"/>
      <c r="J1710" s="11" t="s">
        <v>354</v>
      </c>
      <c r="K1710" s="11"/>
      <c r="L1710" s="11" t="s">
        <v>704</v>
      </c>
      <c r="M1710" s="11" t="s">
        <v>348</v>
      </c>
      <c r="N1710" s="11">
        <v>1019960002</v>
      </c>
      <c r="O1710" s="11" t="s">
        <v>1475</v>
      </c>
      <c r="P1710" s="11" t="s">
        <v>111</v>
      </c>
      <c r="Q1710" s="11"/>
      <c r="R1710" s="11"/>
      <c r="S1710" s="11" t="s">
        <v>1374</v>
      </c>
      <c r="T1710" s="11"/>
      <c r="U1710" s="11"/>
      <c r="V1710" s="11"/>
      <c r="W1710" s="11"/>
      <c r="X1710" s="36">
        <f t="shared" si="56"/>
        <v>0</v>
      </c>
      <c r="Y1710" s="36">
        <f t="shared" si="57"/>
        <v>0</v>
      </c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6"/>
      <c r="BE1710" s="16"/>
    </row>
    <row r="1711" spans="1:57" x14ac:dyDescent="0.3">
      <c r="A1711" s="11" t="s">
        <v>5424</v>
      </c>
      <c r="B1711" s="11" t="s">
        <v>5425</v>
      </c>
      <c r="C1711" s="11" t="s">
        <v>1372</v>
      </c>
      <c r="D1711" s="11" t="s">
        <v>1446</v>
      </c>
      <c r="E1711" s="11" t="s">
        <v>550</v>
      </c>
      <c r="F1711" s="11" t="s">
        <v>550</v>
      </c>
      <c r="G1711" s="13">
        <v>42859.334699074076</v>
      </c>
      <c r="H1711" s="11"/>
      <c r="I1711" s="11"/>
      <c r="J1711" s="11" t="s">
        <v>350</v>
      </c>
      <c r="K1711" s="11"/>
      <c r="L1711" s="11" t="s">
        <v>699</v>
      </c>
      <c r="M1711" s="11" t="s">
        <v>348</v>
      </c>
      <c r="N1711" s="11">
        <v>1019960001</v>
      </c>
      <c r="O1711" s="11" t="s">
        <v>1473</v>
      </c>
      <c r="P1711" s="11" t="s">
        <v>520</v>
      </c>
      <c r="Q1711" s="11" t="s">
        <v>369</v>
      </c>
      <c r="R1711" s="11" t="s">
        <v>983</v>
      </c>
      <c r="S1711" s="11" t="s">
        <v>1374</v>
      </c>
      <c r="T1711" s="11">
        <v>32</v>
      </c>
      <c r="U1711" s="11"/>
      <c r="V1711" s="11"/>
      <c r="W1711" s="11"/>
      <c r="X1711" s="36">
        <f t="shared" si="56"/>
        <v>32</v>
      </c>
      <c r="Y1711" s="36">
        <f t="shared" si="57"/>
        <v>0</v>
      </c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2"/>
      <c r="AL1711" s="12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2"/>
      <c r="BC1711" s="11"/>
      <c r="BD1711" s="16"/>
      <c r="BE1711" s="16"/>
    </row>
    <row r="1712" spans="1:57" x14ac:dyDescent="0.3">
      <c r="A1712" s="11" t="s">
        <v>5426</v>
      </c>
      <c r="B1712" s="11" t="s">
        <v>5427</v>
      </c>
      <c r="C1712" s="11" t="s">
        <v>1372</v>
      </c>
      <c r="D1712" s="11" t="s">
        <v>1808</v>
      </c>
      <c r="E1712" s="11" t="s">
        <v>1562</v>
      </c>
      <c r="F1712" s="11" t="s">
        <v>1562</v>
      </c>
      <c r="G1712" s="13">
        <v>42860.285729166666</v>
      </c>
      <c r="H1712" s="13"/>
      <c r="I1712" s="11"/>
      <c r="J1712" s="11" t="s">
        <v>387</v>
      </c>
      <c r="K1712" s="11"/>
      <c r="L1712" s="11" t="s">
        <v>699</v>
      </c>
      <c r="M1712" s="11" t="s">
        <v>353</v>
      </c>
      <c r="N1712" s="11">
        <v>1069960001</v>
      </c>
      <c r="O1712" s="11" t="s">
        <v>1473</v>
      </c>
      <c r="P1712" s="11" t="s">
        <v>165</v>
      </c>
      <c r="Q1712" s="11" t="s">
        <v>369</v>
      </c>
      <c r="R1712" s="11" t="s">
        <v>979</v>
      </c>
      <c r="S1712" s="11" t="s">
        <v>1383</v>
      </c>
      <c r="T1712" s="11">
        <v>40</v>
      </c>
      <c r="U1712" s="11">
        <v>15</v>
      </c>
      <c r="V1712" s="11"/>
      <c r="W1712" s="11"/>
      <c r="X1712" s="36">
        <f t="shared" si="56"/>
        <v>40</v>
      </c>
      <c r="Y1712" s="36">
        <f t="shared" si="57"/>
        <v>15</v>
      </c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6"/>
      <c r="BE1712" s="16"/>
    </row>
    <row r="1713" spans="1:57" x14ac:dyDescent="0.3">
      <c r="A1713" s="11" t="s">
        <v>5428</v>
      </c>
      <c r="B1713" s="11" t="s">
        <v>5429</v>
      </c>
      <c r="C1713" s="11" t="s">
        <v>1372</v>
      </c>
      <c r="D1713" s="11" t="s">
        <v>1482</v>
      </c>
      <c r="E1713" s="11" t="s">
        <v>718</v>
      </c>
      <c r="F1713" s="11" t="s">
        <v>718</v>
      </c>
      <c r="G1713" s="13">
        <v>42860.53702546296</v>
      </c>
      <c r="H1713" s="11"/>
      <c r="I1713" s="11"/>
      <c r="J1713" s="11" t="s">
        <v>350</v>
      </c>
      <c r="K1713" s="11"/>
      <c r="L1713" s="11" t="s">
        <v>699</v>
      </c>
      <c r="M1713" s="11" t="s">
        <v>353</v>
      </c>
      <c r="N1713" s="11">
        <v>1069960001</v>
      </c>
      <c r="O1713" s="11" t="s">
        <v>1473</v>
      </c>
      <c r="P1713" s="11" t="s">
        <v>297</v>
      </c>
      <c r="Q1713" s="11" t="s">
        <v>369</v>
      </c>
      <c r="R1713" s="11"/>
      <c r="S1713" s="11" t="s">
        <v>1374</v>
      </c>
      <c r="T1713" s="11"/>
      <c r="U1713" s="11"/>
      <c r="V1713" s="11"/>
      <c r="W1713" s="11"/>
      <c r="X1713" s="36">
        <f t="shared" si="56"/>
        <v>0</v>
      </c>
      <c r="Y1713" s="36">
        <f t="shared" si="57"/>
        <v>0</v>
      </c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2"/>
      <c r="AN1713" s="11"/>
      <c r="AO1713" s="11"/>
      <c r="AP1713" s="11"/>
      <c r="AQ1713" s="12"/>
      <c r="AR1713" s="11"/>
      <c r="AS1713" s="12"/>
      <c r="AT1713" s="11"/>
      <c r="AU1713" s="11"/>
      <c r="AV1713" s="11"/>
      <c r="AW1713" s="11"/>
      <c r="AX1713" s="11"/>
      <c r="AY1713" s="11"/>
      <c r="AZ1713" s="11"/>
      <c r="BA1713" s="11"/>
      <c r="BB1713" s="12"/>
      <c r="BC1713" s="11"/>
      <c r="BD1713" s="16"/>
      <c r="BE1713" s="16"/>
    </row>
    <row r="1714" spans="1:57" x14ac:dyDescent="0.3">
      <c r="A1714" s="11" t="s">
        <v>5430</v>
      </c>
      <c r="B1714" s="11" t="s">
        <v>5431</v>
      </c>
      <c r="C1714" s="11" t="s">
        <v>1372</v>
      </c>
      <c r="D1714" s="11" t="s">
        <v>3198</v>
      </c>
      <c r="E1714" s="11" t="s">
        <v>654</v>
      </c>
      <c r="F1714" s="11" t="s">
        <v>654</v>
      </c>
      <c r="G1714" s="13">
        <v>42860.665613425925</v>
      </c>
      <c r="H1714" s="11"/>
      <c r="I1714" s="11"/>
      <c r="J1714" s="11" t="s">
        <v>350</v>
      </c>
      <c r="K1714" s="11"/>
      <c r="L1714" s="11" t="s">
        <v>705</v>
      </c>
      <c r="M1714" s="11" t="s">
        <v>348</v>
      </c>
      <c r="N1714" s="11">
        <v>1019960001</v>
      </c>
      <c r="O1714" s="11" t="s">
        <v>1475</v>
      </c>
      <c r="P1714" s="11" t="s">
        <v>77</v>
      </c>
      <c r="Q1714" s="11"/>
      <c r="R1714" s="11" t="s">
        <v>983</v>
      </c>
      <c r="S1714" s="11" t="s">
        <v>1374</v>
      </c>
      <c r="T1714" s="11"/>
      <c r="U1714" s="11"/>
      <c r="V1714" s="11"/>
      <c r="W1714" s="11"/>
      <c r="X1714" s="36">
        <f t="shared" si="56"/>
        <v>0</v>
      </c>
      <c r="Y1714" s="36">
        <f t="shared" si="57"/>
        <v>0</v>
      </c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6"/>
      <c r="BE1714" s="16"/>
    </row>
    <row r="1715" spans="1:57" x14ac:dyDescent="0.3">
      <c r="A1715" s="11" t="s">
        <v>5432</v>
      </c>
      <c r="B1715" s="11" t="s">
        <v>5433</v>
      </c>
      <c r="C1715" s="11" t="s">
        <v>1372</v>
      </c>
      <c r="D1715" s="11" t="s">
        <v>1440</v>
      </c>
      <c r="E1715" s="11" t="s">
        <v>77</v>
      </c>
      <c r="F1715" s="11" t="s">
        <v>582</v>
      </c>
      <c r="G1715" s="13">
        <v>42862.812094907407</v>
      </c>
      <c r="H1715" s="11"/>
      <c r="I1715" s="11"/>
      <c r="J1715" s="11" t="s">
        <v>354</v>
      </c>
      <c r="K1715" s="11"/>
      <c r="L1715" s="11" t="s">
        <v>699</v>
      </c>
      <c r="M1715" s="11" t="s">
        <v>353</v>
      </c>
      <c r="N1715" s="11">
        <v>1069960001</v>
      </c>
      <c r="O1715" s="11" t="s">
        <v>1473</v>
      </c>
      <c r="P1715" s="11" t="s">
        <v>77</v>
      </c>
      <c r="Q1715" s="11" t="s">
        <v>369</v>
      </c>
      <c r="R1715" s="11" t="s">
        <v>983</v>
      </c>
      <c r="S1715" s="11" t="s">
        <v>1374</v>
      </c>
      <c r="T1715" s="11"/>
      <c r="U1715" s="11"/>
      <c r="V1715" s="11"/>
      <c r="W1715" s="11"/>
      <c r="X1715" s="36">
        <f t="shared" si="56"/>
        <v>0</v>
      </c>
      <c r="Y1715" s="36">
        <f t="shared" si="57"/>
        <v>0</v>
      </c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2"/>
      <c r="AL1715" s="12"/>
      <c r="AM1715" s="11"/>
      <c r="AN1715" s="11"/>
      <c r="AO1715" s="11"/>
      <c r="AP1715" s="11"/>
      <c r="AQ1715" s="11"/>
      <c r="AR1715" s="11"/>
      <c r="AS1715" s="12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6"/>
      <c r="BE1715" s="16"/>
    </row>
    <row r="1716" spans="1:57" x14ac:dyDescent="0.3">
      <c r="A1716" s="11" t="s">
        <v>5434</v>
      </c>
      <c r="B1716" s="11" t="s">
        <v>5435</v>
      </c>
      <c r="C1716" s="11" t="s">
        <v>1372</v>
      </c>
      <c r="D1716" s="11" t="s">
        <v>1440</v>
      </c>
      <c r="E1716" s="11" t="s">
        <v>77</v>
      </c>
      <c r="F1716" s="11" t="s">
        <v>77</v>
      </c>
      <c r="G1716" s="13">
        <v>42863.36105324074</v>
      </c>
      <c r="H1716" s="13"/>
      <c r="I1716" s="11"/>
      <c r="J1716" s="11" t="s">
        <v>354</v>
      </c>
      <c r="K1716" s="11"/>
      <c r="L1716" s="11" t="s">
        <v>699</v>
      </c>
      <c r="M1716" s="11" t="s">
        <v>353</v>
      </c>
      <c r="N1716" s="11">
        <v>1069960001</v>
      </c>
      <c r="O1716" s="11" t="s">
        <v>1473</v>
      </c>
      <c r="P1716" s="11" t="s">
        <v>77</v>
      </c>
      <c r="Q1716" s="11" t="s">
        <v>2316</v>
      </c>
      <c r="R1716" s="11" t="s">
        <v>983</v>
      </c>
      <c r="S1716" s="11" t="s">
        <v>1374</v>
      </c>
      <c r="T1716" s="11">
        <v>37</v>
      </c>
      <c r="U1716" s="11">
        <v>5</v>
      </c>
      <c r="V1716" s="11"/>
      <c r="W1716" s="11"/>
      <c r="X1716" s="36">
        <f t="shared" si="56"/>
        <v>37</v>
      </c>
      <c r="Y1716" s="36">
        <f t="shared" si="57"/>
        <v>5</v>
      </c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2"/>
      <c r="AL1716" s="12"/>
      <c r="AM1716" s="11"/>
      <c r="AN1716" s="11"/>
      <c r="AO1716" s="11"/>
      <c r="AP1716" s="11"/>
      <c r="AQ1716" s="11"/>
      <c r="AR1716" s="11"/>
      <c r="AS1716" s="12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6"/>
      <c r="BE1716" s="16"/>
    </row>
    <row r="1717" spans="1:57" x14ac:dyDescent="0.3">
      <c r="A1717" s="11" t="s">
        <v>5436</v>
      </c>
      <c r="B1717" s="11" t="s">
        <v>5437</v>
      </c>
      <c r="C1717" s="11" t="s">
        <v>1372</v>
      </c>
      <c r="D1717" s="11" t="s">
        <v>1479</v>
      </c>
      <c r="E1717" s="11" t="s">
        <v>706</v>
      </c>
      <c r="F1717" s="11" t="s">
        <v>706</v>
      </c>
      <c r="G1717" s="13">
        <v>42863.372314814813</v>
      </c>
      <c r="H1717" s="13"/>
      <c r="I1717" s="11"/>
      <c r="J1717" s="11" t="s">
        <v>350</v>
      </c>
      <c r="K1717" s="11"/>
      <c r="L1717" s="11" t="s">
        <v>704</v>
      </c>
      <c r="M1717" s="11" t="s">
        <v>353</v>
      </c>
      <c r="N1717" s="11">
        <v>1019960004</v>
      </c>
      <c r="O1717" s="11" t="s">
        <v>1473</v>
      </c>
      <c r="P1717" s="11" t="s">
        <v>111</v>
      </c>
      <c r="Q1717" s="11"/>
      <c r="R1717" s="11" t="s">
        <v>978</v>
      </c>
      <c r="S1717" s="11" t="s">
        <v>1374</v>
      </c>
      <c r="T1717" s="11"/>
      <c r="U1717" s="11"/>
      <c r="V1717" s="11"/>
      <c r="W1717" s="11"/>
      <c r="X1717" s="36">
        <f t="shared" si="56"/>
        <v>0</v>
      </c>
      <c r="Y1717" s="36">
        <f t="shared" si="57"/>
        <v>0</v>
      </c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6"/>
      <c r="BE1717" s="16"/>
    </row>
    <row r="1718" spans="1:57" x14ac:dyDescent="0.3">
      <c r="A1718" s="11" t="s">
        <v>5438</v>
      </c>
      <c r="B1718" s="11" t="s">
        <v>5439</v>
      </c>
      <c r="C1718" s="11" t="s">
        <v>1372</v>
      </c>
      <c r="D1718" s="11" t="s">
        <v>1471</v>
      </c>
      <c r="E1718" s="11" t="s">
        <v>115</v>
      </c>
      <c r="F1718" s="11" t="s">
        <v>633</v>
      </c>
      <c r="G1718" s="13">
        <v>42863.388252314813</v>
      </c>
      <c r="H1718" s="11"/>
      <c r="I1718" s="11"/>
      <c r="J1718" s="11" t="s">
        <v>350</v>
      </c>
      <c r="K1718" s="11"/>
      <c r="L1718" s="11" t="s">
        <v>699</v>
      </c>
      <c r="M1718" s="11" t="s">
        <v>353</v>
      </c>
      <c r="N1718" s="11">
        <v>1069960001</v>
      </c>
      <c r="O1718" s="11" t="s">
        <v>1473</v>
      </c>
      <c r="P1718" s="11" t="s">
        <v>115</v>
      </c>
      <c r="Q1718" s="11" t="s">
        <v>369</v>
      </c>
      <c r="R1718" s="11" t="s">
        <v>980</v>
      </c>
      <c r="S1718" s="11" t="s">
        <v>1374</v>
      </c>
      <c r="T1718" s="11"/>
      <c r="U1718" s="11"/>
      <c r="V1718" s="11"/>
      <c r="W1718" s="11"/>
      <c r="X1718" s="36">
        <f t="shared" si="56"/>
        <v>0</v>
      </c>
      <c r="Y1718" s="36">
        <f t="shared" si="57"/>
        <v>0</v>
      </c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6"/>
      <c r="BE1718" s="16"/>
    </row>
    <row r="1719" spans="1:57" x14ac:dyDescent="0.3">
      <c r="A1719" s="11" t="s">
        <v>5440</v>
      </c>
      <c r="B1719" s="11" t="s">
        <v>5441</v>
      </c>
      <c r="C1719" s="11" t="s">
        <v>1372</v>
      </c>
      <c r="D1719" s="11" t="s">
        <v>1399</v>
      </c>
      <c r="E1719" s="11" t="s">
        <v>436</v>
      </c>
      <c r="F1719" s="11" t="s">
        <v>436</v>
      </c>
      <c r="G1719" s="13">
        <v>42863.404432870368</v>
      </c>
      <c r="H1719" s="11"/>
      <c r="I1719" s="11"/>
      <c r="J1719" s="11" t="s">
        <v>354</v>
      </c>
      <c r="K1719" s="11"/>
      <c r="L1719" s="11" t="s">
        <v>699</v>
      </c>
      <c r="M1719" s="11" t="s">
        <v>348</v>
      </c>
      <c r="N1719" s="11">
        <v>1069960001</v>
      </c>
      <c r="O1719" s="11" t="s">
        <v>1473</v>
      </c>
      <c r="P1719" s="11" t="s">
        <v>115</v>
      </c>
      <c r="Q1719" s="11" t="s">
        <v>369</v>
      </c>
      <c r="R1719" s="11"/>
      <c r="S1719" s="11" t="s">
        <v>1374</v>
      </c>
      <c r="T1719" s="11"/>
      <c r="U1719" s="11"/>
      <c r="V1719" s="11"/>
      <c r="W1719" s="11"/>
      <c r="X1719" s="36">
        <f t="shared" si="56"/>
        <v>0</v>
      </c>
      <c r="Y1719" s="36">
        <f t="shared" si="57"/>
        <v>0</v>
      </c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2"/>
      <c r="AL1719" s="12"/>
      <c r="AM1719" s="11"/>
      <c r="AN1719" s="11"/>
      <c r="AO1719" s="11"/>
      <c r="AP1719" s="11"/>
      <c r="AQ1719" s="11"/>
      <c r="AR1719" s="11"/>
      <c r="AS1719" s="12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6"/>
      <c r="BE1719" s="16"/>
    </row>
    <row r="1720" spans="1:57" x14ac:dyDescent="0.3">
      <c r="A1720" s="11" t="s">
        <v>5442</v>
      </c>
      <c r="B1720" s="11" t="s">
        <v>5443</v>
      </c>
      <c r="C1720" s="11" t="s">
        <v>1372</v>
      </c>
      <c r="D1720" s="11" t="s">
        <v>1440</v>
      </c>
      <c r="E1720" s="11" t="s">
        <v>77</v>
      </c>
      <c r="F1720" s="11" t="s">
        <v>649</v>
      </c>
      <c r="G1720" s="13">
        <v>42863.495949074073</v>
      </c>
      <c r="H1720" s="11"/>
      <c r="I1720" s="11"/>
      <c r="J1720" s="11" t="s">
        <v>354</v>
      </c>
      <c r="K1720" s="11"/>
      <c r="L1720" s="11" t="s">
        <v>705</v>
      </c>
      <c r="M1720" s="11" t="s">
        <v>348</v>
      </c>
      <c r="N1720" s="11">
        <v>1069960001</v>
      </c>
      <c r="O1720" s="11" t="s">
        <v>1475</v>
      </c>
      <c r="P1720" s="11" t="s">
        <v>77</v>
      </c>
      <c r="Q1720" s="11" t="s">
        <v>369</v>
      </c>
      <c r="R1720" s="11" t="s">
        <v>983</v>
      </c>
      <c r="S1720" s="11" t="s">
        <v>1374</v>
      </c>
      <c r="T1720" s="11"/>
      <c r="U1720" s="11"/>
      <c r="V1720" s="11"/>
      <c r="W1720" s="11"/>
      <c r="X1720" s="36">
        <f t="shared" si="56"/>
        <v>0</v>
      </c>
      <c r="Y1720" s="36">
        <f t="shared" si="57"/>
        <v>0</v>
      </c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2"/>
      <c r="AL1720" s="12"/>
      <c r="AM1720" s="12"/>
      <c r="AN1720" s="12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6"/>
      <c r="BE1720" s="16"/>
    </row>
    <row r="1721" spans="1:57" x14ac:dyDescent="0.3">
      <c r="A1721" s="11" t="s">
        <v>5444</v>
      </c>
      <c r="B1721" s="11" t="s">
        <v>5445</v>
      </c>
      <c r="C1721" s="11" t="s">
        <v>1372</v>
      </c>
      <c r="D1721" s="11" t="s">
        <v>1471</v>
      </c>
      <c r="E1721" s="11" t="s">
        <v>602</v>
      </c>
      <c r="F1721" s="11" t="s">
        <v>633</v>
      </c>
      <c r="G1721" s="13">
        <v>42864.389664351853</v>
      </c>
      <c r="H1721" s="11"/>
      <c r="I1721" s="11"/>
      <c r="J1721" s="11" t="s">
        <v>350</v>
      </c>
      <c r="K1721" s="11"/>
      <c r="L1721" s="11" t="s">
        <v>699</v>
      </c>
      <c r="M1721" s="11" t="s">
        <v>353</v>
      </c>
      <c r="N1721" s="11">
        <v>1069960001</v>
      </c>
      <c r="O1721" s="11" t="s">
        <v>1473</v>
      </c>
      <c r="P1721" s="11" t="s">
        <v>602</v>
      </c>
      <c r="Q1721" s="11" t="s">
        <v>369</v>
      </c>
      <c r="R1721" s="11" t="s">
        <v>980</v>
      </c>
      <c r="S1721" s="11" t="s">
        <v>1374</v>
      </c>
      <c r="T1721" s="11">
        <v>130</v>
      </c>
      <c r="U1721" s="11"/>
      <c r="V1721" s="11"/>
      <c r="W1721" s="11"/>
      <c r="X1721" s="36">
        <f t="shared" si="56"/>
        <v>130</v>
      </c>
      <c r="Y1721" s="36">
        <f t="shared" si="57"/>
        <v>0</v>
      </c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2"/>
      <c r="AL1721" s="11"/>
      <c r="AM1721" s="11"/>
      <c r="AN1721" s="11"/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6"/>
      <c r="BE1721" s="16"/>
    </row>
    <row r="1722" spans="1:57" x14ac:dyDescent="0.3">
      <c r="A1722" s="11" t="s">
        <v>5446</v>
      </c>
      <c r="B1722" s="11" t="s">
        <v>5447</v>
      </c>
      <c r="C1722" s="11" t="s">
        <v>1372</v>
      </c>
      <c r="D1722" s="11" t="s">
        <v>1808</v>
      </c>
      <c r="E1722" s="11" t="s">
        <v>1562</v>
      </c>
      <c r="F1722" s="11" t="s">
        <v>1562</v>
      </c>
      <c r="G1722" s="13">
        <v>42864.417060185187</v>
      </c>
      <c r="H1722" s="13"/>
      <c r="I1722" s="11"/>
      <c r="J1722" s="11" t="s">
        <v>387</v>
      </c>
      <c r="K1722" s="11"/>
      <c r="L1722" s="11" t="s">
        <v>699</v>
      </c>
      <c r="M1722" s="11" t="s">
        <v>353</v>
      </c>
      <c r="N1722" s="11">
        <v>1069960001</v>
      </c>
      <c r="O1722" s="11" t="s">
        <v>1473</v>
      </c>
      <c r="P1722" s="11" t="s">
        <v>165</v>
      </c>
      <c r="Q1722" s="11" t="s">
        <v>369</v>
      </c>
      <c r="R1722" s="11" t="s">
        <v>979</v>
      </c>
      <c r="S1722" s="11" t="s">
        <v>1383</v>
      </c>
      <c r="T1722" s="11">
        <v>50</v>
      </c>
      <c r="U1722" s="11">
        <v>9</v>
      </c>
      <c r="V1722" s="11"/>
      <c r="W1722" s="11"/>
      <c r="X1722" s="36">
        <f t="shared" si="56"/>
        <v>50</v>
      </c>
      <c r="Y1722" s="36">
        <f t="shared" si="57"/>
        <v>9</v>
      </c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6"/>
      <c r="BE1722" s="16"/>
    </row>
    <row r="1723" spans="1:57" x14ac:dyDescent="0.3">
      <c r="A1723" s="11" t="s">
        <v>5448</v>
      </c>
      <c r="B1723" s="11" t="s">
        <v>5449</v>
      </c>
      <c r="C1723" s="11" t="s">
        <v>1372</v>
      </c>
      <c r="D1723" s="11" t="s">
        <v>1440</v>
      </c>
      <c r="E1723" s="11" t="s">
        <v>649</v>
      </c>
      <c r="F1723" s="11" t="s">
        <v>582</v>
      </c>
      <c r="G1723" s="13">
        <v>42864.417500000003</v>
      </c>
      <c r="H1723" s="11"/>
      <c r="I1723" s="11"/>
      <c r="J1723" s="11" t="s">
        <v>350</v>
      </c>
      <c r="K1723" s="11"/>
      <c r="L1723" s="11" t="s">
        <v>705</v>
      </c>
      <c r="M1723" s="11" t="s">
        <v>348</v>
      </c>
      <c r="N1723" s="11">
        <v>1069960001</v>
      </c>
      <c r="O1723" s="11"/>
      <c r="P1723" s="11" t="s">
        <v>77</v>
      </c>
      <c r="Q1723" s="11" t="s">
        <v>2316</v>
      </c>
      <c r="R1723" s="11" t="s">
        <v>983</v>
      </c>
      <c r="S1723" s="11" t="s">
        <v>1374</v>
      </c>
      <c r="T1723" s="11"/>
      <c r="U1723" s="11"/>
      <c r="V1723" s="11"/>
      <c r="W1723" s="11"/>
      <c r="X1723" s="36">
        <f t="shared" si="56"/>
        <v>0</v>
      </c>
      <c r="Y1723" s="36">
        <f t="shared" si="57"/>
        <v>0</v>
      </c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6"/>
      <c r="BE1723" s="16"/>
    </row>
    <row r="1724" spans="1:57" x14ac:dyDescent="0.3">
      <c r="A1724" s="11" t="s">
        <v>5450</v>
      </c>
      <c r="B1724" s="11" t="s">
        <v>5451</v>
      </c>
      <c r="C1724" s="11" t="s">
        <v>1372</v>
      </c>
      <c r="D1724" s="11" t="s">
        <v>1449</v>
      </c>
      <c r="E1724" s="11" t="s">
        <v>649</v>
      </c>
      <c r="F1724" s="11" t="s">
        <v>649</v>
      </c>
      <c r="G1724" s="13">
        <v>42864.427407407406</v>
      </c>
      <c r="H1724" s="11"/>
      <c r="I1724" s="11"/>
      <c r="J1724" s="11" t="s">
        <v>350</v>
      </c>
      <c r="K1724" s="11"/>
      <c r="L1724" s="11" t="s">
        <v>699</v>
      </c>
      <c r="M1724" s="11" t="s">
        <v>353</v>
      </c>
      <c r="N1724" s="11">
        <v>1069960001</v>
      </c>
      <c r="O1724" s="11" t="s">
        <v>1473</v>
      </c>
      <c r="P1724" s="11" t="s">
        <v>77</v>
      </c>
      <c r="Q1724" s="11" t="s">
        <v>2316</v>
      </c>
      <c r="R1724" s="11" t="s">
        <v>983</v>
      </c>
      <c r="S1724" s="11" t="s">
        <v>1374</v>
      </c>
      <c r="T1724" s="11"/>
      <c r="U1724" s="11"/>
      <c r="V1724" s="11"/>
      <c r="W1724" s="11"/>
      <c r="X1724" s="36">
        <f t="shared" si="56"/>
        <v>0</v>
      </c>
      <c r="Y1724" s="36">
        <f t="shared" si="57"/>
        <v>0</v>
      </c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6"/>
      <c r="BE1724" s="16"/>
    </row>
    <row r="1725" spans="1:57" x14ac:dyDescent="0.3">
      <c r="A1725" s="11" t="s">
        <v>5452</v>
      </c>
      <c r="B1725" s="11" t="s">
        <v>5453</v>
      </c>
      <c r="C1725" s="11" t="s">
        <v>1372</v>
      </c>
      <c r="D1725" s="11" t="s">
        <v>1500</v>
      </c>
      <c r="E1725" s="11" t="s">
        <v>789</v>
      </c>
      <c r="F1725" s="11" t="s">
        <v>789</v>
      </c>
      <c r="G1725" s="13">
        <v>42864.444976851853</v>
      </c>
      <c r="H1725" s="11"/>
      <c r="I1725" s="11"/>
      <c r="J1725" s="11" t="s">
        <v>350</v>
      </c>
      <c r="K1725" s="11"/>
      <c r="L1725" s="11" t="s">
        <v>704</v>
      </c>
      <c r="M1725" s="11" t="s">
        <v>353</v>
      </c>
      <c r="N1725" s="11">
        <v>1069960001</v>
      </c>
      <c r="O1725" s="11" t="s">
        <v>1473</v>
      </c>
      <c r="P1725" s="11" t="s">
        <v>520</v>
      </c>
      <c r="Q1725" s="11" t="s">
        <v>369</v>
      </c>
      <c r="R1725" s="11" t="s">
        <v>983</v>
      </c>
      <c r="S1725" s="11" t="s">
        <v>1374</v>
      </c>
      <c r="T1725" s="11">
        <v>29</v>
      </c>
      <c r="U1725" s="11"/>
      <c r="V1725" s="11"/>
      <c r="W1725" s="11"/>
      <c r="X1725" s="36">
        <f t="shared" si="56"/>
        <v>29</v>
      </c>
      <c r="Y1725" s="36">
        <f t="shared" si="57"/>
        <v>0</v>
      </c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2"/>
      <c r="AL1725" s="12"/>
      <c r="AM1725" s="11"/>
      <c r="AN1725" s="11"/>
      <c r="AO1725" s="11"/>
      <c r="AP1725" s="11"/>
      <c r="AQ1725" s="12"/>
      <c r="AR1725" s="11"/>
      <c r="AS1725" s="12"/>
      <c r="AT1725" s="11"/>
      <c r="AU1725" s="11"/>
      <c r="AV1725" s="11"/>
      <c r="AW1725" s="11"/>
      <c r="AX1725" s="11"/>
      <c r="AY1725" s="11"/>
      <c r="AZ1725" s="11"/>
      <c r="BA1725" s="11"/>
      <c r="BB1725" s="12"/>
      <c r="BC1725" s="11"/>
      <c r="BD1725" s="16"/>
      <c r="BE1725" s="16"/>
    </row>
    <row r="1726" spans="1:57" x14ac:dyDescent="0.3">
      <c r="A1726" s="11" t="s">
        <v>5454</v>
      </c>
      <c r="B1726" s="11" t="s">
        <v>5455</v>
      </c>
      <c r="C1726" s="11" t="s">
        <v>1372</v>
      </c>
      <c r="D1726" s="11" t="s">
        <v>1404</v>
      </c>
      <c r="E1726" s="11" t="s">
        <v>461</v>
      </c>
      <c r="F1726" s="11" t="s">
        <v>479</v>
      </c>
      <c r="G1726" s="13">
        <v>42864.610324074078</v>
      </c>
      <c r="H1726" s="11"/>
      <c r="I1726" s="11"/>
      <c r="J1726" s="11" t="s">
        <v>387</v>
      </c>
      <c r="K1726" s="11"/>
      <c r="L1726" s="11" t="s">
        <v>699</v>
      </c>
      <c r="M1726" s="11" t="s">
        <v>353</v>
      </c>
      <c r="N1726" s="11">
        <v>1069960001</v>
      </c>
      <c r="O1726" s="11" t="s">
        <v>1473</v>
      </c>
      <c r="P1726" s="11" t="s">
        <v>165</v>
      </c>
      <c r="Q1726" s="11"/>
      <c r="R1726" s="11" t="s">
        <v>979</v>
      </c>
      <c r="S1726" s="11" t="s">
        <v>1383</v>
      </c>
      <c r="T1726" s="11"/>
      <c r="U1726" s="11"/>
      <c r="V1726" s="11"/>
      <c r="W1726" s="11"/>
      <c r="X1726" s="36">
        <f t="shared" si="56"/>
        <v>0</v>
      </c>
      <c r="Y1726" s="36">
        <f t="shared" si="57"/>
        <v>0</v>
      </c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2"/>
      <c r="AL1726" s="12"/>
      <c r="AM1726" s="11"/>
      <c r="AN1726" s="11"/>
      <c r="AO1726" s="11"/>
      <c r="AP1726" s="11"/>
      <c r="AQ1726" s="11"/>
      <c r="AR1726" s="11"/>
      <c r="AS1726" s="12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6"/>
      <c r="BE1726" s="16"/>
    </row>
    <row r="1727" spans="1:57" x14ac:dyDescent="0.3">
      <c r="A1727" s="11" t="s">
        <v>5456</v>
      </c>
      <c r="B1727" s="11" t="s">
        <v>5457</v>
      </c>
      <c r="C1727" s="11" t="s">
        <v>1372</v>
      </c>
      <c r="D1727" s="11" t="s">
        <v>1436</v>
      </c>
      <c r="E1727" s="11" t="s">
        <v>423</v>
      </c>
      <c r="F1727" s="11" t="s">
        <v>423</v>
      </c>
      <c r="G1727" s="13">
        <v>42864.669351851851</v>
      </c>
      <c r="H1727" s="11">
        <v>42865.476909722223</v>
      </c>
      <c r="I1727" s="11" t="s">
        <v>423</v>
      </c>
      <c r="J1727" s="11" t="s">
        <v>387</v>
      </c>
      <c r="K1727" s="11"/>
      <c r="L1727" s="11" t="s">
        <v>699</v>
      </c>
      <c r="M1727" s="11" t="s">
        <v>353</v>
      </c>
      <c r="N1727" s="11">
        <v>1069960001</v>
      </c>
      <c r="O1727" s="11" t="s">
        <v>1473</v>
      </c>
      <c r="P1727" s="11" t="s">
        <v>297</v>
      </c>
      <c r="Q1727" s="11"/>
      <c r="R1727" s="11"/>
      <c r="S1727" s="11" t="s">
        <v>1374</v>
      </c>
      <c r="T1727" s="11"/>
      <c r="U1727" s="11"/>
      <c r="V1727" s="11"/>
      <c r="W1727" s="11"/>
      <c r="X1727" s="36">
        <f t="shared" si="56"/>
        <v>0</v>
      </c>
      <c r="Y1727" s="36">
        <f t="shared" si="57"/>
        <v>0</v>
      </c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6"/>
      <c r="BE1727" s="16"/>
    </row>
    <row r="1728" spans="1:57" x14ac:dyDescent="0.3">
      <c r="A1728" s="11" t="s">
        <v>5458</v>
      </c>
      <c r="B1728" s="11" t="s">
        <v>5459</v>
      </c>
      <c r="C1728" s="11" t="s">
        <v>1372</v>
      </c>
      <c r="D1728" s="11" t="s">
        <v>3706</v>
      </c>
      <c r="E1728" s="11" t="s">
        <v>3707</v>
      </c>
      <c r="F1728" s="11" t="s">
        <v>3707</v>
      </c>
      <c r="G1728" s="13">
        <v>42865.274398148147</v>
      </c>
      <c r="H1728" s="11">
        <v>42872.123495370368</v>
      </c>
      <c r="I1728" s="11" t="s">
        <v>3707</v>
      </c>
      <c r="J1728" s="11" t="s">
        <v>354</v>
      </c>
      <c r="K1728" s="11"/>
      <c r="L1728" s="11" t="s">
        <v>699</v>
      </c>
      <c r="M1728" s="11" t="s">
        <v>353</v>
      </c>
      <c r="N1728" s="11">
        <v>1069960001</v>
      </c>
      <c r="O1728" s="11" t="s">
        <v>1473</v>
      </c>
      <c r="P1728" s="11" t="s">
        <v>115</v>
      </c>
      <c r="Q1728" s="11"/>
      <c r="R1728" s="11"/>
      <c r="S1728" s="11" t="s">
        <v>1374</v>
      </c>
      <c r="T1728" s="11"/>
      <c r="U1728" s="11"/>
      <c r="V1728" s="11"/>
      <c r="W1728" s="11"/>
      <c r="X1728" s="36">
        <f t="shared" si="56"/>
        <v>0</v>
      </c>
      <c r="Y1728" s="36">
        <f t="shared" si="57"/>
        <v>0</v>
      </c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6"/>
      <c r="BE1728" s="16"/>
    </row>
    <row r="1729" spans="1:57" x14ac:dyDescent="0.3">
      <c r="A1729" s="11" t="s">
        <v>5460</v>
      </c>
      <c r="B1729" s="11" t="s">
        <v>5461</v>
      </c>
      <c r="C1729" s="11" t="s">
        <v>1372</v>
      </c>
      <c r="D1729" s="11" t="s">
        <v>1428</v>
      </c>
      <c r="E1729" s="11" t="s">
        <v>587</v>
      </c>
      <c r="F1729" s="11" t="s">
        <v>587</v>
      </c>
      <c r="G1729" s="13">
        <v>42865.396724537037</v>
      </c>
      <c r="H1729" s="11"/>
      <c r="I1729" s="11"/>
      <c r="J1729" s="11" t="s">
        <v>350</v>
      </c>
      <c r="K1729" s="11"/>
      <c r="L1729" s="11" t="s">
        <v>704</v>
      </c>
      <c r="M1729" s="11" t="s">
        <v>348</v>
      </c>
      <c r="N1729" s="11">
        <v>1069960001</v>
      </c>
      <c r="O1729" s="11"/>
      <c r="P1729" s="11" t="s">
        <v>165</v>
      </c>
      <c r="Q1729" s="11" t="s">
        <v>369</v>
      </c>
      <c r="R1729" s="11"/>
      <c r="S1729" s="11" t="s">
        <v>1374</v>
      </c>
      <c r="T1729" s="11"/>
      <c r="U1729" s="11"/>
      <c r="V1729" s="11"/>
      <c r="W1729" s="11"/>
      <c r="X1729" s="36">
        <f t="shared" si="56"/>
        <v>0</v>
      </c>
      <c r="Y1729" s="36">
        <f t="shared" si="57"/>
        <v>0</v>
      </c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6"/>
      <c r="BE1729" s="16"/>
    </row>
    <row r="1730" spans="1:57" x14ac:dyDescent="0.3">
      <c r="A1730" s="11" t="s">
        <v>5462</v>
      </c>
      <c r="B1730" s="11" t="s">
        <v>5463</v>
      </c>
      <c r="C1730" s="11" t="s">
        <v>1372</v>
      </c>
      <c r="D1730" s="11" t="s">
        <v>1480</v>
      </c>
      <c r="E1730" s="11" t="s">
        <v>675</v>
      </c>
      <c r="F1730" s="11" t="s">
        <v>675</v>
      </c>
      <c r="G1730" s="13">
        <v>42865.564201388886</v>
      </c>
      <c r="H1730" s="11"/>
      <c r="I1730" s="11"/>
      <c r="J1730" s="11" t="s">
        <v>419</v>
      </c>
      <c r="K1730" s="11"/>
      <c r="L1730" s="11" t="s">
        <v>1047</v>
      </c>
      <c r="M1730" s="11" t="s">
        <v>348</v>
      </c>
      <c r="N1730" s="11">
        <v>1019960005</v>
      </c>
      <c r="O1730" s="11" t="s">
        <v>1475</v>
      </c>
      <c r="P1730" s="11" t="s">
        <v>139</v>
      </c>
      <c r="Q1730" s="11" t="s">
        <v>369</v>
      </c>
      <c r="R1730" s="11" t="s">
        <v>983</v>
      </c>
      <c r="S1730" s="11" t="s">
        <v>1374</v>
      </c>
      <c r="T1730" s="11"/>
      <c r="U1730" s="11"/>
      <c r="V1730" s="11"/>
      <c r="W1730" s="11"/>
      <c r="X1730" s="36">
        <f t="shared" si="56"/>
        <v>0</v>
      </c>
      <c r="Y1730" s="36">
        <f t="shared" si="57"/>
        <v>0</v>
      </c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2"/>
      <c r="AL1730" s="12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6"/>
      <c r="BE1730" s="16"/>
    </row>
    <row r="1731" spans="1:57" x14ac:dyDescent="0.3">
      <c r="A1731" s="11" t="s">
        <v>5464</v>
      </c>
      <c r="B1731" s="11" t="s">
        <v>5465</v>
      </c>
      <c r="C1731" s="11" t="s">
        <v>1372</v>
      </c>
      <c r="D1731" s="11" t="s">
        <v>2269</v>
      </c>
      <c r="E1731" s="11" t="s">
        <v>3714</v>
      </c>
      <c r="F1731" s="11" t="s">
        <v>3714</v>
      </c>
      <c r="G1731" s="13">
        <v>42865.594583333332</v>
      </c>
      <c r="H1731" s="13"/>
      <c r="I1731" s="11"/>
      <c r="J1731" s="11" t="s">
        <v>387</v>
      </c>
      <c r="K1731" s="11"/>
      <c r="L1731" s="11"/>
      <c r="M1731" s="11"/>
      <c r="N1731" s="11"/>
      <c r="O1731" s="11"/>
      <c r="P1731" s="11"/>
      <c r="Q1731" s="11"/>
      <c r="R1731" s="11"/>
      <c r="S1731" s="11" t="s">
        <v>1374</v>
      </c>
      <c r="T1731" s="11"/>
      <c r="U1731" s="11"/>
      <c r="V1731" s="11"/>
      <c r="W1731" s="11"/>
      <c r="X1731" s="36">
        <f t="shared" si="56"/>
        <v>0</v>
      </c>
      <c r="Y1731" s="36">
        <f t="shared" si="57"/>
        <v>0</v>
      </c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2"/>
      <c r="AL1731" s="12"/>
      <c r="AM1731" s="12"/>
      <c r="AN1731" s="12"/>
      <c r="AO1731" s="11"/>
      <c r="AP1731" s="11"/>
      <c r="AQ1731" s="12"/>
      <c r="AR1731" s="11"/>
      <c r="AS1731" s="12"/>
      <c r="AT1731" s="11"/>
      <c r="AU1731" s="11"/>
      <c r="AV1731" s="11"/>
      <c r="AW1731" s="11"/>
      <c r="AX1731" s="11"/>
      <c r="AY1731" s="11"/>
      <c r="AZ1731" s="11"/>
      <c r="BA1731" s="11"/>
      <c r="BB1731" s="12"/>
      <c r="BC1731" s="11"/>
      <c r="BD1731" s="16"/>
      <c r="BE1731" s="16"/>
    </row>
    <row r="1732" spans="1:57" x14ac:dyDescent="0.3">
      <c r="A1732" s="11" t="s">
        <v>5466</v>
      </c>
      <c r="B1732" s="11" t="s">
        <v>5467</v>
      </c>
      <c r="C1732" s="11" t="s">
        <v>1372</v>
      </c>
      <c r="D1732" s="11" t="s">
        <v>1440</v>
      </c>
      <c r="E1732" s="11" t="s">
        <v>77</v>
      </c>
      <c r="F1732" s="11" t="s">
        <v>77</v>
      </c>
      <c r="G1732" s="13">
        <v>42865.639641203707</v>
      </c>
      <c r="H1732" s="11"/>
      <c r="I1732" s="11"/>
      <c r="J1732" s="11" t="s">
        <v>350</v>
      </c>
      <c r="K1732" s="11"/>
      <c r="L1732" s="11" t="s">
        <v>699</v>
      </c>
      <c r="M1732" s="11" t="s">
        <v>353</v>
      </c>
      <c r="N1732" s="11">
        <v>1069960001</v>
      </c>
      <c r="O1732" s="11" t="s">
        <v>1473</v>
      </c>
      <c r="P1732" s="11" t="s">
        <v>77</v>
      </c>
      <c r="Q1732" s="11" t="s">
        <v>369</v>
      </c>
      <c r="R1732" s="11" t="s">
        <v>983</v>
      </c>
      <c r="S1732" s="11" t="s">
        <v>1374</v>
      </c>
      <c r="T1732" s="11">
        <v>7.5</v>
      </c>
      <c r="U1732" s="11">
        <v>7.5</v>
      </c>
      <c r="V1732" s="11"/>
      <c r="W1732" s="11"/>
      <c r="X1732" s="36">
        <f t="shared" si="56"/>
        <v>7.5</v>
      </c>
      <c r="Y1732" s="36">
        <f t="shared" si="57"/>
        <v>7.5</v>
      </c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2"/>
      <c r="AN1732" s="11"/>
      <c r="AO1732" s="11"/>
      <c r="AP1732" s="11"/>
      <c r="AQ1732" s="12"/>
      <c r="AR1732" s="11"/>
      <c r="AS1732" s="12"/>
      <c r="AT1732" s="11"/>
      <c r="AU1732" s="11"/>
      <c r="AV1732" s="11"/>
      <c r="AW1732" s="11"/>
      <c r="AX1732" s="11"/>
      <c r="AY1732" s="11"/>
      <c r="AZ1732" s="11"/>
      <c r="BA1732" s="11"/>
      <c r="BB1732" s="12"/>
      <c r="BC1732" s="11"/>
      <c r="BD1732" s="16"/>
      <c r="BE1732" s="16"/>
    </row>
    <row r="1733" spans="1:57" x14ac:dyDescent="0.3">
      <c r="A1733" s="11" t="s">
        <v>5468</v>
      </c>
      <c r="B1733" s="11" t="s">
        <v>5469</v>
      </c>
      <c r="C1733" s="11" t="s">
        <v>1372</v>
      </c>
      <c r="D1733" s="11" t="s">
        <v>1486</v>
      </c>
      <c r="E1733" s="11" t="s">
        <v>3616</v>
      </c>
      <c r="F1733" s="11" t="s">
        <v>3616</v>
      </c>
      <c r="G1733" s="13">
        <v>42866.481180555558</v>
      </c>
      <c r="H1733" s="13"/>
      <c r="I1733" s="11"/>
      <c r="J1733" s="11" t="s">
        <v>387</v>
      </c>
      <c r="K1733" s="11"/>
      <c r="L1733" s="11" t="s">
        <v>699</v>
      </c>
      <c r="M1733" s="11" t="s">
        <v>353</v>
      </c>
      <c r="N1733" s="11">
        <v>1069960001</v>
      </c>
      <c r="O1733" s="11" t="s">
        <v>1473</v>
      </c>
      <c r="P1733" s="11" t="s">
        <v>165</v>
      </c>
      <c r="Q1733" s="11" t="s">
        <v>369</v>
      </c>
      <c r="R1733" s="11"/>
      <c r="S1733" s="11" t="s">
        <v>1374</v>
      </c>
      <c r="T1733" s="11"/>
      <c r="U1733" s="11"/>
      <c r="V1733" s="11"/>
      <c r="W1733" s="11"/>
      <c r="X1733" s="36">
        <f t="shared" si="56"/>
        <v>0</v>
      </c>
      <c r="Y1733" s="36">
        <f t="shared" si="57"/>
        <v>0</v>
      </c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2"/>
      <c r="AR1733" s="11"/>
      <c r="AS1733" s="12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6"/>
      <c r="BE1733" s="16"/>
    </row>
    <row r="1734" spans="1:57" x14ac:dyDescent="0.3">
      <c r="A1734" s="11" t="s">
        <v>5470</v>
      </c>
      <c r="B1734" s="11" t="s">
        <v>5471</v>
      </c>
      <c r="C1734" s="11" t="s">
        <v>1372</v>
      </c>
      <c r="D1734" s="11" t="s">
        <v>4242</v>
      </c>
      <c r="E1734" s="11" t="s">
        <v>488</v>
      </c>
      <c r="F1734" s="11" t="s">
        <v>488</v>
      </c>
      <c r="G1734" s="13">
        <v>42866.530127314814</v>
      </c>
      <c r="H1734" s="11"/>
      <c r="I1734" s="11"/>
      <c r="J1734" s="11" t="s">
        <v>387</v>
      </c>
      <c r="K1734" s="11"/>
      <c r="L1734" s="11" t="s">
        <v>699</v>
      </c>
      <c r="M1734" s="11" t="s">
        <v>353</v>
      </c>
      <c r="N1734" s="11">
        <v>1069960001</v>
      </c>
      <c r="O1734" s="11" t="s">
        <v>1475</v>
      </c>
      <c r="P1734" s="11" t="s">
        <v>165</v>
      </c>
      <c r="Q1734" s="11"/>
      <c r="R1734" s="11"/>
      <c r="S1734" s="11" t="s">
        <v>1383</v>
      </c>
      <c r="T1734" s="11"/>
      <c r="U1734" s="11"/>
      <c r="V1734" s="11"/>
      <c r="W1734" s="11"/>
      <c r="X1734" s="36">
        <f t="shared" si="56"/>
        <v>0</v>
      </c>
      <c r="Y1734" s="36">
        <f t="shared" si="57"/>
        <v>0</v>
      </c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2"/>
      <c r="AL1734" s="12"/>
      <c r="AM1734" s="11"/>
      <c r="AN1734" s="11"/>
      <c r="AO1734" s="11"/>
      <c r="AP1734" s="11"/>
      <c r="AQ1734" s="11"/>
      <c r="AR1734" s="11"/>
      <c r="AS1734" s="12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6"/>
      <c r="BE1734" s="16"/>
    </row>
    <row r="1735" spans="1:57" x14ac:dyDescent="0.3">
      <c r="A1735" s="11" t="s">
        <v>5472</v>
      </c>
      <c r="B1735" s="11" t="s">
        <v>5473</v>
      </c>
      <c r="C1735" s="11" t="s">
        <v>1372</v>
      </c>
      <c r="D1735" s="11" t="s">
        <v>3968</v>
      </c>
      <c r="E1735" s="11" t="s">
        <v>3042</v>
      </c>
      <c r="F1735" s="11" t="s">
        <v>4670</v>
      </c>
      <c r="G1735" s="13">
        <v>42866.635416666664</v>
      </c>
      <c r="H1735" s="11"/>
      <c r="I1735" s="11"/>
      <c r="J1735" s="11" t="s">
        <v>350</v>
      </c>
      <c r="K1735" s="11"/>
      <c r="L1735" s="11" t="s">
        <v>699</v>
      </c>
      <c r="M1735" s="11" t="s">
        <v>353</v>
      </c>
      <c r="N1735" s="11">
        <v>1069960001</v>
      </c>
      <c r="O1735" s="11" t="s">
        <v>1473</v>
      </c>
      <c r="P1735" s="11" t="s">
        <v>111</v>
      </c>
      <c r="Q1735" s="11"/>
      <c r="R1735" s="11"/>
      <c r="S1735" s="11" t="s">
        <v>1374</v>
      </c>
      <c r="T1735" s="11"/>
      <c r="U1735" s="11"/>
      <c r="V1735" s="11"/>
      <c r="W1735" s="11"/>
      <c r="X1735" s="36">
        <f t="shared" si="56"/>
        <v>0</v>
      </c>
      <c r="Y1735" s="36">
        <f t="shared" si="57"/>
        <v>0</v>
      </c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6"/>
      <c r="BE1735" s="16"/>
    </row>
    <row r="1736" spans="1:57" x14ac:dyDescent="0.3">
      <c r="A1736" s="11" t="s">
        <v>5474</v>
      </c>
      <c r="B1736" s="11" t="s">
        <v>5475</v>
      </c>
      <c r="C1736" s="11" t="s">
        <v>1372</v>
      </c>
      <c r="D1736" s="11" t="s">
        <v>1479</v>
      </c>
      <c r="E1736" s="11" t="s">
        <v>706</v>
      </c>
      <c r="F1736" s="11" t="s">
        <v>706</v>
      </c>
      <c r="G1736" s="13">
        <v>42866.676655092589</v>
      </c>
      <c r="H1736" s="11"/>
      <c r="I1736" s="11"/>
      <c r="J1736" s="11" t="s">
        <v>350</v>
      </c>
      <c r="K1736" s="11"/>
      <c r="L1736" s="11" t="s">
        <v>704</v>
      </c>
      <c r="M1736" s="11" t="s">
        <v>348</v>
      </c>
      <c r="N1736" s="11">
        <v>1069960001</v>
      </c>
      <c r="O1736" s="11" t="s">
        <v>1473</v>
      </c>
      <c r="P1736" s="11" t="s">
        <v>115</v>
      </c>
      <c r="Q1736" s="11" t="s">
        <v>369</v>
      </c>
      <c r="R1736" s="11" t="s">
        <v>980</v>
      </c>
      <c r="S1736" s="11" t="s">
        <v>1374</v>
      </c>
      <c r="T1736" s="11"/>
      <c r="U1736" s="11"/>
      <c r="V1736" s="11"/>
      <c r="W1736" s="11"/>
      <c r="X1736" s="36">
        <f t="shared" si="56"/>
        <v>0</v>
      </c>
      <c r="Y1736" s="36">
        <f t="shared" si="57"/>
        <v>0</v>
      </c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2"/>
      <c r="AL1736" s="12"/>
      <c r="AM1736" s="11"/>
      <c r="AN1736" s="11"/>
      <c r="AO1736" s="11"/>
      <c r="AP1736" s="11"/>
      <c r="AQ1736" s="11"/>
      <c r="AR1736" s="11"/>
      <c r="AS1736" s="12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6"/>
      <c r="BE1736" s="16"/>
    </row>
    <row r="1737" spans="1:57" x14ac:dyDescent="0.3">
      <c r="A1737" s="11" t="s">
        <v>5476</v>
      </c>
      <c r="B1737" s="11" t="s">
        <v>5477</v>
      </c>
      <c r="C1737" s="11" t="s">
        <v>1372</v>
      </c>
      <c r="D1737" s="11" t="s">
        <v>1382</v>
      </c>
      <c r="E1737" s="11" t="s">
        <v>412</v>
      </c>
      <c r="F1737" s="11" t="s">
        <v>412</v>
      </c>
      <c r="G1737" s="13">
        <v>42866.701157407406</v>
      </c>
      <c r="H1737" s="11"/>
      <c r="I1737" s="11"/>
      <c r="J1737" s="11" t="s">
        <v>387</v>
      </c>
      <c r="K1737" s="11"/>
      <c r="L1737" s="11" t="s">
        <v>699</v>
      </c>
      <c r="M1737" s="11" t="s">
        <v>353</v>
      </c>
      <c r="N1737" s="11">
        <v>1069960001</v>
      </c>
      <c r="O1737" s="11" t="s">
        <v>1473</v>
      </c>
      <c r="P1737" s="11" t="s">
        <v>165</v>
      </c>
      <c r="Q1737" s="11"/>
      <c r="R1737" s="11"/>
      <c r="S1737" s="11" t="s">
        <v>1383</v>
      </c>
      <c r="T1737" s="11"/>
      <c r="U1737" s="11"/>
      <c r="V1737" s="11"/>
      <c r="W1737" s="11"/>
      <c r="X1737" s="36">
        <f t="shared" si="56"/>
        <v>0</v>
      </c>
      <c r="Y1737" s="36">
        <f t="shared" si="57"/>
        <v>0</v>
      </c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2"/>
      <c r="AL1737" s="11"/>
      <c r="AM1737" s="11"/>
      <c r="AN1737" s="11"/>
      <c r="AO1737" s="11"/>
      <c r="AP1737" s="11"/>
      <c r="AQ1737" s="11"/>
      <c r="AR1737" s="11"/>
      <c r="AS1737" s="12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6"/>
      <c r="BE1737" s="16"/>
    </row>
    <row r="1738" spans="1:57" x14ac:dyDescent="0.3">
      <c r="A1738" s="11" t="s">
        <v>5478</v>
      </c>
      <c r="B1738" s="11" t="s">
        <v>5479</v>
      </c>
      <c r="C1738" s="11" t="s">
        <v>1372</v>
      </c>
      <c r="D1738" s="11" t="s">
        <v>1449</v>
      </c>
      <c r="E1738" s="11" t="s">
        <v>649</v>
      </c>
      <c r="F1738" s="11" t="s">
        <v>649</v>
      </c>
      <c r="G1738" s="13">
        <v>42867.339386574073</v>
      </c>
      <c r="H1738" s="13"/>
      <c r="I1738" s="11"/>
      <c r="J1738" s="11" t="s">
        <v>350</v>
      </c>
      <c r="K1738" s="11"/>
      <c r="L1738" s="11" t="s">
        <v>699</v>
      </c>
      <c r="M1738" s="11" t="s">
        <v>353</v>
      </c>
      <c r="N1738" s="11">
        <v>1069960001</v>
      </c>
      <c r="O1738" s="11" t="s">
        <v>1473</v>
      </c>
      <c r="P1738" s="11" t="s">
        <v>77</v>
      </c>
      <c r="Q1738" s="11" t="s">
        <v>369</v>
      </c>
      <c r="R1738" s="11" t="s">
        <v>983</v>
      </c>
      <c r="S1738" s="11" t="s">
        <v>1374</v>
      </c>
      <c r="T1738" s="11"/>
      <c r="U1738" s="11"/>
      <c r="V1738" s="11"/>
      <c r="W1738" s="11"/>
      <c r="X1738" s="36">
        <f t="shared" si="56"/>
        <v>0</v>
      </c>
      <c r="Y1738" s="36">
        <f t="shared" si="57"/>
        <v>0</v>
      </c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2"/>
      <c r="AL1738" s="11"/>
      <c r="AM1738" s="11"/>
      <c r="AN1738" s="11"/>
      <c r="AO1738" s="11"/>
      <c r="AP1738" s="11"/>
      <c r="AQ1738" s="11"/>
      <c r="AR1738" s="11"/>
      <c r="AS1738" s="12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6"/>
      <c r="BE1738" s="16"/>
    </row>
    <row r="1739" spans="1:57" x14ac:dyDescent="0.3">
      <c r="A1739" s="11" t="s">
        <v>5480</v>
      </c>
      <c r="B1739" s="11" t="s">
        <v>5481</v>
      </c>
      <c r="C1739" s="11" t="s">
        <v>1372</v>
      </c>
      <c r="D1739" s="11" t="s">
        <v>1407</v>
      </c>
      <c r="E1739" s="11" t="s">
        <v>115</v>
      </c>
      <c r="F1739" s="11" t="s">
        <v>509</v>
      </c>
      <c r="G1739" s="13">
        <v>42867.390694444446</v>
      </c>
      <c r="H1739" s="11"/>
      <c r="I1739" s="11"/>
      <c r="J1739" s="11" t="s">
        <v>350</v>
      </c>
      <c r="K1739" s="11"/>
      <c r="L1739" s="11" t="s">
        <v>699</v>
      </c>
      <c r="M1739" s="11" t="s">
        <v>353</v>
      </c>
      <c r="N1739" s="11">
        <v>1069960001</v>
      </c>
      <c r="O1739" s="11" t="s">
        <v>1473</v>
      </c>
      <c r="P1739" s="11" t="s">
        <v>115</v>
      </c>
      <c r="Q1739" s="11" t="s">
        <v>369</v>
      </c>
      <c r="R1739" s="11" t="s">
        <v>980</v>
      </c>
      <c r="S1739" s="11" t="s">
        <v>1374</v>
      </c>
      <c r="T1739" s="11"/>
      <c r="U1739" s="11"/>
      <c r="V1739" s="11"/>
      <c r="W1739" s="11"/>
      <c r="X1739" s="36">
        <f t="shared" si="56"/>
        <v>0</v>
      </c>
      <c r="Y1739" s="36">
        <f t="shared" si="57"/>
        <v>0</v>
      </c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2"/>
      <c r="AL1739" s="11"/>
      <c r="AM1739" s="11"/>
      <c r="AN1739" s="11"/>
      <c r="AO1739" s="11"/>
      <c r="AP1739" s="11"/>
      <c r="AQ1739" s="11"/>
      <c r="AR1739" s="11"/>
      <c r="AS1739" s="12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6"/>
      <c r="BE1739" s="16"/>
    </row>
    <row r="1740" spans="1:57" x14ac:dyDescent="0.3">
      <c r="A1740" s="11" t="s">
        <v>5482</v>
      </c>
      <c r="B1740" s="11" t="s">
        <v>5483</v>
      </c>
      <c r="C1740" s="11" t="s">
        <v>1372</v>
      </c>
      <c r="D1740" s="11" t="s">
        <v>1382</v>
      </c>
      <c r="E1740" s="11" t="s">
        <v>412</v>
      </c>
      <c r="F1740" s="11" t="s">
        <v>412</v>
      </c>
      <c r="G1740" s="13">
        <v>42867.525925925926</v>
      </c>
      <c r="H1740" s="11"/>
      <c r="I1740" s="11"/>
      <c r="J1740" s="11" t="s">
        <v>387</v>
      </c>
      <c r="K1740" s="11"/>
      <c r="L1740" s="11"/>
      <c r="M1740" s="11"/>
      <c r="N1740" s="11"/>
      <c r="O1740" s="11"/>
      <c r="P1740" s="11" t="s">
        <v>165</v>
      </c>
      <c r="Q1740" s="11"/>
      <c r="R1740" s="11"/>
      <c r="S1740" s="11" t="s">
        <v>1374</v>
      </c>
      <c r="T1740" s="11"/>
      <c r="U1740" s="11"/>
      <c r="V1740" s="11"/>
      <c r="W1740" s="11"/>
      <c r="X1740" s="36">
        <f t="shared" si="56"/>
        <v>0</v>
      </c>
      <c r="Y1740" s="36">
        <f t="shared" si="57"/>
        <v>0</v>
      </c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2"/>
      <c r="AL1740" s="11"/>
      <c r="AM1740" s="11"/>
      <c r="AN1740" s="11"/>
      <c r="AO1740" s="11"/>
      <c r="AP1740" s="11"/>
      <c r="AQ1740" s="11"/>
      <c r="AR1740" s="11"/>
      <c r="AS1740" s="12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6"/>
      <c r="BE1740" s="16"/>
    </row>
    <row r="1741" spans="1:57" x14ac:dyDescent="0.3">
      <c r="A1741" s="11" t="s">
        <v>5484</v>
      </c>
      <c r="B1741" s="11" t="s">
        <v>5485</v>
      </c>
      <c r="C1741" s="11" t="s">
        <v>1372</v>
      </c>
      <c r="D1741" s="11" t="s">
        <v>1431</v>
      </c>
      <c r="E1741" s="11" t="s">
        <v>395</v>
      </c>
      <c r="F1741" s="11" t="s">
        <v>395</v>
      </c>
      <c r="G1741" s="13">
        <v>42867.526898148149</v>
      </c>
      <c r="H1741" s="11"/>
      <c r="I1741" s="11"/>
      <c r="J1741" s="11" t="s">
        <v>350</v>
      </c>
      <c r="K1741" s="11"/>
      <c r="L1741" s="11" t="s">
        <v>699</v>
      </c>
      <c r="M1741" s="11" t="s">
        <v>353</v>
      </c>
      <c r="N1741" s="11">
        <v>1069960001</v>
      </c>
      <c r="O1741" s="11" t="s">
        <v>1473</v>
      </c>
      <c r="P1741" s="11" t="s">
        <v>77</v>
      </c>
      <c r="Q1741" s="11" t="s">
        <v>369</v>
      </c>
      <c r="R1741" s="11" t="s">
        <v>983</v>
      </c>
      <c r="S1741" s="11" t="s">
        <v>1374</v>
      </c>
      <c r="T1741" s="11"/>
      <c r="U1741" s="11"/>
      <c r="V1741" s="11"/>
      <c r="W1741" s="11"/>
      <c r="X1741" s="36">
        <f t="shared" si="56"/>
        <v>0</v>
      </c>
      <c r="Y1741" s="36">
        <f t="shared" si="57"/>
        <v>0</v>
      </c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6"/>
      <c r="BE1741" s="16"/>
    </row>
    <row r="1742" spans="1:57" x14ac:dyDescent="0.3">
      <c r="A1742" s="11" t="s">
        <v>5486</v>
      </c>
      <c r="B1742" s="11" t="s">
        <v>5487</v>
      </c>
      <c r="C1742" s="11" t="s">
        <v>1372</v>
      </c>
      <c r="D1742" s="11" t="s">
        <v>1503</v>
      </c>
      <c r="E1742" s="11" t="s">
        <v>687</v>
      </c>
      <c r="F1742" s="11" t="s">
        <v>687</v>
      </c>
      <c r="G1742" s="13">
        <v>42867.542280092595</v>
      </c>
      <c r="H1742" s="13"/>
      <c r="I1742" s="11"/>
      <c r="J1742" s="11" t="s">
        <v>350</v>
      </c>
      <c r="K1742" s="11"/>
      <c r="L1742" s="11" t="s">
        <v>704</v>
      </c>
      <c r="M1742" s="11" t="s">
        <v>348</v>
      </c>
      <c r="N1742" s="11">
        <v>1019960004</v>
      </c>
      <c r="O1742" s="11" t="s">
        <v>1475</v>
      </c>
      <c r="P1742" s="11" t="s">
        <v>61</v>
      </c>
      <c r="Q1742" s="11" t="s">
        <v>369</v>
      </c>
      <c r="R1742" s="11" t="s">
        <v>978</v>
      </c>
      <c r="S1742" s="11" t="s">
        <v>1374</v>
      </c>
      <c r="T1742" s="11"/>
      <c r="U1742" s="11"/>
      <c r="V1742" s="11"/>
      <c r="W1742" s="11"/>
      <c r="X1742" s="36">
        <f t="shared" si="56"/>
        <v>0</v>
      </c>
      <c r="Y1742" s="36">
        <f t="shared" si="57"/>
        <v>0</v>
      </c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2"/>
      <c r="AL1742" s="11"/>
      <c r="AM1742" s="11"/>
      <c r="AN1742" s="11"/>
      <c r="AO1742" s="11"/>
      <c r="AP1742" s="11"/>
      <c r="AQ1742" s="11"/>
      <c r="AR1742" s="11"/>
      <c r="AS1742" s="12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6"/>
      <c r="BE1742" s="16"/>
    </row>
    <row r="1743" spans="1:57" x14ac:dyDescent="0.3">
      <c r="A1743" s="11" t="s">
        <v>5488</v>
      </c>
      <c r="B1743" s="11" t="s">
        <v>5489</v>
      </c>
      <c r="C1743" s="11" t="s">
        <v>1372</v>
      </c>
      <c r="D1743" s="11" t="s">
        <v>1382</v>
      </c>
      <c r="E1743" s="11" t="s">
        <v>412</v>
      </c>
      <c r="F1743" s="11" t="s">
        <v>412</v>
      </c>
      <c r="G1743" s="13">
        <v>42867.535983796297</v>
      </c>
      <c r="H1743" s="13"/>
      <c r="I1743" s="11"/>
      <c r="J1743" s="11" t="s">
        <v>387</v>
      </c>
      <c r="K1743" s="11"/>
      <c r="L1743" s="11" t="s">
        <v>699</v>
      </c>
      <c r="M1743" s="11" t="s">
        <v>353</v>
      </c>
      <c r="N1743" s="11">
        <v>1069960001</v>
      </c>
      <c r="O1743" s="11" t="s">
        <v>1473</v>
      </c>
      <c r="P1743" s="11" t="s">
        <v>165</v>
      </c>
      <c r="Q1743" s="11"/>
      <c r="R1743" s="11" t="s">
        <v>979</v>
      </c>
      <c r="S1743" s="11" t="s">
        <v>1383</v>
      </c>
      <c r="T1743" s="11"/>
      <c r="U1743" s="11"/>
      <c r="V1743" s="11"/>
      <c r="W1743" s="11"/>
      <c r="X1743" s="36">
        <f t="shared" si="56"/>
        <v>0</v>
      </c>
      <c r="Y1743" s="36">
        <f t="shared" si="57"/>
        <v>0</v>
      </c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2"/>
      <c r="AL1743" s="11"/>
      <c r="AM1743" s="12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6"/>
      <c r="BE1743" s="16"/>
    </row>
    <row r="1744" spans="1:57" x14ac:dyDescent="0.3">
      <c r="A1744" s="11" t="s">
        <v>5490</v>
      </c>
      <c r="B1744" s="11" t="s">
        <v>5491</v>
      </c>
      <c r="C1744" s="11" t="s">
        <v>1372</v>
      </c>
      <c r="D1744" s="11" t="s">
        <v>1485</v>
      </c>
      <c r="E1744" s="11" t="s">
        <v>741</v>
      </c>
      <c r="F1744" s="11" t="s">
        <v>741</v>
      </c>
      <c r="G1744" s="13">
        <v>42867.570300925923</v>
      </c>
      <c r="H1744" s="13"/>
      <c r="I1744" s="11"/>
      <c r="J1744" s="11" t="s">
        <v>354</v>
      </c>
      <c r="K1744" s="11"/>
      <c r="L1744" s="11" t="s">
        <v>704</v>
      </c>
      <c r="M1744" s="11" t="s">
        <v>353</v>
      </c>
      <c r="N1744" s="11">
        <v>1019960004</v>
      </c>
      <c r="O1744" s="11" t="s">
        <v>1475</v>
      </c>
      <c r="P1744" s="11" t="s">
        <v>61</v>
      </c>
      <c r="Q1744" s="11" t="s">
        <v>369</v>
      </c>
      <c r="R1744" s="11" t="s">
        <v>978</v>
      </c>
      <c r="S1744" s="11" t="s">
        <v>1374</v>
      </c>
      <c r="T1744" s="11"/>
      <c r="U1744" s="11"/>
      <c r="V1744" s="11"/>
      <c r="W1744" s="11"/>
      <c r="X1744" s="36">
        <f t="shared" si="56"/>
        <v>0</v>
      </c>
      <c r="Y1744" s="36">
        <f t="shared" si="57"/>
        <v>0</v>
      </c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6"/>
      <c r="BE1744" s="16"/>
    </row>
    <row r="1745" spans="1:57" x14ac:dyDescent="0.3">
      <c r="A1745" s="11" t="s">
        <v>5492</v>
      </c>
      <c r="B1745" s="11" t="s">
        <v>5493</v>
      </c>
      <c r="C1745" s="11" t="s">
        <v>1372</v>
      </c>
      <c r="D1745" s="11" t="s">
        <v>3330</v>
      </c>
      <c r="E1745" s="11" t="s">
        <v>3331</v>
      </c>
      <c r="F1745" s="11" t="s">
        <v>3331</v>
      </c>
      <c r="G1745" s="13">
        <v>42870.308935185189</v>
      </c>
      <c r="H1745" s="11"/>
      <c r="I1745" s="11"/>
      <c r="J1745" s="11" t="s">
        <v>378</v>
      </c>
      <c r="K1745" s="11"/>
      <c r="L1745" s="11" t="s">
        <v>699</v>
      </c>
      <c r="M1745" s="11" t="s">
        <v>353</v>
      </c>
      <c r="N1745" s="11">
        <v>1069960001</v>
      </c>
      <c r="O1745" s="11" t="s">
        <v>1473</v>
      </c>
      <c r="P1745" s="11" t="s">
        <v>165</v>
      </c>
      <c r="Q1745" s="11"/>
      <c r="R1745" s="11"/>
      <c r="S1745" s="11" t="s">
        <v>1374</v>
      </c>
      <c r="T1745" s="11"/>
      <c r="U1745" s="11"/>
      <c r="V1745" s="11"/>
      <c r="W1745" s="11"/>
      <c r="X1745" s="36">
        <f t="shared" si="56"/>
        <v>0</v>
      </c>
      <c r="Y1745" s="36">
        <f t="shared" si="57"/>
        <v>0</v>
      </c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6"/>
      <c r="BE1745" s="16"/>
    </row>
    <row r="1746" spans="1:57" x14ac:dyDescent="0.3">
      <c r="A1746" s="11" t="s">
        <v>5494</v>
      </c>
      <c r="B1746" s="11" t="s">
        <v>5495</v>
      </c>
      <c r="C1746" s="11" t="s">
        <v>1372</v>
      </c>
      <c r="D1746" s="11" t="s">
        <v>1486</v>
      </c>
      <c r="E1746" s="11" t="s">
        <v>165</v>
      </c>
      <c r="F1746" s="11" t="s">
        <v>743</v>
      </c>
      <c r="G1746" s="13">
        <v>42870.389745370368</v>
      </c>
      <c r="H1746" s="11"/>
      <c r="I1746" s="11"/>
      <c r="J1746" s="11" t="s">
        <v>387</v>
      </c>
      <c r="K1746" s="11"/>
      <c r="L1746" s="11" t="s">
        <v>699</v>
      </c>
      <c r="M1746" s="11" t="s">
        <v>353</v>
      </c>
      <c r="N1746" s="11">
        <v>1069960001</v>
      </c>
      <c r="O1746" s="11" t="s">
        <v>1473</v>
      </c>
      <c r="P1746" s="11" t="s">
        <v>165</v>
      </c>
      <c r="Q1746" s="11" t="s">
        <v>369</v>
      </c>
      <c r="R1746" s="11"/>
      <c r="S1746" s="11" t="s">
        <v>1374</v>
      </c>
      <c r="T1746" s="11">
        <v>85</v>
      </c>
      <c r="U1746" s="11"/>
      <c r="V1746" s="11"/>
      <c r="W1746" s="11"/>
      <c r="X1746" s="36">
        <f t="shared" si="56"/>
        <v>85</v>
      </c>
      <c r="Y1746" s="36">
        <f t="shared" si="57"/>
        <v>0</v>
      </c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2"/>
      <c r="AL1746" s="11"/>
      <c r="AM1746" s="11"/>
      <c r="AN1746" s="11"/>
      <c r="AO1746" s="11"/>
      <c r="AP1746" s="11"/>
      <c r="AQ1746" s="11"/>
      <c r="AR1746" s="11"/>
      <c r="AS1746" s="12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6"/>
      <c r="BE1746" s="16"/>
    </row>
    <row r="1747" spans="1:57" x14ac:dyDescent="0.3">
      <c r="A1747" s="11" t="s">
        <v>5496</v>
      </c>
      <c r="B1747" s="11" t="s">
        <v>5497</v>
      </c>
      <c r="C1747" s="11" t="s">
        <v>1372</v>
      </c>
      <c r="D1747" s="11" t="s">
        <v>1451</v>
      </c>
      <c r="E1747" s="11" t="s">
        <v>598</v>
      </c>
      <c r="F1747" s="11" t="s">
        <v>598</v>
      </c>
      <c r="G1747" s="13">
        <v>42870.663043981483</v>
      </c>
      <c r="H1747" s="11"/>
      <c r="I1747" s="11"/>
      <c r="J1747" s="11" t="s">
        <v>350</v>
      </c>
      <c r="K1747" s="11"/>
      <c r="L1747" s="11" t="s">
        <v>1047</v>
      </c>
      <c r="M1747" s="11" t="s">
        <v>348</v>
      </c>
      <c r="N1747" s="11">
        <v>1019960005</v>
      </c>
      <c r="O1747" s="11" t="s">
        <v>1475</v>
      </c>
      <c r="P1747" s="11" t="s">
        <v>124</v>
      </c>
      <c r="Q1747" s="11" t="s">
        <v>2180</v>
      </c>
      <c r="R1747" s="11" t="s">
        <v>978</v>
      </c>
      <c r="S1747" s="11" t="s">
        <v>1374</v>
      </c>
      <c r="T1747" s="11"/>
      <c r="U1747" s="11"/>
      <c r="V1747" s="11"/>
      <c r="W1747" s="11"/>
      <c r="X1747" s="36">
        <f t="shared" si="56"/>
        <v>0</v>
      </c>
      <c r="Y1747" s="36">
        <f t="shared" si="57"/>
        <v>0</v>
      </c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2"/>
      <c r="AL1747" s="12"/>
      <c r="AM1747" s="11"/>
      <c r="AN1747" s="11"/>
      <c r="AO1747" s="11"/>
      <c r="AP1747" s="11"/>
      <c r="AQ1747" s="11"/>
      <c r="AR1747" s="11"/>
      <c r="AS1747" s="12"/>
      <c r="AT1747" s="11"/>
      <c r="AU1747" s="11"/>
      <c r="AV1747" s="11"/>
      <c r="AW1747" s="11"/>
      <c r="AX1747" s="11"/>
      <c r="AY1747" s="11"/>
      <c r="AZ1747" s="11"/>
      <c r="BA1747" s="11"/>
      <c r="BB1747" s="12"/>
      <c r="BC1747" s="11"/>
      <c r="BD1747" s="16"/>
      <c r="BE1747" s="16"/>
    </row>
    <row r="1748" spans="1:57" x14ac:dyDescent="0.3">
      <c r="A1748" s="11" t="s">
        <v>5498</v>
      </c>
      <c r="B1748" s="11" t="s">
        <v>5499</v>
      </c>
      <c r="C1748" s="11" t="s">
        <v>1372</v>
      </c>
      <c r="D1748" s="11" t="s">
        <v>3733</v>
      </c>
      <c r="E1748" s="11" t="s">
        <v>670</v>
      </c>
      <c r="F1748" s="11" t="s">
        <v>2406</v>
      </c>
      <c r="G1748" s="13">
        <v>42871.290462962963</v>
      </c>
      <c r="H1748" s="11"/>
      <c r="I1748" s="11"/>
      <c r="J1748" s="11" t="s">
        <v>387</v>
      </c>
      <c r="K1748" s="11"/>
      <c r="L1748" s="11" t="s">
        <v>699</v>
      </c>
      <c r="M1748" s="11" t="s">
        <v>353</v>
      </c>
      <c r="N1748" s="11">
        <v>1069960001</v>
      </c>
      <c r="O1748" s="11" t="s">
        <v>1473</v>
      </c>
      <c r="P1748" s="11" t="s">
        <v>165</v>
      </c>
      <c r="Q1748" s="11"/>
      <c r="R1748" s="11"/>
      <c r="S1748" s="11" t="s">
        <v>1374</v>
      </c>
      <c r="T1748" s="11"/>
      <c r="U1748" s="11"/>
      <c r="V1748" s="11"/>
      <c r="W1748" s="11"/>
      <c r="X1748" s="36">
        <f t="shared" si="56"/>
        <v>0</v>
      </c>
      <c r="Y1748" s="36">
        <f t="shared" si="57"/>
        <v>0</v>
      </c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6"/>
      <c r="BE1748" s="16"/>
    </row>
    <row r="1749" spans="1:57" x14ac:dyDescent="0.3">
      <c r="A1749" s="11" t="s">
        <v>5500</v>
      </c>
      <c r="B1749" s="11" t="s">
        <v>5501</v>
      </c>
      <c r="C1749" s="11" t="s">
        <v>1372</v>
      </c>
      <c r="D1749" s="11" t="s">
        <v>1382</v>
      </c>
      <c r="E1749" s="11" t="s">
        <v>412</v>
      </c>
      <c r="F1749" s="11" t="s">
        <v>412</v>
      </c>
      <c r="G1749" s="13">
        <v>42871.456412037034</v>
      </c>
      <c r="H1749" s="11"/>
      <c r="I1749" s="11"/>
      <c r="J1749" s="11" t="s">
        <v>387</v>
      </c>
      <c r="K1749" s="11"/>
      <c r="L1749" s="11" t="s">
        <v>699</v>
      </c>
      <c r="M1749" s="11" t="s">
        <v>353</v>
      </c>
      <c r="N1749" s="11">
        <v>1069960001</v>
      </c>
      <c r="O1749" s="11" t="s">
        <v>1473</v>
      </c>
      <c r="P1749" s="11" t="s">
        <v>165</v>
      </c>
      <c r="Q1749" s="11"/>
      <c r="R1749" s="11" t="s">
        <v>979</v>
      </c>
      <c r="S1749" s="11" t="s">
        <v>1383</v>
      </c>
      <c r="T1749" s="11"/>
      <c r="U1749" s="11"/>
      <c r="V1749" s="11"/>
      <c r="W1749" s="11"/>
      <c r="X1749" s="36">
        <f t="shared" si="56"/>
        <v>0</v>
      </c>
      <c r="Y1749" s="36">
        <f t="shared" si="57"/>
        <v>0</v>
      </c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6"/>
      <c r="BE1749" s="16"/>
    </row>
    <row r="1750" spans="1:57" x14ac:dyDescent="0.3">
      <c r="A1750" s="11" t="s">
        <v>5502</v>
      </c>
      <c r="B1750" s="11" t="s">
        <v>5503</v>
      </c>
      <c r="C1750" s="11" t="s">
        <v>1372</v>
      </c>
      <c r="D1750" s="11" t="s">
        <v>1382</v>
      </c>
      <c r="E1750" s="11" t="s">
        <v>412</v>
      </c>
      <c r="F1750" s="11" t="s">
        <v>412</v>
      </c>
      <c r="G1750" s="13">
        <v>42871.467685185184</v>
      </c>
      <c r="H1750" s="11"/>
      <c r="I1750" s="11"/>
      <c r="J1750" s="11" t="s">
        <v>387</v>
      </c>
      <c r="K1750" s="11"/>
      <c r="L1750" s="11" t="s">
        <v>699</v>
      </c>
      <c r="M1750" s="11" t="s">
        <v>353</v>
      </c>
      <c r="N1750" s="11">
        <v>1069960001</v>
      </c>
      <c r="O1750" s="11" t="s">
        <v>1473</v>
      </c>
      <c r="P1750" s="11" t="s">
        <v>165</v>
      </c>
      <c r="Q1750" s="11"/>
      <c r="R1750" s="11"/>
      <c r="S1750" s="11" t="s">
        <v>1374</v>
      </c>
      <c r="T1750" s="11"/>
      <c r="U1750" s="11"/>
      <c r="V1750" s="11"/>
      <c r="W1750" s="11"/>
      <c r="X1750" s="36">
        <f t="shared" si="56"/>
        <v>0</v>
      </c>
      <c r="Y1750" s="36">
        <f t="shared" si="57"/>
        <v>0</v>
      </c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6"/>
      <c r="BE1750" s="16"/>
    </row>
    <row r="1751" spans="1:57" x14ac:dyDescent="0.3">
      <c r="A1751" s="11" t="s">
        <v>5504</v>
      </c>
      <c r="B1751" s="11" t="s">
        <v>5505</v>
      </c>
      <c r="C1751" s="11" t="s">
        <v>1372</v>
      </c>
      <c r="D1751" s="11" t="s">
        <v>1382</v>
      </c>
      <c r="E1751" s="11" t="s">
        <v>412</v>
      </c>
      <c r="F1751" s="11" t="s">
        <v>412</v>
      </c>
      <c r="G1751" s="13">
        <v>42871.474016203705</v>
      </c>
      <c r="H1751" s="13"/>
      <c r="I1751" s="11"/>
      <c r="J1751" s="11" t="s">
        <v>387</v>
      </c>
      <c r="K1751" s="11"/>
      <c r="L1751" s="11" t="s">
        <v>699</v>
      </c>
      <c r="M1751" s="11" t="s">
        <v>353</v>
      </c>
      <c r="N1751" s="11">
        <v>1069960001</v>
      </c>
      <c r="O1751" s="11" t="s">
        <v>1473</v>
      </c>
      <c r="P1751" s="11" t="s">
        <v>165</v>
      </c>
      <c r="Q1751" s="11"/>
      <c r="R1751" s="11"/>
      <c r="S1751" s="11" t="s">
        <v>1374</v>
      </c>
      <c r="T1751" s="11"/>
      <c r="U1751" s="11"/>
      <c r="V1751" s="11"/>
      <c r="W1751" s="11"/>
      <c r="X1751" s="36">
        <f t="shared" si="56"/>
        <v>0</v>
      </c>
      <c r="Y1751" s="36">
        <f t="shared" si="57"/>
        <v>0</v>
      </c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6"/>
      <c r="BE1751" s="16"/>
    </row>
    <row r="1752" spans="1:57" x14ac:dyDescent="0.3">
      <c r="A1752" s="11" t="s">
        <v>5506</v>
      </c>
      <c r="B1752" s="11" t="s">
        <v>5507</v>
      </c>
      <c r="C1752" s="11" t="s">
        <v>1372</v>
      </c>
      <c r="D1752" s="11" t="s">
        <v>1465</v>
      </c>
      <c r="E1752" s="11" t="s">
        <v>610</v>
      </c>
      <c r="F1752" s="11" t="s">
        <v>610</v>
      </c>
      <c r="G1752" s="13">
        <v>42871.619328703702</v>
      </c>
      <c r="H1752" s="11"/>
      <c r="I1752" s="11"/>
      <c r="J1752" s="11" t="s">
        <v>350</v>
      </c>
      <c r="K1752" s="11"/>
      <c r="L1752" s="11" t="s">
        <v>699</v>
      </c>
      <c r="M1752" s="11" t="s">
        <v>353</v>
      </c>
      <c r="N1752" s="11">
        <v>1069960001</v>
      </c>
      <c r="O1752" s="11" t="s">
        <v>1473</v>
      </c>
      <c r="P1752" s="11" t="s">
        <v>165</v>
      </c>
      <c r="Q1752" s="11" t="s">
        <v>369</v>
      </c>
      <c r="R1752" s="11"/>
      <c r="S1752" s="11" t="s">
        <v>1374</v>
      </c>
      <c r="T1752" s="11"/>
      <c r="U1752" s="11"/>
      <c r="V1752" s="11"/>
      <c r="W1752" s="11"/>
      <c r="X1752" s="36">
        <f t="shared" si="56"/>
        <v>0</v>
      </c>
      <c r="Y1752" s="36">
        <f t="shared" si="57"/>
        <v>0</v>
      </c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2"/>
      <c r="AL1752" s="12"/>
      <c r="AM1752" s="11"/>
      <c r="AN1752" s="11"/>
      <c r="AO1752" s="11"/>
      <c r="AP1752" s="11"/>
      <c r="AQ1752" s="11"/>
      <c r="AR1752" s="11"/>
      <c r="AS1752" s="12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6"/>
      <c r="BE1752" s="16"/>
    </row>
    <row r="1753" spans="1:57" x14ac:dyDescent="0.3">
      <c r="A1753" s="11" t="s">
        <v>5508</v>
      </c>
      <c r="B1753" s="11" t="s">
        <v>5509</v>
      </c>
      <c r="C1753" s="11" t="s">
        <v>1372</v>
      </c>
      <c r="D1753" s="11" t="s">
        <v>1382</v>
      </c>
      <c r="E1753" s="11" t="s">
        <v>412</v>
      </c>
      <c r="F1753" s="11" t="s">
        <v>412</v>
      </c>
      <c r="G1753" s="13">
        <v>42871.71266203704</v>
      </c>
      <c r="H1753" s="11"/>
      <c r="I1753" s="11"/>
      <c r="J1753" s="11" t="s">
        <v>387</v>
      </c>
      <c r="K1753" s="11"/>
      <c r="L1753" s="11" t="s">
        <v>699</v>
      </c>
      <c r="M1753" s="11" t="s">
        <v>353</v>
      </c>
      <c r="N1753" s="11">
        <v>1069960001</v>
      </c>
      <c r="O1753" s="11" t="s">
        <v>1473</v>
      </c>
      <c r="P1753" s="11" t="s">
        <v>165</v>
      </c>
      <c r="Q1753" s="11"/>
      <c r="R1753" s="11"/>
      <c r="S1753" s="11" t="s">
        <v>1374</v>
      </c>
      <c r="T1753" s="11"/>
      <c r="U1753" s="11"/>
      <c r="V1753" s="11"/>
      <c r="W1753" s="11"/>
      <c r="X1753" s="36">
        <f t="shared" si="56"/>
        <v>0</v>
      </c>
      <c r="Y1753" s="36">
        <f t="shared" si="57"/>
        <v>0</v>
      </c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2"/>
      <c r="AL1753" s="12"/>
      <c r="AM1753" s="11"/>
      <c r="AN1753" s="11"/>
      <c r="AO1753" s="11"/>
      <c r="AP1753" s="11"/>
      <c r="AQ1753" s="11"/>
      <c r="AR1753" s="11"/>
      <c r="AS1753" s="12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6"/>
      <c r="BE1753" s="16"/>
    </row>
    <row r="1754" spans="1:57" x14ac:dyDescent="0.3">
      <c r="A1754" s="11" t="s">
        <v>5510</v>
      </c>
      <c r="B1754" s="11" t="s">
        <v>5511</v>
      </c>
      <c r="C1754" s="11" t="s">
        <v>1372</v>
      </c>
      <c r="D1754" s="11" t="s">
        <v>3198</v>
      </c>
      <c r="E1754" s="11" t="s">
        <v>654</v>
      </c>
      <c r="F1754" s="11" t="s">
        <v>654</v>
      </c>
      <c r="G1754" s="13">
        <v>42872.437881944446</v>
      </c>
      <c r="H1754" s="11"/>
      <c r="I1754" s="11"/>
      <c r="J1754" s="11" t="s">
        <v>350</v>
      </c>
      <c r="K1754" s="11"/>
      <c r="L1754" s="11" t="s">
        <v>705</v>
      </c>
      <c r="M1754" s="11" t="s">
        <v>348</v>
      </c>
      <c r="N1754" s="11">
        <v>1019960001</v>
      </c>
      <c r="O1754" s="11" t="s">
        <v>1475</v>
      </c>
      <c r="P1754" s="11" t="s">
        <v>77</v>
      </c>
      <c r="Q1754" s="11"/>
      <c r="R1754" s="11"/>
      <c r="S1754" s="11" t="s">
        <v>1374</v>
      </c>
      <c r="T1754" s="11"/>
      <c r="U1754" s="11"/>
      <c r="V1754" s="11"/>
      <c r="W1754" s="11"/>
      <c r="X1754" s="36">
        <f t="shared" si="56"/>
        <v>0</v>
      </c>
      <c r="Y1754" s="36">
        <f t="shared" si="57"/>
        <v>0</v>
      </c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6"/>
      <c r="BE1754" s="16"/>
    </row>
    <row r="1755" spans="1:57" x14ac:dyDescent="0.3">
      <c r="A1755" s="11" t="s">
        <v>5512</v>
      </c>
      <c r="B1755" s="11" t="s">
        <v>5513</v>
      </c>
      <c r="C1755" s="11" t="s">
        <v>1372</v>
      </c>
      <c r="D1755" s="11" t="s">
        <v>3330</v>
      </c>
      <c r="E1755" s="11" t="s">
        <v>3331</v>
      </c>
      <c r="F1755" s="11" t="s">
        <v>3331</v>
      </c>
      <c r="G1755" s="13">
        <v>42872.51321759259</v>
      </c>
      <c r="H1755" s="11"/>
      <c r="I1755" s="11"/>
      <c r="J1755" s="11" t="s">
        <v>378</v>
      </c>
      <c r="K1755" s="11"/>
      <c r="L1755" s="11" t="s">
        <v>699</v>
      </c>
      <c r="M1755" s="11" t="s">
        <v>353</v>
      </c>
      <c r="N1755" s="11">
        <v>1069960001</v>
      </c>
      <c r="O1755" s="11" t="s">
        <v>1473</v>
      </c>
      <c r="P1755" s="11" t="s">
        <v>165</v>
      </c>
      <c r="Q1755" s="11"/>
      <c r="R1755" s="11"/>
      <c r="S1755" s="11" t="s">
        <v>1374</v>
      </c>
      <c r="T1755" s="11"/>
      <c r="U1755" s="11"/>
      <c r="V1755" s="11"/>
      <c r="W1755" s="11"/>
      <c r="X1755" s="36">
        <f t="shared" si="56"/>
        <v>0</v>
      </c>
      <c r="Y1755" s="36">
        <f t="shared" si="57"/>
        <v>0</v>
      </c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6"/>
      <c r="BE1755" s="16"/>
    </row>
    <row r="1756" spans="1:57" x14ac:dyDescent="0.3">
      <c r="A1756" s="11" t="s">
        <v>5514</v>
      </c>
      <c r="B1756" s="11" t="s">
        <v>5515</v>
      </c>
      <c r="C1756" s="11" t="s">
        <v>1372</v>
      </c>
      <c r="D1756" s="11" t="s">
        <v>1470</v>
      </c>
      <c r="E1756" s="11" t="s">
        <v>555</v>
      </c>
      <c r="F1756" s="11" t="s">
        <v>555</v>
      </c>
      <c r="G1756" s="13">
        <v>42872.564375000002</v>
      </c>
      <c r="H1756" s="11"/>
      <c r="I1756" s="11"/>
      <c r="J1756" s="11" t="s">
        <v>350</v>
      </c>
      <c r="K1756" s="11"/>
      <c r="L1756" s="11" t="s">
        <v>699</v>
      </c>
      <c r="M1756" s="11" t="s">
        <v>353</v>
      </c>
      <c r="N1756" s="11">
        <v>1069960001</v>
      </c>
      <c r="O1756" s="11" t="s">
        <v>1473</v>
      </c>
      <c r="P1756" s="11" t="s">
        <v>241</v>
      </c>
      <c r="Q1756" s="11" t="s">
        <v>369</v>
      </c>
      <c r="R1756" s="11" t="s">
        <v>983</v>
      </c>
      <c r="S1756" s="11" t="s">
        <v>1374</v>
      </c>
      <c r="T1756" s="11"/>
      <c r="U1756" s="11"/>
      <c r="V1756" s="11"/>
      <c r="W1756" s="11"/>
      <c r="X1756" s="36">
        <f t="shared" si="56"/>
        <v>0</v>
      </c>
      <c r="Y1756" s="36">
        <f t="shared" si="57"/>
        <v>0</v>
      </c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6"/>
      <c r="BE1756" s="16"/>
    </row>
    <row r="1757" spans="1:57" x14ac:dyDescent="0.3">
      <c r="A1757" s="11" t="s">
        <v>5516</v>
      </c>
      <c r="B1757" s="11" t="s">
        <v>5517</v>
      </c>
      <c r="C1757" s="11" t="s">
        <v>1372</v>
      </c>
      <c r="D1757" s="11" t="s">
        <v>1479</v>
      </c>
      <c r="E1757" s="11" t="s">
        <v>706</v>
      </c>
      <c r="F1757" s="11" t="s">
        <v>706</v>
      </c>
      <c r="G1757" s="13">
        <v>42872.589502314811</v>
      </c>
      <c r="H1757" s="11"/>
      <c r="I1757" s="11"/>
      <c r="J1757" s="11" t="s">
        <v>350</v>
      </c>
      <c r="K1757" s="11"/>
      <c r="L1757" s="11" t="s">
        <v>704</v>
      </c>
      <c r="M1757" s="11" t="s">
        <v>353</v>
      </c>
      <c r="N1757" s="11">
        <v>1019960004</v>
      </c>
      <c r="O1757" s="11" t="s">
        <v>1473</v>
      </c>
      <c r="P1757" s="11" t="s">
        <v>115</v>
      </c>
      <c r="Q1757" s="11"/>
      <c r="R1757" s="11" t="s">
        <v>980</v>
      </c>
      <c r="S1757" s="11" t="s">
        <v>1374</v>
      </c>
      <c r="T1757" s="11"/>
      <c r="U1757" s="11"/>
      <c r="V1757" s="11"/>
      <c r="W1757" s="11"/>
      <c r="X1757" s="36">
        <f t="shared" si="56"/>
        <v>0</v>
      </c>
      <c r="Y1757" s="36">
        <f t="shared" si="57"/>
        <v>0</v>
      </c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2"/>
      <c r="AL1757" s="12"/>
      <c r="AM1757" s="11"/>
      <c r="AN1757" s="11"/>
      <c r="AO1757" s="11"/>
      <c r="AP1757" s="11"/>
      <c r="AQ1757" s="12"/>
      <c r="AR1757" s="11"/>
      <c r="AS1757" s="12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6"/>
      <c r="BE1757" s="16"/>
    </row>
    <row r="1758" spans="1:57" x14ac:dyDescent="0.3">
      <c r="A1758" s="11" t="s">
        <v>5518</v>
      </c>
      <c r="B1758" s="11" t="s">
        <v>5519</v>
      </c>
      <c r="C1758" s="11" t="s">
        <v>1372</v>
      </c>
      <c r="D1758" s="11" t="s">
        <v>1451</v>
      </c>
      <c r="E1758" s="11" t="s">
        <v>598</v>
      </c>
      <c r="F1758" s="11" t="s">
        <v>598</v>
      </c>
      <c r="G1758" s="13">
        <v>42872.672210648147</v>
      </c>
      <c r="H1758" s="11"/>
      <c r="I1758" s="11"/>
      <c r="J1758" s="11" t="s">
        <v>350</v>
      </c>
      <c r="K1758" s="11"/>
      <c r="L1758" s="11" t="s">
        <v>1047</v>
      </c>
      <c r="M1758" s="11" t="s">
        <v>348</v>
      </c>
      <c r="N1758" s="11">
        <v>1019960005</v>
      </c>
      <c r="O1758" s="11" t="s">
        <v>1475</v>
      </c>
      <c r="P1758" s="11" t="s">
        <v>124</v>
      </c>
      <c r="Q1758" s="11" t="s">
        <v>369</v>
      </c>
      <c r="R1758" s="11" t="s">
        <v>978</v>
      </c>
      <c r="S1758" s="11" t="s">
        <v>1374</v>
      </c>
      <c r="T1758" s="11"/>
      <c r="U1758" s="11"/>
      <c r="V1758" s="11"/>
      <c r="W1758" s="11"/>
      <c r="X1758" s="36">
        <f t="shared" si="56"/>
        <v>0</v>
      </c>
      <c r="Y1758" s="36">
        <f t="shared" si="57"/>
        <v>0</v>
      </c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6"/>
      <c r="BE1758" s="16"/>
    </row>
    <row r="1759" spans="1:57" x14ac:dyDescent="0.3">
      <c r="A1759" s="11" t="s">
        <v>5520</v>
      </c>
      <c r="B1759" s="11" t="s">
        <v>5521</v>
      </c>
      <c r="C1759" s="11" t="s">
        <v>1372</v>
      </c>
      <c r="D1759" s="11" t="s">
        <v>1382</v>
      </c>
      <c r="E1759" s="11" t="s">
        <v>412</v>
      </c>
      <c r="F1759" s="11" t="s">
        <v>412</v>
      </c>
      <c r="G1759" s="13">
        <v>42872.520648148151</v>
      </c>
      <c r="H1759" s="11"/>
      <c r="I1759" s="11"/>
      <c r="J1759" s="11" t="s">
        <v>387</v>
      </c>
      <c r="K1759" s="11"/>
      <c r="L1759" s="11" t="s">
        <v>699</v>
      </c>
      <c r="M1759" s="11" t="s">
        <v>353</v>
      </c>
      <c r="N1759" s="11">
        <v>1069960001</v>
      </c>
      <c r="O1759" s="11" t="s">
        <v>1473</v>
      </c>
      <c r="P1759" s="11" t="s">
        <v>165</v>
      </c>
      <c r="Q1759" s="11"/>
      <c r="R1759" s="11" t="s">
        <v>979</v>
      </c>
      <c r="S1759" s="11" t="s">
        <v>1383</v>
      </c>
      <c r="T1759" s="11"/>
      <c r="U1759" s="11"/>
      <c r="V1759" s="11"/>
      <c r="W1759" s="11"/>
      <c r="X1759" s="36">
        <f t="shared" si="56"/>
        <v>0</v>
      </c>
      <c r="Y1759" s="36">
        <f t="shared" si="57"/>
        <v>0</v>
      </c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2"/>
      <c r="AL1759" s="11"/>
      <c r="AM1759" s="11"/>
      <c r="AN1759" s="11"/>
      <c r="AO1759" s="11"/>
      <c r="AP1759" s="11"/>
      <c r="AQ1759" s="11"/>
      <c r="AR1759" s="11"/>
      <c r="AS1759" s="12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6"/>
      <c r="BE1759" s="16"/>
    </row>
    <row r="1760" spans="1:57" x14ac:dyDescent="0.3">
      <c r="A1760" s="11" t="s">
        <v>5420</v>
      </c>
      <c r="B1760" s="11" t="s">
        <v>5421</v>
      </c>
      <c r="C1760" s="11" t="s">
        <v>1372</v>
      </c>
      <c r="D1760" s="11" t="s">
        <v>1507</v>
      </c>
      <c r="E1760" s="11" t="s">
        <v>488</v>
      </c>
      <c r="F1760" s="11" t="s">
        <v>488</v>
      </c>
      <c r="G1760" s="13">
        <v>42858.552604166667</v>
      </c>
      <c r="H1760" s="13"/>
      <c r="I1760" s="11"/>
      <c r="J1760" s="11" t="s">
        <v>387</v>
      </c>
      <c r="K1760" s="11"/>
      <c r="L1760" s="11" t="s">
        <v>699</v>
      </c>
      <c r="M1760" s="11" t="s">
        <v>353</v>
      </c>
      <c r="N1760" s="11">
        <v>1069960001</v>
      </c>
      <c r="O1760" s="11" t="s">
        <v>1473</v>
      </c>
      <c r="P1760" s="11" t="s">
        <v>165</v>
      </c>
      <c r="Q1760" s="11" t="s">
        <v>369</v>
      </c>
      <c r="R1760" s="11" t="s">
        <v>979</v>
      </c>
      <c r="S1760" s="11" t="s">
        <v>1383</v>
      </c>
      <c r="T1760" s="11">
        <v>50</v>
      </c>
      <c r="U1760" s="11">
        <v>30</v>
      </c>
      <c r="V1760" s="11"/>
      <c r="W1760" s="11"/>
      <c r="X1760" s="36">
        <f t="shared" si="56"/>
        <v>50</v>
      </c>
      <c r="Y1760" s="36">
        <f t="shared" si="57"/>
        <v>30</v>
      </c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6"/>
      <c r="BE1760" s="16"/>
    </row>
    <row r="1761" spans="1:57" x14ac:dyDescent="0.3">
      <c r="A1761" s="11" t="s">
        <v>5522</v>
      </c>
      <c r="B1761" s="11" t="s">
        <v>5523</v>
      </c>
      <c r="C1761" s="11" t="s">
        <v>1372</v>
      </c>
      <c r="D1761" s="11" t="s">
        <v>1477</v>
      </c>
      <c r="E1761" s="11" t="s">
        <v>355</v>
      </c>
      <c r="F1761" s="11" t="s">
        <v>382</v>
      </c>
      <c r="G1761" s="13">
        <v>42873.352800925924</v>
      </c>
      <c r="H1761" s="11"/>
      <c r="I1761" s="11"/>
      <c r="J1761" s="11" t="s">
        <v>357</v>
      </c>
      <c r="K1761" s="11"/>
      <c r="L1761" s="11" t="s">
        <v>704</v>
      </c>
      <c r="M1761" s="11" t="s">
        <v>348</v>
      </c>
      <c r="N1761" s="11">
        <v>1019960005</v>
      </c>
      <c r="O1761" s="11" t="s">
        <v>1475</v>
      </c>
      <c r="P1761" s="11" t="s">
        <v>124</v>
      </c>
      <c r="Q1761" s="11" t="s">
        <v>369</v>
      </c>
      <c r="R1761" s="11" t="s">
        <v>978</v>
      </c>
      <c r="S1761" s="11" t="s">
        <v>1374</v>
      </c>
      <c r="T1761" s="11"/>
      <c r="U1761" s="11"/>
      <c r="V1761" s="11"/>
      <c r="W1761" s="11"/>
      <c r="X1761" s="36">
        <f t="shared" si="56"/>
        <v>0</v>
      </c>
      <c r="Y1761" s="36">
        <f t="shared" si="57"/>
        <v>0</v>
      </c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2"/>
      <c r="AL1761" s="12"/>
      <c r="AM1761" s="11"/>
      <c r="AN1761" s="11"/>
      <c r="AO1761" s="11"/>
      <c r="AP1761" s="11"/>
      <c r="AQ1761" s="11"/>
      <c r="AR1761" s="11"/>
      <c r="AS1761" s="12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6"/>
      <c r="BE1761" s="16"/>
    </row>
    <row r="1762" spans="1:57" x14ac:dyDescent="0.3">
      <c r="A1762" s="11" t="s">
        <v>5524</v>
      </c>
      <c r="B1762" s="11" t="s">
        <v>5525</v>
      </c>
      <c r="C1762" s="11" t="s">
        <v>1372</v>
      </c>
      <c r="D1762" s="11" t="s">
        <v>1382</v>
      </c>
      <c r="E1762" s="11" t="s">
        <v>412</v>
      </c>
      <c r="F1762" s="11" t="s">
        <v>412</v>
      </c>
      <c r="G1762" s="13">
        <v>42873.37060185185</v>
      </c>
      <c r="H1762" s="11"/>
      <c r="I1762" s="11"/>
      <c r="J1762" s="11" t="s">
        <v>387</v>
      </c>
      <c r="K1762" s="11"/>
      <c r="L1762" s="11" t="s">
        <v>699</v>
      </c>
      <c r="M1762" s="11" t="s">
        <v>353</v>
      </c>
      <c r="N1762" s="11">
        <v>1069960001</v>
      </c>
      <c r="O1762" s="11" t="s">
        <v>1473</v>
      </c>
      <c r="P1762" s="11" t="s">
        <v>165</v>
      </c>
      <c r="Q1762" s="11"/>
      <c r="R1762" s="11"/>
      <c r="S1762" s="11" t="s">
        <v>1374</v>
      </c>
      <c r="T1762" s="11"/>
      <c r="U1762" s="11"/>
      <c r="V1762" s="11"/>
      <c r="W1762" s="11"/>
      <c r="X1762" s="36">
        <f t="shared" si="56"/>
        <v>0</v>
      </c>
      <c r="Y1762" s="36">
        <f t="shared" si="57"/>
        <v>0</v>
      </c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6"/>
      <c r="BE1762" s="16"/>
    </row>
    <row r="1763" spans="1:57" x14ac:dyDescent="0.3">
      <c r="A1763" s="11" t="s">
        <v>5526</v>
      </c>
      <c r="B1763" s="11" t="s">
        <v>5527</v>
      </c>
      <c r="C1763" s="11" t="s">
        <v>1372</v>
      </c>
      <c r="D1763" s="11" t="s">
        <v>3330</v>
      </c>
      <c r="E1763" s="11" t="s">
        <v>3331</v>
      </c>
      <c r="F1763" s="11" t="s">
        <v>3331</v>
      </c>
      <c r="G1763" s="13">
        <v>42873.411712962959</v>
      </c>
      <c r="H1763" s="11"/>
      <c r="I1763" s="11"/>
      <c r="J1763" s="11" t="s">
        <v>378</v>
      </c>
      <c r="K1763" s="11"/>
      <c r="L1763" s="11" t="s">
        <v>699</v>
      </c>
      <c r="M1763" s="11" t="s">
        <v>353</v>
      </c>
      <c r="N1763" s="11">
        <v>1069960001</v>
      </c>
      <c r="O1763" s="11" t="s">
        <v>1473</v>
      </c>
      <c r="P1763" s="11"/>
      <c r="Q1763" s="11"/>
      <c r="R1763" s="11"/>
      <c r="S1763" s="11" t="s">
        <v>1374</v>
      </c>
      <c r="T1763" s="11"/>
      <c r="U1763" s="11"/>
      <c r="V1763" s="11"/>
      <c r="W1763" s="11"/>
      <c r="X1763" s="36">
        <f t="shared" si="56"/>
        <v>0</v>
      </c>
      <c r="Y1763" s="36">
        <f t="shared" si="57"/>
        <v>0</v>
      </c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2"/>
      <c r="AN1763" s="11"/>
      <c r="AO1763" s="11"/>
      <c r="AP1763" s="11"/>
      <c r="AQ1763" s="12"/>
      <c r="AR1763" s="11"/>
      <c r="AS1763" s="12"/>
      <c r="AT1763" s="11"/>
      <c r="AU1763" s="11"/>
      <c r="AV1763" s="11"/>
      <c r="AW1763" s="11"/>
      <c r="AX1763" s="11"/>
      <c r="AY1763" s="11"/>
      <c r="AZ1763" s="11"/>
      <c r="BA1763" s="11"/>
      <c r="BB1763" s="12"/>
      <c r="BC1763" s="11"/>
      <c r="BD1763" s="16"/>
      <c r="BE1763" s="16"/>
    </row>
    <row r="1764" spans="1:57" x14ac:dyDescent="0.3">
      <c r="A1764" s="11" t="s">
        <v>5528</v>
      </c>
      <c r="B1764" s="11" t="s">
        <v>5529</v>
      </c>
      <c r="C1764" s="11" t="s">
        <v>1372</v>
      </c>
      <c r="D1764" s="11" t="s">
        <v>1451</v>
      </c>
      <c r="E1764" s="11" t="s">
        <v>598</v>
      </c>
      <c r="F1764" s="11" t="s">
        <v>598</v>
      </c>
      <c r="G1764" s="13">
        <v>42873.432523148149</v>
      </c>
      <c r="H1764" s="11"/>
      <c r="I1764" s="11"/>
      <c r="J1764" s="11" t="s">
        <v>350</v>
      </c>
      <c r="K1764" s="11"/>
      <c r="L1764" s="11" t="s">
        <v>704</v>
      </c>
      <c r="M1764" s="11" t="s">
        <v>348</v>
      </c>
      <c r="N1764" s="11"/>
      <c r="O1764" s="11"/>
      <c r="P1764" s="11" t="s">
        <v>124</v>
      </c>
      <c r="Q1764" s="11" t="s">
        <v>369</v>
      </c>
      <c r="R1764" s="11" t="s">
        <v>980</v>
      </c>
      <c r="S1764" s="11" t="s">
        <v>1374</v>
      </c>
      <c r="T1764" s="11"/>
      <c r="U1764" s="11"/>
      <c r="V1764" s="11"/>
      <c r="W1764" s="11"/>
      <c r="X1764" s="36">
        <f t="shared" si="56"/>
        <v>0</v>
      </c>
      <c r="Y1764" s="36">
        <f t="shared" si="57"/>
        <v>0</v>
      </c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6"/>
      <c r="BE1764" s="16"/>
    </row>
    <row r="1765" spans="1:57" x14ac:dyDescent="0.3">
      <c r="A1765" s="11" t="s">
        <v>5530</v>
      </c>
      <c r="B1765" s="11" t="s">
        <v>5531</v>
      </c>
      <c r="C1765" s="11" t="s">
        <v>1372</v>
      </c>
      <c r="D1765" s="11" t="s">
        <v>1460</v>
      </c>
      <c r="E1765" s="11" t="s">
        <v>569</v>
      </c>
      <c r="F1765" s="11" t="s">
        <v>569</v>
      </c>
      <c r="G1765" s="13">
        <v>42873.439050925925</v>
      </c>
      <c r="H1765" s="11"/>
      <c r="I1765" s="11"/>
      <c r="J1765" s="11" t="s">
        <v>350</v>
      </c>
      <c r="K1765" s="11"/>
      <c r="L1765" s="11" t="s">
        <v>699</v>
      </c>
      <c r="M1765" s="11" t="s">
        <v>353</v>
      </c>
      <c r="N1765" s="11">
        <v>1069960001</v>
      </c>
      <c r="O1765" s="11" t="s">
        <v>1473</v>
      </c>
      <c r="P1765" s="11" t="s">
        <v>124</v>
      </c>
      <c r="Q1765" s="11"/>
      <c r="R1765" s="11" t="s">
        <v>978</v>
      </c>
      <c r="S1765" s="11" t="s">
        <v>1374</v>
      </c>
      <c r="T1765" s="11"/>
      <c r="U1765" s="11"/>
      <c r="V1765" s="11"/>
      <c r="W1765" s="11"/>
      <c r="X1765" s="36">
        <f t="shared" si="56"/>
        <v>0</v>
      </c>
      <c r="Y1765" s="36">
        <f t="shared" si="57"/>
        <v>0</v>
      </c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2"/>
      <c r="AL1765" s="12"/>
      <c r="AM1765" s="11"/>
      <c r="AN1765" s="11"/>
      <c r="AO1765" s="11"/>
      <c r="AP1765" s="11"/>
      <c r="AQ1765" s="11"/>
      <c r="AR1765" s="11"/>
      <c r="AS1765" s="12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6"/>
      <c r="BE1765" s="16"/>
    </row>
    <row r="1766" spans="1:57" x14ac:dyDescent="0.3">
      <c r="A1766" s="11" t="s">
        <v>5532</v>
      </c>
      <c r="B1766" s="11" t="s">
        <v>5533</v>
      </c>
      <c r="C1766" s="11" t="s">
        <v>1372</v>
      </c>
      <c r="D1766" s="11" t="s">
        <v>1382</v>
      </c>
      <c r="E1766" s="11" t="s">
        <v>412</v>
      </c>
      <c r="F1766" s="11" t="s">
        <v>412</v>
      </c>
      <c r="G1766" s="13">
        <v>42873.441053240742</v>
      </c>
      <c r="H1766" s="11"/>
      <c r="I1766" s="11"/>
      <c r="J1766" s="11" t="s">
        <v>387</v>
      </c>
      <c r="K1766" s="11"/>
      <c r="L1766" s="11"/>
      <c r="M1766" s="11"/>
      <c r="N1766" s="11"/>
      <c r="O1766" s="11"/>
      <c r="P1766" s="11" t="s">
        <v>165</v>
      </c>
      <c r="Q1766" s="11"/>
      <c r="R1766" s="11"/>
      <c r="S1766" s="11" t="s">
        <v>1374</v>
      </c>
      <c r="T1766" s="11"/>
      <c r="U1766" s="11"/>
      <c r="V1766" s="11"/>
      <c r="W1766" s="11"/>
      <c r="X1766" s="36">
        <f t="shared" ref="X1766" si="58">T1766+V1766</f>
        <v>0</v>
      </c>
      <c r="Y1766" s="36">
        <f t="shared" ref="Y1766" si="59">U1766+W1766</f>
        <v>0</v>
      </c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2"/>
      <c r="AL1766" s="11"/>
      <c r="AM1766" s="11"/>
      <c r="AN1766" s="11"/>
      <c r="AO1766" s="11"/>
      <c r="AP1766" s="11"/>
      <c r="AQ1766" s="11"/>
      <c r="AR1766" s="11"/>
      <c r="AS1766" s="12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6"/>
      <c r="BE1766" s="16"/>
    </row>
    <row r="1767" spans="1:57" x14ac:dyDescent="0.3">
      <c r="A1767" s="11" t="s">
        <v>5534</v>
      </c>
      <c r="B1767" s="11" t="s">
        <v>5535</v>
      </c>
      <c r="C1767" s="11" t="s">
        <v>1372</v>
      </c>
      <c r="D1767" s="11" t="s">
        <v>1399</v>
      </c>
      <c r="E1767" s="11" t="s">
        <v>436</v>
      </c>
      <c r="F1767" s="11" t="s">
        <v>436</v>
      </c>
      <c r="G1767" s="13">
        <v>42873.542129629626</v>
      </c>
      <c r="H1767" s="11"/>
      <c r="I1767" s="11"/>
      <c r="J1767" s="11" t="s">
        <v>350</v>
      </c>
      <c r="K1767" s="11"/>
      <c r="L1767" s="11" t="s">
        <v>704</v>
      </c>
      <c r="M1767" s="11" t="s">
        <v>353</v>
      </c>
      <c r="N1767" s="11">
        <v>1019950020</v>
      </c>
      <c r="O1767" s="11"/>
      <c r="P1767" s="11" t="s">
        <v>115</v>
      </c>
      <c r="Q1767" s="11" t="s">
        <v>369</v>
      </c>
      <c r="R1767" s="11"/>
      <c r="S1767" s="11" t="s">
        <v>1374</v>
      </c>
      <c r="T1767" s="11"/>
      <c r="U1767" s="11"/>
      <c r="V1767" s="11"/>
      <c r="W1767" s="11"/>
      <c r="X1767" s="36"/>
      <c r="Y1767" s="36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6"/>
      <c r="BE1767" s="16"/>
    </row>
    <row r="1768" spans="1:57" x14ac:dyDescent="0.3">
      <c r="A1768" s="11" t="s">
        <v>5536</v>
      </c>
      <c r="B1768" s="11" t="s">
        <v>5537</v>
      </c>
      <c r="C1768" s="11" t="s">
        <v>1372</v>
      </c>
      <c r="D1768" s="11" t="s">
        <v>1500</v>
      </c>
      <c r="E1768" s="11" t="s">
        <v>789</v>
      </c>
      <c r="F1768" s="11" t="s">
        <v>789</v>
      </c>
      <c r="G1768" s="13">
        <v>42873.633252314816</v>
      </c>
      <c r="H1768" s="11"/>
      <c r="I1768" s="11"/>
      <c r="J1768" s="11" t="s">
        <v>350</v>
      </c>
      <c r="K1768" s="11"/>
      <c r="L1768" s="11" t="s">
        <v>699</v>
      </c>
      <c r="M1768" s="11" t="s">
        <v>353</v>
      </c>
      <c r="N1768" s="11">
        <v>1019960001</v>
      </c>
      <c r="O1768" s="11" t="s">
        <v>1473</v>
      </c>
      <c r="P1768" s="11" t="s">
        <v>520</v>
      </c>
      <c r="Q1768" s="11" t="s">
        <v>369</v>
      </c>
      <c r="R1768" s="11" t="s">
        <v>983</v>
      </c>
      <c r="S1768" s="11" t="s">
        <v>1374</v>
      </c>
      <c r="T1768" s="11"/>
      <c r="U1768" s="11"/>
      <c r="V1768" s="11"/>
      <c r="W1768" s="11"/>
      <c r="X1768" s="36"/>
      <c r="Y1768" s="36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6"/>
      <c r="BE1768" s="16"/>
    </row>
    <row r="1769" spans="1:57" x14ac:dyDescent="0.3">
      <c r="A1769" s="11"/>
      <c r="B1769" s="11"/>
      <c r="C1769" s="11"/>
      <c r="D1769" s="11"/>
      <c r="E1769" s="11"/>
      <c r="F1769" s="11"/>
      <c r="G1769" s="13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36"/>
      <c r="Y1769" s="36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6"/>
      <c r="BE1769" s="16"/>
    </row>
    <row r="1770" spans="1:57" x14ac:dyDescent="0.3">
      <c r="A1770" s="11"/>
      <c r="B1770" s="11"/>
      <c r="C1770" s="11"/>
      <c r="D1770" s="11"/>
      <c r="E1770" s="11"/>
      <c r="F1770" s="11"/>
      <c r="G1770" s="13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36"/>
      <c r="Y1770" s="36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6"/>
      <c r="BE1770" s="16"/>
    </row>
    <row r="1771" spans="1:57" x14ac:dyDescent="0.3">
      <c r="A1771" s="11"/>
      <c r="B1771" s="11"/>
      <c r="C1771" s="11"/>
      <c r="D1771" s="11"/>
      <c r="E1771" s="11"/>
      <c r="F1771" s="11"/>
      <c r="G1771" s="13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36"/>
      <c r="Y1771" s="36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2"/>
      <c r="AL1771" s="12"/>
      <c r="AM1771" s="11"/>
      <c r="AN1771" s="11"/>
      <c r="AO1771" s="11"/>
      <c r="AP1771" s="11"/>
      <c r="AQ1771" s="11"/>
      <c r="AR1771" s="11"/>
      <c r="AS1771" s="12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6"/>
      <c r="BE1771" s="16"/>
    </row>
    <row r="1772" spans="1:57" x14ac:dyDescent="0.3">
      <c r="A1772" s="11"/>
      <c r="B1772" s="11"/>
      <c r="C1772" s="11"/>
      <c r="D1772" s="11"/>
      <c r="E1772" s="11"/>
      <c r="F1772" s="11"/>
      <c r="G1772" s="13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36"/>
      <c r="Y1772" s="36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6"/>
      <c r="BE1772" s="16"/>
    </row>
    <row r="1773" spans="1:57" x14ac:dyDescent="0.3">
      <c r="A1773" s="11"/>
      <c r="B1773" s="11"/>
      <c r="C1773" s="11"/>
      <c r="D1773" s="11"/>
      <c r="E1773" s="11"/>
      <c r="F1773" s="11"/>
      <c r="G1773" s="13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36"/>
      <c r="Y1773" s="36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6"/>
      <c r="BE1773" s="16"/>
    </row>
    <row r="1774" spans="1:57" x14ac:dyDescent="0.3">
      <c r="A1774" s="11"/>
      <c r="B1774" s="11"/>
      <c r="C1774" s="11"/>
      <c r="D1774" s="11"/>
      <c r="E1774" s="11"/>
      <c r="F1774" s="11"/>
      <c r="G1774" s="13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36"/>
      <c r="Y1774" s="36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6"/>
      <c r="BE1774" s="16"/>
    </row>
    <row r="1775" spans="1:57" x14ac:dyDescent="0.3">
      <c r="A1775" s="11"/>
      <c r="B1775" s="11"/>
      <c r="C1775" s="11"/>
      <c r="D1775" s="11"/>
      <c r="E1775" s="11"/>
      <c r="F1775" s="11"/>
      <c r="G1775" s="13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36"/>
      <c r="Y1775" s="36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2"/>
      <c r="AL1775" s="12"/>
      <c r="AM1775" s="11"/>
      <c r="AN1775" s="11"/>
      <c r="AO1775" s="11"/>
      <c r="AP1775" s="11"/>
      <c r="AQ1775" s="11"/>
      <c r="AR1775" s="11"/>
      <c r="AS1775" s="12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6"/>
      <c r="BE1775" s="16"/>
    </row>
    <row r="1776" spans="1:57" x14ac:dyDescent="0.3">
      <c r="A1776" s="11"/>
      <c r="B1776" s="11"/>
      <c r="C1776" s="11"/>
      <c r="D1776" s="11"/>
      <c r="E1776" s="11"/>
      <c r="F1776" s="11"/>
      <c r="G1776" s="13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36"/>
      <c r="Y1776" s="36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6"/>
      <c r="BE1776" s="16"/>
    </row>
    <row r="1777" spans="1:57" x14ac:dyDescent="0.3">
      <c r="A1777" s="11"/>
      <c r="B1777" s="11"/>
      <c r="C1777" s="11"/>
      <c r="D1777" s="11"/>
      <c r="E1777" s="11"/>
      <c r="F1777" s="11"/>
      <c r="G1777" s="13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36"/>
      <c r="Y1777" s="36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6"/>
      <c r="BE1777" s="16"/>
    </row>
    <row r="1778" spans="1:57" x14ac:dyDescent="0.3">
      <c r="A1778" s="11"/>
      <c r="B1778" s="11"/>
      <c r="C1778" s="11"/>
      <c r="D1778" s="11"/>
      <c r="E1778" s="11"/>
      <c r="F1778" s="11"/>
      <c r="G1778" s="13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36"/>
      <c r="Y1778" s="36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6"/>
      <c r="BE1778" s="16"/>
    </row>
    <row r="1779" spans="1:57" x14ac:dyDescent="0.3">
      <c r="A1779" s="11"/>
      <c r="B1779" s="11"/>
      <c r="C1779" s="11"/>
      <c r="D1779" s="11"/>
      <c r="E1779" s="11"/>
      <c r="F1779" s="11"/>
      <c r="G1779" s="13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36"/>
      <c r="Y1779" s="36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6"/>
      <c r="BE1779" s="16"/>
    </row>
    <row r="1780" spans="1:57" x14ac:dyDescent="0.3">
      <c r="A1780" s="11"/>
      <c r="B1780" s="11"/>
      <c r="C1780" s="11"/>
      <c r="D1780" s="11"/>
      <c r="E1780" s="11"/>
      <c r="F1780" s="11"/>
      <c r="G1780" s="13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36"/>
      <c r="Y1780" s="36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6"/>
      <c r="BE1780" s="16"/>
    </row>
    <row r="1781" spans="1:57" x14ac:dyDescent="0.3">
      <c r="A1781" s="11"/>
      <c r="B1781" s="11"/>
      <c r="C1781" s="11"/>
      <c r="D1781" s="11"/>
      <c r="E1781" s="11"/>
      <c r="F1781" s="11"/>
      <c r="G1781" s="13"/>
      <c r="H1781" s="13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36"/>
      <c r="Y1781" s="36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6"/>
      <c r="BE1781" s="16"/>
    </row>
    <row r="1782" spans="1:57" x14ac:dyDescent="0.3">
      <c r="A1782" s="11"/>
      <c r="B1782" s="11"/>
      <c r="C1782" s="11"/>
      <c r="D1782" s="11"/>
      <c r="E1782" s="11"/>
      <c r="F1782" s="11"/>
      <c r="G1782" s="13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36"/>
      <c r="Y1782" s="36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6"/>
      <c r="BE1782" s="16"/>
    </row>
    <row r="1783" spans="1:57" x14ac:dyDescent="0.3">
      <c r="A1783" s="11"/>
      <c r="B1783" s="11"/>
      <c r="C1783" s="11"/>
      <c r="D1783" s="11"/>
      <c r="E1783" s="11"/>
      <c r="F1783" s="11"/>
      <c r="G1783" s="13"/>
      <c r="H1783" s="13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36"/>
      <c r="Y1783" s="36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6"/>
      <c r="BE1783" s="16"/>
    </row>
    <row r="1784" spans="1:57" x14ac:dyDescent="0.3">
      <c r="A1784" s="11"/>
      <c r="B1784" s="11"/>
      <c r="C1784" s="11"/>
      <c r="D1784" s="11"/>
      <c r="E1784" s="11"/>
      <c r="F1784" s="11"/>
      <c r="G1784" s="13"/>
      <c r="H1784" s="13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36"/>
      <c r="Y1784" s="36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2"/>
      <c r="BC1784" s="11"/>
      <c r="BD1784" s="16"/>
      <c r="BE1784" s="16"/>
    </row>
    <row r="1785" spans="1:57" x14ac:dyDescent="0.3">
      <c r="A1785" s="11"/>
      <c r="B1785" s="11"/>
      <c r="C1785" s="11"/>
      <c r="D1785" s="11"/>
      <c r="E1785" s="11"/>
      <c r="F1785" s="11"/>
      <c r="G1785" s="13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36"/>
      <c r="Y1785" s="36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6"/>
      <c r="BE1785" s="16"/>
    </row>
    <row r="1786" spans="1:57" x14ac:dyDescent="0.3">
      <c r="A1786" s="11"/>
      <c r="B1786" s="11"/>
      <c r="C1786" s="11"/>
      <c r="D1786" s="11"/>
      <c r="E1786" s="11"/>
      <c r="F1786" s="11"/>
      <c r="G1786" s="13"/>
      <c r="H1786" s="13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36"/>
      <c r="Y1786" s="36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6"/>
      <c r="BE1786" s="16"/>
    </row>
    <row r="1787" spans="1:57" x14ac:dyDescent="0.3">
      <c r="A1787" s="11"/>
      <c r="B1787" s="11"/>
      <c r="C1787" s="11"/>
      <c r="D1787" s="11"/>
      <c r="E1787" s="11"/>
      <c r="F1787" s="11"/>
      <c r="G1787" s="13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36"/>
      <c r="Y1787" s="36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6"/>
      <c r="BE1787" s="16"/>
    </row>
    <row r="1788" spans="1:57" x14ac:dyDescent="0.3">
      <c r="A1788" s="11"/>
      <c r="B1788" s="11"/>
      <c r="C1788" s="11"/>
      <c r="D1788" s="11"/>
      <c r="E1788" s="11"/>
      <c r="F1788" s="11"/>
      <c r="G1788" s="13"/>
      <c r="H1788" s="13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36"/>
      <c r="Y1788" s="36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6"/>
      <c r="BE1788" s="16"/>
    </row>
    <row r="1789" spans="1:57" x14ac:dyDescent="0.3">
      <c r="A1789" s="11"/>
      <c r="B1789" s="11"/>
      <c r="C1789" s="11"/>
      <c r="D1789" s="11"/>
      <c r="E1789" s="11"/>
      <c r="F1789" s="11"/>
      <c r="G1789" s="13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36"/>
      <c r="Y1789" s="36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6"/>
      <c r="BE1789" s="16"/>
    </row>
    <row r="1790" spans="1:57" x14ac:dyDescent="0.3">
      <c r="A1790" s="11"/>
      <c r="B1790" s="11"/>
      <c r="C1790" s="11"/>
      <c r="D1790" s="11"/>
      <c r="E1790" s="11"/>
      <c r="F1790" s="11"/>
      <c r="G1790" s="13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36"/>
      <c r="Y1790" s="36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6"/>
      <c r="BE1790" s="16"/>
    </row>
    <row r="1791" spans="1:57" x14ac:dyDescent="0.3">
      <c r="A1791" s="11"/>
      <c r="B1791" s="11"/>
      <c r="C1791" s="11"/>
      <c r="D1791" s="11"/>
      <c r="E1791" s="11"/>
      <c r="F1791" s="11"/>
      <c r="G1791" s="13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36"/>
      <c r="Y1791" s="36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2"/>
      <c r="AN1791" s="11"/>
      <c r="AO1791" s="11"/>
      <c r="AP1791" s="11"/>
      <c r="AQ1791" s="12"/>
      <c r="AR1791" s="11"/>
      <c r="AS1791" s="12"/>
      <c r="AT1791" s="11"/>
      <c r="AU1791" s="11"/>
      <c r="AV1791" s="11"/>
      <c r="AW1791" s="11"/>
      <c r="AX1791" s="11"/>
      <c r="AY1791" s="11"/>
      <c r="AZ1791" s="11"/>
      <c r="BA1791" s="11"/>
      <c r="BB1791" s="12"/>
      <c r="BC1791" s="11"/>
      <c r="BD1791" s="16"/>
      <c r="BE1791" s="16"/>
    </row>
    <row r="1792" spans="1:57" x14ac:dyDescent="0.3">
      <c r="A1792" s="11"/>
      <c r="B1792" s="11"/>
      <c r="C1792" s="11"/>
      <c r="D1792" s="11"/>
      <c r="E1792" s="11"/>
      <c r="F1792" s="11"/>
      <c r="G1792" s="13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36"/>
      <c r="Y1792" s="36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6"/>
      <c r="BE1792" s="16"/>
    </row>
    <row r="1793" spans="1:57" x14ac:dyDescent="0.3">
      <c r="A1793" s="11"/>
      <c r="B1793" s="11"/>
      <c r="C1793" s="11"/>
      <c r="D1793" s="11"/>
      <c r="E1793" s="11"/>
      <c r="F1793" s="11"/>
      <c r="G1793" s="13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36"/>
      <c r="Y1793" s="36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6"/>
      <c r="BE1793" s="16"/>
    </row>
    <row r="1794" spans="1:57" x14ac:dyDescent="0.3">
      <c r="A1794" s="11"/>
      <c r="B1794" s="11"/>
      <c r="C1794" s="11"/>
      <c r="D1794" s="11"/>
      <c r="E1794" s="11"/>
      <c r="F1794" s="11"/>
      <c r="G1794" s="13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36"/>
      <c r="Y1794" s="36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6"/>
      <c r="BE1794" s="16"/>
    </row>
    <row r="1795" spans="1:57" x14ac:dyDescent="0.3">
      <c r="A1795" s="11"/>
      <c r="B1795" s="11"/>
      <c r="C1795" s="11"/>
      <c r="D1795" s="11"/>
      <c r="E1795" s="11"/>
      <c r="F1795" s="11"/>
      <c r="G1795" s="13"/>
      <c r="H1795" s="13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36"/>
      <c r="Y1795" s="36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2"/>
      <c r="AL1795" s="12"/>
      <c r="AM1795" s="11"/>
      <c r="AN1795" s="11"/>
      <c r="AO1795" s="11"/>
      <c r="AP1795" s="11"/>
      <c r="AQ1795" s="11"/>
      <c r="AR1795" s="11"/>
      <c r="AS1795" s="12"/>
      <c r="AT1795" s="11"/>
      <c r="AU1795" s="11"/>
      <c r="AV1795" s="11"/>
      <c r="AW1795" s="11"/>
      <c r="AX1795" s="11"/>
      <c r="AY1795" s="11"/>
      <c r="AZ1795" s="11"/>
      <c r="BA1795" s="11"/>
      <c r="BB1795" s="12"/>
      <c r="BC1795" s="11"/>
      <c r="BD1795" s="16"/>
      <c r="BE1795" s="16"/>
    </row>
    <row r="1796" spans="1:57" x14ac:dyDescent="0.3">
      <c r="A1796" s="11"/>
      <c r="B1796" s="11"/>
      <c r="C1796" s="11"/>
      <c r="D1796" s="11"/>
      <c r="E1796" s="11"/>
      <c r="F1796" s="11"/>
      <c r="G1796" s="13"/>
      <c r="H1796" s="13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36"/>
      <c r="Y1796" s="36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2"/>
      <c r="AL1796" s="12"/>
      <c r="AM1796" s="11"/>
      <c r="AN1796" s="11"/>
      <c r="AO1796" s="11"/>
      <c r="AP1796" s="11"/>
      <c r="AQ1796" s="11"/>
      <c r="AR1796" s="11"/>
      <c r="AS1796" s="12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6"/>
      <c r="BE1796" s="16"/>
    </row>
    <row r="1797" spans="1:57" x14ac:dyDescent="0.3">
      <c r="A1797" s="11"/>
      <c r="B1797" s="11"/>
      <c r="C1797" s="11"/>
      <c r="D1797" s="11"/>
      <c r="E1797" s="11"/>
      <c r="F1797" s="11"/>
      <c r="G1797" s="13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36"/>
      <c r="Y1797" s="36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6"/>
      <c r="BE1797" s="16"/>
    </row>
    <row r="1798" spans="1:57" x14ac:dyDescent="0.3">
      <c r="A1798" s="11"/>
      <c r="B1798" s="11"/>
      <c r="C1798" s="11"/>
      <c r="D1798" s="11"/>
      <c r="E1798" s="11"/>
      <c r="F1798" s="11"/>
      <c r="G1798" s="13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36"/>
      <c r="Y1798" s="36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6"/>
      <c r="BE1798" s="16"/>
    </row>
    <row r="1799" spans="1:57" x14ac:dyDescent="0.3">
      <c r="A1799" s="11"/>
      <c r="B1799" s="11"/>
      <c r="C1799" s="11"/>
      <c r="D1799" s="11"/>
      <c r="E1799" s="11"/>
      <c r="F1799" s="11"/>
      <c r="G1799" s="13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36"/>
      <c r="Y1799" s="36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6"/>
      <c r="BE1799" s="16"/>
    </row>
    <row r="1800" spans="1:57" x14ac:dyDescent="0.3">
      <c r="A1800" s="11"/>
      <c r="B1800" s="11"/>
      <c r="C1800" s="11"/>
      <c r="D1800" s="11"/>
      <c r="E1800" s="11"/>
      <c r="F1800" s="11"/>
      <c r="G1800" s="13"/>
      <c r="H1800" s="13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36"/>
      <c r="Y1800" s="36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2"/>
      <c r="AL1800" s="12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6"/>
      <c r="BE1800" s="16"/>
    </row>
    <row r="1801" spans="1:57" x14ac:dyDescent="0.3">
      <c r="A1801" s="11"/>
      <c r="B1801" s="11"/>
      <c r="C1801" s="11"/>
      <c r="D1801" s="11"/>
      <c r="E1801" s="11"/>
      <c r="F1801" s="11"/>
      <c r="G1801" s="13"/>
      <c r="H1801" s="13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36"/>
      <c r="Y1801" s="36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6"/>
      <c r="BE1801" s="16"/>
    </row>
    <row r="1802" spans="1:57" x14ac:dyDescent="0.3">
      <c r="A1802" s="11"/>
      <c r="B1802" s="49"/>
      <c r="C1802" s="11"/>
      <c r="D1802" s="11"/>
      <c r="E1802" s="11"/>
      <c r="F1802" s="11"/>
      <c r="G1802" s="13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36"/>
      <c r="Y1802" s="36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6"/>
      <c r="BE1802" s="16"/>
    </row>
    <row r="1803" spans="1:57" x14ac:dyDescent="0.3">
      <c r="A1803" s="11"/>
      <c r="B1803" s="11"/>
      <c r="C1803" s="11"/>
      <c r="D1803" s="11"/>
      <c r="E1803" s="11"/>
      <c r="F1803" s="11"/>
      <c r="G1803" s="13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36"/>
      <c r="Y1803" s="36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6"/>
      <c r="BE1803" s="16"/>
    </row>
    <row r="1804" spans="1:57" x14ac:dyDescent="0.3">
      <c r="A1804" s="11"/>
      <c r="B1804" s="11"/>
      <c r="C1804" s="11"/>
      <c r="D1804" s="11"/>
      <c r="E1804" s="11"/>
      <c r="F1804" s="11"/>
      <c r="G1804" s="13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36"/>
      <c r="Y1804" s="36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6"/>
      <c r="BE1804" s="16"/>
    </row>
    <row r="1805" spans="1:57" x14ac:dyDescent="0.3">
      <c r="A1805" s="11"/>
      <c r="B1805" s="11"/>
      <c r="C1805" s="11"/>
      <c r="D1805" s="11"/>
      <c r="E1805" s="11"/>
      <c r="F1805" s="11"/>
      <c r="G1805" s="13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36"/>
      <c r="Y1805" s="36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6"/>
      <c r="BE1805" s="16"/>
    </row>
    <row r="1806" spans="1:57" x14ac:dyDescent="0.3">
      <c r="A1806" s="11"/>
      <c r="B1806" s="11"/>
      <c r="C1806" s="11"/>
      <c r="D1806" s="11"/>
      <c r="E1806" s="11"/>
      <c r="F1806" s="11"/>
      <c r="G1806" s="13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36"/>
      <c r="Y1806" s="36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6"/>
      <c r="BE1806" s="16"/>
    </row>
    <row r="1807" spans="1:57" x14ac:dyDescent="0.3">
      <c r="A1807" s="11"/>
      <c r="B1807" s="11"/>
      <c r="C1807" s="11"/>
      <c r="D1807" s="11"/>
      <c r="E1807" s="11"/>
      <c r="F1807" s="11"/>
      <c r="G1807" s="13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36"/>
      <c r="Y1807" s="36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6"/>
      <c r="BE1807" s="16"/>
    </row>
    <row r="1808" spans="1:57" x14ac:dyDescent="0.3">
      <c r="A1808" s="11"/>
      <c r="B1808" s="11"/>
      <c r="C1808" s="11"/>
      <c r="D1808" s="11"/>
      <c r="E1808" s="11"/>
      <c r="F1808" s="11"/>
      <c r="G1808" s="13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36"/>
      <c r="Y1808" s="36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6"/>
      <c r="BE1808" s="16"/>
    </row>
    <row r="1809" spans="1:57" x14ac:dyDescent="0.3">
      <c r="A1809" s="11"/>
      <c r="B1809" s="11"/>
      <c r="C1809" s="11"/>
      <c r="D1809" s="11"/>
      <c r="E1809" s="11"/>
      <c r="F1809" s="11"/>
      <c r="G1809" s="13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36"/>
      <c r="Y1809" s="36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6"/>
      <c r="BE1809" s="16"/>
    </row>
    <row r="1810" spans="1:57" x14ac:dyDescent="0.3">
      <c r="A1810" s="11"/>
      <c r="B1810" s="11"/>
      <c r="C1810" s="11"/>
      <c r="D1810" s="11"/>
      <c r="E1810" s="11"/>
      <c r="F1810" s="11"/>
      <c r="G1810" s="13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36"/>
      <c r="Y1810" s="36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6"/>
      <c r="BE1810" s="16"/>
    </row>
    <row r="1811" spans="1:57" x14ac:dyDescent="0.3">
      <c r="A1811" s="11"/>
      <c r="B1811" s="11"/>
      <c r="C1811" s="11"/>
      <c r="D1811" s="11"/>
      <c r="E1811" s="11"/>
      <c r="F1811" s="11"/>
      <c r="G1811" s="13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36"/>
      <c r="Y1811" s="36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6"/>
      <c r="BE1811" s="16"/>
    </row>
    <row r="1812" spans="1:57" x14ac:dyDescent="0.3">
      <c r="A1812" s="11"/>
      <c r="B1812" s="11"/>
      <c r="C1812" s="11"/>
      <c r="D1812" s="11"/>
      <c r="E1812" s="11"/>
      <c r="F1812" s="11"/>
      <c r="G1812" s="13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36"/>
      <c r="Y1812" s="36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6"/>
      <c r="BE1812" s="16"/>
    </row>
    <row r="1813" spans="1:57" x14ac:dyDescent="0.3">
      <c r="A1813" s="11"/>
      <c r="B1813" s="11"/>
      <c r="C1813" s="11"/>
      <c r="D1813" s="11"/>
      <c r="E1813" s="11"/>
      <c r="F1813" s="11"/>
      <c r="G1813" s="13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36"/>
      <c r="Y1813" s="36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2"/>
      <c r="BC1813" s="11"/>
      <c r="BD1813" s="16"/>
      <c r="BE1813" s="16"/>
    </row>
    <row r="1814" spans="1:57" x14ac:dyDescent="0.3">
      <c r="A1814" s="11"/>
      <c r="B1814" s="11"/>
      <c r="C1814" s="11"/>
      <c r="D1814" s="11"/>
      <c r="E1814" s="11"/>
      <c r="F1814" s="11"/>
      <c r="G1814" s="13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36"/>
      <c r="Y1814" s="36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6"/>
      <c r="BE1814" s="16"/>
    </row>
    <row r="1815" spans="1:57" x14ac:dyDescent="0.3">
      <c r="A1815" s="11"/>
      <c r="B1815" s="11"/>
      <c r="C1815" s="11"/>
      <c r="D1815" s="11"/>
      <c r="E1815" s="11"/>
      <c r="F1815" s="11"/>
      <c r="G1815" s="13"/>
      <c r="H1815" s="13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36"/>
      <c r="Y1815" s="36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6"/>
      <c r="BE1815" s="16"/>
    </row>
    <row r="1816" spans="1:57" x14ac:dyDescent="0.3">
      <c r="A1816" s="11"/>
      <c r="B1816" s="11"/>
      <c r="C1816" s="11"/>
      <c r="D1816" s="11"/>
      <c r="E1816" s="11"/>
      <c r="F1816" s="11"/>
      <c r="G1816" s="13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36"/>
      <c r="Y1816" s="36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6"/>
      <c r="BE1816" s="16"/>
    </row>
    <row r="1817" spans="1:57" x14ac:dyDescent="0.3">
      <c r="A1817" s="11"/>
      <c r="B1817" s="11"/>
      <c r="C1817" s="11"/>
      <c r="D1817" s="11"/>
      <c r="E1817" s="11"/>
      <c r="F1817" s="11"/>
      <c r="G1817" s="13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36"/>
      <c r="Y1817" s="36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6"/>
      <c r="BE1817" s="16"/>
    </row>
    <row r="1818" spans="1:57" x14ac:dyDescent="0.3">
      <c r="A1818" s="11"/>
      <c r="B1818" s="11"/>
      <c r="C1818" s="11"/>
      <c r="D1818" s="11"/>
      <c r="E1818" s="11"/>
      <c r="F1818" s="11"/>
      <c r="G1818" s="13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36"/>
      <c r="Y1818" s="36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6"/>
      <c r="BE1818" s="16"/>
    </row>
    <row r="1819" spans="1:57" x14ac:dyDescent="0.3">
      <c r="A1819" s="11"/>
      <c r="B1819" s="11"/>
      <c r="C1819" s="11"/>
      <c r="D1819" s="11"/>
      <c r="E1819" s="11"/>
      <c r="F1819" s="11"/>
      <c r="G1819" s="13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36"/>
      <c r="Y1819" s="36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6"/>
      <c r="BE1819" s="16"/>
    </row>
    <row r="1820" spans="1:57" x14ac:dyDescent="0.3">
      <c r="A1820" s="11"/>
      <c r="B1820" s="11"/>
      <c r="C1820" s="11"/>
      <c r="D1820" s="11"/>
      <c r="E1820" s="11"/>
      <c r="F1820" s="11"/>
      <c r="G1820" s="13"/>
      <c r="H1820" s="13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36"/>
      <c r="Y1820" s="36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6"/>
      <c r="BE1820" s="16"/>
    </row>
    <row r="1821" spans="1:57" x14ac:dyDescent="0.3">
      <c r="A1821" s="11"/>
      <c r="B1821" s="11"/>
      <c r="C1821" s="11"/>
      <c r="D1821" s="11"/>
      <c r="E1821" s="11"/>
      <c r="F1821" s="11"/>
      <c r="G1821" s="13"/>
      <c r="H1821" s="13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36"/>
      <c r="Y1821" s="36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6"/>
      <c r="BE1821" s="16"/>
    </row>
    <row r="1822" spans="1:57" x14ac:dyDescent="0.3">
      <c r="A1822" s="11"/>
      <c r="B1822" s="11"/>
      <c r="C1822" s="11"/>
      <c r="D1822" s="11"/>
      <c r="E1822" s="11"/>
      <c r="F1822" s="11"/>
      <c r="G1822" s="13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36"/>
      <c r="Y1822" s="36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2"/>
      <c r="BC1822" s="11"/>
      <c r="BD1822" s="16"/>
      <c r="BE1822" s="16"/>
    </row>
    <row r="1823" spans="1:57" x14ac:dyDescent="0.3">
      <c r="A1823" s="11"/>
      <c r="B1823" s="11"/>
      <c r="C1823" s="11"/>
      <c r="D1823" s="11"/>
      <c r="E1823" s="11"/>
      <c r="F1823" s="11"/>
      <c r="G1823" s="13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36"/>
      <c r="Y1823" s="36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2"/>
      <c r="BC1823" s="11"/>
      <c r="BD1823" s="16"/>
      <c r="BE1823" s="16"/>
    </row>
    <row r="1824" spans="1:57" x14ac:dyDescent="0.3">
      <c r="A1824" s="11"/>
      <c r="B1824" s="11"/>
      <c r="C1824" s="11"/>
      <c r="D1824" s="11"/>
      <c r="E1824" s="11"/>
      <c r="F1824" s="11"/>
      <c r="G1824" s="13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36"/>
      <c r="Y1824" s="36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6"/>
      <c r="BE1824" s="16"/>
    </row>
    <row r="1825" spans="1:57" x14ac:dyDescent="0.3">
      <c r="A1825" s="11"/>
      <c r="B1825" s="11"/>
      <c r="C1825" s="11"/>
      <c r="D1825" s="11"/>
      <c r="E1825" s="11"/>
      <c r="F1825" s="11"/>
      <c r="G1825" s="13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36"/>
      <c r="Y1825" s="36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2"/>
      <c r="AL1825" s="12"/>
      <c r="AM1825" s="12"/>
      <c r="AN1825" s="12"/>
      <c r="AO1825" s="11"/>
      <c r="AP1825" s="11"/>
      <c r="AQ1825" s="12"/>
      <c r="AR1825" s="12"/>
      <c r="AS1825" s="12"/>
      <c r="AT1825" s="11"/>
      <c r="AU1825" s="11"/>
      <c r="AV1825" s="11"/>
      <c r="AW1825" s="11"/>
      <c r="AX1825" s="11"/>
      <c r="AY1825" s="11"/>
      <c r="AZ1825" s="11"/>
      <c r="BA1825" s="11"/>
      <c r="BB1825" s="12"/>
      <c r="BC1825" s="11"/>
      <c r="BD1825" s="16"/>
      <c r="BE1825" s="16"/>
    </row>
    <row r="1826" spans="1:57" x14ac:dyDescent="0.3">
      <c r="A1826" s="11"/>
      <c r="B1826" s="11"/>
      <c r="C1826" s="11"/>
      <c r="D1826" s="11"/>
      <c r="E1826" s="11"/>
      <c r="F1826" s="11"/>
      <c r="G1826" s="13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36"/>
      <c r="Y1826" s="36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1"/>
      <c r="AU1826" s="11"/>
      <c r="AV1826" s="11"/>
      <c r="AW1826" s="11"/>
      <c r="AX1826" s="11"/>
      <c r="AY1826" s="11"/>
      <c r="AZ1826" s="11"/>
      <c r="BA1826" s="11"/>
      <c r="BB1826" s="12"/>
      <c r="BC1826" s="11"/>
      <c r="BD1826" s="16"/>
      <c r="BE1826" s="16"/>
    </row>
    <row r="1827" spans="1:57" x14ac:dyDescent="0.3">
      <c r="A1827" s="11"/>
      <c r="B1827" s="49"/>
      <c r="C1827" s="11"/>
      <c r="D1827" s="11"/>
      <c r="E1827" s="11"/>
      <c r="F1827" s="11"/>
      <c r="G1827" s="13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36"/>
      <c r="Y1827" s="36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6"/>
      <c r="BE1827" s="16"/>
    </row>
    <row r="1828" spans="1:57" x14ac:dyDescent="0.3">
      <c r="A1828" s="11"/>
      <c r="B1828" s="11"/>
      <c r="C1828" s="11"/>
      <c r="D1828" s="11"/>
      <c r="E1828" s="11"/>
      <c r="F1828" s="11"/>
      <c r="G1828" s="13"/>
      <c r="H1828" s="13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36"/>
      <c r="Y1828" s="36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2"/>
      <c r="AL1828" s="12"/>
      <c r="AM1828" s="12"/>
      <c r="AN1828" s="12"/>
      <c r="AO1828" s="11"/>
      <c r="AP1828" s="11"/>
      <c r="AQ1828" s="11"/>
      <c r="AR1828" s="11"/>
      <c r="AS1828" s="12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6"/>
      <c r="BE1828" s="16"/>
    </row>
    <row r="1829" spans="1:57" x14ac:dyDescent="0.3">
      <c r="A1829" s="11"/>
      <c r="B1829" s="11"/>
      <c r="C1829" s="11"/>
      <c r="D1829" s="11"/>
      <c r="E1829" s="11"/>
      <c r="F1829" s="11"/>
      <c r="G1829" s="13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36"/>
      <c r="Y1829" s="36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6"/>
      <c r="BE1829" s="16"/>
    </row>
    <row r="1830" spans="1:57" x14ac:dyDescent="0.3">
      <c r="A1830" s="11"/>
      <c r="B1830" s="11"/>
      <c r="C1830" s="11"/>
      <c r="D1830" s="11"/>
      <c r="E1830" s="11"/>
      <c r="F1830" s="11"/>
      <c r="G1830" s="13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36"/>
      <c r="Y1830" s="36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2"/>
      <c r="AL1830" s="12"/>
      <c r="AM1830" s="11"/>
      <c r="AN1830" s="11"/>
      <c r="AO1830" s="11"/>
      <c r="AP1830" s="11"/>
      <c r="AQ1830" s="11"/>
      <c r="AR1830" s="11"/>
      <c r="AS1830" s="12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6"/>
      <c r="BE1830" s="16"/>
    </row>
    <row r="1831" spans="1:57" x14ac:dyDescent="0.3">
      <c r="A1831" s="11"/>
      <c r="B1831" s="11"/>
      <c r="C1831" s="11"/>
      <c r="D1831" s="11"/>
      <c r="E1831" s="11"/>
      <c r="F1831" s="11"/>
      <c r="G1831" s="13"/>
      <c r="H1831" s="13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36"/>
      <c r="Y1831" s="36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6"/>
      <c r="BE1831" s="16"/>
    </row>
    <row r="1832" spans="1:57" x14ac:dyDescent="0.3">
      <c r="A1832" s="11"/>
      <c r="B1832" s="11"/>
      <c r="C1832" s="11"/>
      <c r="D1832" s="11"/>
      <c r="E1832" s="11"/>
      <c r="F1832" s="11"/>
      <c r="G1832" s="13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36"/>
      <c r="Y1832" s="36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2"/>
      <c r="AL1832" s="12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6"/>
      <c r="BE1832" s="16"/>
    </row>
    <row r="1833" spans="1:57" x14ac:dyDescent="0.3">
      <c r="A1833" s="11"/>
      <c r="B1833" s="11"/>
      <c r="C1833" s="11"/>
      <c r="D1833" s="11"/>
      <c r="E1833" s="11"/>
      <c r="F1833" s="11"/>
      <c r="G1833" s="13"/>
      <c r="H1833" s="13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36"/>
      <c r="Y1833" s="36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2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6"/>
      <c r="BE1833" s="16"/>
    </row>
    <row r="1834" spans="1:57" x14ac:dyDescent="0.3">
      <c r="A1834" s="11"/>
      <c r="B1834" s="11"/>
      <c r="C1834" s="11"/>
      <c r="D1834" s="11"/>
      <c r="E1834" s="11"/>
      <c r="F1834" s="11"/>
      <c r="G1834" s="13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36"/>
      <c r="Y1834" s="36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6"/>
      <c r="BE1834" s="16"/>
    </row>
    <row r="1835" spans="1:57" x14ac:dyDescent="0.3">
      <c r="A1835" s="11"/>
      <c r="B1835" s="11"/>
      <c r="C1835" s="11"/>
      <c r="D1835" s="11"/>
      <c r="E1835" s="11"/>
      <c r="F1835" s="11"/>
      <c r="G1835" s="13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36"/>
      <c r="Y1835" s="36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6"/>
      <c r="BE1835" s="16"/>
    </row>
    <row r="1836" spans="1:57" x14ac:dyDescent="0.3">
      <c r="A1836" s="11"/>
      <c r="B1836" s="11"/>
      <c r="C1836" s="11"/>
      <c r="D1836" s="11"/>
      <c r="E1836" s="11"/>
      <c r="F1836" s="11"/>
      <c r="G1836" s="13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36"/>
      <c r="Y1836" s="36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2"/>
      <c r="AL1836" s="12"/>
      <c r="AM1836" s="12"/>
      <c r="AN1836" s="12"/>
      <c r="AO1836" s="11"/>
      <c r="AP1836" s="11"/>
      <c r="AQ1836" s="12"/>
      <c r="AR1836" s="12"/>
      <c r="AS1836" s="12"/>
      <c r="AT1836" s="11"/>
      <c r="AU1836" s="11"/>
      <c r="AV1836" s="11"/>
      <c r="AW1836" s="11"/>
      <c r="AX1836" s="11"/>
      <c r="AY1836" s="11"/>
      <c r="AZ1836" s="11"/>
      <c r="BA1836" s="11"/>
      <c r="BB1836" s="12"/>
      <c r="BC1836" s="11"/>
      <c r="BD1836" s="16"/>
      <c r="BE1836" s="16"/>
    </row>
    <row r="1837" spans="1:57" x14ac:dyDescent="0.3">
      <c r="A1837" s="11"/>
      <c r="B1837" s="11"/>
      <c r="C1837" s="11"/>
      <c r="D1837" s="11"/>
      <c r="E1837" s="11"/>
      <c r="F1837" s="11"/>
      <c r="G1837" s="13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36"/>
      <c r="Y1837" s="36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2"/>
      <c r="AL1837" s="12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6"/>
      <c r="BE1837" s="16"/>
    </row>
    <row r="1838" spans="1:57" x14ac:dyDescent="0.3">
      <c r="A1838" s="11"/>
      <c r="B1838" s="11"/>
      <c r="C1838" s="11"/>
      <c r="D1838" s="11"/>
      <c r="E1838" s="11"/>
      <c r="F1838" s="11"/>
      <c r="G1838" s="13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36"/>
      <c r="Y1838" s="36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2"/>
      <c r="AL1838" s="12"/>
      <c r="AM1838" s="12"/>
      <c r="AN1838" s="12"/>
      <c r="AO1838" s="11"/>
      <c r="AP1838" s="11"/>
      <c r="AQ1838" s="12"/>
      <c r="AR1838" s="12"/>
      <c r="AS1838" s="12"/>
      <c r="AT1838" s="11"/>
      <c r="AU1838" s="11"/>
      <c r="AV1838" s="11"/>
      <c r="AW1838" s="11"/>
      <c r="AX1838" s="11"/>
      <c r="AY1838" s="11"/>
      <c r="AZ1838" s="11"/>
      <c r="BA1838" s="11"/>
      <c r="BB1838" s="12"/>
      <c r="BC1838" s="11"/>
      <c r="BD1838" s="16"/>
      <c r="BE1838" s="16"/>
    </row>
    <row r="1839" spans="1:57" x14ac:dyDescent="0.3">
      <c r="A1839" s="11"/>
      <c r="B1839" s="11"/>
      <c r="C1839" s="11"/>
      <c r="D1839" s="11"/>
      <c r="E1839" s="11"/>
      <c r="F1839" s="11"/>
      <c r="G1839" s="13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36"/>
      <c r="Y1839" s="36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1"/>
      <c r="AU1839" s="11"/>
      <c r="AV1839" s="11"/>
      <c r="AW1839" s="11"/>
      <c r="AX1839" s="11"/>
      <c r="AY1839" s="11"/>
      <c r="AZ1839" s="11"/>
      <c r="BA1839" s="11"/>
      <c r="BB1839" s="12"/>
      <c r="BC1839" s="11"/>
      <c r="BD1839" s="16"/>
      <c r="BE1839" s="16"/>
    </row>
    <row r="1840" spans="1:57" x14ac:dyDescent="0.3">
      <c r="A1840" s="11"/>
      <c r="B1840" s="11"/>
      <c r="C1840" s="11"/>
      <c r="D1840" s="11"/>
      <c r="E1840" s="11"/>
      <c r="F1840" s="11"/>
      <c r="G1840" s="13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36"/>
      <c r="Y1840" s="36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6"/>
      <c r="BE1840" s="16"/>
    </row>
    <row r="1841" spans="1:57" x14ac:dyDescent="0.3">
      <c r="A1841" s="11"/>
      <c r="B1841" s="11"/>
      <c r="C1841" s="11"/>
      <c r="D1841" s="11"/>
      <c r="E1841" s="11"/>
      <c r="F1841" s="11"/>
      <c r="G1841" s="13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36"/>
      <c r="Y1841" s="36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6"/>
      <c r="BE1841" s="16"/>
    </row>
    <row r="1842" spans="1:57" x14ac:dyDescent="0.3">
      <c r="A1842" s="11"/>
      <c r="B1842" s="11"/>
      <c r="C1842" s="11"/>
      <c r="D1842" s="11"/>
      <c r="E1842" s="11"/>
      <c r="F1842" s="11"/>
      <c r="G1842" s="13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36"/>
      <c r="Y1842" s="36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6"/>
      <c r="BE1842" s="16"/>
    </row>
    <row r="1843" spans="1:57" x14ac:dyDescent="0.3">
      <c r="A1843" s="11"/>
      <c r="B1843" s="11"/>
      <c r="C1843" s="11"/>
      <c r="D1843" s="11"/>
      <c r="E1843" s="11"/>
      <c r="F1843" s="11"/>
      <c r="G1843" s="13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36"/>
      <c r="Y1843" s="36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2"/>
      <c r="AN1843" s="12"/>
      <c r="AO1843" s="12"/>
      <c r="AP1843" s="12"/>
      <c r="AQ1843" s="12"/>
      <c r="AR1843" s="11"/>
      <c r="AS1843" s="12"/>
      <c r="AT1843" s="11"/>
      <c r="AU1843" s="11"/>
      <c r="AV1843" s="11"/>
      <c r="AW1843" s="11"/>
      <c r="AX1843" s="11"/>
      <c r="AY1843" s="11"/>
      <c r="AZ1843" s="11"/>
      <c r="BA1843" s="11"/>
      <c r="BB1843" s="12"/>
      <c r="BC1843" s="11"/>
      <c r="BD1843" s="16"/>
      <c r="BE1843" s="16"/>
    </row>
    <row r="1844" spans="1:57" x14ac:dyDescent="0.3">
      <c r="A1844" s="11"/>
      <c r="B1844" s="11"/>
      <c r="C1844" s="11"/>
      <c r="D1844" s="11"/>
      <c r="E1844" s="11"/>
      <c r="F1844" s="11"/>
      <c r="G1844" s="13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36"/>
      <c r="Y1844" s="36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6"/>
      <c r="BE1844" s="16"/>
    </row>
    <row r="1845" spans="1:57" x14ac:dyDescent="0.3">
      <c r="A1845" s="11"/>
      <c r="B1845" s="11"/>
      <c r="C1845" s="11"/>
      <c r="D1845" s="11"/>
      <c r="E1845" s="11"/>
      <c r="F1845" s="11"/>
      <c r="G1845" s="13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36"/>
      <c r="Y1845" s="36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6"/>
      <c r="BE1845" s="16"/>
    </row>
    <row r="1846" spans="1:57" x14ac:dyDescent="0.3">
      <c r="A1846" s="11"/>
      <c r="B1846" s="11"/>
      <c r="C1846" s="11"/>
      <c r="D1846" s="11"/>
      <c r="E1846" s="11"/>
      <c r="F1846" s="11"/>
      <c r="G1846" s="13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36"/>
      <c r="Y1846" s="36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2"/>
      <c r="AL1846" s="12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6"/>
      <c r="BE1846" s="16"/>
    </row>
    <row r="1847" spans="1:57" x14ac:dyDescent="0.3">
      <c r="A1847" s="11"/>
      <c r="B1847" s="11"/>
      <c r="C1847" s="11"/>
      <c r="D1847" s="11"/>
      <c r="E1847" s="11"/>
      <c r="F1847" s="11"/>
      <c r="G1847" s="13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36"/>
      <c r="Y1847" s="36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2"/>
      <c r="AL1847" s="12"/>
      <c r="AM1847" s="12"/>
      <c r="AN1847" s="12"/>
      <c r="AO1847" s="11"/>
      <c r="AP1847" s="11"/>
      <c r="AQ1847" s="12"/>
      <c r="AR1847" s="12"/>
      <c r="AS1847" s="12"/>
      <c r="AT1847" s="11"/>
      <c r="AU1847" s="11"/>
      <c r="AV1847" s="11"/>
      <c r="AW1847" s="11"/>
      <c r="AX1847" s="11"/>
      <c r="AY1847" s="11"/>
      <c r="AZ1847" s="11"/>
      <c r="BA1847" s="11"/>
      <c r="BB1847" s="12"/>
      <c r="BC1847" s="11"/>
      <c r="BD1847" s="16"/>
      <c r="BE1847" s="16"/>
    </row>
    <row r="1848" spans="1:57" x14ac:dyDescent="0.3">
      <c r="A1848" s="11"/>
      <c r="B1848" s="49"/>
      <c r="C1848" s="11"/>
      <c r="D1848" s="11"/>
      <c r="E1848" s="11"/>
      <c r="F1848" s="11"/>
      <c r="G1848" s="13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36"/>
      <c r="Y1848" s="36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2"/>
      <c r="AN1848" s="12"/>
      <c r="AO1848" s="11"/>
      <c r="AP1848" s="12"/>
      <c r="AQ1848" s="12"/>
      <c r="AR1848" s="12"/>
      <c r="AS1848" s="12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6"/>
      <c r="BE1848" s="16"/>
    </row>
    <row r="1849" spans="1:57" x14ac:dyDescent="0.3">
      <c r="A1849" s="11"/>
      <c r="B1849" s="11"/>
      <c r="C1849" s="11"/>
      <c r="D1849" s="11"/>
      <c r="E1849" s="11"/>
      <c r="F1849" s="11"/>
      <c r="G1849" s="13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36"/>
      <c r="Y1849" s="36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2"/>
      <c r="AL1849" s="12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2"/>
      <c r="BC1849" s="11"/>
      <c r="BD1849" s="16"/>
      <c r="BE1849" s="16"/>
    </row>
    <row r="1850" spans="1:57" x14ac:dyDescent="0.3">
      <c r="A1850" s="11"/>
      <c r="B1850" s="11"/>
      <c r="C1850" s="11"/>
      <c r="D1850" s="11"/>
      <c r="E1850" s="11"/>
      <c r="F1850" s="11"/>
      <c r="G1850" s="13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36"/>
      <c r="Y1850" s="36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2"/>
      <c r="AN1850" s="12"/>
      <c r="AO1850" s="11"/>
      <c r="AP1850" s="11"/>
      <c r="AQ1850" s="12"/>
      <c r="AR1850" s="12"/>
      <c r="AS1850" s="12"/>
      <c r="AT1850" s="11"/>
      <c r="AU1850" s="11"/>
      <c r="AV1850" s="11"/>
      <c r="AW1850" s="11"/>
      <c r="AX1850" s="11"/>
      <c r="AY1850" s="11"/>
      <c r="AZ1850" s="11"/>
      <c r="BA1850" s="11"/>
      <c r="BB1850" s="12"/>
      <c r="BC1850" s="11"/>
      <c r="BD1850" s="16"/>
      <c r="BE1850" s="16"/>
    </row>
    <row r="1851" spans="1:57" x14ac:dyDescent="0.3">
      <c r="A1851" s="11"/>
      <c r="B1851" s="11"/>
      <c r="C1851" s="11"/>
      <c r="D1851" s="11"/>
      <c r="E1851" s="11"/>
      <c r="F1851" s="11"/>
      <c r="G1851" s="13"/>
      <c r="H1851" s="13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36"/>
      <c r="Y1851" s="36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2"/>
      <c r="AL1851" s="12"/>
      <c r="AM1851" s="11"/>
      <c r="AN1851" s="11"/>
      <c r="AO1851" s="11"/>
      <c r="AP1851" s="11"/>
      <c r="AQ1851" s="11"/>
      <c r="AR1851" s="11"/>
      <c r="AS1851" s="12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6"/>
      <c r="BE1851" s="16"/>
    </row>
    <row r="1852" spans="1:57" x14ac:dyDescent="0.3">
      <c r="A1852" s="11"/>
      <c r="B1852" s="11"/>
      <c r="C1852" s="11"/>
      <c r="D1852" s="11"/>
      <c r="E1852" s="11"/>
      <c r="F1852" s="11"/>
      <c r="G1852" s="13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36"/>
      <c r="Y1852" s="36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2"/>
      <c r="AL1852" s="12"/>
      <c r="AM1852" s="11"/>
      <c r="AN1852" s="11"/>
      <c r="AO1852" s="11"/>
      <c r="AP1852" s="11"/>
      <c r="AQ1852" s="11"/>
      <c r="AR1852" s="11"/>
      <c r="AS1852" s="12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6"/>
      <c r="BE1852" s="16"/>
    </row>
    <row r="1853" spans="1:57" x14ac:dyDescent="0.3">
      <c r="A1853" s="11"/>
      <c r="B1853" s="11"/>
      <c r="C1853" s="11"/>
      <c r="D1853" s="11"/>
      <c r="E1853" s="11"/>
      <c r="F1853" s="11"/>
      <c r="G1853" s="13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36"/>
      <c r="Y1853" s="36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1"/>
      <c r="AU1853" s="11"/>
      <c r="AV1853" s="11"/>
      <c r="AW1853" s="11"/>
      <c r="AX1853" s="11"/>
      <c r="AY1853" s="11"/>
      <c r="AZ1853" s="11"/>
      <c r="BA1853" s="11"/>
      <c r="BB1853" s="12"/>
      <c r="BC1853" s="11"/>
      <c r="BD1853" s="16"/>
      <c r="BE1853" s="16"/>
    </row>
    <row r="1854" spans="1:57" x14ac:dyDescent="0.3">
      <c r="A1854" s="11"/>
      <c r="B1854" s="11"/>
      <c r="C1854" s="11"/>
      <c r="D1854" s="11"/>
      <c r="E1854" s="11"/>
      <c r="F1854" s="11"/>
      <c r="G1854" s="13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36"/>
      <c r="Y1854" s="36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1"/>
      <c r="AU1854" s="11"/>
      <c r="AV1854" s="11"/>
      <c r="AW1854" s="11"/>
      <c r="AX1854" s="11"/>
      <c r="AY1854" s="11"/>
      <c r="AZ1854" s="11"/>
      <c r="BA1854" s="11"/>
      <c r="BB1854" s="12"/>
      <c r="BC1854" s="11"/>
      <c r="BD1854" s="16"/>
      <c r="BE1854" s="16"/>
    </row>
    <row r="1855" spans="1:57" x14ac:dyDescent="0.3">
      <c r="A1855" s="11"/>
      <c r="B1855" s="11"/>
      <c r="C1855" s="11"/>
      <c r="D1855" s="11"/>
      <c r="E1855" s="11"/>
      <c r="F1855" s="11"/>
      <c r="G1855" s="13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36"/>
      <c r="Y1855" s="36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1"/>
      <c r="AU1855" s="11"/>
      <c r="AV1855" s="11"/>
      <c r="AW1855" s="11"/>
      <c r="AX1855" s="11"/>
      <c r="AY1855" s="11"/>
      <c r="AZ1855" s="11"/>
      <c r="BA1855" s="11"/>
      <c r="BB1855" s="12"/>
      <c r="BC1855" s="11"/>
      <c r="BD1855" s="16"/>
      <c r="BE1855" s="16"/>
    </row>
    <row r="1856" spans="1:57" x14ac:dyDescent="0.3">
      <c r="A1856" s="11"/>
      <c r="B1856" s="11"/>
      <c r="C1856" s="11"/>
      <c r="D1856" s="11"/>
      <c r="E1856" s="11"/>
      <c r="F1856" s="11"/>
      <c r="G1856" s="13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36"/>
      <c r="Y1856" s="36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2"/>
      <c r="AL1856" s="12"/>
      <c r="AM1856" s="12"/>
      <c r="AN1856" s="12"/>
      <c r="AO1856" s="11"/>
      <c r="AP1856" s="11"/>
      <c r="AQ1856" s="12"/>
      <c r="AR1856" s="12"/>
      <c r="AS1856" s="12"/>
      <c r="AT1856" s="11"/>
      <c r="AU1856" s="11"/>
      <c r="AV1856" s="11"/>
      <c r="AW1856" s="11"/>
      <c r="AX1856" s="11"/>
      <c r="AY1856" s="11"/>
      <c r="AZ1856" s="11"/>
      <c r="BA1856" s="11"/>
      <c r="BB1856" s="12"/>
      <c r="BC1856" s="11"/>
      <c r="BD1856" s="16"/>
      <c r="BE1856" s="16"/>
    </row>
    <row r="1857" spans="1:57" x14ac:dyDescent="0.3">
      <c r="A1857" s="11"/>
      <c r="B1857" s="11"/>
      <c r="C1857" s="11"/>
      <c r="D1857" s="11"/>
      <c r="E1857" s="11"/>
      <c r="F1857" s="11"/>
      <c r="G1857" s="13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36"/>
      <c r="Y1857" s="36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2"/>
      <c r="AL1857" s="12"/>
      <c r="AM1857" s="11"/>
      <c r="AN1857" s="11"/>
      <c r="AO1857" s="11"/>
      <c r="AP1857" s="11"/>
      <c r="AQ1857" s="11"/>
      <c r="AR1857" s="11"/>
      <c r="AS1857" s="12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6"/>
      <c r="BE1857" s="16"/>
    </row>
    <row r="1858" spans="1:57" x14ac:dyDescent="0.3">
      <c r="A1858" s="11"/>
      <c r="B1858" s="11"/>
      <c r="C1858" s="11"/>
      <c r="D1858" s="11"/>
      <c r="E1858" s="11"/>
      <c r="F1858" s="11"/>
      <c r="G1858" s="13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36"/>
      <c r="Y1858" s="36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2"/>
      <c r="AL1858" s="12"/>
      <c r="AM1858" s="12"/>
      <c r="AN1858" s="12"/>
      <c r="AO1858" s="11"/>
      <c r="AP1858" s="11"/>
      <c r="AQ1858" s="12"/>
      <c r="AR1858" s="12"/>
      <c r="AS1858" s="12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6"/>
      <c r="BE1858" s="16"/>
    </row>
    <row r="1859" spans="1:57" x14ac:dyDescent="0.3">
      <c r="A1859" s="11"/>
      <c r="B1859" s="11"/>
      <c r="C1859" s="11"/>
      <c r="D1859" s="11"/>
      <c r="E1859" s="11"/>
      <c r="F1859" s="11"/>
      <c r="G1859" s="13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36"/>
      <c r="Y1859" s="36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6"/>
      <c r="BE1859" s="16"/>
    </row>
    <row r="1860" spans="1:57" x14ac:dyDescent="0.3">
      <c r="A1860" s="11"/>
      <c r="B1860" s="11"/>
      <c r="C1860" s="11"/>
      <c r="D1860" s="11"/>
      <c r="E1860" s="11"/>
      <c r="F1860" s="11"/>
      <c r="G1860" s="13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36"/>
      <c r="Y1860" s="36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2"/>
      <c r="AL1860" s="11"/>
      <c r="AM1860" s="11"/>
      <c r="AN1860" s="11"/>
      <c r="AO1860" s="11"/>
      <c r="AP1860" s="11"/>
      <c r="AQ1860" s="11"/>
      <c r="AR1860" s="11"/>
      <c r="AS1860" s="12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6"/>
      <c r="BE1860" s="16"/>
    </row>
    <row r="1861" spans="1:57" x14ac:dyDescent="0.3">
      <c r="A1861" s="11"/>
      <c r="B1861" s="11"/>
      <c r="C1861" s="11"/>
      <c r="D1861" s="11"/>
      <c r="E1861" s="11"/>
      <c r="F1861" s="11"/>
      <c r="G1861" s="13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36"/>
      <c r="Y1861" s="36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6"/>
      <c r="BE1861" s="16"/>
    </row>
    <row r="1862" spans="1:57" x14ac:dyDescent="0.3">
      <c r="A1862" s="11"/>
      <c r="B1862" s="11"/>
      <c r="C1862" s="11"/>
      <c r="D1862" s="11"/>
      <c r="E1862" s="11"/>
      <c r="F1862" s="11"/>
      <c r="G1862" s="13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36"/>
      <c r="Y1862" s="36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2"/>
      <c r="AL1862" s="12"/>
      <c r="AM1862" s="12"/>
      <c r="AN1862" s="12"/>
      <c r="AO1862" s="11"/>
      <c r="AP1862" s="11"/>
      <c r="AQ1862" s="12"/>
      <c r="AR1862" s="12"/>
      <c r="AS1862" s="12"/>
      <c r="AT1862" s="11"/>
      <c r="AU1862" s="11"/>
      <c r="AV1862" s="11"/>
      <c r="AW1862" s="11"/>
      <c r="AX1862" s="11"/>
      <c r="AY1862" s="11"/>
      <c r="AZ1862" s="11"/>
      <c r="BA1862" s="11"/>
      <c r="BB1862" s="12"/>
      <c r="BC1862" s="11"/>
      <c r="BD1862" s="16"/>
      <c r="BE1862" s="16"/>
    </row>
    <row r="1863" spans="1:57" x14ac:dyDescent="0.3">
      <c r="A1863" s="11"/>
      <c r="B1863" s="11"/>
      <c r="C1863" s="11"/>
      <c r="D1863" s="11"/>
      <c r="E1863" s="11"/>
      <c r="F1863" s="11"/>
      <c r="G1863" s="13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36"/>
      <c r="Y1863" s="36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2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6"/>
      <c r="BE1863" s="16"/>
    </row>
    <row r="1864" spans="1:57" x14ac:dyDescent="0.3">
      <c r="A1864" s="11"/>
      <c r="B1864" s="11"/>
      <c r="C1864" s="11"/>
      <c r="D1864" s="11"/>
      <c r="E1864" s="11"/>
      <c r="F1864" s="11"/>
      <c r="G1864" s="13"/>
      <c r="H1864" s="13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36"/>
      <c r="Y1864" s="36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2"/>
      <c r="AL1864" s="12"/>
      <c r="AM1864" s="11"/>
      <c r="AN1864" s="11"/>
      <c r="AO1864" s="11"/>
      <c r="AP1864" s="11"/>
      <c r="AQ1864" s="11"/>
      <c r="AR1864" s="11"/>
      <c r="AS1864" s="12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6"/>
      <c r="BE1864" s="16"/>
    </row>
    <row r="1865" spans="1:57" x14ac:dyDescent="0.3">
      <c r="A1865" s="11"/>
      <c r="B1865" s="11"/>
      <c r="C1865" s="11"/>
      <c r="D1865" s="11"/>
      <c r="E1865" s="11"/>
      <c r="F1865" s="11"/>
      <c r="G1865" s="13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36"/>
      <c r="Y1865" s="36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2"/>
      <c r="AL1865" s="12"/>
      <c r="AM1865" s="12"/>
      <c r="AN1865" s="12"/>
      <c r="AO1865" s="11"/>
      <c r="AP1865" s="11"/>
      <c r="AQ1865" s="11"/>
      <c r="AR1865" s="11"/>
      <c r="AS1865" s="12"/>
      <c r="AT1865" s="11"/>
      <c r="AU1865" s="11"/>
      <c r="AV1865" s="11"/>
      <c r="AW1865" s="11"/>
      <c r="AX1865" s="11"/>
      <c r="AY1865" s="11"/>
      <c r="AZ1865" s="11"/>
      <c r="BA1865" s="11"/>
      <c r="BB1865" s="12"/>
      <c r="BC1865" s="11"/>
      <c r="BD1865" s="16"/>
      <c r="BE1865" s="16"/>
    </row>
    <row r="1866" spans="1:57" x14ac:dyDescent="0.3">
      <c r="A1866" s="11"/>
      <c r="B1866" s="11"/>
      <c r="C1866" s="11"/>
      <c r="D1866" s="11"/>
      <c r="E1866" s="11"/>
      <c r="F1866" s="11"/>
      <c r="G1866" s="13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36"/>
      <c r="Y1866" s="36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6"/>
      <c r="BE1866" s="16"/>
    </row>
    <row r="1867" spans="1:57" x14ac:dyDescent="0.3">
      <c r="A1867" s="11"/>
      <c r="B1867" s="11"/>
      <c r="C1867" s="11"/>
      <c r="D1867" s="11"/>
      <c r="E1867" s="11"/>
      <c r="F1867" s="11"/>
      <c r="G1867" s="13"/>
      <c r="H1867" s="13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36"/>
      <c r="Y1867" s="36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6"/>
      <c r="BE1867" s="16"/>
    </row>
    <row r="1868" spans="1:57" x14ac:dyDescent="0.3">
      <c r="A1868" s="11"/>
      <c r="B1868" s="11"/>
      <c r="C1868" s="11"/>
      <c r="D1868" s="11"/>
      <c r="E1868" s="11"/>
      <c r="F1868" s="11"/>
      <c r="G1868" s="13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36"/>
      <c r="Y1868" s="36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6"/>
      <c r="BE1868" s="16"/>
    </row>
    <row r="1869" spans="1:57" x14ac:dyDescent="0.3">
      <c r="A1869" s="11"/>
      <c r="B1869" s="11"/>
      <c r="C1869" s="11"/>
      <c r="D1869" s="11"/>
      <c r="E1869" s="11"/>
      <c r="F1869" s="11"/>
      <c r="G1869" s="13"/>
      <c r="H1869" s="13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36"/>
      <c r="Y1869" s="36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1"/>
      <c r="AU1869" s="11"/>
      <c r="AV1869" s="11"/>
      <c r="AW1869" s="11"/>
      <c r="AX1869" s="11"/>
      <c r="AY1869" s="11"/>
      <c r="AZ1869" s="11"/>
      <c r="BA1869" s="11"/>
      <c r="BB1869" s="12"/>
      <c r="BC1869" s="11"/>
      <c r="BD1869" s="16"/>
      <c r="BE1869" s="16"/>
    </row>
    <row r="1870" spans="1:57" x14ac:dyDescent="0.3">
      <c r="A1870" s="11"/>
      <c r="B1870" s="11"/>
      <c r="C1870" s="11"/>
      <c r="D1870" s="11"/>
      <c r="E1870" s="11"/>
      <c r="F1870" s="11"/>
      <c r="G1870" s="13"/>
      <c r="H1870" s="13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36"/>
      <c r="Y1870" s="36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2"/>
      <c r="AL1870" s="12"/>
      <c r="AM1870" s="12"/>
      <c r="AN1870" s="12"/>
      <c r="AO1870" s="12"/>
      <c r="AP1870" s="11"/>
      <c r="AQ1870" s="12"/>
      <c r="AR1870" s="12"/>
      <c r="AS1870" s="12"/>
      <c r="AT1870" s="11"/>
      <c r="AU1870" s="11"/>
      <c r="AV1870" s="11"/>
      <c r="AW1870" s="11"/>
      <c r="AX1870" s="11"/>
      <c r="AY1870" s="11"/>
      <c r="AZ1870" s="11"/>
      <c r="BA1870" s="11"/>
      <c r="BB1870" s="12"/>
      <c r="BC1870" s="11"/>
      <c r="BD1870" s="16"/>
      <c r="BE1870" s="16"/>
    </row>
    <row r="1871" spans="1:57" x14ac:dyDescent="0.3">
      <c r="A1871" s="11"/>
      <c r="B1871" s="11"/>
      <c r="C1871" s="11"/>
      <c r="D1871" s="11"/>
      <c r="E1871" s="11"/>
      <c r="F1871" s="11"/>
      <c r="G1871" s="13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36"/>
      <c r="Y1871" s="36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1"/>
      <c r="AU1871" s="11"/>
      <c r="AV1871" s="11"/>
      <c r="AW1871" s="11"/>
      <c r="AX1871" s="11"/>
      <c r="AY1871" s="11"/>
      <c r="AZ1871" s="11"/>
      <c r="BA1871" s="11"/>
      <c r="BB1871" s="12"/>
      <c r="BC1871" s="11"/>
      <c r="BD1871" s="16"/>
      <c r="BE1871" s="16"/>
    </row>
    <row r="1872" spans="1:57" x14ac:dyDescent="0.3">
      <c r="A1872" s="11"/>
      <c r="B1872" s="11"/>
      <c r="C1872" s="11"/>
      <c r="D1872" s="11"/>
      <c r="E1872" s="11"/>
      <c r="F1872" s="11"/>
      <c r="G1872" s="13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36"/>
      <c r="Y1872" s="36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2"/>
      <c r="AL1872" s="12"/>
      <c r="AM1872" s="12"/>
      <c r="AN1872" s="12"/>
      <c r="AO1872" s="11"/>
      <c r="AP1872" s="11"/>
      <c r="AQ1872" s="12"/>
      <c r="AR1872" s="12"/>
      <c r="AS1872" s="12"/>
      <c r="AT1872" s="11"/>
      <c r="AU1872" s="11"/>
      <c r="AV1872" s="11"/>
      <c r="AW1872" s="11"/>
      <c r="AX1872" s="11"/>
      <c r="AY1872" s="11"/>
      <c r="AZ1872" s="11"/>
      <c r="BA1872" s="11"/>
      <c r="BB1872" s="12"/>
      <c r="BC1872" s="11"/>
      <c r="BD1872" s="16"/>
      <c r="BE1872" s="16"/>
    </row>
    <row r="1873" spans="1:57" x14ac:dyDescent="0.3">
      <c r="A1873" s="11"/>
      <c r="B1873" s="11"/>
      <c r="C1873" s="11"/>
      <c r="D1873" s="11"/>
      <c r="E1873" s="11"/>
      <c r="F1873" s="11"/>
      <c r="G1873" s="13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36"/>
      <c r="Y1873" s="36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2"/>
      <c r="AN1873" s="12"/>
      <c r="AO1873" s="12"/>
      <c r="AP1873" s="11"/>
      <c r="AQ1873" s="12"/>
      <c r="AR1873" s="12"/>
      <c r="AS1873" s="12"/>
      <c r="AT1873" s="11"/>
      <c r="AU1873" s="11"/>
      <c r="AV1873" s="11"/>
      <c r="AW1873" s="11"/>
      <c r="AX1873" s="11"/>
      <c r="AY1873" s="11"/>
      <c r="AZ1873" s="11"/>
      <c r="BA1873" s="11"/>
      <c r="BB1873" s="12"/>
      <c r="BC1873" s="11"/>
      <c r="BD1873" s="16"/>
      <c r="BE1873" s="16"/>
    </row>
    <row r="1874" spans="1:57" x14ac:dyDescent="0.3">
      <c r="A1874" s="11"/>
      <c r="B1874" s="11"/>
      <c r="C1874" s="11"/>
      <c r="D1874" s="11"/>
      <c r="E1874" s="11"/>
      <c r="F1874" s="11"/>
      <c r="G1874" s="13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36"/>
      <c r="Y1874" s="36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2"/>
      <c r="AN1874" s="12"/>
      <c r="AO1874" s="12"/>
      <c r="AP1874" s="12"/>
      <c r="AQ1874" s="11"/>
      <c r="AR1874" s="11"/>
      <c r="AS1874" s="12"/>
      <c r="AT1874" s="11"/>
      <c r="AU1874" s="11"/>
      <c r="AV1874" s="11"/>
      <c r="AW1874" s="11"/>
      <c r="AX1874" s="11"/>
      <c r="AY1874" s="11"/>
      <c r="AZ1874" s="11"/>
      <c r="BA1874" s="11"/>
      <c r="BB1874" s="12"/>
      <c r="BC1874" s="11"/>
      <c r="BD1874" s="16"/>
      <c r="BE1874" s="16"/>
    </row>
    <row r="1875" spans="1:57" x14ac:dyDescent="0.3">
      <c r="A1875" s="11"/>
      <c r="B1875" s="11"/>
      <c r="C1875" s="11"/>
      <c r="D1875" s="11"/>
      <c r="E1875" s="11"/>
      <c r="F1875" s="11"/>
      <c r="G1875" s="13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36"/>
      <c r="Y1875" s="36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2"/>
      <c r="AL1875" s="12"/>
      <c r="AM1875" s="11"/>
      <c r="AN1875" s="11"/>
      <c r="AO1875" s="11"/>
      <c r="AP1875" s="11"/>
      <c r="AQ1875" s="11"/>
      <c r="AR1875" s="11"/>
      <c r="AS1875" s="12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6"/>
      <c r="BE1875" s="16"/>
    </row>
    <row r="1876" spans="1:57" x14ac:dyDescent="0.3">
      <c r="A1876" s="11"/>
      <c r="B1876" s="11"/>
      <c r="C1876" s="11"/>
      <c r="D1876" s="11"/>
      <c r="E1876" s="11"/>
      <c r="F1876" s="11"/>
      <c r="G1876" s="13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36"/>
      <c r="Y1876" s="36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6"/>
      <c r="BE1876" s="16"/>
    </row>
    <row r="1877" spans="1:57" x14ac:dyDescent="0.3">
      <c r="A1877" s="11"/>
      <c r="B1877" s="11"/>
      <c r="C1877" s="11"/>
      <c r="D1877" s="11"/>
      <c r="E1877" s="11"/>
      <c r="F1877" s="11"/>
      <c r="G1877" s="13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36"/>
      <c r="Y1877" s="36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2"/>
      <c r="AL1877" s="12"/>
      <c r="AM1877" s="11"/>
      <c r="AN1877" s="11"/>
      <c r="AO1877" s="11"/>
      <c r="AP1877" s="11"/>
      <c r="AQ1877" s="12"/>
      <c r="AR1877" s="12"/>
      <c r="AS1877" s="12"/>
      <c r="AT1877" s="11"/>
      <c r="AU1877" s="11"/>
      <c r="AV1877" s="11"/>
      <c r="AW1877" s="11"/>
      <c r="AX1877" s="11"/>
      <c r="AY1877" s="11"/>
      <c r="AZ1877" s="11"/>
      <c r="BA1877" s="11"/>
      <c r="BB1877" s="12"/>
      <c r="BC1877" s="11"/>
      <c r="BD1877" s="16"/>
      <c r="BE1877" s="16"/>
    </row>
    <row r="1878" spans="1:57" x14ac:dyDescent="0.3">
      <c r="A1878" s="11"/>
      <c r="B1878" s="11"/>
      <c r="C1878" s="11"/>
      <c r="D1878" s="11"/>
      <c r="E1878" s="11"/>
      <c r="F1878" s="11"/>
      <c r="G1878" s="13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36"/>
      <c r="Y1878" s="36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2"/>
      <c r="AL1878" s="12"/>
      <c r="AM1878" s="12"/>
      <c r="AN1878" s="12"/>
      <c r="AO1878" s="11"/>
      <c r="AP1878" s="11"/>
      <c r="AQ1878" s="12"/>
      <c r="AR1878" s="12"/>
      <c r="AS1878" s="12"/>
      <c r="AT1878" s="11"/>
      <c r="AU1878" s="11"/>
      <c r="AV1878" s="11"/>
      <c r="AW1878" s="11"/>
      <c r="AX1878" s="11"/>
      <c r="AY1878" s="11"/>
      <c r="AZ1878" s="11"/>
      <c r="BA1878" s="11"/>
      <c r="BB1878" s="12"/>
      <c r="BC1878" s="11"/>
      <c r="BD1878" s="16"/>
      <c r="BE1878" s="16"/>
    </row>
    <row r="1879" spans="1:57" x14ac:dyDescent="0.3">
      <c r="A1879" s="11"/>
      <c r="B1879" s="11"/>
      <c r="C1879" s="11"/>
      <c r="D1879" s="11"/>
      <c r="E1879" s="11"/>
      <c r="F1879" s="11"/>
      <c r="G1879" s="13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36"/>
      <c r="Y1879" s="36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2"/>
      <c r="AL1879" s="12"/>
      <c r="AM1879" s="11"/>
      <c r="AN1879" s="11"/>
      <c r="AO1879" s="11"/>
      <c r="AP1879" s="11"/>
      <c r="AQ1879" s="12"/>
      <c r="AR1879" s="12"/>
      <c r="AS1879" s="12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6"/>
      <c r="BE1879" s="16"/>
    </row>
    <row r="1880" spans="1:57" x14ac:dyDescent="0.3">
      <c r="A1880" s="11"/>
      <c r="B1880" s="49"/>
      <c r="C1880" s="11"/>
      <c r="D1880" s="11"/>
      <c r="E1880" s="11"/>
      <c r="F1880" s="11"/>
      <c r="G1880" s="13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36"/>
      <c r="Y1880" s="36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6"/>
      <c r="BE1880" s="16"/>
    </row>
    <row r="1881" spans="1:57" x14ac:dyDescent="0.3">
      <c r="A1881" s="11"/>
      <c r="B1881" s="11"/>
      <c r="C1881" s="11"/>
      <c r="D1881" s="11"/>
      <c r="E1881" s="11"/>
      <c r="F1881" s="11"/>
      <c r="G1881" s="13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36"/>
      <c r="Y1881" s="36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2"/>
      <c r="AL1881" s="12"/>
      <c r="AM1881" s="11"/>
      <c r="AN1881" s="11"/>
      <c r="AO1881" s="11"/>
      <c r="AP1881" s="11"/>
      <c r="AQ1881" s="11"/>
      <c r="AR1881" s="11"/>
      <c r="AS1881" s="12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6"/>
      <c r="BE1881" s="16"/>
    </row>
    <row r="1882" spans="1:57" x14ac:dyDescent="0.3">
      <c r="A1882" s="11"/>
      <c r="B1882" s="11"/>
      <c r="C1882" s="11"/>
      <c r="D1882" s="11"/>
      <c r="E1882" s="11"/>
      <c r="F1882" s="11"/>
      <c r="G1882" s="13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36"/>
      <c r="Y1882" s="36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2"/>
      <c r="AL1882" s="12"/>
      <c r="AM1882" s="11"/>
      <c r="AN1882" s="11"/>
      <c r="AO1882" s="11"/>
      <c r="AP1882" s="11"/>
      <c r="AQ1882" s="11"/>
      <c r="AR1882" s="11"/>
      <c r="AS1882" s="12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6"/>
      <c r="BE1882" s="16"/>
    </row>
    <row r="1883" spans="1:57" x14ac:dyDescent="0.3">
      <c r="A1883" s="11"/>
      <c r="B1883" s="11"/>
      <c r="C1883" s="11"/>
      <c r="D1883" s="11"/>
      <c r="E1883" s="11"/>
      <c r="F1883" s="11"/>
      <c r="G1883" s="13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36"/>
      <c r="Y1883" s="36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2"/>
      <c r="AL1883" s="12"/>
      <c r="AM1883" s="12"/>
      <c r="AN1883" s="12"/>
      <c r="AO1883" s="11"/>
      <c r="AP1883" s="11"/>
      <c r="AQ1883" s="12"/>
      <c r="AR1883" s="12"/>
      <c r="AS1883" s="12"/>
      <c r="AT1883" s="11"/>
      <c r="AU1883" s="11"/>
      <c r="AV1883" s="11"/>
      <c r="AW1883" s="11"/>
      <c r="AX1883" s="11"/>
      <c r="AY1883" s="11"/>
      <c r="AZ1883" s="11"/>
      <c r="BA1883" s="11"/>
      <c r="BB1883" s="12"/>
      <c r="BC1883" s="11"/>
      <c r="BD1883" s="16"/>
      <c r="BE1883" s="16"/>
    </row>
    <row r="1884" spans="1:57" x14ac:dyDescent="0.3">
      <c r="A1884" s="11"/>
      <c r="B1884" s="11"/>
      <c r="C1884" s="11"/>
      <c r="D1884" s="11"/>
      <c r="E1884" s="11"/>
      <c r="F1884" s="11"/>
      <c r="G1884" s="13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36"/>
      <c r="Y1884" s="36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2"/>
      <c r="AL1884" s="12"/>
      <c r="AM1884" s="12"/>
      <c r="AN1884" s="12"/>
      <c r="AO1884" s="11"/>
      <c r="AP1884" s="11"/>
      <c r="AQ1884" s="12"/>
      <c r="AR1884" s="12"/>
      <c r="AS1884" s="12"/>
      <c r="AT1884" s="11"/>
      <c r="AU1884" s="11"/>
      <c r="AV1884" s="11"/>
      <c r="AW1884" s="11"/>
      <c r="AX1884" s="11"/>
      <c r="AY1884" s="11"/>
      <c r="AZ1884" s="11"/>
      <c r="BA1884" s="11"/>
      <c r="BB1884" s="12"/>
      <c r="BC1884" s="11"/>
      <c r="BD1884" s="16"/>
      <c r="BE1884" s="16"/>
    </row>
    <row r="1885" spans="1:57" x14ac:dyDescent="0.3">
      <c r="A1885" s="11"/>
      <c r="B1885" s="11"/>
      <c r="C1885" s="11"/>
      <c r="D1885" s="11"/>
      <c r="E1885" s="11"/>
      <c r="F1885" s="11"/>
      <c r="G1885" s="13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36"/>
      <c r="Y1885" s="36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2"/>
      <c r="AL1885" s="12"/>
      <c r="AM1885" s="11"/>
      <c r="AN1885" s="11"/>
      <c r="AO1885" s="11"/>
      <c r="AP1885" s="11"/>
      <c r="AQ1885" s="11"/>
      <c r="AR1885" s="11"/>
      <c r="AS1885" s="12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6"/>
      <c r="BE1885" s="16"/>
    </row>
    <row r="1886" spans="1:57" x14ac:dyDescent="0.3">
      <c r="A1886" s="11"/>
      <c r="B1886" s="11"/>
      <c r="C1886" s="11"/>
      <c r="D1886" s="11"/>
      <c r="E1886" s="11"/>
      <c r="F1886" s="11"/>
      <c r="G1886" s="13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36"/>
      <c r="Y1886" s="36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2"/>
      <c r="AL1886" s="12"/>
      <c r="AM1886" s="11"/>
      <c r="AN1886" s="11"/>
      <c r="AO1886" s="11"/>
      <c r="AP1886" s="11"/>
      <c r="AQ1886" s="11"/>
      <c r="AR1886" s="11"/>
      <c r="AS1886" s="12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6"/>
      <c r="BE1886" s="16"/>
    </row>
    <row r="1887" spans="1:57" x14ac:dyDescent="0.3">
      <c r="A1887" s="11"/>
      <c r="B1887" s="11"/>
      <c r="C1887" s="11"/>
      <c r="D1887" s="11"/>
      <c r="E1887" s="11"/>
      <c r="F1887" s="11"/>
      <c r="G1887" s="13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36"/>
      <c r="Y1887" s="36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6"/>
      <c r="BE1887" s="16"/>
    </row>
    <row r="1888" spans="1:57" x14ac:dyDescent="0.3">
      <c r="A1888" s="11"/>
      <c r="B1888" s="49"/>
      <c r="C1888" s="11"/>
      <c r="D1888" s="11"/>
      <c r="E1888" s="11"/>
      <c r="F1888" s="11"/>
      <c r="G1888" s="13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36"/>
      <c r="Y1888" s="36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2"/>
      <c r="AL1888" s="11"/>
      <c r="AM1888" s="11"/>
      <c r="AN1888" s="11"/>
      <c r="AO1888" s="11"/>
      <c r="AP1888" s="11"/>
      <c r="AQ1888" s="12"/>
      <c r="AR1888" s="11"/>
      <c r="AS1888" s="12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6"/>
      <c r="BE1888" s="16"/>
    </row>
    <row r="1889" spans="1:57" x14ac:dyDescent="0.3">
      <c r="A1889" s="11"/>
      <c r="B1889" s="11"/>
      <c r="C1889" s="11"/>
      <c r="D1889" s="11"/>
      <c r="E1889" s="11"/>
      <c r="F1889" s="11"/>
      <c r="G1889" s="13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36"/>
      <c r="Y1889" s="36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6"/>
      <c r="BE1889" s="16"/>
    </row>
    <row r="1890" spans="1:57" x14ac:dyDescent="0.3">
      <c r="A1890" s="11"/>
      <c r="B1890" s="11"/>
      <c r="C1890" s="11"/>
      <c r="D1890" s="11"/>
      <c r="E1890" s="11"/>
      <c r="F1890" s="11"/>
      <c r="G1890" s="13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36"/>
      <c r="Y1890" s="36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6"/>
      <c r="BE1890" s="16"/>
    </row>
    <row r="1891" spans="1:57" x14ac:dyDescent="0.3">
      <c r="A1891" s="11"/>
      <c r="B1891" s="11"/>
      <c r="C1891" s="11"/>
      <c r="D1891" s="11"/>
      <c r="E1891" s="11"/>
      <c r="F1891" s="11"/>
      <c r="G1891" s="13"/>
      <c r="H1891" s="13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36"/>
      <c r="Y1891" s="36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6"/>
      <c r="BE1891" s="16"/>
    </row>
    <row r="1892" spans="1:57" x14ac:dyDescent="0.3">
      <c r="A1892" s="11"/>
      <c r="B1892" s="11"/>
      <c r="C1892" s="11"/>
      <c r="D1892" s="11"/>
      <c r="E1892" s="11"/>
      <c r="F1892" s="11"/>
      <c r="G1892" s="13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36"/>
      <c r="Y1892" s="36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2"/>
      <c r="AL1892" s="12"/>
      <c r="AM1892" s="11"/>
      <c r="AN1892" s="11"/>
      <c r="AO1892" s="11"/>
      <c r="AP1892" s="11"/>
      <c r="AQ1892" s="11"/>
      <c r="AR1892" s="11"/>
      <c r="AS1892" s="12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6"/>
      <c r="BE1892" s="16"/>
    </row>
    <row r="1893" spans="1:57" x14ac:dyDescent="0.3">
      <c r="A1893" s="11"/>
      <c r="B1893" s="11"/>
      <c r="C1893" s="11"/>
      <c r="D1893" s="11"/>
      <c r="E1893" s="11"/>
      <c r="F1893" s="11"/>
      <c r="G1893" s="13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36"/>
      <c r="Y1893" s="36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6"/>
      <c r="BE1893" s="16"/>
    </row>
    <row r="1894" spans="1:57" x14ac:dyDescent="0.3">
      <c r="A1894" s="11"/>
      <c r="B1894" s="11"/>
      <c r="C1894" s="11"/>
      <c r="D1894" s="11"/>
      <c r="E1894" s="11"/>
      <c r="F1894" s="11"/>
      <c r="G1894" s="13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36"/>
      <c r="Y1894" s="36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6"/>
      <c r="BE1894" s="16"/>
    </row>
    <row r="1895" spans="1:57" x14ac:dyDescent="0.3">
      <c r="A1895" s="11"/>
      <c r="B1895" s="11"/>
      <c r="C1895" s="11"/>
      <c r="D1895" s="11"/>
      <c r="E1895" s="11"/>
      <c r="F1895" s="11"/>
      <c r="G1895" s="13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36"/>
      <c r="Y1895" s="36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2"/>
      <c r="AL1895" s="11"/>
      <c r="AM1895" s="12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6"/>
      <c r="BE1895" s="16"/>
    </row>
    <row r="1896" spans="1:57" x14ac:dyDescent="0.3">
      <c r="A1896" s="11"/>
      <c r="B1896" s="11"/>
      <c r="C1896" s="11"/>
      <c r="D1896" s="11"/>
      <c r="E1896" s="11"/>
      <c r="F1896" s="11"/>
      <c r="G1896" s="13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36"/>
      <c r="Y1896" s="36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2"/>
      <c r="AN1896" s="12"/>
      <c r="AO1896" s="11"/>
      <c r="AP1896" s="11"/>
      <c r="AQ1896" s="11"/>
      <c r="AR1896" s="11"/>
      <c r="AS1896" s="12"/>
      <c r="AT1896" s="11"/>
      <c r="AU1896" s="11"/>
      <c r="AV1896" s="11"/>
      <c r="AW1896" s="11"/>
      <c r="AX1896" s="11"/>
      <c r="AY1896" s="11"/>
      <c r="AZ1896" s="11"/>
      <c r="BA1896" s="11"/>
      <c r="BB1896" s="12"/>
      <c r="BC1896" s="11"/>
      <c r="BD1896" s="16"/>
      <c r="BE1896" s="16"/>
    </row>
    <row r="1897" spans="1:57" x14ac:dyDescent="0.3">
      <c r="A1897" s="11"/>
      <c r="B1897" s="11"/>
      <c r="C1897" s="11"/>
      <c r="D1897" s="11"/>
      <c r="E1897" s="11"/>
      <c r="F1897" s="11"/>
      <c r="G1897" s="13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36"/>
      <c r="Y1897" s="36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2"/>
      <c r="AL1897" s="12"/>
      <c r="AM1897" s="12"/>
      <c r="AN1897" s="12"/>
      <c r="AO1897" s="11"/>
      <c r="AP1897" s="11"/>
      <c r="AQ1897" s="12"/>
      <c r="AR1897" s="12"/>
      <c r="AS1897" s="12"/>
      <c r="AT1897" s="11"/>
      <c r="AU1897" s="11"/>
      <c r="AV1897" s="11"/>
      <c r="AW1897" s="11"/>
      <c r="AX1897" s="11"/>
      <c r="AY1897" s="11"/>
      <c r="AZ1897" s="11"/>
      <c r="BA1897" s="11"/>
      <c r="BB1897" s="12"/>
      <c r="BC1897" s="11"/>
      <c r="BD1897" s="16"/>
      <c r="BE1897" s="16"/>
    </row>
    <row r="1898" spans="1:57" x14ac:dyDescent="0.3">
      <c r="A1898" s="11"/>
      <c r="B1898" s="11"/>
      <c r="C1898" s="11"/>
      <c r="D1898" s="11"/>
      <c r="E1898" s="11"/>
      <c r="F1898" s="11"/>
      <c r="G1898" s="13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36"/>
      <c r="Y1898" s="36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2"/>
      <c r="AL1898" s="12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6"/>
      <c r="BE1898" s="16"/>
    </row>
    <row r="1899" spans="1:57" x14ac:dyDescent="0.3">
      <c r="A1899" s="11"/>
      <c r="B1899" s="11"/>
      <c r="C1899" s="11"/>
      <c r="D1899" s="11"/>
      <c r="E1899" s="11"/>
      <c r="F1899" s="11"/>
      <c r="G1899" s="13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36"/>
      <c r="Y1899" s="36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2"/>
      <c r="AL1899" s="11"/>
      <c r="AM1899" s="11"/>
      <c r="AN1899" s="11"/>
      <c r="AO1899" s="11"/>
      <c r="AP1899" s="11"/>
      <c r="AQ1899" s="11"/>
      <c r="AR1899" s="11"/>
      <c r="AS1899" s="12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6"/>
      <c r="BE1899" s="16"/>
    </row>
    <row r="1900" spans="1:57" x14ac:dyDescent="0.3">
      <c r="A1900" s="11"/>
      <c r="B1900" s="11"/>
      <c r="C1900" s="11"/>
      <c r="D1900" s="11"/>
      <c r="E1900" s="11"/>
      <c r="F1900" s="11"/>
      <c r="G1900" s="13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36"/>
      <c r="Y1900" s="36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2"/>
      <c r="AL1900" s="12"/>
      <c r="AM1900" s="12"/>
      <c r="AN1900" s="12"/>
      <c r="AO1900" s="11"/>
      <c r="AP1900" s="11"/>
      <c r="AQ1900" s="12"/>
      <c r="AR1900" s="12"/>
      <c r="AS1900" s="12"/>
      <c r="AT1900" s="11"/>
      <c r="AU1900" s="11"/>
      <c r="AV1900" s="11"/>
      <c r="AW1900" s="11"/>
      <c r="AX1900" s="11"/>
      <c r="AY1900" s="11"/>
      <c r="AZ1900" s="11"/>
      <c r="BA1900" s="11"/>
      <c r="BB1900" s="12"/>
      <c r="BC1900" s="11"/>
      <c r="BD1900" s="16"/>
      <c r="BE1900" s="16"/>
    </row>
    <row r="1901" spans="1:57" x14ac:dyDescent="0.3">
      <c r="A1901" s="11"/>
      <c r="B1901" s="11"/>
      <c r="C1901" s="11"/>
      <c r="D1901" s="11"/>
      <c r="E1901" s="11"/>
      <c r="F1901" s="11"/>
      <c r="G1901" s="13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36"/>
      <c r="Y1901" s="36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2"/>
      <c r="AL1901" s="12"/>
      <c r="AM1901" s="12"/>
      <c r="AN1901" s="12"/>
      <c r="AO1901" s="11"/>
      <c r="AP1901" s="11"/>
      <c r="AQ1901" s="12"/>
      <c r="AR1901" s="12"/>
      <c r="AS1901" s="12"/>
      <c r="AT1901" s="11"/>
      <c r="AU1901" s="11"/>
      <c r="AV1901" s="11"/>
      <c r="AW1901" s="11"/>
      <c r="AX1901" s="11"/>
      <c r="AY1901" s="11"/>
      <c r="AZ1901" s="11"/>
      <c r="BA1901" s="11"/>
      <c r="BB1901" s="12"/>
      <c r="BC1901" s="11"/>
      <c r="BD1901" s="16"/>
      <c r="BE1901" s="16"/>
    </row>
    <row r="1902" spans="1:57" x14ac:dyDescent="0.3">
      <c r="A1902" s="11"/>
      <c r="B1902" s="11"/>
      <c r="C1902" s="11"/>
      <c r="D1902" s="11"/>
      <c r="E1902" s="11"/>
      <c r="F1902" s="11"/>
      <c r="G1902" s="13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36"/>
      <c r="Y1902" s="36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2"/>
      <c r="AN1902" s="12"/>
      <c r="AO1902" s="11"/>
      <c r="AP1902" s="11"/>
      <c r="AQ1902" s="12"/>
      <c r="AR1902" s="12"/>
      <c r="AS1902" s="12"/>
      <c r="AT1902" s="11"/>
      <c r="AU1902" s="11"/>
      <c r="AV1902" s="11"/>
      <c r="AW1902" s="11"/>
      <c r="AX1902" s="11"/>
      <c r="AY1902" s="11"/>
      <c r="AZ1902" s="11"/>
      <c r="BA1902" s="11"/>
      <c r="BB1902" s="12"/>
      <c r="BC1902" s="11"/>
      <c r="BD1902" s="16"/>
      <c r="BE1902" s="16"/>
    </row>
    <row r="1903" spans="1:57" x14ac:dyDescent="0.3">
      <c r="A1903" s="11"/>
      <c r="B1903" s="11"/>
      <c r="C1903" s="11"/>
      <c r="D1903" s="11"/>
      <c r="E1903" s="11"/>
      <c r="F1903" s="11"/>
      <c r="G1903" s="13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36"/>
      <c r="Y1903" s="36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2"/>
      <c r="AN1903" s="12"/>
      <c r="AO1903" s="11"/>
      <c r="AP1903" s="11"/>
      <c r="AQ1903" s="12"/>
      <c r="AR1903" s="12"/>
      <c r="AS1903" s="12"/>
      <c r="AT1903" s="11"/>
      <c r="AU1903" s="11"/>
      <c r="AV1903" s="11"/>
      <c r="AW1903" s="11"/>
      <c r="AX1903" s="11"/>
      <c r="AY1903" s="11"/>
      <c r="AZ1903" s="11"/>
      <c r="BA1903" s="11"/>
      <c r="BB1903" s="12"/>
      <c r="BC1903" s="11"/>
      <c r="BD1903" s="16"/>
      <c r="BE1903" s="16"/>
    </row>
    <row r="1904" spans="1:57" x14ac:dyDescent="0.3">
      <c r="A1904" s="11"/>
      <c r="B1904" s="11"/>
      <c r="C1904" s="11"/>
      <c r="D1904" s="11"/>
      <c r="E1904" s="11"/>
      <c r="F1904" s="11"/>
      <c r="G1904" s="13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36"/>
      <c r="Y1904" s="36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2"/>
      <c r="AN1904" s="12"/>
      <c r="AO1904" s="12"/>
      <c r="AP1904" s="12"/>
      <c r="AQ1904" s="12"/>
      <c r="AR1904" s="12"/>
      <c r="AS1904" s="12"/>
      <c r="AT1904" s="11"/>
      <c r="AU1904" s="11"/>
      <c r="AV1904" s="11"/>
      <c r="AW1904" s="11"/>
      <c r="AX1904" s="11"/>
      <c r="AY1904" s="11"/>
      <c r="AZ1904" s="11"/>
      <c r="BA1904" s="11"/>
      <c r="BB1904" s="12"/>
      <c r="BC1904" s="11"/>
      <c r="BD1904" s="16"/>
      <c r="BE1904" s="16"/>
    </row>
    <row r="1905" spans="1:57" x14ac:dyDescent="0.3">
      <c r="A1905" s="11"/>
      <c r="B1905" s="11"/>
      <c r="C1905" s="11"/>
      <c r="D1905" s="11"/>
      <c r="E1905" s="11"/>
      <c r="F1905" s="11"/>
      <c r="G1905" s="13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36"/>
      <c r="Y1905" s="36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2"/>
      <c r="AL1905" s="12"/>
      <c r="AM1905" s="12"/>
      <c r="AN1905" s="12"/>
      <c r="AO1905" s="11"/>
      <c r="AP1905" s="11"/>
      <c r="AQ1905" s="12"/>
      <c r="AR1905" s="12"/>
      <c r="AS1905" s="12"/>
      <c r="AT1905" s="11"/>
      <c r="AU1905" s="11"/>
      <c r="AV1905" s="11"/>
      <c r="AW1905" s="11"/>
      <c r="AX1905" s="11"/>
      <c r="AY1905" s="11"/>
      <c r="AZ1905" s="11"/>
      <c r="BA1905" s="11"/>
      <c r="BB1905" s="12"/>
      <c r="BC1905" s="11"/>
      <c r="BD1905" s="16"/>
      <c r="BE1905" s="16"/>
    </row>
    <row r="1906" spans="1:57" x14ac:dyDescent="0.3">
      <c r="A1906" s="11"/>
      <c r="B1906" s="11"/>
      <c r="C1906" s="11"/>
      <c r="D1906" s="11"/>
      <c r="E1906" s="11"/>
      <c r="F1906" s="11"/>
      <c r="G1906" s="13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36"/>
      <c r="Y1906" s="36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2"/>
      <c r="AN1906" s="12"/>
      <c r="AO1906" s="11"/>
      <c r="AP1906" s="11"/>
      <c r="AQ1906" s="12"/>
      <c r="AR1906" s="12"/>
      <c r="AS1906" s="12"/>
      <c r="AT1906" s="11"/>
      <c r="AU1906" s="11"/>
      <c r="AV1906" s="11"/>
      <c r="AW1906" s="11"/>
      <c r="AX1906" s="11"/>
      <c r="AY1906" s="11"/>
      <c r="AZ1906" s="11"/>
      <c r="BA1906" s="11"/>
      <c r="BB1906" s="12"/>
      <c r="BC1906" s="11"/>
      <c r="BD1906" s="16"/>
      <c r="BE1906" s="16"/>
    </row>
    <row r="1907" spans="1:57" x14ac:dyDescent="0.3">
      <c r="A1907" s="11"/>
      <c r="B1907" s="11"/>
      <c r="C1907" s="11"/>
      <c r="D1907" s="11"/>
      <c r="E1907" s="11"/>
      <c r="F1907" s="11"/>
      <c r="G1907" s="13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36"/>
      <c r="Y1907" s="36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2"/>
      <c r="AN1907" s="12"/>
      <c r="AO1907" s="11"/>
      <c r="AP1907" s="11"/>
      <c r="AQ1907" s="12"/>
      <c r="AR1907" s="12"/>
      <c r="AS1907" s="12"/>
      <c r="AT1907" s="11"/>
      <c r="AU1907" s="11"/>
      <c r="AV1907" s="11"/>
      <c r="AW1907" s="11"/>
      <c r="AX1907" s="11"/>
      <c r="AY1907" s="11"/>
      <c r="AZ1907" s="11"/>
      <c r="BA1907" s="11"/>
      <c r="BB1907" s="12"/>
      <c r="BC1907" s="11"/>
      <c r="BD1907" s="16"/>
      <c r="BE1907" s="16"/>
    </row>
    <row r="1908" spans="1:57" x14ac:dyDescent="0.3">
      <c r="A1908" s="11"/>
      <c r="B1908" s="11"/>
      <c r="C1908" s="11"/>
      <c r="D1908" s="11"/>
      <c r="E1908" s="11"/>
      <c r="F1908" s="11"/>
      <c r="G1908" s="13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36"/>
      <c r="Y1908" s="36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2"/>
      <c r="AL1908" s="12"/>
      <c r="AM1908" s="12"/>
      <c r="AN1908" s="12"/>
      <c r="AO1908" s="11"/>
      <c r="AP1908" s="11"/>
      <c r="AQ1908" s="12"/>
      <c r="AR1908" s="12"/>
      <c r="AS1908" s="12"/>
      <c r="AT1908" s="11"/>
      <c r="AU1908" s="11"/>
      <c r="AV1908" s="11"/>
      <c r="AW1908" s="11"/>
      <c r="AX1908" s="11"/>
      <c r="AY1908" s="11"/>
      <c r="AZ1908" s="11"/>
      <c r="BA1908" s="11"/>
      <c r="BB1908" s="12"/>
      <c r="BC1908" s="11"/>
      <c r="BD1908" s="16"/>
      <c r="BE1908" s="16"/>
    </row>
    <row r="1909" spans="1:57" x14ac:dyDescent="0.3">
      <c r="A1909" s="11"/>
      <c r="B1909" s="11"/>
      <c r="C1909" s="11"/>
      <c r="D1909" s="11"/>
      <c r="E1909" s="11"/>
      <c r="F1909" s="11"/>
      <c r="G1909" s="13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36"/>
      <c r="Y1909" s="36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2"/>
      <c r="AN1909" s="12"/>
      <c r="AO1909" s="11"/>
      <c r="AP1909" s="11"/>
      <c r="AQ1909" s="12"/>
      <c r="AR1909" s="12"/>
      <c r="AS1909" s="12"/>
      <c r="AT1909" s="11"/>
      <c r="AU1909" s="11"/>
      <c r="AV1909" s="11"/>
      <c r="AW1909" s="11"/>
      <c r="AX1909" s="11"/>
      <c r="AY1909" s="11"/>
      <c r="AZ1909" s="11"/>
      <c r="BA1909" s="11"/>
      <c r="BB1909" s="12"/>
      <c r="BC1909" s="11"/>
      <c r="BD1909" s="16"/>
      <c r="BE1909" s="16"/>
    </row>
    <row r="1910" spans="1:57" x14ac:dyDescent="0.3">
      <c r="A1910" s="11"/>
      <c r="B1910" s="11"/>
      <c r="C1910" s="11"/>
      <c r="D1910" s="11"/>
      <c r="E1910" s="11"/>
      <c r="F1910" s="11"/>
      <c r="G1910" s="13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36"/>
      <c r="Y1910" s="36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2"/>
      <c r="AL1910" s="12"/>
      <c r="AM1910" s="11"/>
      <c r="AN1910" s="12"/>
      <c r="AO1910" s="12"/>
      <c r="AP1910" s="12"/>
      <c r="AQ1910" s="12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2"/>
      <c r="BC1910" s="11"/>
      <c r="BD1910" s="16"/>
      <c r="BE1910" s="16"/>
    </row>
    <row r="1911" spans="1:57" x14ac:dyDescent="0.3">
      <c r="A1911" s="11"/>
      <c r="B1911" s="11"/>
      <c r="C1911" s="11"/>
      <c r="D1911" s="11"/>
      <c r="E1911" s="11"/>
      <c r="F1911" s="11"/>
      <c r="G1911" s="13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36"/>
      <c r="Y1911" s="36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2"/>
      <c r="AL1911" s="12"/>
      <c r="AM1911" s="12"/>
      <c r="AN1911" s="12"/>
      <c r="AO1911" s="11"/>
      <c r="AP1911" s="11"/>
      <c r="AQ1911" s="12"/>
      <c r="AR1911" s="12"/>
      <c r="AS1911" s="12"/>
      <c r="AT1911" s="11"/>
      <c r="AU1911" s="11"/>
      <c r="AV1911" s="11"/>
      <c r="AW1911" s="11"/>
      <c r="AX1911" s="11"/>
      <c r="AY1911" s="11"/>
      <c r="AZ1911" s="11"/>
      <c r="BA1911" s="11"/>
      <c r="BB1911" s="12"/>
      <c r="BC1911" s="11"/>
      <c r="BD1911" s="16"/>
      <c r="BE1911" s="16"/>
    </row>
    <row r="1912" spans="1:57" x14ac:dyDescent="0.3">
      <c r="A1912" s="11"/>
      <c r="B1912" s="11"/>
      <c r="C1912" s="11"/>
      <c r="D1912" s="11"/>
      <c r="E1912" s="11"/>
      <c r="F1912" s="11"/>
      <c r="G1912" s="13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36"/>
      <c r="Y1912" s="36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2"/>
      <c r="AL1912" s="12"/>
      <c r="AM1912" s="12"/>
      <c r="AN1912" s="11"/>
      <c r="AO1912" s="11"/>
      <c r="AP1912" s="11"/>
      <c r="AQ1912" s="12"/>
      <c r="AR1912" s="12"/>
      <c r="AS1912" s="12"/>
      <c r="AT1912" s="11"/>
      <c r="AU1912" s="11"/>
      <c r="AV1912" s="11"/>
      <c r="AW1912" s="11"/>
      <c r="AX1912" s="11"/>
      <c r="AY1912" s="11"/>
      <c r="AZ1912" s="11"/>
      <c r="BA1912" s="11"/>
      <c r="BB1912" s="12"/>
      <c r="BC1912" s="11"/>
      <c r="BD1912" s="16"/>
      <c r="BE1912" s="16"/>
    </row>
    <row r="1913" spans="1:57" x14ac:dyDescent="0.3">
      <c r="A1913" s="11"/>
      <c r="B1913" s="11"/>
      <c r="C1913" s="11"/>
      <c r="D1913" s="11"/>
      <c r="E1913" s="11"/>
      <c r="F1913" s="11"/>
      <c r="G1913" s="13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36"/>
      <c r="Y1913" s="36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2"/>
      <c r="AL1913" s="12"/>
      <c r="AM1913" s="12"/>
      <c r="AN1913" s="12"/>
      <c r="AO1913" s="11"/>
      <c r="AP1913" s="11"/>
      <c r="AQ1913" s="12"/>
      <c r="AR1913" s="12"/>
      <c r="AS1913" s="12"/>
      <c r="AT1913" s="11"/>
      <c r="AU1913" s="11"/>
      <c r="AV1913" s="11"/>
      <c r="AW1913" s="11"/>
      <c r="AX1913" s="11"/>
      <c r="AY1913" s="11"/>
      <c r="AZ1913" s="11"/>
      <c r="BA1913" s="11"/>
      <c r="BB1913" s="12"/>
      <c r="BC1913" s="11"/>
      <c r="BD1913" s="16"/>
      <c r="BE1913" s="16"/>
    </row>
    <row r="1914" spans="1:57" x14ac:dyDescent="0.3">
      <c r="A1914" s="11"/>
      <c r="B1914" s="11"/>
      <c r="C1914" s="11"/>
      <c r="D1914" s="11"/>
      <c r="E1914" s="11"/>
      <c r="F1914" s="11"/>
      <c r="G1914" s="13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36"/>
      <c r="Y1914" s="36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2"/>
      <c r="AL1914" s="11"/>
      <c r="AM1914" s="11"/>
      <c r="AN1914" s="11"/>
      <c r="AO1914" s="11"/>
      <c r="AP1914" s="11"/>
      <c r="AQ1914" s="11"/>
      <c r="AR1914" s="11"/>
      <c r="AS1914" s="12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6"/>
      <c r="BE1914" s="16"/>
    </row>
    <row r="1915" spans="1:57" x14ac:dyDescent="0.3">
      <c r="A1915" s="11"/>
      <c r="B1915" s="11"/>
      <c r="C1915" s="11"/>
      <c r="D1915" s="11"/>
      <c r="E1915" s="11"/>
      <c r="F1915" s="11"/>
      <c r="G1915" s="13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36"/>
      <c r="Y1915" s="36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2"/>
      <c r="AN1915" s="12"/>
      <c r="AO1915" s="11"/>
      <c r="AP1915" s="11"/>
      <c r="AQ1915" s="12"/>
      <c r="AR1915" s="11"/>
      <c r="AS1915" s="12"/>
      <c r="AT1915" s="11"/>
      <c r="AU1915" s="11"/>
      <c r="AV1915" s="11"/>
      <c r="AW1915" s="11"/>
      <c r="AX1915" s="11"/>
      <c r="AY1915" s="11"/>
      <c r="AZ1915" s="11"/>
      <c r="BA1915" s="11"/>
      <c r="BB1915" s="12"/>
      <c r="BC1915" s="11"/>
      <c r="BD1915" s="16"/>
      <c r="BE1915" s="16"/>
    </row>
    <row r="1916" spans="1:57" x14ac:dyDescent="0.3">
      <c r="A1916" s="11"/>
      <c r="B1916" s="11"/>
      <c r="C1916" s="11"/>
      <c r="D1916" s="11"/>
      <c r="E1916" s="11"/>
      <c r="F1916" s="11"/>
      <c r="G1916" s="13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36"/>
      <c r="Y1916" s="36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2"/>
      <c r="AN1916" s="12"/>
      <c r="AO1916" s="11"/>
      <c r="AP1916" s="11"/>
      <c r="AQ1916" s="12"/>
      <c r="AR1916" s="12"/>
      <c r="AS1916" s="12"/>
      <c r="AT1916" s="11"/>
      <c r="AU1916" s="11"/>
      <c r="AV1916" s="11"/>
      <c r="AW1916" s="11"/>
      <c r="AX1916" s="11"/>
      <c r="AY1916" s="11"/>
      <c r="AZ1916" s="11"/>
      <c r="BA1916" s="11"/>
      <c r="BB1916" s="12"/>
      <c r="BC1916" s="11"/>
      <c r="BD1916" s="16"/>
      <c r="BE1916" s="16"/>
    </row>
    <row r="1917" spans="1:57" x14ac:dyDescent="0.3">
      <c r="A1917" s="11"/>
      <c r="B1917" s="11"/>
      <c r="C1917" s="11"/>
      <c r="D1917" s="11"/>
      <c r="E1917" s="11"/>
      <c r="F1917" s="11"/>
      <c r="G1917" s="13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36"/>
      <c r="Y1917" s="36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2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6"/>
      <c r="BE1917" s="16"/>
    </row>
    <row r="1918" spans="1:57" x14ac:dyDescent="0.3">
      <c r="A1918" s="11"/>
      <c r="B1918" s="11"/>
      <c r="C1918" s="11"/>
      <c r="D1918" s="11"/>
      <c r="E1918" s="11"/>
      <c r="F1918" s="11"/>
      <c r="G1918" s="13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36"/>
      <c r="Y1918" s="36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2"/>
      <c r="AL1918" s="12"/>
      <c r="AM1918" s="12"/>
      <c r="AN1918" s="12"/>
      <c r="AO1918" s="11"/>
      <c r="AP1918" s="11"/>
      <c r="AQ1918" s="12"/>
      <c r="AR1918" s="12"/>
      <c r="AS1918" s="12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6"/>
      <c r="BE1918" s="16"/>
    </row>
    <row r="1919" spans="1:57" x14ac:dyDescent="0.3">
      <c r="A1919" s="11"/>
      <c r="B1919" s="11"/>
      <c r="C1919" s="11"/>
      <c r="D1919" s="11"/>
      <c r="E1919" s="11"/>
      <c r="F1919" s="11"/>
      <c r="G1919" s="13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36"/>
      <c r="Y1919" s="36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6"/>
      <c r="BE1919" s="16"/>
    </row>
    <row r="1920" spans="1:57" x14ac:dyDescent="0.3">
      <c r="A1920" s="11"/>
      <c r="B1920" s="11"/>
      <c r="C1920" s="11"/>
      <c r="D1920" s="11"/>
      <c r="E1920" s="11"/>
      <c r="F1920" s="11"/>
      <c r="G1920" s="13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36"/>
      <c r="Y1920" s="36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2"/>
      <c r="AN1920" s="12"/>
      <c r="AO1920" s="11"/>
      <c r="AP1920" s="11"/>
      <c r="AQ1920" s="12"/>
      <c r="AR1920" s="12"/>
      <c r="AS1920" s="12"/>
      <c r="AT1920" s="11"/>
      <c r="AU1920" s="11"/>
      <c r="AV1920" s="11"/>
      <c r="AW1920" s="11"/>
      <c r="AX1920" s="11"/>
      <c r="AY1920" s="11"/>
      <c r="AZ1920" s="11"/>
      <c r="BA1920" s="11"/>
      <c r="BB1920" s="12"/>
      <c r="BC1920" s="11"/>
      <c r="BD1920" s="16"/>
      <c r="BE1920" s="16"/>
    </row>
    <row r="1921" spans="1:57" x14ac:dyDescent="0.3">
      <c r="A1921" s="11"/>
      <c r="B1921" s="11"/>
      <c r="C1921" s="11"/>
      <c r="D1921" s="11"/>
      <c r="E1921" s="11"/>
      <c r="F1921" s="11"/>
      <c r="G1921" s="13"/>
      <c r="H1921" s="13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36"/>
      <c r="Y1921" s="36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2"/>
      <c r="BC1921" s="11"/>
      <c r="BD1921" s="16"/>
      <c r="BE1921" s="16"/>
    </row>
    <row r="1922" spans="1:57" x14ac:dyDescent="0.3">
      <c r="A1922" s="11"/>
      <c r="B1922" s="11"/>
      <c r="C1922" s="11"/>
      <c r="D1922" s="11"/>
      <c r="E1922" s="11"/>
      <c r="F1922" s="11"/>
      <c r="G1922" s="13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36"/>
      <c r="Y1922" s="36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2"/>
      <c r="AL1922" s="12"/>
      <c r="AM1922" s="11"/>
      <c r="AN1922" s="11"/>
      <c r="AO1922" s="11"/>
      <c r="AP1922" s="11"/>
      <c r="AQ1922" s="11"/>
      <c r="AR1922" s="11"/>
      <c r="AS1922" s="12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6"/>
      <c r="BE1922" s="16"/>
    </row>
    <row r="1923" spans="1:57" x14ac:dyDescent="0.3">
      <c r="A1923" s="11"/>
      <c r="B1923" s="11"/>
      <c r="C1923" s="11"/>
      <c r="D1923" s="11"/>
      <c r="E1923" s="11"/>
      <c r="F1923" s="11"/>
      <c r="G1923" s="13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36"/>
      <c r="Y1923" s="36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2"/>
      <c r="AL1923" s="12"/>
      <c r="AM1923" s="11"/>
      <c r="AN1923" s="11"/>
      <c r="AO1923" s="11"/>
      <c r="AP1923" s="11"/>
      <c r="AQ1923" s="11"/>
      <c r="AR1923" s="11"/>
      <c r="AS1923" s="12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6"/>
      <c r="BE1923" s="16"/>
    </row>
    <row r="1924" spans="1:57" x14ac:dyDescent="0.3">
      <c r="A1924" s="11"/>
      <c r="B1924" s="49"/>
      <c r="C1924" s="11"/>
      <c r="D1924" s="11"/>
      <c r="E1924" s="11"/>
      <c r="F1924" s="11"/>
      <c r="G1924" s="13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36"/>
      <c r="Y1924" s="36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6"/>
      <c r="BE1924" s="16"/>
    </row>
    <row r="1925" spans="1:57" x14ac:dyDescent="0.3">
      <c r="A1925" s="11"/>
      <c r="B1925" s="11"/>
      <c r="C1925" s="11"/>
      <c r="D1925" s="11"/>
      <c r="E1925" s="11"/>
      <c r="F1925" s="11"/>
      <c r="G1925" s="13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36"/>
      <c r="Y1925" s="36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6"/>
      <c r="BE1925" s="16"/>
    </row>
    <row r="1926" spans="1:57" x14ac:dyDescent="0.3">
      <c r="A1926" s="11"/>
      <c r="B1926" s="11"/>
      <c r="C1926" s="11"/>
      <c r="D1926" s="11"/>
      <c r="E1926" s="11"/>
      <c r="F1926" s="11"/>
      <c r="G1926" s="13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36"/>
      <c r="Y1926" s="36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1"/>
      <c r="AU1926" s="11"/>
      <c r="AV1926" s="11"/>
      <c r="AW1926" s="11"/>
      <c r="AX1926" s="11"/>
      <c r="AY1926" s="11"/>
      <c r="AZ1926" s="11"/>
      <c r="BA1926" s="11"/>
      <c r="BB1926" s="12"/>
      <c r="BC1926" s="11"/>
      <c r="BD1926" s="16"/>
      <c r="BE1926" s="16"/>
    </row>
    <row r="1927" spans="1:57" x14ac:dyDescent="0.3">
      <c r="A1927" s="11"/>
      <c r="B1927" s="11"/>
      <c r="C1927" s="11"/>
      <c r="D1927" s="11"/>
      <c r="E1927" s="11"/>
      <c r="F1927" s="11"/>
      <c r="G1927" s="13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36"/>
      <c r="Y1927" s="36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2"/>
      <c r="AN1927" s="12"/>
      <c r="AO1927" s="11"/>
      <c r="AP1927" s="11"/>
      <c r="AQ1927" s="12"/>
      <c r="AR1927" s="12"/>
      <c r="AS1927" s="12"/>
      <c r="AT1927" s="11"/>
      <c r="AU1927" s="11"/>
      <c r="AV1927" s="11"/>
      <c r="AW1927" s="11"/>
      <c r="AX1927" s="11"/>
      <c r="AY1927" s="11"/>
      <c r="AZ1927" s="11"/>
      <c r="BA1927" s="11"/>
      <c r="BB1927" s="12"/>
      <c r="BC1927" s="11"/>
      <c r="BD1927" s="16"/>
      <c r="BE1927" s="16"/>
    </row>
    <row r="1928" spans="1:57" x14ac:dyDescent="0.3">
      <c r="A1928" s="11"/>
      <c r="B1928" s="11"/>
      <c r="C1928" s="11"/>
      <c r="D1928" s="11"/>
      <c r="E1928" s="11"/>
      <c r="F1928" s="11"/>
      <c r="G1928" s="13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36"/>
      <c r="Y1928" s="36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2"/>
      <c r="BC1928" s="11"/>
      <c r="BD1928" s="16"/>
      <c r="BE1928" s="16"/>
    </row>
    <row r="1929" spans="1:57" x14ac:dyDescent="0.3">
      <c r="A1929" s="11"/>
      <c r="B1929" s="11"/>
      <c r="C1929" s="11"/>
      <c r="D1929" s="11"/>
      <c r="E1929" s="11"/>
      <c r="F1929" s="11"/>
      <c r="G1929" s="13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36"/>
      <c r="Y1929" s="36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2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6"/>
      <c r="BE1929" s="16"/>
    </row>
    <row r="1930" spans="1:57" x14ac:dyDescent="0.3">
      <c r="A1930" s="11"/>
      <c r="B1930" s="11"/>
      <c r="C1930" s="11"/>
      <c r="D1930" s="11"/>
      <c r="E1930" s="11"/>
      <c r="F1930" s="11"/>
      <c r="G1930" s="13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36"/>
      <c r="Y1930" s="36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6"/>
      <c r="BE1930" s="16"/>
    </row>
    <row r="1931" spans="1:57" x14ac:dyDescent="0.3">
      <c r="A1931" s="11"/>
      <c r="B1931" s="11"/>
      <c r="C1931" s="11"/>
      <c r="D1931" s="11"/>
      <c r="E1931" s="11"/>
      <c r="F1931" s="11"/>
      <c r="G1931" s="13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36"/>
      <c r="Y1931" s="36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2"/>
      <c r="AL1931" s="12"/>
      <c r="AM1931" s="12"/>
      <c r="AN1931" s="11"/>
      <c r="AO1931" s="11"/>
      <c r="AP1931" s="11"/>
      <c r="AQ1931" s="12"/>
      <c r="AR1931" s="11"/>
      <c r="AS1931" s="12"/>
      <c r="AT1931" s="11"/>
      <c r="AU1931" s="11"/>
      <c r="AV1931" s="11"/>
      <c r="AW1931" s="11"/>
      <c r="AX1931" s="11"/>
      <c r="AY1931" s="11"/>
      <c r="AZ1931" s="11"/>
      <c r="BA1931" s="11"/>
      <c r="BB1931" s="12"/>
      <c r="BC1931" s="11"/>
      <c r="BD1931" s="16"/>
      <c r="BE1931" s="16"/>
    </row>
    <row r="1932" spans="1:57" x14ac:dyDescent="0.3">
      <c r="A1932" s="11"/>
      <c r="B1932" s="11"/>
      <c r="C1932" s="11"/>
      <c r="D1932" s="11"/>
      <c r="E1932" s="11"/>
      <c r="F1932" s="11"/>
      <c r="G1932" s="13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36"/>
      <c r="Y1932" s="36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6"/>
      <c r="BE1932" s="16"/>
    </row>
    <row r="1933" spans="1:57" x14ac:dyDescent="0.3">
      <c r="A1933" s="11"/>
      <c r="B1933" s="11"/>
      <c r="C1933" s="11"/>
      <c r="D1933" s="11"/>
      <c r="E1933" s="11"/>
      <c r="F1933" s="11"/>
      <c r="G1933" s="13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36"/>
      <c r="Y1933" s="36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6"/>
      <c r="BE1933" s="16"/>
    </row>
    <row r="1934" spans="1:57" x14ac:dyDescent="0.3">
      <c r="A1934" s="11"/>
      <c r="B1934" s="11"/>
      <c r="C1934" s="11"/>
      <c r="D1934" s="11"/>
      <c r="E1934" s="11"/>
      <c r="F1934" s="11"/>
      <c r="G1934" s="13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36"/>
      <c r="Y1934" s="36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6"/>
      <c r="BE1934" s="16"/>
    </row>
    <row r="1935" spans="1:57" x14ac:dyDescent="0.3">
      <c r="A1935" s="11"/>
      <c r="B1935" s="49"/>
      <c r="C1935" s="11"/>
      <c r="D1935" s="11"/>
      <c r="E1935" s="11"/>
      <c r="F1935" s="11"/>
      <c r="G1935" s="13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36"/>
      <c r="Y1935" s="36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2"/>
      <c r="AL1935" s="12"/>
      <c r="AM1935" s="12"/>
      <c r="AN1935" s="12"/>
      <c r="AO1935" s="11"/>
      <c r="AP1935" s="11"/>
      <c r="AQ1935" s="12"/>
      <c r="AR1935" s="12"/>
      <c r="AS1935" s="12"/>
      <c r="AT1935" s="11"/>
      <c r="AU1935" s="11"/>
      <c r="AV1935" s="11"/>
      <c r="AW1935" s="11"/>
      <c r="AX1935" s="11"/>
      <c r="AY1935" s="11"/>
      <c r="AZ1935" s="11"/>
      <c r="BA1935" s="11"/>
      <c r="BB1935" s="12"/>
      <c r="BC1935" s="11"/>
      <c r="BD1935" s="16"/>
      <c r="BE1935" s="16"/>
    </row>
    <row r="1936" spans="1:57" x14ac:dyDescent="0.3">
      <c r="A1936" s="11"/>
      <c r="B1936" s="11"/>
      <c r="C1936" s="11"/>
      <c r="D1936" s="11"/>
      <c r="E1936" s="11"/>
      <c r="F1936" s="11"/>
      <c r="G1936" s="13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36"/>
      <c r="Y1936" s="36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6"/>
      <c r="BE1936" s="16"/>
    </row>
    <row r="1937" spans="1:57" x14ac:dyDescent="0.3">
      <c r="A1937" s="11"/>
      <c r="B1937" s="11"/>
      <c r="C1937" s="11"/>
      <c r="D1937" s="11"/>
      <c r="E1937" s="11"/>
      <c r="F1937" s="11"/>
      <c r="G1937" s="13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36"/>
      <c r="Y1937" s="36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6"/>
      <c r="BE1937" s="16"/>
    </row>
    <row r="1938" spans="1:57" x14ac:dyDescent="0.3">
      <c r="A1938" s="11"/>
      <c r="B1938" s="11"/>
      <c r="C1938" s="11"/>
      <c r="D1938" s="11"/>
      <c r="E1938" s="11"/>
      <c r="F1938" s="11"/>
      <c r="G1938" s="13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36"/>
      <c r="Y1938" s="36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6"/>
      <c r="BE1938" s="16"/>
    </row>
    <row r="1939" spans="1:57" x14ac:dyDescent="0.3">
      <c r="A1939" s="11"/>
      <c r="B1939" s="11"/>
      <c r="C1939" s="11"/>
      <c r="D1939" s="11"/>
      <c r="E1939" s="11"/>
      <c r="F1939" s="11"/>
      <c r="G1939" s="13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36"/>
      <c r="Y1939" s="36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2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6"/>
      <c r="BE1939" s="16"/>
    </row>
    <row r="1940" spans="1:57" x14ac:dyDescent="0.3">
      <c r="A1940" s="11"/>
      <c r="B1940" s="11"/>
      <c r="C1940" s="11"/>
      <c r="D1940" s="11"/>
      <c r="E1940" s="11"/>
      <c r="F1940" s="11"/>
      <c r="G1940" s="13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36"/>
      <c r="Y1940" s="36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6"/>
      <c r="BE1940" s="16"/>
    </row>
    <row r="1941" spans="1:57" x14ac:dyDescent="0.3">
      <c r="A1941" s="11"/>
      <c r="B1941" s="11"/>
      <c r="C1941" s="11"/>
      <c r="D1941" s="11"/>
      <c r="E1941" s="11"/>
      <c r="F1941" s="11"/>
      <c r="G1941" s="13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36"/>
      <c r="Y1941" s="36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2"/>
      <c r="AL1941" s="12"/>
      <c r="AM1941" s="11"/>
      <c r="AN1941" s="11"/>
      <c r="AO1941" s="11"/>
      <c r="AP1941" s="11"/>
      <c r="AQ1941" s="11"/>
      <c r="AR1941" s="11"/>
      <c r="AS1941" s="12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6"/>
      <c r="BE1941" s="16"/>
    </row>
    <row r="1942" spans="1:57" x14ac:dyDescent="0.3">
      <c r="A1942" s="11"/>
      <c r="B1942" s="11"/>
      <c r="C1942" s="11"/>
      <c r="D1942" s="11"/>
      <c r="E1942" s="11"/>
      <c r="F1942" s="11"/>
      <c r="G1942" s="13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36"/>
      <c r="Y1942" s="36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2"/>
      <c r="AL1942" s="12"/>
      <c r="AM1942" s="12"/>
      <c r="AN1942" s="12"/>
      <c r="AO1942" s="11"/>
      <c r="AP1942" s="11"/>
      <c r="AQ1942" s="12"/>
      <c r="AR1942" s="12"/>
      <c r="AS1942" s="12"/>
      <c r="AT1942" s="11"/>
      <c r="AU1942" s="11"/>
      <c r="AV1942" s="11"/>
      <c r="AW1942" s="11"/>
      <c r="AX1942" s="11"/>
      <c r="AY1942" s="11"/>
      <c r="AZ1942" s="11"/>
      <c r="BA1942" s="11"/>
      <c r="BB1942" s="12"/>
      <c r="BC1942" s="11"/>
      <c r="BD1942" s="16"/>
      <c r="BE1942" s="16"/>
    </row>
    <row r="1943" spans="1:57" x14ac:dyDescent="0.3">
      <c r="A1943" s="11"/>
      <c r="B1943" s="11"/>
      <c r="C1943" s="11"/>
      <c r="D1943" s="11"/>
      <c r="E1943" s="11"/>
      <c r="F1943" s="12"/>
      <c r="G1943" s="11"/>
      <c r="H1943" s="13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2"/>
      <c r="U1943" s="11"/>
      <c r="V1943" s="11"/>
      <c r="W1943" s="11"/>
      <c r="X1943" s="36"/>
      <c r="Y1943" s="36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2"/>
      <c r="BC1943" s="11"/>
      <c r="BD1943" s="16"/>
      <c r="BE1943" s="16"/>
    </row>
    <row r="1944" spans="1:57" x14ac:dyDescent="0.3">
      <c r="A1944" s="11"/>
      <c r="B1944" s="11"/>
      <c r="C1944" s="11"/>
      <c r="D1944" s="11"/>
      <c r="E1944" s="11"/>
      <c r="F1944" s="12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2"/>
      <c r="U1944" s="11"/>
      <c r="V1944" s="11"/>
      <c r="W1944" s="11"/>
      <c r="X1944" s="36"/>
      <c r="Y1944" s="36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6"/>
      <c r="BE1944" s="16"/>
    </row>
    <row r="1945" spans="1:57" x14ac:dyDescent="0.3">
      <c r="A1945" s="11"/>
      <c r="B1945" s="11"/>
      <c r="C1945" s="11"/>
      <c r="D1945" s="11"/>
      <c r="E1945" s="11"/>
      <c r="F1945" s="12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2"/>
      <c r="U1945" s="11"/>
      <c r="V1945" s="11"/>
      <c r="W1945" s="11"/>
      <c r="X1945" s="36"/>
      <c r="Y1945" s="36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2"/>
      <c r="BC1945" s="11"/>
      <c r="BD1945" s="16"/>
      <c r="BE1945" s="16"/>
    </row>
    <row r="1946" spans="1:57" x14ac:dyDescent="0.3">
      <c r="A1946" s="11"/>
      <c r="B1946" s="11"/>
      <c r="C1946" s="11"/>
      <c r="D1946" s="11"/>
      <c r="E1946" s="11"/>
      <c r="F1946" s="12"/>
      <c r="G1946" s="12"/>
      <c r="H1946" s="13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2"/>
      <c r="U1946" s="11"/>
      <c r="V1946" s="11"/>
      <c r="W1946" s="11"/>
      <c r="X1946" s="36"/>
      <c r="Y1946" s="36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2"/>
      <c r="AL1946" s="12"/>
      <c r="AM1946" s="12"/>
      <c r="AN1946" s="12"/>
      <c r="AO1946" s="11"/>
      <c r="AP1946" s="11"/>
      <c r="AQ1946" s="12"/>
      <c r="AR1946" s="12"/>
      <c r="AS1946" s="12"/>
      <c r="AT1946" s="11"/>
      <c r="AU1946" s="11"/>
      <c r="AV1946" s="11"/>
      <c r="AW1946" s="11"/>
      <c r="AX1946" s="11"/>
      <c r="AY1946" s="11"/>
      <c r="AZ1946" s="11"/>
      <c r="BA1946" s="11"/>
      <c r="BB1946" s="12"/>
      <c r="BC1946" s="11"/>
      <c r="BD1946" s="16"/>
      <c r="BE1946" s="16"/>
    </row>
    <row r="1947" spans="1:57" x14ac:dyDescent="0.3">
      <c r="A1947" s="11"/>
      <c r="B1947" s="11"/>
      <c r="C1947" s="11"/>
      <c r="D1947" s="11"/>
      <c r="E1947" s="11"/>
      <c r="F1947" s="12"/>
      <c r="G1947" s="11"/>
      <c r="H1947" s="13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2"/>
      <c r="U1947" s="11"/>
      <c r="V1947" s="11"/>
      <c r="W1947" s="11"/>
      <c r="X1947" s="36"/>
      <c r="Y1947" s="36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2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2"/>
      <c r="BC1947" s="11"/>
      <c r="BD1947" s="16"/>
      <c r="BE1947" s="16"/>
    </row>
    <row r="1948" spans="1:57" x14ac:dyDescent="0.3">
      <c r="A1948" s="11"/>
      <c r="B1948" s="11"/>
      <c r="C1948" s="11"/>
      <c r="D1948" s="11"/>
      <c r="E1948" s="11"/>
      <c r="F1948" s="12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2"/>
      <c r="U1948" s="11"/>
      <c r="V1948" s="11"/>
      <c r="W1948" s="11"/>
      <c r="X1948" s="36"/>
      <c r="Y1948" s="36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2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2"/>
      <c r="BC1948" s="11"/>
      <c r="BD1948" s="16"/>
      <c r="BE1948" s="16"/>
    </row>
    <row r="1949" spans="1:57" x14ac:dyDescent="0.3">
      <c r="A1949" s="11"/>
      <c r="B1949" s="11"/>
      <c r="C1949" s="11"/>
      <c r="D1949" s="11"/>
      <c r="E1949" s="11"/>
      <c r="F1949" s="12"/>
      <c r="G1949" s="11"/>
      <c r="H1949" s="13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2"/>
      <c r="U1949" s="11"/>
      <c r="V1949" s="11"/>
      <c r="W1949" s="11"/>
      <c r="X1949" s="36"/>
      <c r="Y1949" s="36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2"/>
      <c r="AL1949" s="11"/>
      <c r="AM1949" s="12"/>
      <c r="AN1949" s="11"/>
      <c r="AO1949" s="11"/>
      <c r="AP1949" s="11"/>
      <c r="AQ1949" s="12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2"/>
      <c r="BC1949" s="11"/>
      <c r="BD1949" s="16"/>
      <c r="BE1949" s="16"/>
    </row>
    <row r="1950" spans="1:57" x14ac:dyDescent="0.3">
      <c r="A1950" s="11"/>
      <c r="B1950" s="11"/>
      <c r="C1950" s="11"/>
      <c r="D1950" s="11"/>
      <c r="E1950" s="11"/>
      <c r="F1950" s="12"/>
      <c r="G1950" s="12"/>
      <c r="H1950" s="13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2"/>
      <c r="U1950" s="11"/>
      <c r="V1950" s="11"/>
      <c r="W1950" s="11"/>
      <c r="X1950" s="36"/>
      <c r="Y1950" s="36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2"/>
      <c r="AN1950" s="12"/>
      <c r="AO1950" s="11"/>
      <c r="AP1950" s="11"/>
      <c r="AQ1950" s="12"/>
      <c r="AR1950" s="12"/>
      <c r="AS1950" s="12"/>
      <c r="AT1950" s="11"/>
      <c r="AU1950" s="11"/>
      <c r="AV1950" s="11"/>
      <c r="AW1950" s="11"/>
      <c r="AX1950" s="11"/>
      <c r="AY1950" s="11"/>
      <c r="AZ1950" s="11"/>
      <c r="BA1950" s="11"/>
      <c r="BB1950" s="12"/>
      <c r="BC1950" s="11"/>
      <c r="BD1950" s="16"/>
      <c r="BE1950" s="16"/>
    </row>
    <row r="1951" spans="1:57" x14ac:dyDescent="0.3">
      <c r="A1951" s="11"/>
      <c r="B1951" s="11"/>
      <c r="C1951" s="11"/>
      <c r="D1951" s="11"/>
      <c r="E1951" s="11"/>
      <c r="F1951" s="12"/>
      <c r="G1951" s="12"/>
      <c r="H1951" s="13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2"/>
      <c r="U1951" s="11"/>
      <c r="V1951" s="11"/>
      <c r="W1951" s="11"/>
      <c r="X1951" s="36"/>
      <c r="Y1951" s="36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2"/>
      <c r="AL1951" s="12"/>
      <c r="AM1951" s="12"/>
      <c r="AN1951" s="12"/>
      <c r="AO1951" s="11"/>
      <c r="AP1951" s="11"/>
      <c r="AQ1951" s="11"/>
      <c r="AR1951" s="11"/>
      <c r="AS1951" s="12"/>
      <c r="AT1951" s="11"/>
      <c r="AU1951" s="11"/>
      <c r="AV1951" s="11"/>
      <c r="AW1951" s="11"/>
      <c r="AX1951" s="11"/>
      <c r="AY1951" s="11"/>
      <c r="AZ1951" s="11"/>
      <c r="BA1951" s="11"/>
      <c r="BB1951" s="12"/>
      <c r="BC1951" s="11"/>
      <c r="BD1951" s="16"/>
      <c r="BE1951" s="16"/>
    </row>
    <row r="1952" spans="1:57" x14ac:dyDescent="0.3">
      <c r="A1952" s="11"/>
      <c r="B1952" s="11"/>
      <c r="C1952" s="11"/>
      <c r="D1952" s="11"/>
      <c r="E1952" s="11"/>
      <c r="F1952" s="12"/>
      <c r="G1952" s="12"/>
      <c r="H1952" s="13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2"/>
      <c r="U1952" s="11"/>
      <c r="V1952" s="11"/>
      <c r="W1952" s="11"/>
      <c r="X1952" s="36"/>
      <c r="Y1952" s="36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2"/>
      <c r="AL1952" s="12"/>
      <c r="AM1952" s="12"/>
      <c r="AN1952" s="11"/>
      <c r="AO1952" s="11"/>
      <c r="AP1952" s="11"/>
      <c r="AQ1952" s="12"/>
      <c r="AR1952" s="12"/>
      <c r="AS1952" s="12"/>
      <c r="AT1952" s="11"/>
      <c r="AU1952" s="11"/>
      <c r="AV1952" s="11"/>
      <c r="AW1952" s="11"/>
      <c r="AX1952" s="11"/>
      <c r="AY1952" s="11"/>
      <c r="AZ1952" s="11"/>
      <c r="BA1952" s="11"/>
      <c r="BB1952" s="12"/>
      <c r="BC1952" s="11"/>
      <c r="BD1952" s="16"/>
      <c r="BE1952" s="16"/>
    </row>
    <row r="1953" spans="1:57" x14ac:dyDescent="0.3">
      <c r="A1953" s="11"/>
      <c r="B1953" s="11"/>
      <c r="C1953" s="11"/>
      <c r="D1953" s="11"/>
      <c r="E1953" s="11"/>
      <c r="F1953" s="12"/>
      <c r="G1953" s="12"/>
      <c r="H1953" s="13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2"/>
      <c r="U1953" s="11"/>
      <c r="V1953" s="11"/>
      <c r="W1953" s="11"/>
      <c r="X1953" s="36"/>
      <c r="Y1953" s="36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2"/>
      <c r="AL1953" s="12"/>
      <c r="AM1953" s="12"/>
      <c r="AN1953" s="12"/>
      <c r="AO1953" s="11"/>
      <c r="AP1953" s="11"/>
      <c r="AQ1953" s="12"/>
      <c r="AR1953" s="12"/>
      <c r="AS1953" s="12"/>
      <c r="AT1953" s="11"/>
      <c r="AU1953" s="11"/>
      <c r="AV1953" s="11"/>
      <c r="AW1953" s="11"/>
      <c r="AX1953" s="11"/>
      <c r="AY1953" s="11"/>
      <c r="AZ1953" s="11"/>
      <c r="BA1953" s="11"/>
      <c r="BB1953" s="12"/>
      <c r="BC1953" s="11"/>
      <c r="BD1953" s="16"/>
      <c r="BE1953" s="16"/>
    </row>
    <row r="1954" spans="1:57" x14ac:dyDescent="0.3">
      <c r="A1954" s="11"/>
      <c r="B1954" s="11"/>
      <c r="C1954" s="11"/>
      <c r="D1954" s="11"/>
      <c r="E1954" s="11"/>
      <c r="F1954" s="12"/>
      <c r="G1954" s="12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2"/>
      <c r="U1954" s="11"/>
      <c r="V1954" s="11"/>
      <c r="W1954" s="11"/>
      <c r="X1954" s="36"/>
      <c r="Y1954" s="36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2"/>
      <c r="AL1954" s="11"/>
      <c r="AM1954" s="12"/>
      <c r="AN1954" s="12"/>
      <c r="AO1954" s="11"/>
      <c r="AP1954" s="11"/>
      <c r="AQ1954" s="12"/>
      <c r="AR1954" s="12"/>
      <c r="AS1954" s="12"/>
      <c r="AT1954" s="11"/>
      <c r="AU1954" s="11"/>
      <c r="AV1954" s="11"/>
      <c r="AW1954" s="11"/>
      <c r="AX1954" s="11"/>
      <c r="AY1954" s="11"/>
      <c r="AZ1954" s="11"/>
      <c r="BA1954" s="11"/>
      <c r="BB1954" s="12"/>
      <c r="BC1954" s="11"/>
      <c r="BD1954" s="16"/>
      <c r="BE1954" s="16"/>
    </row>
    <row r="1955" spans="1:57" x14ac:dyDescent="0.3">
      <c r="A1955" s="11"/>
      <c r="B1955" s="11"/>
      <c r="C1955" s="11"/>
      <c r="D1955" s="11"/>
      <c r="E1955" s="11"/>
      <c r="F1955" s="12"/>
      <c r="G1955" s="12"/>
      <c r="H1955" s="13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2"/>
      <c r="U1955" s="11"/>
      <c r="V1955" s="11"/>
      <c r="W1955" s="11"/>
      <c r="X1955" s="36"/>
      <c r="Y1955" s="36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6"/>
      <c r="BE1955" s="16"/>
    </row>
    <row r="1956" spans="1:57" x14ac:dyDescent="0.3">
      <c r="A1956" s="11"/>
      <c r="B1956" s="11"/>
      <c r="C1956" s="11"/>
      <c r="D1956" s="11"/>
      <c r="E1956" s="11"/>
      <c r="F1956" s="12"/>
      <c r="G1956" s="12"/>
      <c r="H1956" s="13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2"/>
      <c r="U1956" s="11"/>
      <c r="V1956" s="11"/>
      <c r="W1956" s="11"/>
      <c r="X1956" s="36"/>
      <c r="Y1956" s="36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2"/>
      <c r="AL1956" s="11"/>
      <c r="AM1956" s="12"/>
      <c r="AN1956" s="12"/>
      <c r="AO1956" s="11"/>
      <c r="AP1956" s="11"/>
      <c r="AQ1956" s="12"/>
      <c r="AR1956" s="12"/>
      <c r="AS1956" s="12"/>
      <c r="AT1956" s="11"/>
      <c r="AU1956" s="11"/>
      <c r="AV1956" s="11"/>
      <c r="AW1956" s="11"/>
      <c r="AX1956" s="11"/>
      <c r="AY1956" s="11"/>
      <c r="AZ1956" s="11"/>
      <c r="BA1956" s="11"/>
      <c r="BB1956" s="12"/>
      <c r="BC1956" s="11"/>
      <c r="BD1956" s="16"/>
      <c r="BE1956" s="16"/>
    </row>
    <row r="1957" spans="1:57" x14ac:dyDescent="0.3">
      <c r="A1957" s="11"/>
      <c r="B1957" s="11"/>
      <c r="C1957" s="11"/>
      <c r="D1957" s="11"/>
      <c r="E1957" s="11"/>
      <c r="F1957" s="12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2"/>
      <c r="U1957" s="11"/>
      <c r="V1957" s="11"/>
      <c r="W1957" s="11"/>
      <c r="X1957" s="36"/>
      <c r="Y1957" s="36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6"/>
      <c r="BE1957" s="16"/>
    </row>
    <row r="1958" spans="1:57" x14ac:dyDescent="0.3">
      <c r="A1958" s="11"/>
      <c r="B1958" s="11"/>
      <c r="C1958" s="11"/>
      <c r="D1958" s="11"/>
      <c r="E1958" s="11"/>
      <c r="F1958" s="12"/>
      <c r="G1958" s="11"/>
      <c r="H1958" s="13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2"/>
      <c r="U1958" s="11"/>
      <c r="V1958" s="11"/>
      <c r="W1958" s="11"/>
      <c r="X1958" s="36"/>
      <c r="Y1958" s="36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2"/>
      <c r="AL1958" s="11"/>
      <c r="AM1958" s="12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2"/>
      <c r="BC1958" s="11"/>
      <c r="BD1958" s="16"/>
      <c r="BE1958" s="16"/>
    </row>
    <row r="1959" spans="1:57" x14ac:dyDescent="0.3">
      <c r="A1959" s="11"/>
      <c r="B1959" s="11"/>
      <c r="C1959" s="11"/>
      <c r="D1959" s="11"/>
      <c r="E1959" s="11"/>
      <c r="F1959" s="12"/>
      <c r="G1959" s="12"/>
      <c r="H1959" s="13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2"/>
      <c r="U1959" s="11"/>
      <c r="V1959" s="11"/>
      <c r="W1959" s="11"/>
      <c r="X1959" s="36"/>
      <c r="Y1959" s="36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1"/>
      <c r="AU1959" s="11"/>
      <c r="AV1959" s="11"/>
      <c r="AW1959" s="11"/>
      <c r="AX1959" s="11"/>
      <c r="AY1959" s="11"/>
      <c r="AZ1959" s="11"/>
      <c r="BA1959" s="11"/>
      <c r="BB1959" s="12"/>
      <c r="BC1959" s="11"/>
      <c r="BD1959" s="16"/>
      <c r="BE1959" s="16"/>
    </row>
    <row r="1960" spans="1:57" x14ac:dyDescent="0.3">
      <c r="A1960" s="11"/>
      <c r="B1960" s="11"/>
      <c r="C1960" s="11"/>
      <c r="D1960" s="11"/>
      <c r="E1960" s="11"/>
      <c r="F1960" s="12"/>
      <c r="G1960" s="12"/>
      <c r="H1960" s="13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2"/>
      <c r="U1960" s="11"/>
      <c r="V1960" s="11"/>
      <c r="W1960" s="11"/>
      <c r="X1960" s="36"/>
      <c r="Y1960" s="36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2"/>
      <c r="AL1960" s="12"/>
      <c r="AM1960" s="12"/>
      <c r="AN1960" s="12"/>
      <c r="AO1960" s="11"/>
      <c r="AP1960" s="11"/>
      <c r="AQ1960" s="12"/>
      <c r="AR1960" s="12"/>
      <c r="AS1960" s="12"/>
      <c r="AT1960" s="11"/>
      <c r="AU1960" s="11"/>
      <c r="AV1960" s="11"/>
      <c r="AW1960" s="11"/>
      <c r="AX1960" s="11"/>
      <c r="AY1960" s="11"/>
      <c r="AZ1960" s="11"/>
      <c r="BA1960" s="11"/>
      <c r="BB1960" s="12"/>
      <c r="BC1960" s="11"/>
      <c r="BD1960" s="16"/>
      <c r="BE1960" s="16"/>
    </row>
    <row r="1961" spans="1:57" x14ac:dyDescent="0.3">
      <c r="A1961" s="11"/>
      <c r="B1961" s="11"/>
      <c r="C1961" s="11"/>
      <c r="D1961" s="11"/>
      <c r="E1961" s="11"/>
      <c r="F1961" s="12"/>
      <c r="G1961" s="12"/>
      <c r="H1961" s="13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2"/>
      <c r="U1961" s="11"/>
      <c r="V1961" s="11"/>
      <c r="W1961" s="11"/>
      <c r="X1961" s="36"/>
      <c r="Y1961" s="36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2"/>
      <c r="AN1961" s="12"/>
      <c r="AO1961" s="11"/>
      <c r="AP1961" s="11"/>
      <c r="AQ1961" s="12"/>
      <c r="AR1961" s="12"/>
      <c r="AS1961" s="12"/>
      <c r="AT1961" s="11"/>
      <c r="AU1961" s="11"/>
      <c r="AV1961" s="11"/>
      <c r="AW1961" s="11"/>
      <c r="AX1961" s="11"/>
      <c r="AY1961" s="11"/>
      <c r="AZ1961" s="11"/>
      <c r="BA1961" s="11"/>
      <c r="BB1961" s="12"/>
      <c r="BC1961" s="11"/>
      <c r="BD1961" s="16"/>
      <c r="BE1961" s="16"/>
    </row>
    <row r="1962" spans="1:57" x14ac:dyDescent="0.3">
      <c r="A1962" s="11"/>
      <c r="B1962" s="11"/>
      <c r="C1962" s="11"/>
      <c r="D1962" s="11"/>
      <c r="E1962" s="11"/>
      <c r="F1962" s="12"/>
      <c r="G1962" s="12"/>
      <c r="H1962" s="13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2"/>
      <c r="U1962" s="11"/>
      <c r="V1962" s="11"/>
      <c r="W1962" s="11"/>
      <c r="X1962" s="36"/>
      <c r="Y1962" s="36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2"/>
      <c r="AN1962" s="12"/>
      <c r="AO1962" s="11"/>
      <c r="AP1962" s="11"/>
      <c r="AQ1962" s="12"/>
      <c r="AR1962" s="12"/>
      <c r="AS1962" s="12"/>
      <c r="AT1962" s="11"/>
      <c r="AU1962" s="11"/>
      <c r="AV1962" s="11"/>
      <c r="AW1962" s="11"/>
      <c r="AX1962" s="11"/>
      <c r="AY1962" s="11"/>
      <c r="AZ1962" s="11"/>
      <c r="BA1962" s="11"/>
      <c r="BB1962" s="12"/>
      <c r="BC1962" s="11"/>
      <c r="BD1962" s="16"/>
      <c r="BE1962" s="16"/>
    </row>
    <row r="1963" spans="1:57" x14ac:dyDescent="0.3">
      <c r="A1963" s="11"/>
      <c r="B1963" s="11"/>
      <c r="C1963" s="11"/>
      <c r="D1963" s="11"/>
      <c r="E1963" s="11"/>
      <c r="F1963" s="12"/>
      <c r="G1963" s="12"/>
      <c r="H1963" s="13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2"/>
      <c r="U1963" s="11"/>
      <c r="V1963" s="11"/>
      <c r="W1963" s="11"/>
      <c r="X1963" s="36"/>
      <c r="Y1963" s="36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2"/>
      <c r="AN1963" s="12"/>
      <c r="AO1963" s="11"/>
      <c r="AP1963" s="11"/>
      <c r="AQ1963" s="12"/>
      <c r="AR1963" s="12"/>
      <c r="AS1963" s="12"/>
      <c r="AT1963" s="11"/>
      <c r="AU1963" s="11"/>
      <c r="AV1963" s="11"/>
      <c r="AW1963" s="11"/>
      <c r="AX1963" s="11"/>
      <c r="AY1963" s="11"/>
      <c r="AZ1963" s="11"/>
      <c r="BA1963" s="11"/>
      <c r="BB1963" s="12"/>
      <c r="BC1963" s="11"/>
      <c r="BD1963" s="16"/>
      <c r="BE1963" s="16"/>
    </row>
    <row r="1964" spans="1:57" x14ac:dyDescent="0.3">
      <c r="A1964" s="11"/>
      <c r="B1964" s="11"/>
      <c r="C1964" s="11"/>
      <c r="D1964" s="11"/>
      <c r="E1964" s="11"/>
      <c r="F1964" s="12"/>
      <c r="G1964" s="12"/>
      <c r="H1964" s="13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2"/>
      <c r="U1964" s="11"/>
      <c r="V1964" s="11"/>
      <c r="W1964" s="11"/>
      <c r="X1964" s="36"/>
      <c r="Y1964" s="36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2"/>
      <c r="AN1964" s="12"/>
      <c r="AO1964" s="11"/>
      <c r="AP1964" s="11"/>
      <c r="AQ1964" s="12"/>
      <c r="AR1964" s="12"/>
      <c r="AS1964" s="12"/>
      <c r="AT1964" s="11"/>
      <c r="AU1964" s="11"/>
      <c r="AV1964" s="11"/>
      <c r="AW1964" s="11"/>
      <c r="AX1964" s="11"/>
      <c r="AY1964" s="11"/>
      <c r="AZ1964" s="11"/>
      <c r="BA1964" s="11"/>
      <c r="BB1964" s="12"/>
      <c r="BC1964" s="11"/>
      <c r="BD1964" s="16"/>
      <c r="BE1964" s="16"/>
    </row>
    <row r="1965" spans="1:57" x14ac:dyDescent="0.3">
      <c r="A1965" s="11"/>
      <c r="B1965" s="11"/>
      <c r="C1965" s="11"/>
      <c r="D1965" s="11"/>
      <c r="E1965" s="11"/>
      <c r="F1965" s="12"/>
      <c r="G1965" s="12"/>
      <c r="H1965" s="13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2"/>
      <c r="U1965" s="11"/>
      <c r="V1965" s="11"/>
      <c r="W1965" s="11"/>
      <c r="X1965" s="36"/>
      <c r="Y1965" s="36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2"/>
      <c r="AN1965" s="12"/>
      <c r="AO1965" s="11"/>
      <c r="AP1965" s="11"/>
      <c r="AQ1965" s="12"/>
      <c r="AR1965" s="12"/>
      <c r="AS1965" s="12"/>
      <c r="AT1965" s="11"/>
      <c r="AU1965" s="11"/>
      <c r="AV1965" s="11"/>
      <c r="AW1965" s="11"/>
      <c r="AX1965" s="11"/>
      <c r="AY1965" s="11"/>
      <c r="AZ1965" s="11"/>
      <c r="BA1965" s="11"/>
      <c r="BB1965" s="12"/>
      <c r="BC1965" s="11"/>
      <c r="BD1965" s="16"/>
      <c r="BE1965" s="16"/>
    </row>
    <row r="1966" spans="1:57" x14ac:dyDescent="0.3">
      <c r="A1966" s="11"/>
      <c r="B1966" s="11"/>
      <c r="C1966" s="11"/>
      <c r="D1966" s="11"/>
      <c r="E1966" s="11"/>
      <c r="F1966" s="12"/>
      <c r="G1966" s="12"/>
      <c r="H1966" s="13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2"/>
      <c r="U1966" s="11"/>
      <c r="V1966" s="11"/>
      <c r="W1966" s="11"/>
      <c r="X1966" s="36"/>
      <c r="Y1966" s="36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2"/>
      <c r="AN1966" s="12"/>
      <c r="AO1966" s="11"/>
      <c r="AP1966" s="11"/>
      <c r="AQ1966" s="12"/>
      <c r="AR1966" s="12"/>
      <c r="AS1966" s="12"/>
      <c r="AT1966" s="11"/>
      <c r="AU1966" s="11"/>
      <c r="AV1966" s="11"/>
      <c r="AW1966" s="11"/>
      <c r="AX1966" s="11"/>
      <c r="AY1966" s="11"/>
      <c r="AZ1966" s="11"/>
      <c r="BA1966" s="11"/>
      <c r="BB1966" s="12"/>
      <c r="BC1966" s="11"/>
      <c r="BD1966" s="16"/>
      <c r="BE1966" s="16"/>
    </row>
    <row r="1967" spans="1:57" x14ac:dyDescent="0.3">
      <c r="A1967" s="11"/>
      <c r="B1967" s="11"/>
      <c r="C1967" s="11"/>
      <c r="D1967" s="11"/>
      <c r="E1967" s="11"/>
      <c r="F1967" s="12"/>
      <c r="G1967" s="12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2"/>
      <c r="U1967" s="11"/>
      <c r="V1967" s="11"/>
      <c r="W1967" s="11"/>
      <c r="X1967" s="36"/>
      <c r="Y1967" s="36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2"/>
      <c r="AL1967" s="12"/>
      <c r="AM1967" s="12"/>
      <c r="AN1967" s="12"/>
      <c r="AO1967" s="11"/>
      <c r="AP1967" s="11"/>
      <c r="AQ1967" s="12"/>
      <c r="AR1967" s="11"/>
      <c r="AS1967" s="12"/>
      <c r="AT1967" s="11"/>
      <c r="AU1967" s="11"/>
      <c r="AV1967" s="11"/>
      <c r="AW1967" s="11"/>
      <c r="AX1967" s="11"/>
      <c r="AY1967" s="11"/>
      <c r="AZ1967" s="11"/>
      <c r="BA1967" s="11"/>
      <c r="BB1967" s="12"/>
      <c r="BC1967" s="11"/>
      <c r="BD1967" s="16"/>
      <c r="BE1967" s="16"/>
    </row>
    <row r="1968" spans="1:57" x14ac:dyDescent="0.3">
      <c r="A1968" s="11"/>
      <c r="B1968" s="11"/>
      <c r="C1968" s="11"/>
      <c r="D1968" s="11"/>
      <c r="E1968" s="11"/>
      <c r="F1968" s="12"/>
      <c r="G1968" s="12"/>
      <c r="H1968" s="13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2"/>
      <c r="U1968" s="11"/>
      <c r="V1968" s="11"/>
      <c r="W1968" s="11"/>
      <c r="X1968" s="36"/>
      <c r="Y1968" s="36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2"/>
      <c r="AN1968" s="12"/>
      <c r="AO1968" s="11"/>
      <c r="AP1968" s="11"/>
      <c r="AQ1968" s="12"/>
      <c r="AR1968" s="12"/>
      <c r="AS1968" s="12"/>
      <c r="AT1968" s="11"/>
      <c r="AU1968" s="11"/>
      <c r="AV1968" s="11"/>
      <c r="AW1968" s="11"/>
      <c r="AX1968" s="11"/>
      <c r="AY1968" s="11"/>
      <c r="AZ1968" s="11"/>
      <c r="BA1968" s="11"/>
      <c r="BB1968" s="12"/>
      <c r="BC1968" s="11"/>
      <c r="BD1968" s="16"/>
      <c r="BE1968" s="16"/>
    </row>
    <row r="1969" spans="1:57" x14ac:dyDescent="0.3">
      <c r="A1969" s="11"/>
      <c r="B1969" s="11"/>
      <c r="C1969" s="11"/>
      <c r="D1969" s="11"/>
      <c r="E1969" s="11"/>
      <c r="F1969" s="12"/>
      <c r="G1969" s="12"/>
      <c r="H1969" s="13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2"/>
      <c r="U1969" s="11"/>
      <c r="V1969" s="11"/>
      <c r="W1969" s="11"/>
      <c r="X1969" s="36"/>
      <c r="Y1969" s="36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2"/>
      <c r="AN1969" s="12"/>
      <c r="AO1969" s="11"/>
      <c r="AP1969" s="11"/>
      <c r="AQ1969" s="12"/>
      <c r="AR1969" s="12"/>
      <c r="AS1969" s="12"/>
      <c r="AT1969" s="11"/>
      <c r="AU1969" s="11"/>
      <c r="AV1969" s="11"/>
      <c r="AW1969" s="11"/>
      <c r="AX1969" s="11"/>
      <c r="AY1969" s="11"/>
      <c r="AZ1969" s="11"/>
      <c r="BA1969" s="11"/>
      <c r="BB1969" s="12"/>
      <c r="BC1969" s="11"/>
      <c r="BD1969" s="16"/>
      <c r="BE1969" s="16"/>
    </row>
    <row r="1970" spans="1:57" x14ac:dyDescent="0.3">
      <c r="A1970" s="11"/>
      <c r="B1970" s="11"/>
      <c r="C1970" s="11"/>
      <c r="D1970" s="11"/>
      <c r="E1970" s="11"/>
      <c r="F1970" s="12"/>
      <c r="G1970" s="12"/>
      <c r="H1970" s="13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2"/>
      <c r="U1970" s="11"/>
      <c r="V1970" s="11"/>
      <c r="W1970" s="11"/>
      <c r="X1970" s="36"/>
      <c r="Y1970" s="36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2"/>
      <c r="AL1970" s="12"/>
      <c r="AM1970" s="12"/>
      <c r="AN1970" s="12"/>
      <c r="AO1970" s="11"/>
      <c r="AP1970" s="11"/>
      <c r="AQ1970" s="12"/>
      <c r="AR1970" s="12"/>
      <c r="AS1970" s="12"/>
      <c r="AT1970" s="11"/>
      <c r="AU1970" s="11"/>
      <c r="AV1970" s="11"/>
      <c r="AW1970" s="11"/>
      <c r="AX1970" s="11"/>
      <c r="AY1970" s="11"/>
      <c r="AZ1970" s="11"/>
      <c r="BA1970" s="11"/>
      <c r="BB1970" s="12"/>
      <c r="BC1970" s="11"/>
      <c r="BD1970" s="16"/>
      <c r="BE1970" s="16"/>
    </row>
    <row r="1971" spans="1:57" x14ac:dyDescent="0.3">
      <c r="A1971" s="11"/>
      <c r="B1971" s="11"/>
      <c r="C1971" s="11"/>
      <c r="D1971" s="11"/>
      <c r="E1971" s="11"/>
      <c r="F1971" s="12"/>
      <c r="G1971" s="12"/>
      <c r="H1971" s="13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2"/>
      <c r="U1971" s="11"/>
      <c r="V1971" s="11"/>
      <c r="W1971" s="11"/>
      <c r="X1971" s="36"/>
      <c r="Y1971" s="36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2"/>
      <c r="AL1971" s="12"/>
      <c r="AM1971" s="12"/>
      <c r="AN1971" s="12"/>
      <c r="AO1971" s="11"/>
      <c r="AP1971" s="11"/>
      <c r="AQ1971" s="12"/>
      <c r="AR1971" s="12"/>
      <c r="AS1971" s="12"/>
      <c r="AT1971" s="11"/>
      <c r="AU1971" s="11"/>
      <c r="AV1971" s="11"/>
      <c r="AW1971" s="11"/>
      <c r="AX1971" s="11"/>
      <c r="AY1971" s="11"/>
      <c r="AZ1971" s="11"/>
      <c r="BA1971" s="11"/>
      <c r="BB1971" s="12"/>
      <c r="BC1971" s="11"/>
      <c r="BD1971" s="16"/>
      <c r="BE1971" s="16"/>
    </row>
    <row r="1972" spans="1:57" x14ac:dyDescent="0.3">
      <c r="A1972" s="11"/>
      <c r="B1972" s="11"/>
      <c r="C1972" s="11"/>
      <c r="D1972" s="11"/>
      <c r="E1972" s="11"/>
      <c r="F1972" s="12"/>
      <c r="G1972" s="11"/>
      <c r="H1972" s="13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2"/>
      <c r="U1972" s="11"/>
      <c r="V1972" s="11"/>
      <c r="W1972" s="11"/>
      <c r="X1972" s="36"/>
      <c r="Y1972" s="36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6"/>
      <c r="BE1972" s="16"/>
    </row>
    <row r="1973" spans="1:57" x14ac:dyDescent="0.3">
      <c r="A1973" s="11"/>
      <c r="B1973" s="11"/>
      <c r="C1973" s="11"/>
      <c r="D1973" s="11"/>
      <c r="E1973" s="11"/>
      <c r="F1973" s="12"/>
      <c r="G1973" s="12"/>
      <c r="H1973" s="13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2"/>
      <c r="U1973" s="11"/>
      <c r="V1973" s="11"/>
      <c r="W1973" s="11"/>
      <c r="X1973" s="36"/>
      <c r="Y1973" s="36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2"/>
      <c r="AL1973" s="12"/>
      <c r="AM1973" s="12"/>
      <c r="AN1973" s="12"/>
      <c r="AO1973" s="11"/>
      <c r="AP1973" s="11"/>
      <c r="AQ1973" s="12"/>
      <c r="AR1973" s="12"/>
      <c r="AS1973" s="12"/>
      <c r="AT1973" s="11"/>
      <c r="AU1973" s="11"/>
      <c r="AV1973" s="11"/>
      <c r="AW1973" s="11"/>
      <c r="AX1973" s="11"/>
      <c r="AY1973" s="11"/>
      <c r="AZ1973" s="11"/>
      <c r="BA1973" s="11"/>
      <c r="BB1973" s="12"/>
      <c r="BC1973" s="11"/>
      <c r="BD1973" s="16"/>
      <c r="BE1973" s="16"/>
    </row>
    <row r="1974" spans="1:57" x14ac:dyDescent="0.3">
      <c r="A1974" s="11"/>
      <c r="B1974" s="11"/>
      <c r="C1974" s="11"/>
      <c r="D1974" s="11"/>
      <c r="E1974" s="11"/>
      <c r="F1974" s="12"/>
      <c r="G1974" s="12"/>
      <c r="H1974" s="13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2"/>
      <c r="U1974" s="11"/>
      <c r="V1974" s="11"/>
      <c r="W1974" s="11"/>
      <c r="X1974" s="36"/>
      <c r="Y1974" s="36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2"/>
      <c r="AL1974" s="12"/>
      <c r="AM1974" s="11"/>
      <c r="AN1974" s="11"/>
      <c r="AO1974" s="12"/>
      <c r="AP1974" s="12"/>
      <c r="AQ1974" s="11"/>
      <c r="AR1974" s="11"/>
      <c r="AS1974" s="12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6"/>
      <c r="BE1974" s="16"/>
    </row>
    <row r="1975" spans="1:57" x14ac:dyDescent="0.3">
      <c r="A1975" s="11"/>
      <c r="B1975" s="11"/>
      <c r="C1975" s="11"/>
      <c r="D1975" s="11"/>
      <c r="E1975" s="11"/>
      <c r="F1975" s="12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2"/>
      <c r="U1975" s="11"/>
      <c r="V1975" s="11"/>
      <c r="W1975" s="11"/>
      <c r="X1975" s="36"/>
      <c r="Y1975" s="36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6"/>
      <c r="BE1975" s="16"/>
    </row>
    <row r="1976" spans="1:57" x14ac:dyDescent="0.3">
      <c r="A1976" s="11"/>
      <c r="B1976" s="11"/>
      <c r="C1976" s="11"/>
      <c r="D1976" s="11"/>
      <c r="E1976" s="11"/>
      <c r="F1976" s="12"/>
      <c r="G1976" s="12"/>
      <c r="H1976" s="13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2"/>
      <c r="U1976" s="11"/>
      <c r="V1976" s="11"/>
      <c r="W1976" s="11"/>
      <c r="X1976" s="36"/>
      <c r="Y1976" s="36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2"/>
      <c r="AL1976" s="12"/>
      <c r="AM1976" s="12"/>
      <c r="AN1976" s="12"/>
      <c r="AO1976" s="11"/>
      <c r="AP1976" s="11"/>
      <c r="AQ1976" s="12"/>
      <c r="AR1976" s="12"/>
      <c r="AS1976" s="12"/>
      <c r="AT1976" s="11"/>
      <c r="AU1976" s="11"/>
      <c r="AV1976" s="11"/>
      <c r="AW1976" s="11"/>
      <c r="AX1976" s="11"/>
      <c r="AY1976" s="11"/>
      <c r="AZ1976" s="11"/>
      <c r="BA1976" s="11"/>
      <c r="BB1976" s="12"/>
      <c r="BC1976" s="11"/>
      <c r="BD1976" s="16"/>
      <c r="BE1976" s="16"/>
    </row>
    <row r="1977" spans="1:57" x14ac:dyDescent="0.3">
      <c r="A1977" s="11"/>
      <c r="B1977" s="11"/>
      <c r="C1977" s="11"/>
      <c r="D1977" s="11"/>
      <c r="E1977" s="11"/>
      <c r="F1977" s="12"/>
      <c r="G1977" s="12"/>
      <c r="H1977" s="13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2"/>
      <c r="U1977" s="11"/>
      <c r="V1977" s="11"/>
      <c r="W1977" s="11"/>
      <c r="X1977" s="36"/>
      <c r="Y1977" s="36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2"/>
      <c r="AL1977" s="11"/>
      <c r="AM1977" s="11"/>
      <c r="AN1977" s="11"/>
      <c r="AO1977" s="11"/>
      <c r="AP1977" s="11"/>
      <c r="AQ1977" s="11"/>
      <c r="AR1977" s="11"/>
      <c r="AS1977" s="12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6"/>
      <c r="BE1977" s="16"/>
    </row>
    <row r="1978" spans="1:57" x14ac:dyDescent="0.3">
      <c r="A1978" s="11"/>
      <c r="B1978" s="11"/>
      <c r="C1978" s="11"/>
      <c r="D1978" s="11"/>
      <c r="E1978" s="11"/>
      <c r="F1978" s="12"/>
      <c r="G1978" s="12"/>
      <c r="H1978" s="13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2"/>
      <c r="U1978" s="11"/>
      <c r="V1978" s="11"/>
      <c r="W1978" s="11"/>
      <c r="X1978" s="36"/>
      <c r="Y1978" s="36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2"/>
      <c r="AL1978" s="11"/>
      <c r="AM1978" s="11"/>
      <c r="AN1978" s="11"/>
      <c r="AO1978" s="11"/>
      <c r="AP1978" s="11"/>
      <c r="AQ1978" s="11"/>
      <c r="AR1978" s="11"/>
      <c r="AS1978" s="12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6"/>
      <c r="BE1978" s="16"/>
    </row>
    <row r="1979" spans="1:57" x14ac:dyDescent="0.3">
      <c r="A1979" s="11"/>
      <c r="B1979" s="11"/>
      <c r="C1979" s="11"/>
      <c r="D1979" s="11"/>
      <c r="E1979" s="11"/>
      <c r="F1979" s="12"/>
      <c r="G1979" s="12"/>
      <c r="H1979" s="13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2"/>
      <c r="U1979" s="11"/>
      <c r="V1979" s="11"/>
      <c r="W1979" s="11"/>
      <c r="X1979" s="36"/>
      <c r="Y1979" s="36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2"/>
      <c r="AL1979" s="11"/>
      <c r="AM1979" s="11"/>
      <c r="AN1979" s="11"/>
      <c r="AO1979" s="11"/>
      <c r="AP1979" s="11"/>
      <c r="AQ1979" s="11"/>
      <c r="AR1979" s="11"/>
      <c r="AS1979" s="12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6"/>
      <c r="BE1979" s="16"/>
    </row>
    <row r="1980" spans="1:57" x14ac:dyDescent="0.3">
      <c r="A1980" s="11"/>
      <c r="B1980" s="11"/>
      <c r="C1980" s="11"/>
      <c r="D1980" s="11"/>
      <c r="E1980" s="11"/>
      <c r="F1980" s="12"/>
      <c r="G1980" s="12"/>
      <c r="H1980" s="13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2"/>
      <c r="U1980" s="11"/>
      <c r="V1980" s="11"/>
      <c r="W1980" s="11"/>
      <c r="X1980" s="36"/>
      <c r="Y1980" s="36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2"/>
      <c r="AL1980" s="12"/>
      <c r="AM1980" s="12"/>
      <c r="AN1980" s="12"/>
      <c r="AO1980" s="11"/>
      <c r="AP1980" s="11"/>
      <c r="AQ1980" s="12"/>
      <c r="AR1980" s="12"/>
      <c r="AS1980" s="12"/>
      <c r="AT1980" s="11"/>
      <c r="AU1980" s="11"/>
      <c r="AV1980" s="11"/>
      <c r="AW1980" s="11"/>
      <c r="AX1980" s="11"/>
      <c r="AY1980" s="11"/>
      <c r="AZ1980" s="11"/>
      <c r="BA1980" s="11"/>
      <c r="BB1980" s="12"/>
      <c r="BC1980" s="11"/>
      <c r="BD1980" s="16"/>
      <c r="BE1980" s="16"/>
    </row>
    <row r="1981" spans="1:57" x14ac:dyDescent="0.3">
      <c r="A1981" s="11"/>
      <c r="B1981" s="11"/>
      <c r="C1981" s="11"/>
      <c r="D1981" s="11"/>
      <c r="E1981" s="11"/>
      <c r="F1981" s="12"/>
      <c r="G1981" s="12"/>
      <c r="H1981" s="13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2"/>
      <c r="U1981" s="11"/>
      <c r="V1981" s="11"/>
      <c r="W1981" s="11"/>
      <c r="X1981" s="36"/>
      <c r="Y1981" s="36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2"/>
      <c r="AL1981" s="12"/>
      <c r="AM1981" s="12"/>
      <c r="AN1981" s="12"/>
      <c r="AO1981" s="11"/>
      <c r="AP1981" s="11"/>
      <c r="AQ1981" s="12"/>
      <c r="AR1981" s="12"/>
      <c r="AS1981" s="12"/>
      <c r="AT1981" s="11"/>
      <c r="AU1981" s="11"/>
      <c r="AV1981" s="11"/>
      <c r="AW1981" s="11"/>
      <c r="AX1981" s="11"/>
      <c r="AY1981" s="11"/>
      <c r="AZ1981" s="11"/>
      <c r="BA1981" s="11"/>
      <c r="BB1981" s="12"/>
      <c r="BC1981" s="11"/>
      <c r="BD1981" s="16"/>
      <c r="BE1981" s="16"/>
    </row>
    <row r="1982" spans="1:57" x14ac:dyDescent="0.3">
      <c r="A1982" s="11"/>
      <c r="B1982" s="11"/>
      <c r="C1982" s="11"/>
      <c r="D1982" s="11"/>
      <c r="E1982" s="11"/>
      <c r="F1982" s="12"/>
      <c r="G1982" s="12"/>
      <c r="H1982" s="13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2"/>
      <c r="U1982" s="11"/>
      <c r="V1982" s="11"/>
      <c r="W1982" s="11"/>
      <c r="X1982" s="36"/>
      <c r="Y1982" s="36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2"/>
      <c r="AL1982" s="12"/>
      <c r="AM1982" s="12"/>
      <c r="AN1982" s="12"/>
      <c r="AO1982" s="11"/>
      <c r="AP1982" s="11"/>
      <c r="AQ1982" s="12"/>
      <c r="AR1982" s="12"/>
      <c r="AS1982" s="12"/>
      <c r="AT1982" s="11"/>
      <c r="AU1982" s="11"/>
      <c r="AV1982" s="11"/>
      <c r="AW1982" s="11"/>
      <c r="AX1982" s="11"/>
      <c r="AY1982" s="11"/>
      <c r="AZ1982" s="11"/>
      <c r="BA1982" s="11"/>
      <c r="BB1982" s="12"/>
      <c r="BC1982" s="11"/>
      <c r="BD1982" s="16"/>
      <c r="BE1982" s="16"/>
    </row>
    <row r="1983" spans="1:57" x14ac:dyDescent="0.3">
      <c r="A1983" s="11"/>
      <c r="B1983" s="11"/>
      <c r="C1983" s="11"/>
      <c r="D1983" s="11"/>
      <c r="E1983" s="11"/>
      <c r="F1983" s="12"/>
      <c r="G1983" s="12"/>
      <c r="H1983" s="13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2"/>
      <c r="U1983" s="11"/>
      <c r="V1983" s="11"/>
      <c r="W1983" s="11"/>
      <c r="X1983" s="36"/>
      <c r="Y1983" s="36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2"/>
      <c r="AL1983" s="12"/>
      <c r="AM1983" s="11"/>
      <c r="AN1983" s="11"/>
      <c r="AO1983" s="11"/>
      <c r="AP1983" s="11"/>
      <c r="AQ1983" s="11"/>
      <c r="AR1983" s="11"/>
      <c r="AS1983" s="12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6"/>
      <c r="BE1983" s="16"/>
    </row>
    <row r="1984" spans="1:57" x14ac:dyDescent="0.3">
      <c r="A1984" s="11"/>
      <c r="B1984" s="11"/>
      <c r="C1984" s="11"/>
      <c r="D1984" s="11"/>
      <c r="E1984" s="11"/>
      <c r="F1984" s="12"/>
      <c r="G1984" s="12"/>
      <c r="H1984" s="13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2"/>
      <c r="U1984" s="11"/>
      <c r="V1984" s="11"/>
      <c r="W1984" s="11"/>
      <c r="X1984" s="36"/>
      <c r="Y1984" s="36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2"/>
      <c r="AN1984" s="12"/>
      <c r="AO1984" s="11"/>
      <c r="AP1984" s="11"/>
      <c r="AQ1984" s="12"/>
      <c r="AR1984" s="12"/>
      <c r="AS1984" s="12"/>
      <c r="AT1984" s="11"/>
      <c r="AU1984" s="11"/>
      <c r="AV1984" s="11"/>
      <c r="AW1984" s="11"/>
      <c r="AX1984" s="11"/>
      <c r="AY1984" s="11"/>
      <c r="AZ1984" s="11"/>
      <c r="BA1984" s="11"/>
      <c r="BB1984" s="12"/>
      <c r="BC1984" s="11"/>
      <c r="BD1984" s="16"/>
      <c r="BE1984" s="16"/>
    </row>
    <row r="1985" spans="1:57" x14ac:dyDescent="0.3">
      <c r="A1985" s="11"/>
      <c r="B1985" s="11"/>
      <c r="C1985" s="11"/>
      <c r="D1985" s="11"/>
      <c r="E1985" s="11"/>
      <c r="F1985" s="12"/>
      <c r="G1985" s="12"/>
      <c r="H1985" s="13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2"/>
      <c r="U1985" s="11"/>
      <c r="V1985" s="11"/>
      <c r="W1985" s="11"/>
      <c r="X1985" s="36"/>
      <c r="Y1985" s="36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2"/>
      <c r="AL1985" s="12"/>
      <c r="AM1985" s="11"/>
      <c r="AN1985" s="11"/>
      <c r="AO1985" s="11"/>
      <c r="AP1985" s="11"/>
      <c r="AQ1985" s="11"/>
      <c r="AR1985" s="11"/>
      <c r="AS1985" s="12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6"/>
      <c r="BE1985" s="16"/>
    </row>
    <row r="1986" spans="1:57" x14ac:dyDescent="0.3">
      <c r="A1986" s="11"/>
      <c r="B1986" s="11"/>
      <c r="C1986" s="11"/>
      <c r="D1986" s="11"/>
      <c r="E1986" s="11"/>
      <c r="F1986" s="12"/>
      <c r="G1986" s="12"/>
      <c r="H1986" s="13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2"/>
      <c r="U1986" s="11"/>
      <c r="V1986" s="11"/>
      <c r="W1986" s="11"/>
      <c r="X1986" s="36"/>
      <c r="Y1986" s="36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2"/>
      <c r="AL1986" s="12"/>
      <c r="AM1986" s="12"/>
      <c r="AN1986" s="12"/>
      <c r="AO1986" s="11"/>
      <c r="AP1986" s="11"/>
      <c r="AQ1986" s="12"/>
      <c r="AR1986" s="12"/>
      <c r="AS1986" s="12"/>
      <c r="AT1986" s="11"/>
      <c r="AU1986" s="11"/>
      <c r="AV1986" s="11"/>
      <c r="AW1986" s="11"/>
      <c r="AX1986" s="11"/>
      <c r="AY1986" s="11"/>
      <c r="AZ1986" s="11"/>
      <c r="BA1986" s="11"/>
      <c r="BB1986" s="12"/>
      <c r="BC1986" s="11"/>
      <c r="BD1986" s="16"/>
      <c r="BE1986" s="16"/>
    </row>
    <row r="1987" spans="1:57" x14ac:dyDescent="0.3">
      <c r="A1987" s="11"/>
      <c r="B1987" s="11"/>
      <c r="C1987" s="11"/>
      <c r="D1987" s="11"/>
      <c r="E1987" s="11"/>
      <c r="F1987" s="12"/>
      <c r="G1987" s="12"/>
      <c r="H1987" s="13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2"/>
      <c r="U1987" s="11"/>
      <c r="V1987" s="11"/>
      <c r="W1987" s="11"/>
      <c r="X1987" s="36"/>
      <c r="Y1987" s="36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2"/>
      <c r="AL1987" s="12"/>
      <c r="AM1987" s="11"/>
      <c r="AN1987" s="11"/>
      <c r="AO1987" s="11"/>
      <c r="AP1987" s="11"/>
      <c r="AQ1987" s="11"/>
      <c r="AR1987" s="11"/>
      <c r="AS1987" s="12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6"/>
      <c r="BE1987" s="16"/>
    </row>
    <row r="1988" spans="1:57" x14ac:dyDescent="0.3">
      <c r="A1988" s="11"/>
      <c r="B1988" s="11"/>
      <c r="C1988" s="11"/>
      <c r="D1988" s="11"/>
      <c r="E1988" s="11"/>
      <c r="F1988" s="12"/>
      <c r="G1988" s="12"/>
      <c r="H1988" s="13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2"/>
      <c r="U1988" s="11"/>
      <c r="V1988" s="11"/>
      <c r="W1988" s="11"/>
      <c r="X1988" s="36"/>
      <c r="Y1988" s="36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2"/>
      <c r="AL1988" s="12"/>
      <c r="AM1988" s="12"/>
      <c r="AN1988" s="12"/>
      <c r="AO1988" s="11"/>
      <c r="AP1988" s="11"/>
      <c r="AQ1988" s="12"/>
      <c r="AR1988" s="12"/>
      <c r="AS1988" s="12"/>
      <c r="AT1988" s="11"/>
      <c r="AU1988" s="11"/>
      <c r="AV1988" s="11"/>
      <c r="AW1988" s="11"/>
      <c r="AX1988" s="11"/>
      <c r="AY1988" s="11"/>
      <c r="AZ1988" s="11"/>
      <c r="BA1988" s="11"/>
      <c r="BB1988" s="12"/>
      <c r="BC1988" s="11"/>
      <c r="BD1988" s="16"/>
      <c r="BE1988" s="16"/>
    </row>
    <row r="1989" spans="1:57" x14ac:dyDescent="0.3">
      <c r="A1989" s="11"/>
      <c r="B1989" s="11"/>
      <c r="C1989" s="11"/>
      <c r="D1989" s="11"/>
      <c r="E1989" s="11"/>
      <c r="F1989" s="12"/>
      <c r="G1989" s="12"/>
      <c r="H1989" s="13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2"/>
      <c r="U1989" s="11"/>
      <c r="V1989" s="11"/>
      <c r="W1989" s="11"/>
      <c r="X1989" s="36"/>
      <c r="Y1989" s="36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2"/>
      <c r="AL1989" s="12"/>
      <c r="AM1989" s="11"/>
      <c r="AN1989" s="11"/>
      <c r="AO1989" s="11"/>
      <c r="AP1989" s="11"/>
      <c r="AQ1989" s="11"/>
      <c r="AR1989" s="11"/>
      <c r="AS1989" s="12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6"/>
      <c r="BE1989" s="16"/>
    </row>
    <row r="1990" spans="1:57" x14ac:dyDescent="0.3">
      <c r="A1990" s="11"/>
      <c r="B1990" s="11"/>
      <c r="C1990" s="11"/>
      <c r="D1990" s="11"/>
      <c r="E1990" s="11"/>
      <c r="F1990" s="12"/>
      <c r="G1990" s="11"/>
      <c r="H1990" s="13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2"/>
      <c r="U1990" s="11"/>
      <c r="V1990" s="11"/>
      <c r="W1990" s="11"/>
      <c r="X1990" s="36"/>
      <c r="Y1990" s="36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2"/>
      <c r="AN1990" s="12"/>
      <c r="AO1990" s="11"/>
      <c r="AP1990" s="11"/>
      <c r="AQ1990" s="12"/>
      <c r="AR1990" s="12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2"/>
      <c r="BC1990" s="11"/>
      <c r="BD1990" s="16"/>
      <c r="BE1990" s="16"/>
    </row>
    <row r="1991" spans="1:57" x14ac:dyDescent="0.3">
      <c r="A1991" s="11"/>
      <c r="B1991" s="11"/>
      <c r="C1991" s="11"/>
      <c r="D1991" s="11"/>
      <c r="E1991" s="11"/>
      <c r="F1991" s="12"/>
      <c r="G1991" s="12"/>
      <c r="H1991" s="13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2"/>
      <c r="U1991" s="11"/>
      <c r="V1991" s="11"/>
      <c r="W1991" s="11"/>
      <c r="X1991" s="36"/>
      <c r="Y1991" s="36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2"/>
      <c r="AL1991" s="12"/>
      <c r="AM1991" s="12"/>
      <c r="AN1991" s="12"/>
      <c r="AO1991" s="11"/>
      <c r="AP1991" s="11"/>
      <c r="AQ1991" s="12"/>
      <c r="AR1991" s="12"/>
      <c r="AS1991" s="12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6"/>
      <c r="BE1991" s="16"/>
    </row>
    <row r="1992" spans="1:57" x14ac:dyDescent="0.3">
      <c r="A1992" s="11"/>
      <c r="B1992" s="11"/>
      <c r="C1992" s="11"/>
      <c r="D1992" s="11"/>
      <c r="E1992" s="11"/>
      <c r="F1992" s="12"/>
      <c r="G1992" s="12"/>
      <c r="H1992" s="13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2"/>
      <c r="U1992" s="11"/>
      <c r="V1992" s="11"/>
      <c r="W1992" s="11"/>
      <c r="X1992" s="36"/>
      <c r="Y1992" s="36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2"/>
      <c r="AN1992" s="12"/>
      <c r="AO1992" s="11"/>
      <c r="AP1992" s="11"/>
      <c r="AQ1992" s="12"/>
      <c r="AR1992" s="12"/>
      <c r="AS1992" s="12"/>
      <c r="AT1992" s="11"/>
      <c r="AU1992" s="11"/>
      <c r="AV1992" s="11"/>
      <c r="AW1992" s="11"/>
      <c r="AX1992" s="11"/>
      <c r="AY1992" s="11"/>
      <c r="AZ1992" s="11"/>
      <c r="BA1992" s="11"/>
      <c r="BB1992" s="12"/>
      <c r="BC1992" s="11"/>
      <c r="BD1992" s="16"/>
      <c r="BE1992" s="16"/>
    </row>
    <row r="1993" spans="1:57" x14ac:dyDescent="0.3">
      <c r="A1993" s="11"/>
      <c r="B1993" s="11"/>
      <c r="C1993" s="11"/>
      <c r="D1993" s="11"/>
      <c r="E1993" s="11"/>
      <c r="F1993" s="12"/>
      <c r="G1993" s="12"/>
      <c r="H1993" s="13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2"/>
      <c r="U1993" s="11"/>
      <c r="V1993" s="11"/>
      <c r="W1993" s="11"/>
      <c r="X1993" s="36"/>
      <c r="Y1993" s="36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2"/>
      <c r="AL1993" s="12"/>
      <c r="AM1993" s="12"/>
      <c r="AN1993" s="12"/>
      <c r="AO1993" s="11"/>
      <c r="AP1993" s="11"/>
      <c r="AQ1993" s="12"/>
      <c r="AR1993" s="12"/>
      <c r="AS1993" s="12"/>
      <c r="AT1993" s="11"/>
      <c r="AU1993" s="11"/>
      <c r="AV1993" s="11"/>
      <c r="AW1993" s="11"/>
      <c r="AX1993" s="11"/>
      <c r="AY1993" s="11"/>
      <c r="AZ1993" s="11"/>
      <c r="BA1993" s="11"/>
      <c r="BB1993" s="12"/>
      <c r="BC1993" s="11"/>
      <c r="BD1993" s="16"/>
      <c r="BE1993" s="16"/>
    </row>
    <row r="1994" spans="1:57" x14ac:dyDescent="0.3">
      <c r="A1994" s="11"/>
      <c r="B1994" s="11"/>
      <c r="C1994" s="11"/>
      <c r="D1994" s="11"/>
      <c r="E1994" s="11"/>
      <c r="F1994" s="12"/>
      <c r="G1994" s="12"/>
      <c r="H1994" s="13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2"/>
      <c r="U1994" s="11"/>
      <c r="V1994" s="11"/>
      <c r="W1994" s="11"/>
      <c r="X1994" s="36"/>
      <c r="Y1994" s="36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2"/>
      <c r="AL1994" s="12"/>
      <c r="AM1994" s="11"/>
      <c r="AN1994" s="11"/>
      <c r="AO1994" s="11"/>
      <c r="AP1994" s="11"/>
      <c r="AQ1994" s="11"/>
      <c r="AR1994" s="11"/>
      <c r="AS1994" s="12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6"/>
      <c r="BE1994" s="16"/>
    </row>
    <row r="1995" spans="1:57" x14ac:dyDescent="0.3">
      <c r="A1995" s="11"/>
      <c r="B1995" s="11"/>
      <c r="C1995" s="11"/>
      <c r="D1995" s="11"/>
      <c r="E1995" s="11"/>
      <c r="F1995" s="12"/>
      <c r="G1995" s="12"/>
      <c r="H1995" s="13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2"/>
      <c r="U1995" s="11"/>
      <c r="V1995" s="11"/>
      <c r="W1995" s="11"/>
      <c r="X1995" s="36"/>
      <c r="Y1995" s="36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2"/>
      <c r="AL1995" s="12"/>
      <c r="AM1995" s="12"/>
      <c r="AN1995" s="12"/>
      <c r="AO1995" s="11"/>
      <c r="AP1995" s="11"/>
      <c r="AQ1995" s="12"/>
      <c r="AR1995" s="12"/>
      <c r="AS1995" s="12"/>
      <c r="AT1995" s="11"/>
      <c r="AU1995" s="11"/>
      <c r="AV1995" s="11"/>
      <c r="AW1995" s="11"/>
      <c r="AX1995" s="11"/>
      <c r="AY1995" s="11"/>
      <c r="AZ1995" s="11"/>
      <c r="BA1995" s="11"/>
      <c r="BB1995" s="12"/>
      <c r="BC1995" s="11"/>
      <c r="BD1995" s="16"/>
      <c r="BE1995" s="16"/>
    </row>
    <row r="1996" spans="1:57" x14ac:dyDescent="0.3">
      <c r="A1996" s="11"/>
      <c r="B1996" s="11"/>
      <c r="C1996" s="11"/>
      <c r="D1996" s="11"/>
      <c r="E1996" s="11"/>
      <c r="F1996" s="12"/>
      <c r="G1996" s="12"/>
      <c r="H1996" s="13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2"/>
      <c r="U1996" s="11"/>
      <c r="V1996" s="11"/>
      <c r="W1996" s="11"/>
      <c r="X1996" s="36"/>
      <c r="Y1996" s="36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2"/>
      <c r="AL1996" s="12"/>
      <c r="AM1996" s="11"/>
      <c r="AN1996" s="11"/>
      <c r="AO1996" s="11"/>
      <c r="AP1996" s="11"/>
      <c r="AQ1996" s="12"/>
      <c r="AR1996" s="12"/>
      <c r="AS1996" s="12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6"/>
      <c r="BE1996" s="16"/>
    </row>
    <row r="1997" spans="1:57" x14ac:dyDescent="0.3">
      <c r="A1997" s="11"/>
      <c r="B1997" s="11"/>
      <c r="C1997" s="11"/>
      <c r="D1997" s="11"/>
      <c r="E1997" s="11"/>
      <c r="F1997" s="12"/>
      <c r="G1997" s="12"/>
      <c r="H1997" s="13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2"/>
      <c r="U1997" s="11"/>
      <c r="V1997" s="11"/>
      <c r="W1997" s="11"/>
      <c r="X1997" s="36"/>
      <c r="Y1997" s="36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2"/>
      <c r="AL1997" s="12"/>
      <c r="AM1997" s="11"/>
      <c r="AN1997" s="11"/>
      <c r="AO1997" s="11"/>
      <c r="AP1997" s="11"/>
      <c r="AQ1997" s="11"/>
      <c r="AR1997" s="11"/>
      <c r="AS1997" s="12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6"/>
      <c r="BE1997" s="16"/>
    </row>
    <row r="1998" spans="1:57" x14ac:dyDescent="0.3">
      <c r="A1998" s="11"/>
      <c r="B1998" s="11"/>
      <c r="C1998" s="11"/>
      <c r="D1998" s="11"/>
      <c r="E1998" s="11"/>
      <c r="F1998" s="12"/>
      <c r="G1998" s="12"/>
      <c r="H1998" s="13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2"/>
      <c r="U1998" s="11"/>
      <c r="V1998" s="11"/>
      <c r="W1998" s="11"/>
      <c r="X1998" s="36"/>
      <c r="Y1998" s="36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2"/>
      <c r="AL1998" s="12"/>
      <c r="AM1998" s="11"/>
      <c r="AN1998" s="11"/>
      <c r="AO1998" s="11"/>
      <c r="AP1998" s="11"/>
      <c r="AQ1998" s="12"/>
      <c r="AR1998" s="12"/>
      <c r="AS1998" s="12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6"/>
      <c r="BE1998" s="16"/>
    </row>
    <row r="1999" spans="1:57" x14ac:dyDescent="0.3">
      <c r="A1999" s="11"/>
      <c r="B1999" s="11"/>
      <c r="C1999" s="11"/>
      <c r="D1999" s="11"/>
      <c r="E1999" s="11"/>
      <c r="F1999" s="12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2"/>
      <c r="U1999" s="11"/>
      <c r="V1999" s="11"/>
      <c r="W1999" s="11"/>
      <c r="X1999" s="36"/>
      <c r="Y1999" s="36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6"/>
      <c r="BE1999" s="16"/>
    </row>
    <row r="2000" spans="1:57" x14ac:dyDescent="0.3">
      <c r="A2000" s="11"/>
      <c r="B2000" s="11"/>
      <c r="C2000" s="11"/>
      <c r="D2000" s="11"/>
      <c r="E2000" s="11"/>
      <c r="F2000" s="12"/>
      <c r="G2000" s="11"/>
      <c r="H2000" s="13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2"/>
      <c r="U2000" s="11"/>
      <c r="V2000" s="11"/>
      <c r="W2000" s="11"/>
      <c r="X2000" s="36"/>
      <c r="Y2000" s="36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2"/>
      <c r="BC2000" s="11"/>
      <c r="BD2000" s="16"/>
      <c r="BE2000" s="16"/>
    </row>
    <row r="2001" spans="1:57" x14ac:dyDescent="0.3">
      <c r="A2001" s="11"/>
      <c r="B2001" s="11"/>
      <c r="C2001" s="11"/>
      <c r="D2001" s="11"/>
      <c r="E2001" s="11"/>
      <c r="F2001" s="12"/>
      <c r="G2001" s="11"/>
      <c r="H2001" s="12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2"/>
      <c r="U2001" s="11"/>
      <c r="V2001" s="11"/>
      <c r="W2001" s="11"/>
      <c r="X2001" s="36"/>
      <c r="Y2001" s="36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6"/>
      <c r="BE2001" s="16"/>
    </row>
    <row r="2002" spans="1:57" x14ac:dyDescent="0.3">
      <c r="A2002" s="11"/>
      <c r="B2002" s="11"/>
      <c r="C2002" s="11"/>
      <c r="D2002" s="11"/>
      <c r="E2002" s="11"/>
      <c r="F2002" s="12"/>
      <c r="G2002" s="11"/>
      <c r="H2002" s="12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2"/>
      <c r="U2002" s="11"/>
      <c r="V2002" s="11"/>
      <c r="W2002" s="11"/>
      <c r="X2002" s="36"/>
      <c r="Y2002" s="36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2"/>
      <c r="BC2002" s="11"/>
      <c r="BD2002" s="16"/>
      <c r="BE2002" s="16"/>
    </row>
    <row r="2003" spans="1:57" x14ac:dyDescent="0.3">
      <c r="A2003" s="11"/>
      <c r="B2003" s="11"/>
      <c r="C2003" s="11"/>
      <c r="D2003" s="11"/>
      <c r="E2003" s="11"/>
      <c r="F2003" s="12"/>
      <c r="G2003" s="11"/>
      <c r="H2003" s="12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2"/>
      <c r="U2003" s="11"/>
      <c r="V2003" s="11"/>
      <c r="W2003" s="11"/>
      <c r="X2003" s="36"/>
      <c r="Y2003" s="36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2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6"/>
      <c r="BE2003" s="16"/>
    </row>
    <row r="2004" spans="1:57" x14ac:dyDescent="0.3">
      <c r="A2004" s="11"/>
      <c r="B2004" s="11"/>
      <c r="C2004" s="11"/>
      <c r="D2004" s="11"/>
      <c r="E2004" s="11"/>
      <c r="F2004" s="12"/>
      <c r="G2004" s="11"/>
      <c r="H2004" s="12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36"/>
      <c r="Y2004" s="36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6"/>
      <c r="BE2004" s="16"/>
    </row>
    <row r="2005" spans="1:57" x14ac:dyDescent="0.3">
      <c r="A2005" s="11"/>
      <c r="B2005" s="11"/>
      <c r="C2005" s="11"/>
      <c r="D2005" s="11"/>
      <c r="E2005" s="11"/>
      <c r="F2005" s="12"/>
      <c r="G2005" s="11"/>
      <c r="H2005" s="13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2"/>
      <c r="U2005" s="11"/>
      <c r="V2005" s="11"/>
      <c r="W2005" s="11"/>
      <c r="X2005" s="36"/>
      <c r="Y2005" s="36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2"/>
      <c r="BC2005" s="11"/>
      <c r="BD2005" s="16"/>
      <c r="BE2005" s="16"/>
    </row>
    <row r="2006" spans="1:57" x14ac:dyDescent="0.3">
      <c r="A2006" s="11"/>
      <c r="B2006" s="11"/>
      <c r="C2006" s="11"/>
      <c r="D2006" s="11"/>
      <c r="E2006" s="11"/>
      <c r="F2006" s="12"/>
      <c r="G2006" s="11"/>
      <c r="H2006" s="13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2"/>
      <c r="U2006" s="11"/>
      <c r="V2006" s="11"/>
      <c r="W2006" s="11"/>
      <c r="X2006" s="36"/>
      <c r="Y2006" s="36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2"/>
      <c r="AN2006" s="12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2"/>
      <c r="BC2006" s="11"/>
      <c r="BD2006" s="16"/>
      <c r="BE2006" s="16"/>
    </row>
    <row r="2007" spans="1:57" x14ac:dyDescent="0.3">
      <c r="A2007" s="11"/>
      <c r="B2007" s="11"/>
      <c r="C2007" s="11"/>
      <c r="D2007" s="11"/>
      <c r="E2007" s="11"/>
      <c r="F2007" s="12"/>
      <c r="G2007" s="12"/>
      <c r="H2007" s="12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2"/>
      <c r="U2007" s="11"/>
      <c r="V2007" s="11"/>
      <c r="W2007" s="11"/>
      <c r="X2007" s="36"/>
      <c r="Y2007" s="36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2"/>
      <c r="AN2007" s="12"/>
      <c r="AO2007" s="11"/>
      <c r="AP2007" s="11"/>
      <c r="AQ2007" s="12"/>
      <c r="AR2007" s="12"/>
      <c r="AS2007" s="12"/>
      <c r="AT2007" s="11"/>
      <c r="AU2007" s="11"/>
      <c r="AV2007" s="11"/>
      <c r="AW2007" s="11"/>
      <c r="AX2007" s="11"/>
      <c r="AY2007" s="11"/>
      <c r="AZ2007" s="11"/>
      <c r="BA2007" s="11"/>
      <c r="BB2007" s="12"/>
      <c r="BC2007" s="11"/>
      <c r="BD2007" s="16"/>
      <c r="BE2007" s="16"/>
    </row>
    <row r="2008" spans="1:57" x14ac:dyDescent="0.3">
      <c r="A2008" s="11"/>
      <c r="B2008" s="11"/>
      <c r="C2008" s="11"/>
      <c r="D2008" s="11"/>
      <c r="E2008" s="11"/>
      <c r="F2008" s="12"/>
      <c r="G2008" s="11"/>
      <c r="H2008" s="12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2"/>
      <c r="U2008" s="11"/>
      <c r="V2008" s="11"/>
      <c r="W2008" s="11"/>
      <c r="X2008" s="36"/>
      <c r="Y2008" s="36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2"/>
      <c r="BC2008" s="11"/>
      <c r="BD2008" s="16"/>
      <c r="BE2008" s="16"/>
    </row>
    <row r="2009" spans="1:57" x14ac:dyDescent="0.3">
      <c r="A2009" s="11"/>
      <c r="B2009" s="11"/>
      <c r="C2009" s="11"/>
      <c r="D2009" s="11"/>
      <c r="E2009" s="11"/>
      <c r="F2009" s="12"/>
      <c r="G2009" s="11"/>
      <c r="H2009" s="13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2"/>
      <c r="U2009" s="11"/>
      <c r="V2009" s="11"/>
      <c r="W2009" s="11"/>
      <c r="X2009" s="36"/>
      <c r="Y2009" s="36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2"/>
      <c r="AN2009" s="12"/>
      <c r="AO2009" s="11"/>
      <c r="AP2009" s="11"/>
      <c r="AQ2009" s="12"/>
      <c r="AR2009" s="12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2"/>
      <c r="BC2009" s="11"/>
      <c r="BD2009" s="16"/>
      <c r="BE2009" s="16"/>
    </row>
    <row r="2010" spans="1:57" x14ac:dyDescent="0.3">
      <c r="A2010" s="11"/>
      <c r="B2010" s="11"/>
      <c r="C2010" s="11"/>
      <c r="D2010" s="11"/>
      <c r="E2010" s="11"/>
      <c r="F2010" s="12"/>
      <c r="G2010" s="12"/>
      <c r="H2010" s="13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2"/>
      <c r="U2010" s="11"/>
      <c r="V2010" s="11"/>
      <c r="W2010" s="11"/>
      <c r="X2010" s="36"/>
      <c r="Y2010" s="36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2"/>
      <c r="AN2010" s="12"/>
      <c r="AO2010" s="11"/>
      <c r="AP2010" s="11"/>
      <c r="AQ2010" s="12"/>
      <c r="AR2010" s="11"/>
      <c r="AS2010" s="12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6"/>
      <c r="BE2010" s="16"/>
    </row>
    <row r="2011" spans="1:57" x14ac:dyDescent="0.3">
      <c r="A2011" s="11"/>
      <c r="B2011" s="11"/>
      <c r="C2011" s="11"/>
      <c r="D2011" s="11"/>
      <c r="E2011" s="11"/>
      <c r="F2011" s="12"/>
      <c r="G2011" s="11"/>
      <c r="H2011" s="13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2"/>
      <c r="U2011" s="11"/>
      <c r="V2011" s="11"/>
      <c r="W2011" s="11"/>
      <c r="X2011" s="36"/>
      <c r="Y2011" s="36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2"/>
      <c r="BC2011" s="11"/>
      <c r="BD2011" s="16"/>
      <c r="BE2011" s="16"/>
    </row>
    <row r="2012" spans="1:57" x14ac:dyDescent="0.3">
      <c r="A2012" s="11"/>
      <c r="B2012" s="11"/>
      <c r="C2012" s="11"/>
      <c r="D2012" s="11"/>
      <c r="E2012" s="11"/>
      <c r="F2012" s="12"/>
      <c r="G2012" s="12"/>
      <c r="H2012" s="13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2"/>
      <c r="U2012" s="11"/>
      <c r="V2012" s="11"/>
      <c r="W2012" s="11"/>
      <c r="X2012" s="36"/>
      <c r="Y2012" s="36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2"/>
      <c r="AL2012" s="12"/>
      <c r="AM2012" s="12"/>
      <c r="AN2012" s="12"/>
      <c r="AO2012" s="11"/>
      <c r="AP2012" s="11"/>
      <c r="AQ2012" s="12"/>
      <c r="AR2012" s="12"/>
      <c r="AS2012" s="12"/>
      <c r="AT2012" s="11"/>
      <c r="AU2012" s="11"/>
      <c r="AV2012" s="11"/>
      <c r="AW2012" s="11"/>
      <c r="AX2012" s="11"/>
      <c r="AY2012" s="11"/>
      <c r="AZ2012" s="11"/>
      <c r="BA2012" s="11"/>
      <c r="BB2012" s="12"/>
      <c r="BC2012" s="11"/>
      <c r="BD2012" s="16"/>
      <c r="BE2012" s="16"/>
    </row>
    <row r="2013" spans="1:57" x14ac:dyDescent="0.3">
      <c r="A2013" s="11"/>
      <c r="B2013" s="11"/>
      <c r="C2013" s="11"/>
      <c r="D2013" s="11"/>
      <c r="E2013" s="11"/>
      <c r="F2013" s="12"/>
      <c r="G2013" s="12"/>
      <c r="H2013" s="13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2"/>
      <c r="U2013" s="11"/>
      <c r="V2013" s="11"/>
      <c r="W2013" s="11"/>
      <c r="X2013" s="36"/>
      <c r="Y2013" s="36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2"/>
      <c r="AL2013" s="12"/>
      <c r="AM2013" s="12"/>
      <c r="AN2013" s="12"/>
      <c r="AO2013" s="11"/>
      <c r="AP2013" s="11"/>
      <c r="AQ2013" s="12"/>
      <c r="AR2013" s="12"/>
      <c r="AS2013" s="12"/>
      <c r="AT2013" s="11"/>
      <c r="AU2013" s="11"/>
      <c r="AV2013" s="11"/>
      <c r="AW2013" s="11"/>
      <c r="AX2013" s="11"/>
      <c r="AY2013" s="11"/>
      <c r="AZ2013" s="11"/>
      <c r="BA2013" s="11"/>
      <c r="BB2013" s="12"/>
      <c r="BC2013" s="11"/>
      <c r="BD2013" s="16"/>
      <c r="BE2013" s="16"/>
    </row>
    <row r="2014" spans="1:57" x14ac:dyDescent="0.3">
      <c r="A2014" s="11"/>
      <c r="B2014" s="11"/>
      <c r="C2014" s="11"/>
      <c r="D2014" s="11"/>
      <c r="E2014" s="11"/>
      <c r="F2014" s="12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2"/>
      <c r="U2014" s="11"/>
      <c r="V2014" s="11"/>
      <c r="W2014" s="11"/>
      <c r="X2014" s="36"/>
      <c r="Y2014" s="36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  <c r="BB2014" s="11"/>
      <c r="BC2014" s="11"/>
      <c r="BD2014" s="16"/>
      <c r="BE2014" s="16"/>
    </row>
    <row r="2015" spans="1:57" x14ac:dyDescent="0.3">
      <c r="A2015" s="11"/>
      <c r="B2015" s="11"/>
      <c r="C2015" s="11"/>
      <c r="D2015" s="11"/>
      <c r="E2015" s="11"/>
      <c r="F2015" s="12"/>
      <c r="G2015" s="12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2"/>
      <c r="U2015" s="11"/>
      <c r="V2015" s="11"/>
      <c r="W2015" s="11"/>
      <c r="X2015" s="36"/>
      <c r="Y2015" s="36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2"/>
      <c r="AL2015" s="11"/>
      <c r="AM2015" s="12"/>
      <c r="AN2015" s="12"/>
      <c r="AO2015" s="11"/>
      <c r="AP2015" s="11"/>
      <c r="AQ2015" s="12"/>
      <c r="AR2015" s="11"/>
      <c r="AS2015" s="12"/>
      <c r="AT2015" s="11"/>
      <c r="AU2015" s="11"/>
      <c r="AV2015" s="11"/>
      <c r="AW2015" s="11"/>
      <c r="AX2015" s="11"/>
      <c r="AY2015" s="11"/>
      <c r="AZ2015" s="11"/>
      <c r="BA2015" s="11"/>
      <c r="BB2015" s="11"/>
      <c r="BC2015" s="11"/>
      <c r="BD2015" s="16"/>
      <c r="BE2015" s="16"/>
    </row>
    <row r="2016" spans="1:57" x14ac:dyDescent="0.3">
      <c r="A2016" s="11"/>
      <c r="B2016" s="11"/>
      <c r="C2016" s="11"/>
      <c r="D2016" s="11"/>
      <c r="E2016" s="11"/>
      <c r="F2016" s="12"/>
      <c r="G2016" s="12"/>
      <c r="H2016" s="13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2"/>
      <c r="U2016" s="11"/>
      <c r="V2016" s="11"/>
      <c r="W2016" s="11"/>
      <c r="X2016" s="36"/>
      <c r="Y2016" s="36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1"/>
      <c r="AU2016" s="11"/>
      <c r="AV2016" s="11"/>
      <c r="AW2016" s="11"/>
      <c r="AX2016" s="11"/>
      <c r="AY2016" s="11"/>
      <c r="AZ2016" s="11"/>
      <c r="BA2016" s="11"/>
      <c r="BB2016" s="12"/>
      <c r="BC2016" s="11"/>
      <c r="BD2016" s="16"/>
      <c r="BE2016" s="16"/>
    </row>
    <row r="2017" spans="1:57" x14ac:dyDescent="0.3">
      <c r="A2017" s="11"/>
      <c r="B2017" s="11"/>
      <c r="C2017" s="11"/>
      <c r="D2017" s="11"/>
      <c r="E2017" s="11"/>
      <c r="F2017" s="12"/>
      <c r="G2017" s="11"/>
      <c r="H2017" s="13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2"/>
      <c r="U2017" s="11"/>
      <c r="V2017" s="11"/>
      <c r="W2017" s="11"/>
      <c r="X2017" s="36"/>
      <c r="Y2017" s="36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  <c r="BB2017" s="11"/>
      <c r="BC2017" s="11"/>
      <c r="BD2017" s="16"/>
      <c r="BE2017" s="16"/>
    </row>
    <row r="2018" spans="1:57" x14ac:dyDescent="0.3">
      <c r="A2018" s="11"/>
      <c r="B2018" s="11"/>
      <c r="C2018" s="11"/>
      <c r="D2018" s="11"/>
      <c r="E2018" s="11"/>
      <c r="F2018" s="12"/>
      <c r="G2018" s="11"/>
      <c r="H2018" s="13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2"/>
      <c r="U2018" s="11"/>
      <c r="V2018" s="11"/>
      <c r="W2018" s="11"/>
      <c r="X2018" s="36"/>
      <c r="Y2018" s="36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  <c r="BB2018" s="12"/>
      <c r="BC2018" s="11"/>
      <c r="BD2018" s="16"/>
      <c r="BE2018" s="16"/>
    </row>
    <row r="2019" spans="1:57" x14ac:dyDescent="0.3">
      <c r="A2019" s="11"/>
      <c r="B2019" s="11"/>
      <c r="C2019" s="11"/>
      <c r="D2019" s="11"/>
      <c r="E2019" s="11"/>
      <c r="F2019" s="12"/>
      <c r="G2019" s="12"/>
      <c r="H2019" s="13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2"/>
      <c r="U2019" s="11"/>
      <c r="V2019" s="11"/>
      <c r="W2019" s="11"/>
      <c r="X2019" s="36"/>
      <c r="Y2019" s="36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2"/>
      <c r="AL2019" s="12"/>
      <c r="AM2019" s="11"/>
      <c r="AN2019" s="11"/>
      <c r="AO2019" s="11"/>
      <c r="AP2019" s="11"/>
      <c r="AQ2019" s="12"/>
      <c r="AR2019" s="12"/>
      <c r="AS2019" s="12"/>
      <c r="AT2019" s="11"/>
      <c r="AU2019" s="11"/>
      <c r="AV2019" s="11"/>
      <c r="AW2019" s="11"/>
      <c r="AX2019" s="11"/>
      <c r="AY2019" s="11"/>
      <c r="AZ2019" s="11"/>
      <c r="BA2019" s="11"/>
      <c r="BB2019" s="12"/>
      <c r="BC2019" s="11"/>
      <c r="BD2019" s="16"/>
      <c r="BE2019" s="16"/>
    </row>
    <row r="2020" spans="1:57" x14ac:dyDescent="0.3">
      <c r="A2020" s="11"/>
      <c r="B2020" s="11"/>
      <c r="C2020" s="11"/>
      <c r="D2020" s="11"/>
      <c r="E2020" s="11"/>
      <c r="F2020" s="12"/>
      <c r="G2020" s="12"/>
      <c r="H2020" s="13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2"/>
      <c r="U2020" s="11"/>
      <c r="V2020" s="11"/>
      <c r="W2020" s="11"/>
      <c r="X2020" s="36"/>
      <c r="Y2020" s="36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2"/>
      <c r="AL2020" s="12"/>
      <c r="AM2020" s="11"/>
      <c r="AN2020" s="11"/>
      <c r="AO2020" s="11"/>
      <c r="AP2020" s="11"/>
      <c r="AQ2020" s="11"/>
      <c r="AR2020" s="11"/>
      <c r="AS2020" s="12"/>
      <c r="AT2020" s="11"/>
      <c r="AU2020" s="11"/>
      <c r="AV2020" s="11"/>
      <c r="AW2020" s="11"/>
      <c r="AX2020" s="11"/>
      <c r="AY2020" s="11"/>
      <c r="AZ2020" s="11"/>
      <c r="BA2020" s="11"/>
      <c r="BB2020" s="11"/>
      <c r="BC2020" s="11"/>
      <c r="BD2020" s="16"/>
      <c r="BE2020" s="16"/>
    </row>
    <row r="2021" spans="1:57" x14ac:dyDescent="0.3">
      <c r="A2021" s="11"/>
      <c r="B2021" s="11"/>
      <c r="C2021" s="11"/>
      <c r="D2021" s="11"/>
      <c r="E2021" s="11"/>
      <c r="F2021" s="12"/>
      <c r="G2021" s="11"/>
      <c r="H2021" s="13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2"/>
      <c r="U2021" s="11"/>
      <c r="V2021" s="11"/>
      <c r="W2021" s="11"/>
      <c r="X2021" s="36"/>
      <c r="Y2021" s="36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2"/>
      <c r="AL2021" s="12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  <c r="BB2021" s="11"/>
      <c r="BC2021" s="11"/>
      <c r="BD2021" s="16"/>
      <c r="BE2021" s="16"/>
    </row>
    <row r="2022" spans="1:57" x14ac:dyDescent="0.3">
      <c r="A2022" s="11"/>
      <c r="B2022" s="11"/>
      <c r="C2022" s="11"/>
      <c r="D2022" s="11"/>
      <c r="E2022" s="11"/>
      <c r="F2022" s="12"/>
      <c r="G2022" s="11"/>
      <c r="H2022" s="12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2"/>
      <c r="U2022" s="11"/>
      <c r="V2022" s="11"/>
      <c r="W2022" s="11"/>
      <c r="X2022" s="36"/>
      <c r="Y2022" s="36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  <c r="BB2022" s="11"/>
      <c r="BC2022" s="11"/>
      <c r="BD2022" s="16"/>
      <c r="BE2022" s="16"/>
    </row>
    <row r="2023" spans="1:57" x14ac:dyDescent="0.3">
      <c r="A2023" s="11"/>
      <c r="B2023" s="11"/>
      <c r="C2023" s="11"/>
      <c r="D2023" s="11"/>
      <c r="E2023" s="11"/>
      <c r="F2023" s="12"/>
      <c r="G2023" s="11"/>
      <c r="H2023" s="12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2"/>
      <c r="U2023" s="11"/>
      <c r="V2023" s="11"/>
      <c r="W2023" s="11"/>
      <c r="X2023" s="36"/>
      <c r="Y2023" s="36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  <c r="BB2023" s="11"/>
      <c r="BC2023" s="11"/>
      <c r="BD2023" s="16"/>
      <c r="BE2023" s="16"/>
    </row>
    <row r="2024" spans="1:57" x14ac:dyDescent="0.3">
      <c r="A2024" s="11"/>
      <c r="B2024" s="11"/>
      <c r="C2024" s="11"/>
      <c r="D2024" s="11"/>
      <c r="E2024" s="11"/>
      <c r="F2024" s="12"/>
      <c r="G2024" s="11"/>
      <c r="H2024" s="12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2"/>
      <c r="U2024" s="11"/>
      <c r="V2024" s="11"/>
      <c r="W2024" s="11"/>
      <c r="X2024" s="36"/>
      <c r="Y2024" s="36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  <c r="BB2024" s="11"/>
      <c r="BC2024" s="11"/>
      <c r="BD2024" s="16"/>
      <c r="BE2024" s="16"/>
    </row>
    <row r="2025" spans="1:57" x14ac:dyDescent="0.3">
      <c r="A2025" s="11"/>
      <c r="B2025" s="11"/>
      <c r="C2025" s="11"/>
      <c r="D2025" s="11"/>
      <c r="E2025" s="11"/>
      <c r="F2025" s="12"/>
      <c r="G2025" s="11"/>
      <c r="H2025" s="12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2"/>
      <c r="U2025" s="11"/>
      <c r="V2025" s="11"/>
      <c r="W2025" s="11"/>
      <c r="X2025" s="36"/>
      <c r="Y2025" s="36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  <c r="BB2025" s="11"/>
      <c r="BC2025" s="11"/>
      <c r="BD2025" s="16"/>
      <c r="BE2025" s="16"/>
    </row>
    <row r="2026" spans="1:57" x14ac:dyDescent="0.3">
      <c r="A2026" s="11"/>
      <c r="B2026" s="11"/>
      <c r="C2026" s="11"/>
      <c r="D2026" s="11"/>
      <c r="E2026" s="11"/>
      <c r="F2026" s="12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2"/>
      <c r="U2026" s="11"/>
      <c r="V2026" s="11"/>
      <c r="W2026" s="11"/>
      <c r="X2026" s="36"/>
      <c r="Y2026" s="36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  <c r="BB2026" s="11"/>
      <c r="BC2026" s="11"/>
      <c r="BD2026" s="16"/>
      <c r="BE2026" s="16"/>
    </row>
    <row r="2027" spans="1:57" x14ac:dyDescent="0.3">
      <c r="A2027" s="11"/>
      <c r="B2027" s="11"/>
      <c r="C2027" s="11"/>
      <c r="D2027" s="11"/>
      <c r="E2027" s="11"/>
      <c r="F2027" s="12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2"/>
      <c r="U2027" s="11"/>
      <c r="V2027" s="11"/>
      <c r="W2027" s="11"/>
      <c r="X2027" s="36"/>
      <c r="Y2027" s="36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  <c r="BB2027" s="11"/>
      <c r="BC2027" s="11"/>
      <c r="BD2027" s="16"/>
      <c r="BE2027" s="16"/>
    </row>
    <row r="2028" spans="1:57" x14ac:dyDescent="0.3">
      <c r="A2028" s="11"/>
      <c r="B2028" s="11"/>
      <c r="C2028" s="11"/>
      <c r="D2028" s="11"/>
      <c r="E2028" s="11"/>
      <c r="F2028" s="12"/>
      <c r="G2028" s="12"/>
      <c r="H2028" s="13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2"/>
      <c r="U2028" s="11"/>
      <c r="V2028" s="11"/>
      <c r="W2028" s="11"/>
      <c r="X2028" s="36"/>
      <c r="Y2028" s="36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2"/>
      <c r="AL2028" s="12"/>
      <c r="AM2028" s="11"/>
      <c r="AN2028" s="11"/>
      <c r="AO2028" s="11"/>
      <c r="AP2028" s="11"/>
      <c r="AQ2028" s="12"/>
      <c r="AR2028" s="12"/>
      <c r="AS2028" s="12"/>
      <c r="AT2028" s="11"/>
      <c r="AU2028" s="11"/>
      <c r="AV2028" s="11"/>
      <c r="AW2028" s="11"/>
      <c r="AX2028" s="11"/>
      <c r="AY2028" s="11"/>
      <c r="AZ2028" s="11"/>
      <c r="BA2028" s="11"/>
      <c r="BB2028" s="11"/>
      <c r="BC2028" s="11"/>
      <c r="BD2028" s="16"/>
      <c r="BE2028" s="16"/>
    </row>
    <row r="2029" spans="1:57" x14ac:dyDescent="0.3">
      <c r="A2029" s="11"/>
      <c r="B2029" s="11"/>
      <c r="C2029" s="11"/>
      <c r="D2029" s="11"/>
      <c r="E2029" s="11"/>
      <c r="F2029" s="12"/>
      <c r="G2029" s="12"/>
      <c r="H2029" s="13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2"/>
      <c r="U2029" s="11"/>
      <c r="V2029" s="11"/>
      <c r="W2029" s="11"/>
      <c r="X2029" s="36"/>
      <c r="Y2029" s="36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2"/>
      <c r="AL2029" s="12"/>
      <c r="AM2029" s="11"/>
      <c r="AN2029" s="11"/>
      <c r="AO2029" s="11"/>
      <c r="AP2029" s="11"/>
      <c r="AQ2029" s="11"/>
      <c r="AR2029" s="11"/>
      <c r="AS2029" s="12"/>
      <c r="AT2029" s="11"/>
      <c r="AU2029" s="11"/>
      <c r="AV2029" s="11"/>
      <c r="AW2029" s="11"/>
      <c r="AX2029" s="11"/>
      <c r="AY2029" s="11"/>
      <c r="AZ2029" s="11"/>
      <c r="BA2029" s="11"/>
      <c r="BB2029" s="11"/>
      <c r="BC2029" s="11"/>
      <c r="BD2029" s="16"/>
      <c r="BE2029" s="16"/>
    </row>
    <row r="2030" spans="1:57" x14ac:dyDescent="0.3">
      <c r="A2030" s="11"/>
      <c r="B2030" s="11"/>
      <c r="C2030" s="11"/>
      <c r="D2030" s="11"/>
      <c r="E2030" s="11"/>
      <c r="F2030" s="12"/>
      <c r="G2030" s="12"/>
      <c r="H2030" s="13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2"/>
      <c r="U2030" s="11"/>
      <c r="V2030" s="11"/>
      <c r="W2030" s="11"/>
      <c r="X2030" s="36"/>
      <c r="Y2030" s="36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2"/>
      <c r="AL2030" s="12"/>
      <c r="AM2030" s="11"/>
      <c r="AN2030" s="11"/>
      <c r="AO2030" s="11"/>
      <c r="AP2030" s="11"/>
      <c r="AQ2030" s="12"/>
      <c r="AR2030" s="12"/>
      <c r="AS2030" s="12"/>
      <c r="AT2030" s="11"/>
      <c r="AU2030" s="11"/>
      <c r="AV2030" s="11"/>
      <c r="AW2030" s="11"/>
      <c r="AX2030" s="11"/>
      <c r="AY2030" s="11"/>
      <c r="AZ2030" s="11"/>
      <c r="BA2030" s="11"/>
      <c r="BB2030" s="11"/>
      <c r="BC2030" s="11"/>
      <c r="BD2030" s="16"/>
      <c r="BE2030" s="16"/>
    </row>
    <row r="2031" spans="1:57" x14ac:dyDescent="0.3">
      <c r="A2031" s="11"/>
      <c r="B2031" s="11"/>
      <c r="C2031" s="11"/>
      <c r="D2031" s="11"/>
      <c r="E2031" s="11"/>
      <c r="F2031" s="12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2"/>
      <c r="U2031" s="11"/>
      <c r="V2031" s="11"/>
      <c r="W2031" s="11"/>
      <c r="X2031" s="36"/>
      <c r="Y2031" s="36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  <c r="BB2031" s="11"/>
      <c r="BC2031" s="11"/>
      <c r="BD2031" s="16"/>
      <c r="BE2031" s="16"/>
    </row>
    <row r="2032" spans="1:57" x14ac:dyDescent="0.3">
      <c r="A2032" s="11"/>
      <c r="B2032" s="11"/>
      <c r="C2032" s="11"/>
      <c r="D2032" s="11"/>
      <c r="E2032" s="11"/>
      <c r="F2032" s="12"/>
      <c r="G2032" s="12"/>
      <c r="H2032" s="13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2"/>
      <c r="U2032" s="11"/>
      <c r="V2032" s="11"/>
      <c r="W2032" s="11"/>
      <c r="X2032" s="36"/>
      <c r="Y2032" s="36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2"/>
      <c r="AL2032" s="11"/>
      <c r="AM2032" s="11"/>
      <c r="AN2032" s="11"/>
      <c r="AO2032" s="11"/>
      <c r="AP2032" s="11"/>
      <c r="AQ2032" s="11"/>
      <c r="AR2032" s="11"/>
      <c r="AS2032" s="12"/>
      <c r="AT2032" s="11"/>
      <c r="AU2032" s="11"/>
      <c r="AV2032" s="11"/>
      <c r="AW2032" s="11"/>
      <c r="AX2032" s="11"/>
      <c r="AY2032" s="11"/>
      <c r="AZ2032" s="11"/>
      <c r="BA2032" s="11"/>
      <c r="BB2032" s="11"/>
      <c r="BC2032" s="11"/>
      <c r="BD2032" s="16"/>
      <c r="BE2032" s="16"/>
    </row>
    <row r="2033" spans="1:57" x14ac:dyDescent="0.3">
      <c r="A2033" s="11"/>
      <c r="B2033" s="11"/>
      <c r="C2033" s="11"/>
      <c r="D2033" s="11"/>
      <c r="E2033" s="11"/>
      <c r="F2033" s="12"/>
      <c r="G2033" s="12"/>
      <c r="H2033" s="13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2"/>
      <c r="U2033" s="11"/>
      <c r="V2033" s="11"/>
      <c r="W2033" s="11"/>
      <c r="X2033" s="36"/>
      <c r="Y2033" s="36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2"/>
      <c r="AL2033" s="12"/>
      <c r="AM2033" s="11"/>
      <c r="AN2033" s="11"/>
      <c r="AO2033" s="11"/>
      <c r="AP2033" s="11"/>
      <c r="AQ2033" s="11"/>
      <c r="AR2033" s="11"/>
      <c r="AS2033" s="12"/>
      <c r="AT2033" s="11"/>
      <c r="AU2033" s="11"/>
      <c r="AV2033" s="11"/>
      <c r="AW2033" s="11"/>
      <c r="AX2033" s="11"/>
      <c r="AY2033" s="11"/>
      <c r="AZ2033" s="11"/>
      <c r="BA2033" s="11"/>
      <c r="BB2033" s="11"/>
      <c r="BC2033" s="11"/>
      <c r="BD2033" s="16"/>
      <c r="BE2033" s="16"/>
    </row>
    <row r="2034" spans="1:57" x14ac:dyDescent="0.3">
      <c r="A2034" s="11"/>
      <c r="B2034" s="11"/>
      <c r="C2034" s="11"/>
      <c r="D2034" s="11"/>
      <c r="E2034" s="11"/>
      <c r="F2034" s="12"/>
      <c r="G2034" s="12"/>
      <c r="H2034" s="13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2"/>
      <c r="U2034" s="11"/>
      <c r="V2034" s="11"/>
      <c r="W2034" s="11"/>
      <c r="X2034" s="36"/>
      <c r="Y2034" s="36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2"/>
      <c r="AL2034" s="12"/>
      <c r="AM2034" s="12"/>
      <c r="AN2034" s="12"/>
      <c r="AO2034" s="11"/>
      <c r="AP2034" s="11"/>
      <c r="AQ2034" s="12"/>
      <c r="AR2034" s="12"/>
      <c r="AS2034" s="12"/>
      <c r="AT2034" s="11"/>
      <c r="AU2034" s="11"/>
      <c r="AV2034" s="11"/>
      <c r="AW2034" s="11"/>
      <c r="AX2034" s="11"/>
      <c r="AY2034" s="11"/>
      <c r="AZ2034" s="11"/>
      <c r="BA2034" s="11"/>
      <c r="BB2034" s="12"/>
      <c r="BC2034" s="11"/>
      <c r="BD2034" s="16"/>
      <c r="BE2034" s="16"/>
    </row>
    <row r="2035" spans="1:57" x14ac:dyDescent="0.3">
      <c r="A2035" s="11"/>
      <c r="B2035" s="11"/>
      <c r="C2035" s="11"/>
      <c r="D2035" s="11"/>
      <c r="E2035" s="11"/>
      <c r="F2035" s="12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2"/>
      <c r="U2035" s="11"/>
      <c r="V2035" s="11"/>
      <c r="W2035" s="11"/>
      <c r="X2035" s="36"/>
      <c r="Y2035" s="36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  <c r="BB2035" s="11"/>
      <c r="BC2035" s="11"/>
      <c r="BD2035" s="16"/>
      <c r="BE2035" s="16"/>
    </row>
    <row r="2036" spans="1:57" x14ac:dyDescent="0.3">
      <c r="A2036" s="11"/>
      <c r="B2036" s="11"/>
      <c r="C2036" s="11"/>
      <c r="D2036" s="11"/>
      <c r="E2036" s="11"/>
      <c r="F2036" s="12"/>
      <c r="G2036" s="12"/>
      <c r="H2036" s="13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2"/>
      <c r="U2036" s="11"/>
      <c r="V2036" s="11"/>
      <c r="W2036" s="11"/>
      <c r="X2036" s="36"/>
      <c r="Y2036" s="36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2"/>
      <c r="AL2036" s="12"/>
      <c r="AM2036" s="11"/>
      <c r="AN2036" s="11"/>
      <c r="AO2036" s="11"/>
      <c r="AP2036" s="11"/>
      <c r="AQ2036" s="11"/>
      <c r="AR2036" s="11"/>
      <c r="AS2036" s="12"/>
      <c r="AT2036" s="11"/>
      <c r="AU2036" s="11"/>
      <c r="AV2036" s="11"/>
      <c r="AW2036" s="11"/>
      <c r="AX2036" s="11"/>
      <c r="AY2036" s="11"/>
      <c r="AZ2036" s="11"/>
      <c r="BA2036" s="11"/>
      <c r="BB2036" s="11"/>
      <c r="BC2036" s="11"/>
      <c r="BD2036" s="16"/>
      <c r="BE2036" s="16"/>
    </row>
    <row r="2037" spans="1:57" x14ac:dyDescent="0.3">
      <c r="A2037" s="11"/>
      <c r="B2037" s="11"/>
      <c r="C2037" s="11"/>
      <c r="D2037" s="11"/>
      <c r="E2037" s="11"/>
      <c r="F2037" s="12"/>
      <c r="G2037" s="12"/>
      <c r="H2037" s="13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2"/>
      <c r="U2037" s="11"/>
      <c r="V2037" s="11"/>
      <c r="W2037" s="11"/>
      <c r="X2037" s="36"/>
      <c r="Y2037" s="36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2"/>
      <c r="AL2037" s="12"/>
      <c r="AM2037" s="11"/>
      <c r="AN2037" s="11"/>
      <c r="AO2037" s="11"/>
      <c r="AP2037" s="11"/>
      <c r="AQ2037" s="11"/>
      <c r="AR2037" s="11"/>
      <c r="AS2037" s="12"/>
      <c r="AT2037" s="11"/>
      <c r="AU2037" s="11"/>
      <c r="AV2037" s="11"/>
      <c r="AW2037" s="11"/>
      <c r="AX2037" s="11"/>
      <c r="AY2037" s="11"/>
      <c r="AZ2037" s="11"/>
      <c r="BA2037" s="11"/>
      <c r="BB2037" s="11"/>
      <c r="BC2037" s="11"/>
      <c r="BD2037" s="16"/>
      <c r="BE2037" s="16"/>
    </row>
    <row r="2038" spans="1:57" x14ac:dyDescent="0.3">
      <c r="A2038" s="11"/>
      <c r="B2038" s="11"/>
      <c r="C2038" s="11"/>
      <c r="D2038" s="11"/>
      <c r="E2038" s="11"/>
      <c r="F2038" s="12"/>
      <c r="G2038" s="12"/>
      <c r="H2038" s="13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2"/>
      <c r="U2038" s="11"/>
      <c r="V2038" s="11"/>
      <c r="W2038" s="11"/>
      <c r="X2038" s="36"/>
      <c r="Y2038" s="36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2"/>
      <c r="AL2038" s="12"/>
      <c r="AM2038" s="11"/>
      <c r="AN2038" s="11"/>
      <c r="AO2038" s="11"/>
      <c r="AP2038" s="11"/>
      <c r="AQ2038" s="12"/>
      <c r="AR2038" s="12"/>
      <c r="AS2038" s="12"/>
      <c r="AT2038" s="11"/>
      <c r="AU2038" s="11"/>
      <c r="AV2038" s="11"/>
      <c r="AW2038" s="11"/>
      <c r="AX2038" s="11"/>
      <c r="AY2038" s="11"/>
      <c r="AZ2038" s="11"/>
      <c r="BA2038" s="11"/>
      <c r="BB2038" s="11"/>
      <c r="BC2038" s="11"/>
      <c r="BD2038" s="16"/>
      <c r="BE2038" s="16"/>
    </row>
    <row r="2039" spans="1:57" x14ac:dyDescent="0.3">
      <c r="A2039" s="11"/>
      <c r="B2039" s="11"/>
      <c r="C2039" s="11"/>
      <c r="D2039" s="11"/>
      <c r="E2039" s="11"/>
      <c r="F2039" s="12"/>
      <c r="G2039" s="11"/>
      <c r="H2039" s="13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2"/>
      <c r="U2039" s="11"/>
      <c r="V2039" s="11"/>
      <c r="W2039" s="11"/>
      <c r="X2039" s="36"/>
      <c r="Y2039" s="36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  <c r="BB2039" s="11"/>
      <c r="BC2039" s="11"/>
      <c r="BD2039" s="16"/>
      <c r="BE2039" s="16"/>
    </row>
    <row r="2040" spans="1:57" x14ac:dyDescent="0.3">
      <c r="A2040" s="11"/>
      <c r="B2040" s="11"/>
      <c r="C2040" s="11"/>
      <c r="D2040" s="11"/>
      <c r="E2040" s="11"/>
      <c r="F2040" s="12"/>
      <c r="G2040" s="11"/>
      <c r="H2040" s="12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2"/>
      <c r="U2040" s="11"/>
      <c r="V2040" s="11"/>
      <c r="W2040" s="11"/>
      <c r="X2040" s="36"/>
      <c r="Y2040" s="36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  <c r="BB2040" s="11"/>
      <c r="BC2040" s="11"/>
      <c r="BD2040" s="16"/>
      <c r="BE2040" s="16"/>
    </row>
    <row r="2041" spans="1:57" x14ac:dyDescent="0.3">
      <c r="A2041" s="11"/>
      <c r="B2041" s="11"/>
      <c r="C2041" s="11"/>
      <c r="D2041" s="11"/>
      <c r="E2041" s="11"/>
      <c r="F2041" s="12"/>
      <c r="G2041" s="11"/>
      <c r="H2041" s="12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36"/>
      <c r="Y2041" s="36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  <c r="BB2041" s="12"/>
      <c r="BC2041" s="11"/>
      <c r="BD2041" s="16"/>
      <c r="BE2041" s="16"/>
    </row>
    <row r="2042" spans="1:57" x14ac:dyDescent="0.3">
      <c r="A2042" s="11"/>
      <c r="B2042" s="11"/>
      <c r="C2042" s="11"/>
      <c r="D2042" s="11"/>
      <c r="E2042" s="11"/>
      <c r="F2042" s="12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2"/>
      <c r="U2042" s="11"/>
      <c r="V2042" s="11"/>
      <c r="W2042" s="11"/>
      <c r="X2042" s="36"/>
      <c r="Y2042" s="36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  <c r="BB2042" s="11"/>
      <c r="BC2042" s="11"/>
      <c r="BD2042" s="16"/>
      <c r="BE2042" s="16"/>
    </row>
    <row r="2043" spans="1:57" x14ac:dyDescent="0.3">
      <c r="A2043" s="11"/>
      <c r="B2043" s="11"/>
      <c r="C2043" s="11"/>
      <c r="D2043" s="11"/>
      <c r="E2043" s="11"/>
      <c r="F2043" s="12"/>
      <c r="G2043" s="12"/>
      <c r="H2043" s="13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2"/>
      <c r="U2043" s="11"/>
      <c r="V2043" s="11"/>
      <c r="W2043" s="11"/>
      <c r="X2043" s="36"/>
      <c r="Y2043" s="36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1"/>
      <c r="AU2043" s="11"/>
      <c r="AV2043" s="11"/>
      <c r="AW2043" s="11"/>
      <c r="AX2043" s="11"/>
      <c r="AY2043" s="11"/>
      <c r="AZ2043" s="11"/>
      <c r="BA2043" s="11"/>
      <c r="BB2043" s="12"/>
      <c r="BC2043" s="11"/>
      <c r="BD2043" s="16"/>
      <c r="BE2043" s="16"/>
    </row>
    <row r="2044" spans="1:57" x14ac:dyDescent="0.3">
      <c r="A2044" s="11"/>
      <c r="B2044" s="11"/>
      <c r="C2044" s="11"/>
      <c r="D2044" s="11"/>
      <c r="E2044" s="11"/>
      <c r="F2044" s="12"/>
      <c r="G2044" s="12"/>
      <c r="H2044" s="13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2"/>
      <c r="U2044" s="11"/>
      <c r="V2044" s="11"/>
      <c r="W2044" s="11"/>
      <c r="X2044" s="36"/>
      <c r="Y2044" s="36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2"/>
      <c r="AL2044" s="12"/>
      <c r="AM2044" s="12"/>
      <c r="AN2044" s="12"/>
      <c r="AO2044" s="11"/>
      <c r="AP2044" s="11"/>
      <c r="AQ2044" s="12"/>
      <c r="AR2044" s="12"/>
      <c r="AS2044" s="12"/>
      <c r="AT2044" s="11"/>
      <c r="AU2044" s="11"/>
      <c r="AV2044" s="11"/>
      <c r="AW2044" s="11"/>
      <c r="AX2044" s="11"/>
      <c r="AY2044" s="11"/>
      <c r="AZ2044" s="11"/>
      <c r="BA2044" s="11"/>
      <c r="BB2044" s="12"/>
      <c r="BC2044" s="11"/>
      <c r="BD2044" s="16"/>
      <c r="BE2044" s="16"/>
    </row>
    <row r="2045" spans="1:57" x14ac:dyDescent="0.3">
      <c r="A2045" s="11"/>
      <c r="B2045" s="11"/>
      <c r="C2045" s="11"/>
      <c r="D2045" s="11"/>
      <c r="E2045" s="11"/>
      <c r="F2045" s="12"/>
      <c r="G2045" s="12"/>
      <c r="H2045" s="13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2"/>
      <c r="U2045" s="11"/>
      <c r="V2045" s="11"/>
      <c r="W2045" s="11"/>
      <c r="X2045" s="36"/>
      <c r="Y2045" s="36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2"/>
      <c r="AL2045" s="12"/>
      <c r="AM2045" s="12"/>
      <c r="AN2045" s="12"/>
      <c r="AO2045" s="11"/>
      <c r="AP2045" s="11"/>
      <c r="AQ2045" s="12"/>
      <c r="AR2045" s="12"/>
      <c r="AS2045" s="12"/>
      <c r="AT2045" s="11"/>
      <c r="AU2045" s="11"/>
      <c r="AV2045" s="11"/>
      <c r="AW2045" s="11"/>
      <c r="AX2045" s="11"/>
      <c r="AY2045" s="11"/>
      <c r="AZ2045" s="11"/>
      <c r="BA2045" s="11"/>
      <c r="BB2045" s="12"/>
      <c r="BC2045" s="11"/>
      <c r="BD2045" s="16"/>
      <c r="BE2045" s="16"/>
    </row>
    <row r="2046" spans="1:57" x14ac:dyDescent="0.3">
      <c r="A2046" s="11"/>
      <c r="B2046" s="11"/>
      <c r="C2046" s="11"/>
      <c r="D2046" s="11"/>
      <c r="E2046" s="11"/>
      <c r="F2046" s="12"/>
      <c r="G2046" s="12"/>
      <c r="H2046" s="13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2"/>
      <c r="U2046" s="11"/>
      <c r="V2046" s="11"/>
      <c r="W2046" s="11"/>
      <c r="X2046" s="36"/>
      <c r="Y2046" s="36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2"/>
      <c r="AM2046" s="12"/>
      <c r="AN2046" s="11"/>
      <c r="AO2046" s="12"/>
      <c r="AP2046" s="12"/>
      <c r="AQ2046" s="12"/>
      <c r="AR2046" s="12"/>
      <c r="AS2046" s="12"/>
      <c r="AT2046" s="11"/>
      <c r="AU2046" s="11"/>
      <c r="AV2046" s="11"/>
      <c r="AW2046" s="11"/>
      <c r="AX2046" s="11"/>
      <c r="AY2046" s="11"/>
      <c r="AZ2046" s="11"/>
      <c r="BA2046" s="11"/>
      <c r="BB2046" s="12"/>
      <c r="BC2046" s="11"/>
      <c r="BD2046" s="16"/>
      <c r="BE2046" s="16"/>
    </row>
    <row r="2047" spans="1:57" x14ac:dyDescent="0.3">
      <c r="A2047" s="11"/>
      <c r="B2047" s="11"/>
      <c r="C2047" s="11"/>
      <c r="D2047" s="11"/>
      <c r="E2047" s="11"/>
      <c r="F2047" s="12"/>
      <c r="G2047" s="11"/>
      <c r="H2047" s="13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2"/>
      <c r="U2047" s="11"/>
      <c r="V2047" s="11"/>
      <c r="W2047" s="11"/>
      <c r="X2047" s="36"/>
      <c r="Y2047" s="36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  <c r="BB2047" s="11"/>
      <c r="BC2047" s="11"/>
      <c r="BD2047" s="16"/>
      <c r="BE2047" s="16"/>
    </row>
    <row r="2048" spans="1:57" x14ac:dyDescent="0.3">
      <c r="A2048" s="11"/>
      <c r="B2048" s="11"/>
      <c r="C2048" s="11"/>
      <c r="D2048" s="11"/>
      <c r="E2048" s="11"/>
      <c r="F2048" s="12"/>
      <c r="G2048" s="12"/>
      <c r="H2048" s="13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2"/>
      <c r="U2048" s="11"/>
      <c r="V2048" s="11"/>
      <c r="W2048" s="11"/>
      <c r="X2048" s="36"/>
      <c r="Y2048" s="36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2"/>
      <c r="AN2048" s="12"/>
      <c r="AO2048" s="11"/>
      <c r="AP2048" s="11"/>
      <c r="AQ2048" s="12"/>
      <c r="AR2048" s="11"/>
      <c r="AS2048" s="12"/>
      <c r="AT2048" s="11"/>
      <c r="AU2048" s="11"/>
      <c r="AV2048" s="11"/>
      <c r="AW2048" s="11"/>
      <c r="AX2048" s="11"/>
      <c r="AY2048" s="11"/>
      <c r="AZ2048" s="11"/>
      <c r="BA2048" s="11"/>
      <c r="BB2048" s="12"/>
      <c r="BC2048" s="11"/>
      <c r="BD2048" s="16"/>
      <c r="BE2048" s="16"/>
    </row>
    <row r="2049" spans="1:57" x14ac:dyDescent="0.3">
      <c r="A2049" s="11"/>
      <c r="B2049" s="11"/>
      <c r="C2049" s="11"/>
      <c r="D2049" s="11"/>
      <c r="E2049" s="11"/>
      <c r="F2049" s="12"/>
      <c r="G2049" s="12"/>
      <c r="H2049" s="13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2"/>
      <c r="U2049" s="11"/>
      <c r="V2049" s="11"/>
      <c r="W2049" s="11"/>
      <c r="X2049" s="36"/>
      <c r="Y2049" s="36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2"/>
      <c r="AL2049" s="12"/>
      <c r="AM2049" s="12"/>
      <c r="AN2049" s="12"/>
      <c r="AO2049" s="11"/>
      <c r="AP2049" s="11"/>
      <c r="AQ2049" s="12"/>
      <c r="AR2049" s="12"/>
      <c r="AS2049" s="12"/>
      <c r="AT2049" s="11"/>
      <c r="AU2049" s="11"/>
      <c r="AV2049" s="11"/>
      <c r="AW2049" s="11"/>
      <c r="AX2049" s="11"/>
      <c r="AY2049" s="11"/>
      <c r="AZ2049" s="11"/>
      <c r="BA2049" s="11"/>
      <c r="BB2049" s="12"/>
      <c r="BC2049" s="11"/>
      <c r="BD2049" s="16"/>
      <c r="BE2049" s="16"/>
    </row>
    <row r="2050" spans="1:57" x14ac:dyDescent="0.3">
      <c r="A2050" s="11"/>
      <c r="B2050" s="11"/>
      <c r="C2050" s="11"/>
      <c r="D2050" s="11"/>
      <c r="E2050" s="11"/>
      <c r="F2050" s="12"/>
      <c r="G2050" s="11"/>
      <c r="H2050" s="13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2"/>
      <c r="U2050" s="11"/>
      <c r="V2050" s="11"/>
      <c r="W2050" s="11"/>
      <c r="X2050" s="36"/>
      <c r="Y2050" s="36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2"/>
      <c r="AL2050" s="12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  <c r="BB2050" s="11"/>
      <c r="BC2050" s="11"/>
      <c r="BD2050" s="16"/>
      <c r="BE2050" s="16"/>
    </row>
    <row r="2051" spans="1:57" x14ac:dyDescent="0.3">
      <c r="A2051" s="11"/>
      <c r="B2051" s="11"/>
      <c r="C2051" s="11"/>
      <c r="D2051" s="11"/>
      <c r="E2051" s="11"/>
      <c r="F2051" s="12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2"/>
      <c r="U2051" s="11"/>
      <c r="V2051" s="11"/>
      <c r="W2051" s="11"/>
      <c r="X2051" s="36"/>
      <c r="Y2051" s="36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2"/>
      <c r="AL2051" s="11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  <c r="BB2051" s="11"/>
      <c r="BC2051" s="11"/>
      <c r="BD2051" s="16"/>
      <c r="BE2051" s="16"/>
    </row>
    <row r="2052" spans="1:57" x14ac:dyDescent="0.3">
      <c r="A2052" s="11"/>
      <c r="B2052" s="11"/>
      <c r="C2052" s="11"/>
      <c r="D2052" s="11"/>
      <c r="E2052" s="11"/>
      <c r="F2052" s="12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2"/>
      <c r="U2052" s="11"/>
      <c r="V2052" s="11"/>
      <c r="W2052" s="11"/>
      <c r="X2052" s="36"/>
      <c r="Y2052" s="36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  <c r="BB2052" s="11"/>
      <c r="BC2052" s="11"/>
      <c r="BD2052" s="16"/>
      <c r="BE2052" s="16"/>
    </row>
    <row r="2053" spans="1:57" x14ac:dyDescent="0.3">
      <c r="A2053" s="11"/>
      <c r="B2053" s="11"/>
      <c r="C2053" s="11"/>
      <c r="D2053" s="11"/>
      <c r="E2053" s="11"/>
      <c r="F2053" s="12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2"/>
      <c r="U2053" s="11"/>
      <c r="V2053" s="11"/>
      <c r="W2053" s="11"/>
      <c r="X2053" s="36"/>
      <c r="Y2053" s="36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  <c r="BB2053" s="11"/>
      <c r="BC2053" s="11"/>
      <c r="BD2053" s="16"/>
      <c r="BE2053" s="16"/>
    </row>
    <row r="2054" spans="1:57" x14ac:dyDescent="0.3">
      <c r="A2054" s="11"/>
      <c r="B2054" s="11"/>
      <c r="C2054" s="11"/>
      <c r="D2054" s="11"/>
      <c r="E2054" s="11"/>
      <c r="F2054" s="12"/>
      <c r="G2054" s="12"/>
      <c r="H2054" s="13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2"/>
      <c r="U2054" s="11"/>
      <c r="V2054" s="11"/>
      <c r="W2054" s="11"/>
      <c r="X2054" s="36"/>
      <c r="Y2054" s="36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2"/>
      <c r="AT2054" s="11"/>
      <c r="AU2054" s="11"/>
      <c r="AV2054" s="11"/>
      <c r="AW2054" s="11"/>
      <c r="AX2054" s="11"/>
      <c r="AY2054" s="11"/>
      <c r="AZ2054" s="11"/>
      <c r="BA2054" s="11"/>
      <c r="BB2054" s="11"/>
      <c r="BC2054" s="11"/>
      <c r="BD2054" s="16"/>
      <c r="BE2054" s="16"/>
    </row>
    <row r="2055" spans="1:57" x14ac:dyDescent="0.3">
      <c r="A2055" s="11"/>
      <c r="B2055" s="11"/>
      <c r="C2055" s="11"/>
      <c r="D2055" s="11"/>
      <c r="E2055" s="11"/>
      <c r="F2055" s="12"/>
      <c r="G2055" s="12"/>
      <c r="H2055" s="13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2"/>
      <c r="U2055" s="11"/>
      <c r="V2055" s="11"/>
      <c r="W2055" s="11"/>
      <c r="X2055" s="36"/>
      <c r="Y2055" s="36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1"/>
      <c r="AU2055" s="11"/>
      <c r="AV2055" s="11"/>
      <c r="AW2055" s="11"/>
      <c r="AX2055" s="11"/>
      <c r="AY2055" s="11"/>
      <c r="AZ2055" s="11"/>
      <c r="BA2055" s="11"/>
      <c r="BB2055" s="12"/>
      <c r="BC2055" s="11"/>
      <c r="BD2055" s="16"/>
      <c r="BE2055" s="16"/>
    </row>
    <row r="2056" spans="1:57" x14ac:dyDescent="0.3">
      <c r="A2056" s="11"/>
      <c r="B2056" s="11"/>
      <c r="C2056" s="11"/>
      <c r="D2056" s="11"/>
      <c r="E2056" s="11"/>
      <c r="F2056" s="12"/>
      <c r="G2056" s="12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2"/>
      <c r="U2056" s="11"/>
      <c r="V2056" s="11"/>
      <c r="W2056" s="11"/>
      <c r="X2056" s="36"/>
      <c r="Y2056" s="36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2"/>
      <c r="AL2056" s="12"/>
      <c r="AM2056" s="12"/>
      <c r="AN2056" s="11"/>
      <c r="AO2056" s="11"/>
      <c r="AP2056" s="11"/>
      <c r="AQ2056" s="12"/>
      <c r="AR2056" s="11"/>
      <c r="AS2056" s="12"/>
      <c r="AT2056" s="11"/>
      <c r="AU2056" s="11"/>
      <c r="AV2056" s="11"/>
      <c r="AW2056" s="11"/>
      <c r="AX2056" s="11"/>
      <c r="AY2056" s="11"/>
      <c r="AZ2056" s="11"/>
      <c r="BA2056" s="11"/>
      <c r="BB2056" s="12"/>
      <c r="BC2056" s="11"/>
      <c r="BD2056" s="16"/>
      <c r="BE2056" s="16"/>
    </row>
    <row r="2057" spans="1:57" x14ac:dyDescent="0.3">
      <c r="A2057" s="11"/>
      <c r="B2057" s="11"/>
      <c r="C2057" s="11"/>
      <c r="D2057" s="11"/>
      <c r="E2057" s="11"/>
      <c r="F2057" s="12"/>
      <c r="G2057" s="12"/>
      <c r="H2057" s="13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2"/>
      <c r="U2057" s="11"/>
      <c r="V2057" s="11"/>
      <c r="W2057" s="11"/>
      <c r="X2057" s="36"/>
      <c r="Y2057" s="36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2"/>
      <c r="AL2057" s="12"/>
      <c r="AM2057" s="12"/>
      <c r="AN2057" s="12"/>
      <c r="AO2057" s="11"/>
      <c r="AP2057" s="11"/>
      <c r="AQ2057" s="12"/>
      <c r="AR2057" s="12"/>
      <c r="AS2057" s="12"/>
      <c r="AT2057" s="11"/>
      <c r="AU2057" s="11"/>
      <c r="AV2057" s="11"/>
      <c r="AW2057" s="11"/>
      <c r="AX2057" s="11"/>
      <c r="AY2057" s="11"/>
      <c r="AZ2057" s="11"/>
      <c r="BA2057" s="11"/>
      <c r="BB2057" s="12"/>
      <c r="BC2057" s="11"/>
      <c r="BD2057" s="16"/>
      <c r="BE2057" s="16"/>
    </row>
    <row r="2058" spans="1:57" x14ac:dyDescent="0.3">
      <c r="A2058" s="11"/>
      <c r="B2058" s="11"/>
      <c r="C2058" s="11"/>
      <c r="D2058" s="11"/>
      <c r="E2058" s="11"/>
      <c r="F2058" s="12"/>
      <c r="G2058" s="12"/>
      <c r="H2058" s="13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2"/>
      <c r="U2058" s="11"/>
      <c r="V2058" s="11"/>
      <c r="W2058" s="11"/>
      <c r="X2058" s="36"/>
      <c r="Y2058" s="36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2"/>
      <c r="AT2058" s="11"/>
      <c r="AU2058" s="11"/>
      <c r="AV2058" s="11"/>
      <c r="AW2058" s="11"/>
      <c r="AX2058" s="11"/>
      <c r="AY2058" s="11"/>
      <c r="AZ2058" s="11"/>
      <c r="BA2058" s="11"/>
      <c r="BB2058" s="11"/>
      <c r="BC2058" s="11"/>
      <c r="BD2058" s="16"/>
      <c r="BE2058" s="16"/>
    </row>
    <row r="2059" spans="1:57" x14ac:dyDescent="0.3">
      <c r="A2059" s="11"/>
      <c r="B2059" s="11"/>
      <c r="C2059" s="11"/>
      <c r="D2059" s="11"/>
      <c r="E2059" s="11"/>
      <c r="F2059" s="12"/>
      <c r="G2059" s="11"/>
      <c r="H2059" s="13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2"/>
      <c r="U2059" s="11"/>
      <c r="V2059" s="11"/>
      <c r="W2059" s="11"/>
      <c r="X2059" s="36"/>
      <c r="Y2059" s="36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  <c r="BB2059" s="11"/>
      <c r="BC2059" s="11"/>
      <c r="BD2059" s="16"/>
      <c r="BE2059" s="16"/>
    </row>
    <row r="2060" spans="1:57" x14ac:dyDescent="0.3">
      <c r="A2060" s="11"/>
      <c r="B2060" s="11"/>
      <c r="C2060" s="11"/>
      <c r="D2060" s="11"/>
      <c r="E2060" s="11"/>
      <c r="F2060" s="12"/>
      <c r="G2060" s="11"/>
      <c r="H2060" s="13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2"/>
      <c r="U2060" s="11"/>
      <c r="V2060" s="11"/>
      <c r="W2060" s="11"/>
      <c r="X2060" s="36"/>
      <c r="Y2060" s="36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  <c r="BB2060" s="11"/>
      <c r="BC2060" s="11"/>
      <c r="BD2060" s="16"/>
      <c r="BE2060" s="16"/>
    </row>
    <row r="2061" spans="1:57" x14ac:dyDescent="0.3">
      <c r="A2061" s="11"/>
      <c r="B2061" s="11"/>
      <c r="C2061" s="11"/>
      <c r="D2061" s="11"/>
      <c r="E2061" s="11"/>
      <c r="F2061" s="12"/>
      <c r="G2061" s="12"/>
      <c r="H2061" s="13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2"/>
      <c r="U2061" s="11"/>
      <c r="V2061" s="11"/>
      <c r="W2061" s="11"/>
      <c r="X2061" s="36"/>
      <c r="Y2061" s="36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2"/>
      <c r="AL2061" s="12"/>
      <c r="AM2061" s="11"/>
      <c r="AN2061" s="11"/>
      <c r="AO2061" s="11"/>
      <c r="AP2061" s="11"/>
      <c r="AQ2061" s="11"/>
      <c r="AR2061" s="11"/>
      <c r="AS2061" s="12"/>
      <c r="AT2061" s="11"/>
      <c r="AU2061" s="11"/>
      <c r="AV2061" s="11"/>
      <c r="AW2061" s="11"/>
      <c r="AX2061" s="11"/>
      <c r="AY2061" s="11"/>
      <c r="AZ2061" s="11"/>
      <c r="BA2061" s="11"/>
      <c r="BB2061" s="12"/>
      <c r="BC2061" s="11"/>
      <c r="BD2061" s="16"/>
      <c r="BE2061" s="16"/>
    </row>
    <row r="2062" spans="1:57" x14ac:dyDescent="0.3">
      <c r="A2062" s="11"/>
      <c r="B2062" s="11"/>
      <c r="C2062" s="11"/>
      <c r="D2062" s="11"/>
      <c r="E2062" s="11"/>
      <c r="F2062" s="12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2"/>
      <c r="U2062" s="11"/>
      <c r="V2062" s="11"/>
      <c r="W2062" s="11"/>
      <c r="X2062" s="36"/>
      <c r="Y2062" s="36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  <c r="BB2062" s="11"/>
      <c r="BC2062" s="11"/>
      <c r="BD2062" s="16"/>
      <c r="BE2062" s="16"/>
    </row>
    <row r="2063" spans="1:57" x14ac:dyDescent="0.3">
      <c r="A2063" s="11"/>
      <c r="B2063" s="11"/>
      <c r="C2063" s="11"/>
      <c r="D2063" s="11"/>
      <c r="E2063" s="11"/>
      <c r="F2063" s="12"/>
      <c r="G2063" s="12"/>
      <c r="H2063" s="13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2"/>
      <c r="U2063" s="11"/>
      <c r="V2063" s="11"/>
      <c r="W2063" s="11"/>
      <c r="X2063" s="36"/>
      <c r="Y2063" s="36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2"/>
      <c r="AL2063" s="11"/>
      <c r="AM2063" s="11"/>
      <c r="AN2063" s="11"/>
      <c r="AO2063" s="11"/>
      <c r="AP2063" s="11"/>
      <c r="AQ2063" s="11"/>
      <c r="AR2063" s="11"/>
      <c r="AS2063" s="12"/>
      <c r="AT2063" s="11"/>
      <c r="AU2063" s="11"/>
      <c r="AV2063" s="11"/>
      <c r="AW2063" s="11"/>
      <c r="AX2063" s="11"/>
      <c r="AY2063" s="11"/>
      <c r="AZ2063" s="11"/>
      <c r="BA2063" s="11"/>
      <c r="BB2063" s="11"/>
      <c r="BC2063" s="11"/>
      <c r="BD2063" s="16"/>
      <c r="BE2063" s="16"/>
    </row>
    <row r="2064" spans="1:57" x14ac:dyDescent="0.3">
      <c r="A2064" s="11"/>
      <c r="B2064" s="11"/>
      <c r="C2064" s="11"/>
      <c r="D2064" s="11"/>
      <c r="E2064" s="11"/>
      <c r="F2064" s="12"/>
      <c r="G2064" s="11"/>
      <c r="H2064" s="13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2"/>
      <c r="U2064" s="11"/>
      <c r="V2064" s="11"/>
      <c r="W2064" s="11"/>
      <c r="X2064" s="36"/>
      <c r="Y2064" s="36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  <c r="BB2064" s="11"/>
      <c r="BC2064" s="11"/>
      <c r="BD2064" s="16"/>
      <c r="BE2064" s="16"/>
    </row>
    <row r="2065" spans="1:57" x14ac:dyDescent="0.3">
      <c r="A2065" s="11"/>
      <c r="B2065" s="11"/>
      <c r="C2065" s="11"/>
      <c r="D2065" s="11"/>
      <c r="E2065" s="11"/>
      <c r="F2065" s="12"/>
      <c r="G2065" s="12"/>
      <c r="H2065" s="13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2"/>
      <c r="U2065" s="11"/>
      <c r="V2065" s="11"/>
      <c r="W2065" s="11"/>
      <c r="X2065" s="36"/>
      <c r="Y2065" s="36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2"/>
      <c r="AL2065" s="12"/>
      <c r="AM2065" s="11"/>
      <c r="AN2065" s="11"/>
      <c r="AO2065" s="11"/>
      <c r="AP2065" s="11"/>
      <c r="AQ2065" s="11"/>
      <c r="AR2065" s="11"/>
      <c r="AS2065" s="12"/>
      <c r="AT2065" s="11"/>
      <c r="AU2065" s="11"/>
      <c r="AV2065" s="11"/>
      <c r="AW2065" s="11"/>
      <c r="AX2065" s="11"/>
      <c r="AY2065" s="11"/>
      <c r="AZ2065" s="11"/>
      <c r="BA2065" s="11"/>
      <c r="BB2065" s="12"/>
      <c r="BC2065" s="11"/>
      <c r="BD2065" s="16"/>
      <c r="BE2065" s="16"/>
    </row>
    <row r="2066" spans="1:57" x14ac:dyDescent="0.3">
      <c r="A2066" s="11"/>
      <c r="B2066" s="11"/>
      <c r="C2066" s="11"/>
      <c r="D2066" s="11"/>
      <c r="E2066" s="11"/>
      <c r="F2066" s="12"/>
      <c r="G2066" s="12"/>
      <c r="H2066" s="13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2"/>
      <c r="U2066" s="11"/>
      <c r="V2066" s="11"/>
      <c r="W2066" s="11"/>
      <c r="X2066" s="36"/>
      <c r="Y2066" s="36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2"/>
      <c r="AL2066" s="11"/>
      <c r="AM2066" s="12"/>
      <c r="AN2066" s="12"/>
      <c r="AO2066" s="12"/>
      <c r="AP2066" s="12"/>
      <c r="AQ2066" s="12"/>
      <c r="AR2066" s="12"/>
      <c r="AS2066" s="12"/>
      <c r="AT2066" s="11"/>
      <c r="AU2066" s="11"/>
      <c r="AV2066" s="11"/>
      <c r="AW2066" s="11"/>
      <c r="AX2066" s="11"/>
      <c r="AY2066" s="11"/>
      <c r="AZ2066" s="11"/>
      <c r="BA2066" s="11"/>
      <c r="BB2066" s="12"/>
      <c r="BC2066" s="11"/>
      <c r="BD2066" s="16"/>
      <c r="BE2066" s="16"/>
    </row>
    <row r="2067" spans="1:57" x14ac:dyDescent="0.3">
      <c r="A2067" s="11"/>
      <c r="B2067" s="11"/>
      <c r="C2067" s="11"/>
      <c r="D2067" s="11"/>
      <c r="E2067" s="11"/>
      <c r="F2067" s="12"/>
      <c r="G2067" s="12"/>
      <c r="H2067" s="13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2"/>
      <c r="U2067" s="11"/>
      <c r="V2067" s="11"/>
      <c r="W2067" s="11"/>
      <c r="X2067" s="36"/>
      <c r="Y2067" s="36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2"/>
      <c r="AN2067" s="12"/>
      <c r="AO2067" s="11"/>
      <c r="AP2067" s="11"/>
      <c r="AQ2067" s="12"/>
      <c r="AR2067" s="12"/>
      <c r="AS2067" s="12"/>
      <c r="AT2067" s="11"/>
      <c r="AU2067" s="11"/>
      <c r="AV2067" s="11"/>
      <c r="AW2067" s="11"/>
      <c r="AX2067" s="11"/>
      <c r="AY2067" s="11"/>
      <c r="AZ2067" s="11"/>
      <c r="BA2067" s="11"/>
      <c r="BB2067" s="12"/>
      <c r="BC2067" s="11"/>
      <c r="BD2067" s="16"/>
      <c r="BE2067" s="16"/>
    </row>
    <row r="2068" spans="1:57" x14ac:dyDescent="0.3">
      <c r="A2068" s="11"/>
      <c r="B2068" s="11"/>
      <c r="C2068" s="11"/>
      <c r="D2068" s="11"/>
      <c r="E2068" s="11"/>
      <c r="F2068" s="12"/>
      <c r="G2068" s="12"/>
      <c r="H2068" s="13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2"/>
      <c r="U2068" s="11"/>
      <c r="V2068" s="11"/>
      <c r="W2068" s="11"/>
      <c r="X2068" s="36"/>
      <c r="Y2068" s="36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2"/>
      <c r="AL2068" s="12"/>
      <c r="AM2068" s="12"/>
      <c r="AN2068" s="12"/>
      <c r="AO2068" s="11"/>
      <c r="AP2068" s="11"/>
      <c r="AQ2068" s="12"/>
      <c r="AR2068" s="12"/>
      <c r="AS2068" s="12"/>
      <c r="AT2068" s="11"/>
      <c r="AU2068" s="11"/>
      <c r="AV2068" s="11"/>
      <c r="AW2068" s="11"/>
      <c r="AX2068" s="11"/>
      <c r="AY2068" s="11"/>
      <c r="AZ2068" s="11"/>
      <c r="BA2068" s="11"/>
      <c r="BB2068" s="12"/>
      <c r="BC2068" s="11"/>
      <c r="BD2068" s="16"/>
      <c r="BE2068" s="16"/>
    </row>
    <row r="2069" spans="1:57" x14ac:dyDescent="0.3">
      <c r="A2069" s="11"/>
      <c r="B2069" s="11"/>
      <c r="C2069" s="11"/>
      <c r="D2069" s="11"/>
      <c r="E2069" s="11"/>
      <c r="F2069" s="12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2"/>
      <c r="U2069" s="11"/>
      <c r="V2069" s="11"/>
      <c r="W2069" s="11"/>
      <c r="X2069" s="36"/>
      <c r="Y2069" s="36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  <c r="BB2069" s="11"/>
      <c r="BC2069" s="11"/>
      <c r="BD2069" s="16"/>
      <c r="BE2069" s="16"/>
    </row>
    <row r="2070" spans="1:57" x14ac:dyDescent="0.3">
      <c r="A2070" s="11"/>
      <c r="B2070" s="11"/>
      <c r="C2070" s="11"/>
      <c r="D2070" s="11"/>
      <c r="E2070" s="11"/>
      <c r="F2070" s="12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2"/>
      <c r="U2070" s="11"/>
      <c r="V2070" s="11"/>
      <c r="W2070" s="11"/>
      <c r="X2070" s="36"/>
      <c r="Y2070" s="36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  <c r="BB2070" s="11"/>
      <c r="BC2070" s="11"/>
      <c r="BD2070" s="16"/>
      <c r="BE2070" s="16"/>
    </row>
    <row r="2071" spans="1:57" x14ac:dyDescent="0.3">
      <c r="A2071" s="11"/>
      <c r="B2071" s="11"/>
      <c r="C2071" s="11"/>
      <c r="D2071" s="11"/>
      <c r="E2071" s="11"/>
      <c r="F2071" s="12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2"/>
      <c r="U2071" s="11"/>
      <c r="V2071" s="11"/>
      <c r="W2071" s="11"/>
      <c r="X2071" s="36"/>
      <c r="Y2071" s="36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  <c r="BB2071" s="11"/>
      <c r="BC2071" s="11"/>
      <c r="BD2071" s="16"/>
      <c r="BE2071" s="16"/>
    </row>
    <row r="2072" spans="1:57" x14ac:dyDescent="0.3">
      <c r="A2072" s="11"/>
      <c r="B2072" s="11"/>
      <c r="C2072" s="11"/>
      <c r="D2072" s="11"/>
      <c r="E2072" s="11"/>
      <c r="F2072" s="12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2"/>
      <c r="U2072" s="11"/>
      <c r="V2072" s="11"/>
      <c r="W2072" s="11"/>
      <c r="X2072" s="36"/>
      <c r="Y2072" s="36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  <c r="BB2072" s="11"/>
      <c r="BC2072" s="11"/>
      <c r="BD2072" s="16"/>
      <c r="BE2072" s="16"/>
    </row>
    <row r="2073" spans="1:57" x14ac:dyDescent="0.3">
      <c r="A2073" s="11"/>
      <c r="B2073" s="11"/>
      <c r="C2073" s="11"/>
      <c r="D2073" s="11"/>
      <c r="E2073" s="11"/>
      <c r="F2073" s="12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2"/>
      <c r="U2073" s="11"/>
      <c r="V2073" s="11"/>
      <c r="W2073" s="11"/>
      <c r="X2073" s="36"/>
      <c r="Y2073" s="36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  <c r="BB2073" s="11"/>
      <c r="BC2073" s="11"/>
      <c r="BD2073" s="16"/>
      <c r="BE2073" s="16"/>
    </row>
    <row r="2074" spans="1:57" x14ac:dyDescent="0.3">
      <c r="A2074" s="11"/>
      <c r="B2074" s="11"/>
      <c r="C2074" s="11"/>
      <c r="D2074" s="11"/>
      <c r="E2074" s="11"/>
      <c r="F2074" s="12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2"/>
      <c r="U2074" s="11"/>
      <c r="V2074" s="11"/>
      <c r="W2074" s="11"/>
      <c r="X2074" s="36"/>
      <c r="Y2074" s="36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  <c r="BB2074" s="11"/>
      <c r="BC2074" s="11"/>
      <c r="BD2074" s="16"/>
      <c r="BE2074" s="16"/>
    </row>
    <row r="2075" spans="1:57" x14ac:dyDescent="0.3">
      <c r="A2075" s="11"/>
      <c r="B2075" s="11"/>
      <c r="C2075" s="11"/>
      <c r="D2075" s="11"/>
      <c r="E2075" s="11"/>
      <c r="F2075" s="12"/>
      <c r="G2075" s="12"/>
      <c r="H2075" s="13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2"/>
      <c r="U2075" s="11"/>
      <c r="V2075" s="11"/>
      <c r="W2075" s="11"/>
      <c r="X2075" s="36"/>
      <c r="Y2075" s="36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2"/>
      <c r="AL2075" s="12"/>
      <c r="AM2075" s="11"/>
      <c r="AN2075" s="11"/>
      <c r="AO2075" s="11"/>
      <c r="AP2075" s="11"/>
      <c r="AQ2075" s="11"/>
      <c r="AR2075" s="11"/>
      <c r="AS2075" s="12"/>
      <c r="AT2075" s="11"/>
      <c r="AU2075" s="11"/>
      <c r="AV2075" s="11"/>
      <c r="AW2075" s="11"/>
      <c r="AX2075" s="11"/>
      <c r="AY2075" s="11"/>
      <c r="AZ2075" s="11"/>
      <c r="BA2075" s="11"/>
      <c r="BB2075" s="11"/>
      <c r="BC2075" s="11"/>
      <c r="BD2075" s="16"/>
      <c r="BE2075" s="16"/>
    </row>
    <row r="2076" spans="1:57" x14ac:dyDescent="0.3">
      <c r="A2076" s="11"/>
      <c r="B2076" s="11"/>
      <c r="C2076" s="11"/>
      <c r="D2076" s="11"/>
      <c r="E2076" s="11"/>
      <c r="F2076" s="12"/>
      <c r="G2076" s="12"/>
      <c r="H2076" s="13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2"/>
      <c r="U2076" s="11"/>
      <c r="V2076" s="11"/>
      <c r="W2076" s="11"/>
      <c r="X2076" s="36"/>
      <c r="Y2076" s="36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2"/>
      <c r="AL2076" s="12"/>
      <c r="AM2076" s="12"/>
      <c r="AN2076" s="12"/>
      <c r="AO2076" s="11"/>
      <c r="AP2076" s="11"/>
      <c r="AQ2076" s="12"/>
      <c r="AR2076" s="12"/>
      <c r="AS2076" s="12"/>
      <c r="AT2076" s="11"/>
      <c r="AU2076" s="11"/>
      <c r="AV2076" s="11"/>
      <c r="AW2076" s="11"/>
      <c r="AX2076" s="11"/>
      <c r="AY2076" s="11"/>
      <c r="AZ2076" s="11"/>
      <c r="BA2076" s="11"/>
      <c r="BB2076" s="11"/>
      <c r="BC2076" s="11"/>
      <c r="BD2076" s="16"/>
      <c r="BE2076" s="16"/>
    </row>
    <row r="2077" spans="1:57" x14ac:dyDescent="0.3">
      <c r="A2077" s="11"/>
      <c r="B2077" s="11"/>
      <c r="C2077" s="11"/>
      <c r="D2077" s="11"/>
      <c r="E2077" s="11"/>
      <c r="F2077" s="12"/>
      <c r="G2077" s="12"/>
      <c r="H2077" s="13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2"/>
      <c r="U2077" s="11"/>
      <c r="V2077" s="11"/>
      <c r="W2077" s="11"/>
      <c r="X2077" s="36"/>
      <c r="Y2077" s="36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2"/>
      <c r="AL2077" s="12"/>
      <c r="AM2077" s="12"/>
      <c r="AN2077" s="12"/>
      <c r="AO2077" s="12"/>
      <c r="AP2077" s="11"/>
      <c r="AQ2077" s="12"/>
      <c r="AR2077" s="12"/>
      <c r="AS2077" s="12"/>
      <c r="AT2077" s="11"/>
      <c r="AU2077" s="11"/>
      <c r="AV2077" s="11"/>
      <c r="AW2077" s="11"/>
      <c r="AX2077" s="11"/>
      <c r="AY2077" s="11"/>
      <c r="AZ2077" s="11"/>
      <c r="BA2077" s="11"/>
      <c r="BB2077" s="12"/>
      <c r="BC2077" s="11"/>
      <c r="BD2077" s="16"/>
      <c r="BE2077" s="16"/>
    </row>
    <row r="2078" spans="1:57" x14ac:dyDescent="0.3">
      <c r="A2078" s="11"/>
      <c r="B2078" s="11"/>
      <c r="C2078" s="11"/>
      <c r="D2078" s="11"/>
      <c r="E2078" s="11"/>
      <c r="F2078" s="12"/>
      <c r="G2078" s="12"/>
      <c r="H2078" s="13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2"/>
      <c r="U2078" s="11"/>
      <c r="V2078" s="11"/>
      <c r="W2078" s="11"/>
      <c r="X2078" s="36"/>
      <c r="Y2078" s="36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2"/>
      <c r="AL2078" s="12"/>
      <c r="AM2078" s="11"/>
      <c r="AN2078" s="11"/>
      <c r="AO2078" s="11"/>
      <c r="AP2078" s="11"/>
      <c r="AQ2078" s="11"/>
      <c r="AR2078" s="11"/>
      <c r="AS2078" s="12"/>
      <c r="AT2078" s="11"/>
      <c r="AU2078" s="11"/>
      <c r="AV2078" s="11"/>
      <c r="AW2078" s="11"/>
      <c r="AX2078" s="11"/>
      <c r="AY2078" s="11"/>
      <c r="AZ2078" s="11"/>
      <c r="BA2078" s="11"/>
      <c r="BB2078" s="11"/>
      <c r="BC2078" s="11"/>
      <c r="BD2078" s="16"/>
      <c r="BE2078" s="16"/>
    </row>
    <row r="2079" spans="1:57" x14ac:dyDescent="0.3">
      <c r="A2079" s="11"/>
      <c r="B2079" s="11"/>
      <c r="C2079" s="11"/>
      <c r="D2079" s="11"/>
      <c r="E2079" s="11"/>
      <c r="F2079" s="12"/>
      <c r="G2079" s="12"/>
      <c r="H2079" s="13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2"/>
      <c r="U2079" s="11"/>
      <c r="V2079" s="11"/>
      <c r="W2079" s="11"/>
      <c r="X2079" s="36"/>
      <c r="Y2079" s="36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2"/>
      <c r="AR2079" s="12"/>
      <c r="AS2079" s="12"/>
      <c r="AT2079" s="11"/>
      <c r="AU2079" s="11"/>
      <c r="AV2079" s="11"/>
      <c r="AW2079" s="11"/>
      <c r="AX2079" s="11"/>
      <c r="AY2079" s="11"/>
      <c r="AZ2079" s="11"/>
      <c r="BA2079" s="11"/>
      <c r="BB2079" s="12"/>
      <c r="BC2079" s="11"/>
      <c r="BD2079" s="16"/>
      <c r="BE2079" s="16"/>
    </row>
    <row r="2080" spans="1:57" x14ac:dyDescent="0.3">
      <c r="A2080" s="11"/>
      <c r="B2080" s="11"/>
      <c r="C2080" s="11"/>
      <c r="D2080" s="11"/>
      <c r="E2080" s="11"/>
      <c r="F2080" s="12"/>
      <c r="G2080" s="12"/>
      <c r="H2080" s="13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2"/>
      <c r="U2080" s="11"/>
      <c r="V2080" s="11"/>
      <c r="W2080" s="11"/>
      <c r="X2080" s="36"/>
      <c r="Y2080" s="36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2"/>
      <c r="AN2080" s="12"/>
      <c r="AO2080" s="12"/>
      <c r="AP2080" s="12"/>
      <c r="AQ2080" s="12"/>
      <c r="AR2080" s="12"/>
      <c r="AS2080" s="12"/>
      <c r="AT2080" s="11"/>
      <c r="AU2080" s="11"/>
      <c r="AV2080" s="11"/>
      <c r="AW2080" s="11"/>
      <c r="AX2080" s="11"/>
      <c r="AY2080" s="11"/>
      <c r="AZ2080" s="11"/>
      <c r="BA2080" s="11"/>
      <c r="BB2080" s="12"/>
      <c r="BC2080" s="11"/>
      <c r="BD2080" s="16"/>
      <c r="BE2080" s="16"/>
    </row>
    <row r="2081" spans="1:57" x14ac:dyDescent="0.3">
      <c r="A2081" s="11"/>
      <c r="B2081" s="11"/>
      <c r="C2081" s="11"/>
      <c r="D2081" s="11"/>
      <c r="E2081" s="11"/>
      <c r="F2081" s="12"/>
      <c r="G2081" s="12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2"/>
      <c r="U2081" s="11"/>
      <c r="V2081" s="11"/>
      <c r="W2081" s="11"/>
      <c r="X2081" s="36"/>
      <c r="Y2081" s="36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2"/>
      <c r="AN2081" s="12"/>
      <c r="AO2081" s="11"/>
      <c r="AP2081" s="11"/>
      <c r="AQ2081" s="11"/>
      <c r="AR2081" s="11"/>
      <c r="AS2081" s="12"/>
      <c r="AT2081" s="11"/>
      <c r="AU2081" s="11"/>
      <c r="AV2081" s="11"/>
      <c r="AW2081" s="11"/>
      <c r="AX2081" s="11"/>
      <c r="AY2081" s="11"/>
      <c r="AZ2081" s="11"/>
      <c r="BA2081" s="11"/>
      <c r="BB2081" s="12"/>
      <c r="BC2081" s="11"/>
      <c r="BD2081" s="16"/>
      <c r="BE2081" s="16"/>
    </row>
    <row r="2082" spans="1:57" x14ac:dyDescent="0.3">
      <c r="A2082" s="11"/>
      <c r="B2082" s="11"/>
      <c r="C2082" s="11"/>
      <c r="D2082" s="11"/>
      <c r="E2082" s="11"/>
      <c r="F2082" s="12"/>
      <c r="G2082" s="12"/>
      <c r="H2082" s="13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2"/>
      <c r="U2082" s="11"/>
      <c r="V2082" s="11"/>
      <c r="W2082" s="11"/>
      <c r="X2082" s="36"/>
      <c r="Y2082" s="36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2"/>
      <c r="AL2082" s="12"/>
      <c r="AM2082" s="11"/>
      <c r="AN2082" s="11"/>
      <c r="AO2082" s="11"/>
      <c r="AP2082" s="11"/>
      <c r="AQ2082" s="12"/>
      <c r="AR2082" s="12"/>
      <c r="AS2082" s="12"/>
      <c r="AT2082" s="11"/>
      <c r="AU2082" s="11"/>
      <c r="AV2082" s="11"/>
      <c r="AW2082" s="11"/>
      <c r="AX2082" s="11"/>
      <c r="AY2082" s="11"/>
      <c r="AZ2082" s="11"/>
      <c r="BA2082" s="11"/>
      <c r="BB2082" s="11"/>
      <c r="BC2082" s="11"/>
      <c r="BD2082" s="16"/>
      <c r="BE2082" s="16"/>
    </row>
    <row r="2083" spans="1:57" x14ac:dyDescent="0.3">
      <c r="A2083" s="11"/>
      <c r="B2083" s="11"/>
      <c r="C2083" s="11"/>
      <c r="D2083" s="11"/>
      <c r="E2083" s="11"/>
      <c r="F2083" s="12"/>
      <c r="G2083" s="12"/>
      <c r="H2083" s="13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2"/>
      <c r="U2083" s="11"/>
      <c r="V2083" s="11"/>
      <c r="W2083" s="11"/>
      <c r="X2083" s="36"/>
      <c r="Y2083" s="36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2"/>
      <c r="AL2083" s="12"/>
      <c r="AM2083" s="11"/>
      <c r="AN2083" s="11"/>
      <c r="AO2083" s="11"/>
      <c r="AP2083" s="11"/>
      <c r="AQ2083" s="12"/>
      <c r="AR2083" s="12"/>
      <c r="AS2083" s="12"/>
      <c r="AT2083" s="11"/>
      <c r="AU2083" s="11"/>
      <c r="AV2083" s="11"/>
      <c r="AW2083" s="11"/>
      <c r="AX2083" s="11"/>
      <c r="AY2083" s="11"/>
      <c r="AZ2083" s="11"/>
      <c r="BA2083" s="11"/>
      <c r="BB2083" s="11"/>
      <c r="BC2083" s="11"/>
      <c r="BD2083" s="16"/>
      <c r="BE2083" s="16"/>
    </row>
    <row r="2084" spans="1:57" x14ac:dyDescent="0.3">
      <c r="A2084" s="11"/>
      <c r="B2084" s="11"/>
      <c r="C2084" s="11"/>
      <c r="D2084" s="11"/>
      <c r="E2084" s="11"/>
      <c r="F2084" s="12"/>
      <c r="G2084" s="11"/>
      <c r="H2084" s="13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2"/>
      <c r="U2084" s="11"/>
      <c r="V2084" s="11"/>
      <c r="W2084" s="11"/>
      <c r="X2084" s="36"/>
      <c r="Y2084" s="36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  <c r="BB2084" s="11"/>
      <c r="BC2084" s="11"/>
      <c r="BD2084" s="16"/>
      <c r="BE2084" s="16"/>
    </row>
    <row r="2085" spans="1:57" x14ac:dyDescent="0.3">
      <c r="A2085" s="11"/>
      <c r="B2085" s="11"/>
      <c r="C2085" s="11"/>
      <c r="D2085" s="11"/>
      <c r="E2085" s="11"/>
      <c r="F2085" s="12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2"/>
      <c r="U2085" s="11"/>
      <c r="V2085" s="11"/>
      <c r="W2085" s="11"/>
      <c r="X2085" s="36"/>
      <c r="Y2085" s="36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  <c r="BB2085" s="11"/>
      <c r="BC2085" s="11"/>
      <c r="BD2085" s="16"/>
      <c r="BE2085" s="16"/>
    </row>
    <row r="2086" spans="1:57" x14ac:dyDescent="0.3">
      <c r="A2086" s="11"/>
      <c r="B2086" s="11"/>
      <c r="C2086" s="11"/>
      <c r="D2086" s="11"/>
      <c r="E2086" s="11"/>
      <c r="F2086" s="12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2"/>
      <c r="U2086" s="11"/>
      <c r="V2086" s="11"/>
      <c r="W2086" s="11"/>
      <c r="X2086" s="36"/>
      <c r="Y2086" s="36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  <c r="BB2086" s="11"/>
      <c r="BC2086" s="11"/>
      <c r="BD2086" s="16"/>
      <c r="BE2086" s="16"/>
    </row>
    <row r="2087" spans="1:57" x14ac:dyDescent="0.3">
      <c r="A2087" s="11"/>
      <c r="B2087" s="11"/>
      <c r="C2087" s="11"/>
      <c r="D2087" s="11"/>
      <c r="E2087" s="11"/>
      <c r="F2087" s="12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2"/>
      <c r="U2087" s="11"/>
      <c r="V2087" s="11"/>
      <c r="W2087" s="11"/>
      <c r="X2087" s="36"/>
      <c r="Y2087" s="36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  <c r="BB2087" s="11"/>
      <c r="BC2087" s="11"/>
      <c r="BD2087" s="16"/>
      <c r="BE2087" s="16"/>
    </row>
    <row r="2088" spans="1:57" x14ac:dyDescent="0.3">
      <c r="A2088" s="11"/>
      <c r="B2088" s="11"/>
      <c r="C2088" s="11"/>
      <c r="D2088" s="11"/>
      <c r="E2088" s="11"/>
      <c r="F2088" s="12"/>
      <c r="G2088" s="12"/>
      <c r="H2088" s="13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2"/>
      <c r="U2088" s="11"/>
      <c r="V2088" s="11"/>
      <c r="W2088" s="11"/>
      <c r="X2088" s="36"/>
      <c r="Y2088" s="36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2"/>
      <c r="AN2088" s="12"/>
      <c r="AO2088" s="11"/>
      <c r="AP2088" s="11"/>
      <c r="AQ2088" s="12"/>
      <c r="AR2088" s="12"/>
      <c r="AS2088" s="12"/>
      <c r="AT2088" s="11"/>
      <c r="AU2088" s="11"/>
      <c r="AV2088" s="11"/>
      <c r="AW2088" s="11"/>
      <c r="AX2088" s="11"/>
      <c r="AY2088" s="11"/>
      <c r="AZ2088" s="11"/>
      <c r="BA2088" s="11"/>
      <c r="BB2088" s="12"/>
      <c r="BC2088" s="11"/>
      <c r="BD2088" s="16"/>
      <c r="BE2088" s="16"/>
    </row>
    <row r="2089" spans="1:57" x14ac:dyDescent="0.3">
      <c r="A2089" s="11"/>
      <c r="B2089" s="11"/>
      <c r="C2089" s="11"/>
      <c r="D2089" s="11"/>
      <c r="E2089" s="11"/>
      <c r="F2089" s="12"/>
      <c r="G2089" s="12"/>
      <c r="H2089" s="13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2"/>
      <c r="U2089" s="11"/>
      <c r="V2089" s="11"/>
      <c r="W2089" s="11"/>
      <c r="X2089" s="36"/>
      <c r="Y2089" s="36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1"/>
      <c r="AU2089" s="11"/>
      <c r="AV2089" s="11"/>
      <c r="AW2089" s="11"/>
      <c r="AX2089" s="11"/>
      <c r="AY2089" s="11"/>
      <c r="AZ2089" s="11"/>
      <c r="BA2089" s="11"/>
      <c r="BB2089" s="12"/>
      <c r="BC2089" s="11"/>
      <c r="BD2089" s="16"/>
      <c r="BE2089" s="16"/>
    </row>
    <row r="2090" spans="1:57" x14ac:dyDescent="0.3">
      <c r="A2090" s="11"/>
      <c r="B2090" s="11"/>
      <c r="C2090" s="11"/>
      <c r="D2090" s="11"/>
      <c r="E2090" s="11"/>
      <c r="F2090" s="12"/>
      <c r="G2090" s="12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2"/>
      <c r="U2090" s="11"/>
      <c r="V2090" s="11"/>
      <c r="W2090" s="11"/>
      <c r="X2090" s="36"/>
      <c r="Y2090" s="36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2"/>
      <c r="AL2090" s="12"/>
      <c r="AM2090" s="12"/>
      <c r="AN2090" s="12"/>
      <c r="AO2090" s="11"/>
      <c r="AP2090" s="11"/>
      <c r="AQ2090" s="12"/>
      <c r="AR2090" s="12"/>
      <c r="AS2090" s="12"/>
      <c r="AT2090" s="11"/>
      <c r="AU2090" s="11"/>
      <c r="AV2090" s="11"/>
      <c r="AW2090" s="11"/>
      <c r="AX2090" s="11"/>
      <c r="AY2090" s="11"/>
      <c r="AZ2090" s="11"/>
      <c r="BA2090" s="11"/>
      <c r="BB2090" s="12"/>
      <c r="BC2090" s="11"/>
      <c r="BD2090" s="16"/>
      <c r="BE2090" s="16"/>
    </row>
    <row r="2091" spans="1:57" x14ac:dyDescent="0.3">
      <c r="A2091" s="11"/>
      <c r="B2091" s="11"/>
      <c r="C2091" s="11"/>
      <c r="D2091" s="11"/>
      <c r="E2091" s="11"/>
      <c r="F2091" s="12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2"/>
      <c r="U2091" s="11"/>
      <c r="V2091" s="11"/>
      <c r="W2091" s="11"/>
      <c r="X2091" s="36"/>
      <c r="Y2091" s="36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  <c r="BB2091" s="11"/>
      <c r="BC2091" s="11"/>
      <c r="BD2091" s="16"/>
      <c r="BE2091" s="16"/>
    </row>
    <row r="2092" spans="1:57" x14ac:dyDescent="0.3">
      <c r="A2092" s="11"/>
      <c r="B2092" s="11"/>
      <c r="C2092" s="11"/>
      <c r="D2092" s="11"/>
      <c r="E2092" s="11"/>
      <c r="F2092" s="12"/>
      <c r="G2092" s="12"/>
      <c r="H2092" s="13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2"/>
      <c r="U2092" s="11"/>
      <c r="V2092" s="11"/>
      <c r="W2092" s="11"/>
      <c r="X2092" s="36"/>
      <c r="Y2092" s="36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2"/>
      <c r="AL2092" s="12"/>
      <c r="AM2092" s="12"/>
      <c r="AN2092" s="12"/>
      <c r="AO2092" s="11"/>
      <c r="AP2092" s="11"/>
      <c r="AQ2092" s="12"/>
      <c r="AR2092" s="12"/>
      <c r="AS2092" s="12"/>
      <c r="AT2092" s="11"/>
      <c r="AU2092" s="11"/>
      <c r="AV2092" s="11"/>
      <c r="AW2092" s="11"/>
      <c r="AX2092" s="11"/>
      <c r="AY2092" s="11"/>
      <c r="AZ2092" s="11"/>
      <c r="BA2092" s="11"/>
      <c r="BB2092" s="12"/>
      <c r="BC2092" s="11"/>
      <c r="BD2092" s="16"/>
      <c r="BE2092" s="16"/>
    </row>
    <row r="2093" spans="1:57" x14ac:dyDescent="0.3">
      <c r="A2093" s="11"/>
      <c r="B2093" s="11"/>
      <c r="C2093" s="11"/>
      <c r="D2093" s="11"/>
      <c r="E2093" s="11"/>
      <c r="F2093" s="12"/>
      <c r="G2093" s="12"/>
      <c r="H2093" s="13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2"/>
      <c r="U2093" s="11"/>
      <c r="V2093" s="11"/>
      <c r="W2093" s="11"/>
      <c r="X2093" s="36"/>
      <c r="Y2093" s="36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2"/>
      <c r="AL2093" s="12"/>
      <c r="AM2093" s="11"/>
      <c r="AN2093" s="11"/>
      <c r="AO2093" s="11"/>
      <c r="AP2093" s="11"/>
      <c r="AQ2093" s="11"/>
      <c r="AR2093" s="11"/>
      <c r="AS2093" s="12"/>
      <c r="AT2093" s="11"/>
      <c r="AU2093" s="11"/>
      <c r="AV2093" s="11"/>
      <c r="AW2093" s="11"/>
      <c r="AX2093" s="11"/>
      <c r="AY2093" s="11"/>
      <c r="AZ2093" s="11"/>
      <c r="BA2093" s="11"/>
      <c r="BB2093" s="11"/>
      <c r="BC2093" s="11"/>
      <c r="BD2093" s="16"/>
      <c r="BE2093" s="16"/>
    </row>
    <row r="2094" spans="1:57" x14ac:dyDescent="0.3">
      <c r="A2094" s="11"/>
      <c r="B2094" s="11"/>
      <c r="C2094" s="11"/>
      <c r="D2094" s="11"/>
      <c r="E2094" s="11"/>
      <c r="F2094" s="12"/>
      <c r="G2094" s="12"/>
      <c r="H2094" s="13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2"/>
      <c r="U2094" s="11"/>
      <c r="V2094" s="11"/>
      <c r="W2094" s="11"/>
      <c r="X2094" s="36"/>
      <c r="Y2094" s="36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2"/>
      <c r="AM2094" s="12"/>
      <c r="AN2094" s="12"/>
      <c r="AO2094" s="11"/>
      <c r="AP2094" s="11"/>
      <c r="AQ2094" s="12"/>
      <c r="AR2094" s="11"/>
      <c r="AS2094" s="12"/>
      <c r="AT2094" s="11"/>
      <c r="AU2094" s="11"/>
      <c r="AV2094" s="11"/>
      <c r="AW2094" s="11"/>
      <c r="AX2094" s="11"/>
      <c r="AY2094" s="11"/>
      <c r="AZ2094" s="11"/>
      <c r="BA2094" s="11"/>
      <c r="BB2094" s="12"/>
      <c r="BC2094" s="11"/>
      <c r="BD2094" s="16"/>
      <c r="BE2094" s="16"/>
    </row>
    <row r="2095" spans="1:57" x14ac:dyDescent="0.3">
      <c r="A2095" s="11"/>
      <c r="B2095" s="11"/>
      <c r="C2095" s="11"/>
      <c r="D2095" s="11"/>
      <c r="E2095" s="11"/>
      <c r="F2095" s="12"/>
      <c r="G2095" s="12"/>
      <c r="H2095" s="13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2"/>
      <c r="U2095" s="11"/>
      <c r="V2095" s="11"/>
      <c r="W2095" s="11"/>
      <c r="X2095" s="36"/>
      <c r="Y2095" s="36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2"/>
      <c r="AL2095" s="12"/>
      <c r="AM2095" s="12"/>
      <c r="AN2095" s="11"/>
      <c r="AO2095" s="12"/>
      <c r="AP2095" s="12"/>
      <c r="AQ2095" s="12"/>
      <c r="AR2095" s="12"/>
      <c r="AS2095" s="12"/>
      <c r="AT2095" s="11"/>
      <c r="AU2095" s="11"/>
      <c r="AV2095" s="11"/>
      <c r="AW2095" s="11"/>
      <c r="AX2095" s="11"/>
      <c r="AY2095" s="11"/>
      <c r="AZ2095" s="11"/>
      <c r="BA2095" s="11"/>
      <c r="BB2095" s="12"/>
      <c r="BC2095" s="11"/>
      <c r="BD2095" s="16"/>
      <c r="BE2095" s="16"/>
    </row>
    <row r="2096" spans="1:57" x14ac:dyDescent="0.3">
      <c r="A2096" s="11"/>
      <c r="B2096" s="11"/>
      <c r="C2096" s="11"/>
      <c r="D2096" s="11"/>
      <c r="E2096" s="11"/>
      <c r="F2096" s="12"/>
      <c r="G2096" s="12"/>
      <c r="H2096" s="13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2"/>
      <c r="U2096" s="11"/>
      <c r="V2096" s="11"/>
      <c r="W2096" s="11"/>
      <c r="X2096" s="36"/>
      <c r="Y2096" s="36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2"/>
      <c r="AL2096" s="12"/>
      <c r="AM2096" s="12"/>
      <c r="AN2096" s="11"/>
      <c r="AO2096" s="12"/>
      <c r="AP2096" s="11"/>
      <c r="AQ2096" s="12"/>
      <c r="AR2096" s="12"/>
      <c r="AS2096" s="12"/>
      <c r="AT2096" s="11"/>
      <c r="AU2096" s="11"/>
      <c r="AV2096" s="11"/>
      <c r="AW2096" s="11"/>
      <c r="AX2096" s="11"/>
      <c r="AY2096" s="11"/>
      <c r="AZ2096" s="11"/>
      <c r="BA2096" s="11"/>
      <c r="BB2096" s="12"/>
      <c r="BC2096" s="11"/>
      <c r="BD2096" s="16"/>
      <c r="BE2096" s="16"/>
    </row>
    <row r="2097" spans="1:57" x14ac:dyDescent="0.3">
      <c r="A2097" s="11"/>
      <c r="B2097" s="11"/>
      <c r="C2097" s="11"/>
      <c r="D2097" s="11"/>
      <c r="E2097" s="11"/>
      <c r="F2097" s="12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2"/>
      <c r="U2097" s="11"/>
      <c r="V2097" s="11"/>
      <c r="W2097" s="11"/>
      <c r="X2097" s="36"/>
      <c r="Y2097" s="36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  <c r="BB2097" s="11"/>
      <c r="BC2097" s="11"/>
      <c r="BD2097" s="16"/>
      <c r="BE2097" s="16"/>
    </row>
    <row r="2098" spans="1:57" x14ac:dyDescent="0.3">
      <c r="A2098" s="11"/>
      <c r="B2098" s="11"/>
      <c r="C2098" s="11"/>
      <c r="D2098" s="11"/>
      <c r="E2098" s="11"/>
      <c r="F2098" s="12"/>
      <c r="G2098" s="12"/>
      <c r="H2098" s="13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2"/>
      <c r="U2098" s="11"/>
      <c r="V2098" s="11"/>
      <c r="W2098" s="11"/>
      <c r="X2098" s="36"/>
      <c r="Y2098" s="36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2"/>
      <c r="AN2098" s="11"/>
      <c r="AO2098" s="11"/>
      <c r="AP2098" s="11"/>
      <c r="AQ2098" s="12"/>
      <c r="AR2098" s="12"/>
      <c r="AS2098" s="12"/>
      <c r="AT2098" s="11"/>
      <c r="AU2098" s="11"/>
      <c r="AV2098" s="11"/>
      <c r="AW2098" s="11"/>
      <c r="AX2098" s="11"/>
      <c r="AY2098" s="11"/>
      <c r="AZ2098" s="11"/>
      <c r="BA2098" s="11"/>
      <c r="BB2098" s="12"/>
      <c r="BC2098" s="11"/>
      <c r="BD2098" s="16"/>
      <c r="BE2098" s="16"/>
    </row>
    <row r="2099" spans="1:57" x14ac:dyDescent="0.3">
      <c r="A2099" s="11"/>
      <c r="B2099" s="11"/>
      <c r="C2099" s="11"/>
      <c r="D2099" s="11"/>
      <c r="E2099" s="11"/>
      <c r="F2099" s="12"/>
      <c r="G2099" s="12"/>
      <c r="H2099" s="13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2"/>
      <c r="U2099" s="11"/>
      <c r="V2099" s="11"/>
      <c r="W2099" s="11"/>
      <c r="X2099" s="36"/>
      <c r="Y2099" s="36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2"/>
      <c r="AL2099" s="12"/>
      <c r="AM2099" s="11"/>
      <c r="AN2099" s="11"/>
      <c r="AO2099" s="11"/>
      <c r="AP2099" s="11"/>
      <c r="AQ2099" s="12"/>
      <c r="AR2099" s="12"/>
      <c r="AS2099" s="12"/>
      <c r="AT2099" s="11"/>
      <c r="AU2099" s="11"/>
      <c r="AV2099" s="11"/>
      <c r="AW2099" s="11"/>
      <c r="AX2099" s="11"/>
      <c r="AY2099" s="11"/>
      <c r="AZ2099" s="11"/>
      <c r="BA2099" s="11"/>
      <c r="BB2099" s="11"/>
      <c r="BC2099" s="11"/>
      <c r="BD2099" s="16"/>
      <c r="BE2099" s="16"/>
    </row>
    <row r="2100" spans="1:57" x14ac:dyDescent="0.3">
      <c r="A2100" s="11"/>
      <c r="B2100" s="11"/>
      <c r="C2100" s="11"/>
      <c r="D2100" s="11"/>
      <c r="E2100" s="11"/>
      <c r="F2100" s="12"/>
      <c r="G2100" s="12"/>
      <c r="H2100" s="13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2"/>
      <c r="U2100" s="11"/>
      <c r="V2100" s="11"/>
      <c r="W2100" s="11"/>
      <c r="X2100" s="36"/>
      <c r="Y2100" s="36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2"/>
      <c r="AL2100" s="12"/>
      <c r="AM2100" s="12"/>
      <c r="AN2100" s="12"/>
      <c r="AO2100" s="11"/>
      <c r="AP2100" s="11"/>
      <c r="AQ2100" s="12"/>
      <c r="AR2100" s="12"/>
      <c r="AS2100" s="12"/>
      <c r="AT2100" s="11"/>
      <c r="AU2100" s="11"/>
      <c r="AV2100" s="11"/>
      <c r="AW2100" s="11"/>
      <c r="AX2100" s="11"/>
      <c r="AY2100" s="11"/>
      <c r="AZ2100" s="11"/>
      <c r="BA2100" s="11"/>
      <c r="BB2100" s="12"/>
      <c r="BC2100" s="11"/>
      <c r="BD2100" s="16"/>
      <c r="BE2100" s="16"/>
    </row>
    <row r="2101" spans="1:57" x14ac:dyDescent="0.3">
      <c r="A2101" s="11"/>
      <c r="B2101" s="11"/>
      <c r="C2101" s="11"/>
      <c r="D2101" s="11"/>
      <c r="E2101" s="11"/>
      <c r="F2101" s="12"/>
      <c r="G2101" s="12"/>
      <c r="H2101" s="13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2"/>
      <c r="U2101" s="11"/>
      <c r="V2101" s="11"/>
      <c r="W2101" s="11"/>
      <c r="X2101" s="36"/>
      <c r="Y2101" s="36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2"/>
      <c r="AL2101" s="12"/>
      <c r="AM2101" s="12"/>
      <c r="AN2101" s="12"/>
      <c r="AO2101" s="11"/>
      <c r="AP2101" s="11"/>
      <c r="AQ2101" s="12"/>
      <c r="AR2101" s="12"/>
      <c r="AS2101" s="12"/>
      <c r="AT2101" s="11"/>
      <c r="AU2101" s="11"/>
      <c r="AV2101" s="11"/>
      <c r="AW2101" s="11"/>
      <c r="AX2101" s="11"/>
      <c r="AY2101" s="11"/>
      <c r="AZ2101" s="11"/>
      <c r="BA2101" s="11"/>
      <c r="BB2101" s="12"/>
      <c r="BC2101" s="11"/>
      <c r="BD2101" s="16"/>
      <c r="BE2101" s="16"/>
    </row>
    <row r="2102" spans="1:57" x14ac:dyDescent="0.3">
      <c r="A2102" s="11"/>
      <c r="B2102" s="11"/>
      <c r="C2102" s="11"/>
      <c r="D2102" s="11"/>
      <c r="E2102" s="11"/>
      <c r="F2102" s="12"/>
      <c r="G2102" s="12"/>
      <c r="H2102" s="13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2"/>
      <c r="U2102" s="11"/>
      <c r="V2102" s="11"/>
      <c r="W2102" s="11"/>
      <c r="X2102" s="36"/>
      <c r="Y2102" s="36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2"/>
      <c r="AL2102" s="11"/>
      <c r="AM2102" s="12"/>
      <c r="AN2102" s="11"/>
      <c r="AO2102" s="11"/>
      <c r="AP2102" s="11"/>
      <c r="AQ2102" s="12"/>
      <c r="AR2102" s="11"/>
      <c r="AS2102" s="12"/>
      <c r="AT2102" s="11"/>
      <c r="AU2102" s="11"/>
      <c r="AV2102" s="11"/>
      <c r="AW2102" s="11"/>
      <c r="AX2102" s="11"/>
      <c r="AY2102" s="11"/>
      <c r="AZ2102" s="11"/>
      <c r="BA2102" s="11"/>
      <c r="BB2102" s="12"/>
      <c r="BC2102" s="11"/>
      <c r="BD2102" s="16"/>
      <c r="BE2102" s="16"/>
    </row>
    <row r="2103" spans="1:57" x14ac:dyDescent="0.3">
      <c r="A2103" s="11"/>
      <c r="B2103" s="11"/>
      <c r="C2103" s="11"/>
      <c r="D2103" s="11"/>
      <c r="E2103" s="11"/>
      <c r="F2103" s="12"/>
      <c r="G2103" s="12"/>
      <c r="H2103" s="13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2"/>
      <c r="U2103" s="11"/>
      <c r="V2103" s="11"/>
      <c r="W2103" s="11"/>
      <c r="X2103" s="36"/>
      <c r="Y2103" s="36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2"/>
      <c r="AL2103" s="12"/>
      <c r="AM2103" s="12"/>
      <c r="AN2103" s="12"/>
      <c r="AO2103" s="11"/>
      <c r="AP2103" s="11"/>
      <c r="AQ2103" s="12"/>
      <c r="AR2103" s="12"/>
      <c r="AS2103" s="12"/>
      <c r="AT2103" s="11"/>
      <c r="AU2103" s="11"/>
      <c r="AV2103" s="11"/>
      <c r="AW2103" s="11"/>
      <c r="AX2103" s="11"/>
      <c r="AY2103" s="11"/>
      <c r="AZ2103" s="11"/>
      <c r="BA2103" s="11"/>
      <c r="BB2103" s="12"/>
      <c r="BC2103" s="11"/>
      <c r="BD2103" s="16"/>
      <c r="BE2103" s="16"/>
    </row>
    <row r="2104" spans="1:57" x14ac:dyDescent="0.3">
      <c r="A2104" s="11"/>
      <c r="B2104" s="11"/>
      <c r="C2104" s="11"/>
      <c r="D2104" s="11"/>
      <c r="E2104" s="11"/>
      <c r="F2104" s="12"/>
      <c r="G2104" s="12"/>
      <c r="H2104" s="13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2"/>
      <c r="U2104" s="11"/>
      <c r="V2104" s="11"/>
      <c r="W2104" s="11"/>
      <c r="X2104" s="36"/>
      <c r="Y2104" s="36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2"/>
      <c r="AL2104" s="12"/>
      <c r="AM2104" s="12"/>
      <c r="AN2104" s="12"/>
      <c r="AO2104" s="11"/>
      <c r="AP2104" s="11"/>
      <c r="AQ2104" s="12"/>
      <c r="AR2104" s="12"/>
      <c r="AS2104" s="12"/>
      <c r="AT2104" s="11"/>
      <c r="AU2104" s="11"/>
      <c r="AV2104" s="11"/>
      <c r="AW2104" s="11"/>
      <c r="AX2104" s="11"/>
      <c r="AY2104" s="11"/>
      <c r="AZ2104" s="11"/>
      <c r="BA2104" s="11"/>
      <c r="BB2104" s="11"/>
      <c r="BC2104" s="11"/>
      <c r="BD2104" s="16"/>
      <c r="BE2104" s="16"/>
    </row>
    <row r="2105" spans="1:57" x14ac:dyDescent="0.3">
      <c r="A2105" s="11"/>
      <c r="B2105" s="11"/>
      <c r="C2105" s="11"/>
      <c r="D2105" s="11"/>
      <c r="E2105" s="11"/>
      <c r="F2105" s="12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2"/>
      <c r="U2105" s="11"/>
      <c r="V2105" s="11"/>
      <c r="W2105" s="11"/>
      <c r="X2105" s="36"/>
      <c r="Y2105" s="36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  <c r="BB2105" s="11"/>
      <c r="BC2105" s="11"/>
      <c r="BD2105" s="16"/>
      <c r="BE2105" s="16"/>
    </row>
    <row r="2106" spans="1:57" x14ac:dyDescent="0.3">
      <c r="A2106" s="11"/>
      <c r="B2106" s="11"/>
      <c r="C2106" s="11"/>
      <c r="D2106" s="11"/>
      <c r="E2106" s="11"/>
      <c r="F2106" s="12"/>
      <c r="G2106" s="12"/>
      <c r="H2106" s="13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2"/>
      <c r="U2106" s="11"/>
      <c r="V2106" s="11"/>
      <c r="W2106" s="11"/>
      <c r="X2106" s="36"/>
      <c r="Y2106" s="36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2"/>
      <c r="AL2106" s="12"/>
      <c r="AM2106" s="12"/>
      <c r="AN2106" s="12"/>
      <c r="AO2106" s="11"/>
      <c r="AP2106" s="11"/>
      <c r="AQ2106" s="12"/>
      <c r="AR2106" s="12"/>
      <c r="AS2106" s="12"/>
      <c r="AT2106" s="11"/>
      <c r="AU2106" s="11"/>
      <c r="AV2106" s="11"/>
      <c r="AW2106" s="11"/>
      <c r="AX2106" s="11"/>
      <c r="AY2106" s="11"/>
      <c r="AZ2106" s="11"/>
      <c r="BA2106" s="11"/>
      <c r="BB2106" s="11"/>
      <c r="BC2106" s="11"/>
      <c r="BD2106" s="16"/>
      <c r="BE2106" s="16"/>
    </row>
    <row r="2107" spans="1:57" x14ac:dyDescent="0.3">
      <c r="A2107" s="11"/>
      <c r="B2107" s="11"/>
      <c r="C2107" s="11"/>
      <c r="D2107" s="11"/>
      <c r="E2107" s="11"/>
      <c r="F2107" s="12"/>
      <c r="G2107" s="12"/>
      <c r="H2107" s="13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2"/>
      <c r="U2107" s="11"/>
      <c r="V2107" s="11"/>
      <c r="W2107" s="11"/>
      <c r="X2107" s="36"/>
      <c r="Y2107" s="36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2"/>
      <c r="AL2107" s="12"/>
      <c r="AM2107" s="12"/>
      <c r="AN2107" s="12"/>
      <c r="AO2107" s="11"/>
      <c r="AP2107" s="11"/>
      <c r="AQ2107" s="12"/>
      <c r="AR2107" s="12"/>
      <c r="AS2107" s="12"/>
      <c r="AT2107" s="11"/>
      <c r="AU2107" s="11"/>
      <c r="AV2107" s="11"/>
      <c r="AW2107" s="11"/>
      <c r="AX2107" s="11"/>
      <c r="AY2107" s="11"/>
      <c r="AZ2107" s="11"/>
      <c r="BA2107" s="11"/>
      <c r="BB2107" s="12"/>
      <c r="BC2107" s="11"/>
      <c r="BD2107" s="16"/>
      <c r="BE2107" s="16"/>
    </row>
    <row r="2108" spans="1:57" x14ac:dyDescent="0.3">
      <c r="A2108" s="11"/>
      <c r="B2108" s="11"/>
      <c r="C2108" s="11"/>
      <c r="D2108" s="11"/>
      <c r="E2108" s="11"/>
      <c r="F2108" s="12"/>
      <c r="G2108" s="12"/>
      <c r="H2108" s="13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2"/>
      <c r="U2108" s="11"/>
      <c r="V2108" s="11"/>
      <c r="W2108" s="11"/>
      <c r="X2108" s="36"/>
      <c r="Y2108" s="36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2"/>
      <c r="AL2108" s="12"/>
      <c r="AM2108" s="12"/>
      <c r="AN2108" s="12"/>
      <c r="AO2108" s="11"/>
      <c r="AP2108" s="11"/>
      <c r="AQ2108" s="12"/>
      <c r="AR2108" s="12"/>
      <c r="AS2108" s="12"/>
      <c r="AT2108" s="11"/>
      <c r="AU2108" s="11"/>
      <c r="AV2108" s="11"/>
      <c r="AW2108" s="11"/>
      <c r="AX2108" s="11"/>
      <c r="AY2108" s="11"/>
      <c r="AZ2108" s="11"/>
      <c r="BA2108" s="11"/>
      <c r="BB2108" s="12"/>
      <c r="BC2108" s="11"/>
      <c r="BD2108" s="16"/>
      <c r="BE2108" s="16"/>
    </row>
    <row r="2109" spans="1:57" x14ac:dyDescent="0.3">
      <c r="A2109" s="11"/>
      <c r="B2109" s="11"/>
      <c r="C2109" s="11"/>
      <c r="D2109" s="11"/>
      <c r="E2109" s="11"/>
      <c r="F2109" s="12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2"/>
      <c r="U2109" s="11"/>
      <c r="V2109" s="11"/>
      <c r="W2109" s="11"/>
      <c r="X2109" s="36"/>
      <c r="Y2109" s="36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  <c r="BB2109" s="11"/>
      <c r="BC2109" s="11"/>
      <c r="BD2109" s="16"/>
      <c r="BE2109" s="16"/>
    </row>
    <row r="2110" spans="1:57" x14ac:dyDescent="0.3">
      <c r="A2110" s="11"/>
      <c r="B2110" s="11"/>
      <c r="C2110" s="11"/>
      <c r="D2110" s="11"/>
      <c r="E2110" s="11"/>
      <c r="F2110" s="12"/>
      <c r="G2110" s="12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2"/>
      <c r="U2110" s="11"/>
      <c r="V2110" s="11"/>
      <c r="W2110" s="11"/>
      <c r="X2110" s="36"/>
      <c r="Y2110" s="36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2"/>
      <c r="AL2110" s="12"/>
      <c r="AM2110" s="12"/>
      <c r="AN2110" s="12"/>
      <c r="AO2110" s="11"/>
      <c r="AP2110" s="11"/>
      <c r="AQ2110" s="12"/>
      <c r="AR2110" s="11"/>
      <c r="AS2110" s="12"/>
      <c r="AT2110" s="11"/>
      <c r="AU2110" s="11"/>
      <c r="AV2110" s="11"/>
      <c r="AW2110" s="11"/>
      <c r="AX2110" s="11"/>
      <c r="AY2110" s="11"/>
      <c r="AZ2110" s="11"/>
      <c r="BA2110" s="11"/>
      <c r="BB2110" s="12"/>
      <c r="BC2110" s="11"/>
      <c r="BD2110" s="16"/>
      <c r="BE2110" s="16"/>
    </row>
    <row r="2111" spans="1:57" x14ac:dyDescent="0.3">
      <c r="A2111" s="11"/>
      <c r="B2111" s="11"/>
      <c r="C2111" s="11"/>
      <c r="D2111" s="11"/>
      <c r="E2111" s="11"/>
      <c r="F2111" s="12"/>
      <c r="G2111" s="12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2"/>
      <c r="U2111" s="11"/>
      <c r="V2111" s="11"/>
      <c r="W2111" s="11"/>
      <c r="X2111" s="36"/>
      <c r="Y2111" s="36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2"/>
      <c r="AL2111" s="12"/>
      <c r="AM2111" s="12"/>
      <c r="AN2111" s="12"/>
      <c r="AO2111" s="11"/>
      <c r="AP2111" s="11"/>
      <c r="AQ2111" s="12"/>
      <c r="AR2111" s="11"/>
      <c r="AS2111" s="12"/>
      <c r="AT2111" s="11"/>
      <c r="AU2111" s="11"/>
      <c r="AV2111" s="11"/>
      <c r="AW2111" s="11"/>
      <c r="AX2111" s="11"/>
      <c r="AY2111" s="11"/>
      <c r="AZ2111" s="11"/>
      <c r="BA2111" s="11"/>
      <c r="BB2111" s="12"/>
      <c r="BC2111" s="11"/>
      <c r="BD2111" s="16"/>
      <c r="BE2111" s="16"/>
    </row>
    <row r="2112" spans="1:57" x14ac:dyDescent="0.3">
      <c r="A2112" s="11"/>
      <c r="B2112" s="11"/>
      <c r="C2112" s="11"/>
      <c r="D2112" s="11"/>
      <c r="E2112" s="11"/>
      <c r="F2112" s="12"/>
      <c r="G2112" s="11"/>
      <c r="H2112" s="13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2"/>
      <c r="U2112" s="11"/>
      <c r="V2112" s="11"/>
      <c r="W2112" s="11"/>
      <c r="X2112" s="36"/>
      <c r="Y2112" s="36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  <c r="BB2112" s="11"/>
      <c r="BC2112" s="11"/>
      <c r="BD2112" s="16"/>
      <c r="BE2112" s="16"/>
    </row>
    <row r="2113" spans="1:57" x14ac:dyDescent="0.3">
      <c r="A2113" s="11"/>
      <c r="B2113" s="11"/>
      <c r="C2113" s="11"/>
      <c r="D2113" s="11"/>
      <c r="E2113" s="11"/>
      <c r="F2113" s="12"/>
      <c r="G2113" s="11"/>
      <c r="H2113" s="13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2"/>
      <c r="U2113" s="11"/>
      <c r="V2113" s="11"/>
      <c r="W2113" s="11"/>
      <c r="X2113" s="36"/>
      <c r="Y2113" s="36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  <c r="BB2113" s="11"/>
      <c r="BC2113" s="11"/>
      <c r="BD2113" s="16"/>
      <c r="BE2113" s="16"/>
    </row>
    <row r="2114" spans="1:57" x14ac:dyDescent="0.3">
      <c r="A2114" s="11"/>
      <c r="B2114" s="11"/>
      <c r="C2114" s="11"/>
      <c r="D2114" s="11"/>
      <c r="E2114" s="11"/>
      <c r="F2114" s="12"/>
      <c r="G2114" s="12"/>
      <c r="H2114" s="13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2"/>
      <c r="U2114" s="11"/>
      <c r="V2114" s="11"/>
      <c r="W2114" s="11"/>
      <c r="X2114" s="36"/>
      <c r="Y2114" s="36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2"/>
      <c r="AN2114" s="11"/>
      <c r="AO2114" s="11"/>
      <c r="AP2114" s="11"/>
      <c r="AQ2114" s="12"/>
      <c r="AR2114" s="11"/>
      <c r="AS2114" s="12"/>
      <c r="AT2114" s="11"/>
      <c r="AU2114" s="11"/>
      <c r="AV2114" s="11"/>
      <c r="AW2114" s="11"/>
      <c r="AX2114" s="11"/>
      <c r="AY2114" s="11"/>
      <c r="AZ2114" s="11"/>
      <c r="BA2114" s="11"/>
      <c r="BB2114" s="12"/>
      <c r="BC2114" s="11"/>
      <c r="BD2114" s="16"/>
      <c r="BE2114" s="16"/>
    </row>
    <row r="2115" spans="1:57" x14ac:dyDescent="0.3">
      <c r="A2115" s="11"/>
      <c r="B2115" s="11"/>
      <c r="C2115" s="11"/>
      <c r="D2115" s="11"/>
      <c r="E2115" s="11"/>
      <c r="F2115" s="12"/>
      <c r="G2115" s="12"/>
      <c r="H2115" s="13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2"/>
      <c r="U2115" s="11"/>
      <c r="V2115" s="11"/>
      <c r="W2115" s="11"/>
      <c r="X2115" s="36"/>
      <c r="Y2115" s="36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2"/>
      <c r="AL2115" s="12"/>
      <c r="AM2115" s="11"/>
      <c r="AN2115" s="11"/>
      <c r="AO2115" s="11"/>
      <c r="AP2115" s="11"/>
      <c r="AQ2115" s="12"/>
      <c r="AR2115" s="12"/>
      <c r="AS2115" s="12"/>
      <c r="AT2115" s="11"/>
      <c r="AU2115" s="11"/>
      <c r="AV2115" s="11"/>
      <c r="AW2115" s="11"/>
      <c r="AX2115" s="11"/>
      <c r="AY2115" s="11"/>
      <c r="AZ2115" s="11"/>
      <c r="BA2115" s="11"/>
      <c r="BB2115" s="12"/>
      <c r="BC2115" s="11"/>
      <c r="BD2115" s="16"/>
      <c r="BE2115" s="16"/>
    </row>
    <row r="2116" spans="1:57" x14ac:dyDescent="0.3">
      <c r="A2116" s="11"/>
      <c r="B2116" s="11"/>
      <c r="C2116" s="11"/>
      <c r="D2116" s="11"/>
      <c r="E2116" s="11"/>
      <c r="F2116" s="12"/>
      <c r="G2116" s="12"/>
      <c r="H2116" s="13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2"/>
      <c r="U2116" s="11"/>
      <c r="V2116" s="11"/>
      <c r="W2116" s="11"/>
      <c r="X2116" s="36"/>
      <c r="Y2116" s="36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2"/>
      <c r="AL2116" s="12"/>
      <c r="AM2116" s="11"/>
      <c r="AN2116" s="11"/>
      <c r="AO2116" s="11"/>
      <c r="AP2116" s="11"/>
      <c r="AQ2116" s="12"/>
      <c r="AR2116" s="12"/>
      <c r="AS2116" s="12"/>
      <c r="AT2116" s="11"/>
      <c r="AU2116" s="11"/>
      <c r="AV2116" s="11"/>
      <c r="AW2116" s="11"/>
      <c r="AX2116" s="11"/>
      <c r="AY2116" s="11"/>
      <c r="AZ2116" s="11"/>
      <c r="BA2116" s="11"/>
      <c r="BB2116" s="12"/>
      <c r="BC2116" s="11"/>
      <c r="BD2116" s="16"/>
      <c r="BE2116" s="16"/>
    </row>
    <row r="2117" spans="1:57" x14ac:dyDescent="0.3">
      <c r="A2117" s="11"/>
      <c r="B2117" s="11"/>
      <c r="C2117" s="11"/>
      <c r="D2117" s="11"/>
      <c r="E2117" s="11"/>
      <c r="F2117" s="12"/>
      <c r="G2117" s="12"/>
      <c r="H2117" s="13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2"/>
      <c r="U2117" s="11"/>
      <c r="V2117" s="11"/>
      <c r="W2117" s="11"/>
      <c r="X2117" s="36"/>
      <c r="Y2117" s="36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2"/>
      <c r="AL2117" s="12"/>
      <c r="AM2117" s="12"/>
      <c r="AN2117" s="12"/>
      <c r="AO2117" s="11"/>
      <c r="AP2117" s="11"/>
      <c r="AQ2117" s="12"/>
      <c r="AR2117" s="12"/>
      <c r="AS2117" s="12"/>
      <c r="AT2117" s="11"/>
      <c r="AU2117" s="11"/>
      <c r="AV2117" s="11"/>
      <c r="AW2117" s="11"/>
      <c r="AX2117" s="11"/>
      <c r="AY2117" s="11"/>
      <c r="AZ2117" s="11"/>
      <c r="BA2117" s="11"/>
      <c r="BB2117" s="12"/>
      <c r="BC2117" s="11"/>
      <c r="BD2117" s="16"/>
      <c r="BE2117" s="16"/>
    </row>
    <row r="2118" spans="1:57" x14ac:dyDescent="0.3">
      <c r="A2118" s="11"/>
      <c r="B2118" s="11"/>
      <c r="C2118" s="11"/>
      <c r="D2118" s="11"/>
      <c r="E2118" s="11"/>
      <c r="F2118" s="12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2"/>
      <c r="U2118" s="11"/>
      <c r="V2118" s="11"/>
      <c r="W2118" s="11"/>
      <c r="X2118" s="36"/>
      <c r="Y2118" s="36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  <c r="BB2118" s="11"/>
      <c r="BC2118" s="11"/>
      <c r="BD2118" s="16"/>
      <c r="BE2118" s="16"/>
    </row>
    <row r="2119" spans="1:57" x14ac:dyDescent="0.3">
      <c r="A2119" s="11"/>
      <c r="B2119" s="11"/>
      <c r="C2119" s="11"/>
      <c r="D2119" s="11"/>
      <c r="E2119" s="11"/>
      <c r="F2119" s="12"/>
      <c r="G2119" s="12"/>
      <c r="H2119" s="13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2"/>
      <c r="U2119" s="11"/>
      <c r="V2119" s="11"/>
      <c r="W2119" s="11"/>
      <c r="X2119" s="36"/>
      <c r="Y2119" s="36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2"/>
      <c r="AL2119" s="12"/>
      <c r="AM2119" s="12"/>
      <c r="AN2119" s="12"/>
      <c r="AO2119" s="11"/>
      <c r="AP2119" s="11"/>
      <c r="AQ2119" s="12"/>
      <c r="AR2119" s="12"/>
      <c r="AS2119" s="12"/>
      <c r="AT2119" s="11"/>
      <c r="AU2119" s="11"/>
      <c r="AV2119" s="11"/>
      <c r="AW2119" s="11"/>
      <c r="AX2119" s="11"/>
      <c r="AY2119" s="11"/>
      <c r="AZ2119" s="11"/>
      <c r="BA2119" s="11"/>
      <c r="BB2119" s="12"/>
      <c r="BC2119" s="11"/>
      <c r="BD2119" s="16"/>
      <c r="BE2119" s="16"/>
    </row>
    <row r="2120" spans="1:57" x14ac:dyDescent="0.3">
      <c r="A2120" s="11"/>
      <c r="B2120" s="11"/>
      <c r="C2120" s="11"/>
      <c r="D2120" s="11"/>
      <c r="E2120" s="11"/>
      <c r="F2120" s="12"/>
      <c r="G2120" s="11"/>
      <c r="H2120" s="13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2"/>
      <c r="U2120" s="11"/>
      <c r="V2120" s="11"/>
      <c r="W2120" s="11"/>
      <c r="X2120" s="36"/>
      <c r="Y2120" s="36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  <c r="BB2120" s="11"/>
      <c r="BC2120" s="11"/>
      <c r="BD2120" s="16"/>
      <c r="BE2120" s="16"/>
    </row>
    <row r="2121" spans="1:57" x14ac:dyDescent="0.3">
      <c r="A2121" s="11"/>
      <c r="B2121" s="11"/>
      <c r="C2121" s="11"/>
      <c r="D2121" s="11"/>
      <c r="E2121" s="11"/>
      <c r="F2121" s="12"/>
      <c r="G2121" s="12"/>
      <c r="H2121" s="13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2"/>
      <c r="U2121" s="11"/>
      <c r="V2121" s="11"/>
      <c r="W2121" s="11"/>
      <c r="X2121" s="36"/>
      <c r="Y2121" s="36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2"/>
      <c r="AL2121" s="11"/>
      <c r="AM2121" s="12"/>
      <c r="AN2121" s="12"/>
      <c r="AO2121" s="12"/>
      <c r="AP2121" s="11"/>
      <c r="AQ2121" s="12"/>
      <c r="AR2121" s="12"/>
      <c r="AS2121" s="12"/>
      <c r="AT2121" s="11"/>
      <c r="AU2121" s="11"/>
      <c r="AV2121" s="11"/>
      <c r="AW2121" s="11"/>
      <c r="AX2121" s="11"/>
      <c r="AY2121" s="11"/>
      <c r="AZ2121" s="11"/>
      <c r="BA2121" s="11"/>
      <c r="BB2121" s="12"/>
      <c r="BC2121" s="11"/>
      <c r="BD2121" s="16"/>
      <c r="BE2121" s="16"/>
    </row>
    <row r="2122" spans="1:57" x14ac:dyDescent="0.3">
      <c r="A2122" s="11"/>
      <c r="B2122" s="11"/>
      <c r="C2122" s="11"/>
      <c r="D2122" s="11"/>
      <c r="E2122" s="11"/>
      <c r="F2122" s="12"/>
      <c r="G2122" s="12"/>
      <c r="H2122" s="13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2"/>
      <c r="U2122" s="11"/>
      <c r="V2122" s="11"/>
      <c r="W2122" s="11"/>
      <c r="X2122" s="36"/>
      <c r="Y2122" s="36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1"/>
      <c r="AU2122" s="11"/>
      <c r="AV2122" s="11"/>
      <c r="AW2122" s="11"/>
      <c r="AX2122" s="11"/>
      <c r="AY2122" s="11"/>
      <c r="AZ2122" s="11"/>
      <c r="BA2122" s="11"/>
      <c r="BB2122" s="12"/>
      <c r="BC2122" s="11"/>
      <c r="BD2122" s="16"/>
      <c r="BE2122" s="16"/>
    </row>
    <row r="2123" spans="1:57" x14ac:dyDescent="0.3">
      <c r="A2123" s="11"/>
      <c r="B2123" s="11"/>
      <c r="C2123" s="11"/>
      <c r="D2123" s="11"/>
      <c r="E2123" s="11"/>
      <c r="F2123" s="12"/>
      <c r="G2123" s="12"/>
      <c r="H2123" s="13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2"/>
      <c r="U2123" s="11"/>
      <c r="V2123" s="11"/>
      <c r="W2123" s="11"/>
      <c r="X2123" s="36"/>
      <c r="Y2123" s="36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2"/>
      <c r="AL2123" s="12"/>
      <c r="AM2123" s="12"/>
      <c r="AN2123" s="12"/>
      <c r="AO2123" s="11"/>
      <c r="AP2123" s="11"/>
      <c r="AQ2123" s="12"/>
      <c r="AR2123" s="12"/>
      <c r="AS2123" s="12"/>
      <c r="AT2123" s="11"/>
      <c r="AU2123" s="11"/>
      <c r="AV2123" s="11"/>
      <c r="AW2123" s="11"/>
      <c r="AX2123" s="11"/>
      <c r="AY2123" s="11"/>
      <c r="AZ2123" s="11"/>
      <c r="BA2123" s="11"/>
      <c r="BB2123" s="12"/>
      <c r="BC2123" s="11"/>
      <c r="BD2123" s="16"/>
      <c r="BE2123" s="16"/>
    </row>
    <row r="2124" spans="1:57" x14ac:dyDescent="0.3">
      <c r="A2124" s="11"/>
      <c r="B2124" s="11"/>
      <c r="C2124" s="11"/>
      <c r="D2124" s="11"/>
      <c r="E2124" s="11"/>
      <c r="F2124" s="12"/>
      <c r="G2124" s="12"/>
      <c r="H2124" s="13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2"/>
      <c r="U2124" s="11"/>
      <c r="V2124" s="11"/>
      <c r="W2124" s="11"/>
      <c r="X2124" s="36"/>
      <c r="Y2124" s="36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2"/>
      <c r="AL2124" s="12"/>
      <c r="AM2124" s="12"/>
      <c r="AN2124" s="12"/>
      <c r="AO2124" s="11"/>
      <c r="AP2124" s="11"/>
      <c r="AQ2124" s="12"/>
      <c r="AR2124" s="12"/>
      <c r="AS2124" s="12"/>
      <c r="AT2124" s="11"/>
      <c r="AU2124" s="11"/>
      <c r="AV2124" s="11"/>
      <c r="AW2124" s="11"/>
      <c r="AX2124" s="11"/>
      <c r="AY2124" s="11"/>
      <c r="AZ2124" s="11"/>
      <c r="BA2124" s="11"/>
      <c r="BB2124" s="12"/>
      <c r="BC2124" s="11"/>
      <c r="BD2124" s="16"/>
      <c r="BE2124" s="16"/>
    </row>
    <row r="2125" spans="1:57" x14ac:dyDescent="0.3">
      <c r="A2125" s="11"/>
      <c r="B2125" s="11"/>
      <c r="C2125" s="11"/>
      <c r="D2125" s="11"/>
      <c r="E2125" s="11"/>
      <c r="F2125" s="12"/>
      <c r="G2125" s="12"/>
      <c r="H2125" s="13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2"/>
      <c r="U2125" s="11"/>
      <c r="V2125" s="11"/>
      <c r="W2125" s="11"/>
      <c r="X2125" s="36"/>
      <c r="Y2125" s="36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2"/>
      <c r="AL2125" s="12"/>
      <c r="AM2125" s="11"/>
      <c r="AN2125" s="11"/>
      <c r="AO2125" s="11"/>
      <c r="AP2125" s="11"/>
      <c r="AQ2125" s="11"/>
      <c r="AR2125" s="11"/>
      <c r="AS2125" s="12"/>
      <c r="AT2125" s="11"/>
      <c r="AU2125" s="11"/>
      <c r="AV2125" s="11"/>
      <c r="AW2125" s="11"/>
      <c r="AX2125" s="11"/>
      <c r="AY2125" s="11"/>
      <c r="AZ2125" s="11"/>
      <c r="BA2125" s="11"/>
      <c r="BB2125" s="11"/>
      <c r="BC2125" s="11"/>
      <c r="BD2125" s="16"/>
      <c r="BE2125" s="16"/>
    </row>
    <row r="2126" spans="1:57" x14ac:dyDescent="0.3">
      <c r="A2126" s="11"/>
      <c r="B2126" s="11"/>
      <c r="C2126" s="11"/>
      <c r="D2126" s="11"/>
      <c r="E2126" s="11"/>
      <c r="F2126" s="12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2"/>
      <c r="U2126" s="11"/>
      <c r="V2126" s="11"/>
      <c r="W2126" s="11"/>
      <c r="X2126" s="36"/>
      <c r="Y2126" s="36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  <c r="BB2126" s="11"/>
      <c r="BC2126" s="11"/>
      <c r="BD2126" s="16"/>
      <c r="BE2126" s="16"/>
    </row>
    <row r="2127" spans="1:57" x14ac:dyDescent="0.3">
      <c r="A2127" s="11"/>
      <c r="B2127" s="11"/>
      <c r="C2127" s="11"/>
      <c r="D2127" s="11"/>
      <c r="E2127" s="11"/>
      <c r="F2127" s="12"/>
      <c r="G2127" s="11"/>
      <c r="H2127" s="13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2"/>
      <c r="U2127" s="11"/>
      <c r="V2127" s="11"/>
      <c r="W2127" s="11"/>
      <c r="X2127" s="36"/>
      <c r="Y2127" s="36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2"/>
      <c r="AN2127" s="12"/>
      <c r="AO2127" s="11"/>
      <c r="AP2127" s="11"/>
      <c r="AQ2127" s="12"/>
      <c r="AR2127" s="12"/>
      <c r="AS2127" s="11"/>
      <c r="AT2127" s="11"/>
      <c r="AU2127" s="11"/>
      <c r="AV2127" s="11"/>
      <c r="AW2127" s="11"/>
      <c r="AX2127" s="11"/>
      <c r="AY2127" s="11"/>
      <c r="AZ2127" s="11"/>
      <c r="BA2127" s="11"/>
      <c r="BB2127" s="12"/>
      <c r="BC2127" s="11"/>
      <c r="BD2127" s="16"/>
      <c r="BE2127" s="16"/>
    </row>
    <row r="2128" spans="1:57" x14ac:dyDescent="0.3">
      <c r="A2128" s="11"/>
      <c r="B2128" s="11"/>
      <c r="C2128" s="11"/>
      <c r="D2128" s="11"/>
      <c r="E2128" s="11"/>
      <c r="F2128" s="12"/>
      <c r="G2128" s="12"/>
      <c r="H2128" s="13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2"/>
      <c r="U2128" s="11"/>
      <c r="V2128" s="11"/>
      <c r="W2128" s="11"/>
      <c r="X2128" s="36"/>
      <c r="Y2128" s="36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1"/>
      <c r="AU2128" s="11"/>
      <c r="AV2128" s="11"/>
      <c r="AW2128" s="11"/>
      <c r="AX2128" s="11"/>
      <c r="AY2128" s="11"/>
      <c r="AZ2128" s="11"/>
      <c r="BA2128" s="11"/>
      <c r="BB2128" s="12"/>
      <c r="BC2128" s="11"/>
      <c r="BD2128" s="16"/>
      <c r="BE2128" s="16"/>
    </row>
    <row r="2129" spans="1:57" x14ac:dyDescent="0.3">
      <c r="A2129" s="11"/>
      <c r="B2129" s="11"/>
      <c r="C2129" s="11"/>
      <c r="D2129" s="11"/>
      <c r="E2129" s="11"/>
      <c r="F2129" s="12"/>
      <c r="G2129" s="12"/>
      <c r="H2129" s="13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2"/>
      <c r="U2129" s="11"/>
      <c r="V2129" s="11"/>
      <c r="W2129" s="11"/>
      <c r="X2129" s="36"/>
      <c r="Y2129" s="36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1"/>
      <c r="AU2129" s="11"/>
      <c r="AV2129" s="11"/>
      <c r="AW2129" s="11"/>
      <c r="AX2129" s="11"/>
      <c r="AY2129" s="11"/>
      <c r="AZ2129" s="11"/>
      <c r="BA2129" s="11"/>
      <c r="BB2129" s="12"/>
      <c r="BC2129" s="11"/>
      <c r="BD2129" s="16"/>
      <c r="BE2129" s="16"/>
    </row>
    <row r="2130" spans="1:57" x14ac:dyDescent="0.3">
      <c r="A2130" s="11"/>
      <c r="B2130" s="11"/>
      <c r="C2130" s="11"/>
      <c r="D2130" s="11"/>
      <c r="E2130" s="11"/>
      <c r="F2130" s="12"/>
      <c r="G2130" s="12"/>
      <c r="H2130" s="13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2"/>
      <c r="U2130" s="11"/>
      <c r="V2130" s="11"/>
      <c r="W2130" s="11"/>
      <c r="X2130" s="36"/>
      <c r="Y2130" s="36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2"/>
      <c r="AL2130" s="12"/>
      <c r="AM2130" s="12"/>
      <c r="AN2130" s="12"/>
      <c r="AO2130" s="11"/>
      <c r="AP2130" s="11"/>
      <c r="AQ2130" s="12"/>
      <c r="AR2130" s="12"/>
      <c r="AS2130" s="12"/>
      <c r="AT2130" s="11"/>
      <c r="AU2130" s="11"/>
      <c r="AV2130" s="11"/>
      <c r="AW2130" s="11"/>
      <c r="AX2130" s="11"/>
      <c r="AY2130" s="11"/>
      <c r="AZ2130" s="11"/>
      <c r="BA2130" s="11"/>
      <c r="BB2130" s="12"/>
      <c r="BC2130" s="11"/>
      <c r="BD2130" s="16"/>
      <c r="BE2130" s="16"/>
    </row>
    <row r="2131" spans="1:57" x14ac:dyDescent="0.3">
      <c r="A2131" s="11"/>
      <c r="B2131" s="11"/>
      <c r="C2131" s="11"/>
      <c r="D2131" s="11"/>
      <c r="E2131" s="11"/>
      <c r="F2131" s="12"/>
      <c r="G2131" s="12"/>
      <c r="H2131" s="13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2"/>
      <c r="U2131" s="11"/>
      <c r="V2131" s="11"/>
      <c r="W2131" s="11"/>
      <c r="X2131" s="36"/>
      <c r="Y2131" s="36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2"/>
      <c r="AL2131" s="12"/>
      <c r="AM2131" s="12"/>
      <c r="AN2131" s="11"/>
      <c r="AO2131" s="11"/>
      <c r="AP2131" s="11"/>
      <c r="AQ2131" s="12"/>
      <c r="AR2131" s="11"/>
      <c r="AS2131" s="12"/>
      <c r="AT2131" s="11"/>
      <c r="AU2131" s="11"/>
      <c r="AV2131" s="11"/>
      <c r="AW2131" s="11"/>
      <c r="AX2131" s="11"/>
      <c r="AY2131" s="11"/>
      <c r="AZ2131" s="11"/>
      <c r="BA2131" s="11"/>
      <c r="BB2131" s="12"/>
      <c r="BC2131" s="11"/>
      <c r="BD2131" s="16"/>
      <c r="BE2131" s="16"/>
    </row>
    <row r="2132" spans="1:57" x14ac:dyDescent="0.3">
      <c r="A2132" s="11"/>
      <c r="B2132" s="11"/>
      <c r="C2132" s="11"/>
      <c r="D2132" s="11"/>
      <c r="E2132" s="11"/>
      <c r="F2132" s="12"/>
      <c r="G2132" s="12"/>
      <c r="H2132" s="13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2"/>
      <c r="U2132" s="11"/>
      <c r="V2132" s="11"/>
      <c r="W2132" s="11"/>
      <c r="X2132" s="36"/>
      <c r="Y2132" s="36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2"/>
      <c r="AL2132" s="11"/>
      <c r="AM2132" s="11"/>
      <c r="AN2132" s="11"/>
      <c r="AO2132" s="11"/>
      <c r="AP2132" s="11"/>
      <c r="AQ2132" s="12"/>
      <c r="AR2132" s="12"/>
      <c r="AS2132" s="12"/>
      <c r="AT2132" s="11"/>
      <c r="AU2132" s="11"/>
      <c r="AV2132" s="11"/>
      <c r="AW2132" s="11"/>
      <c r="AX2132" s="11"/>
      <c r="AY2132" s="11"/>
      <c r="AZ2132" s="11"/>
      <c r="BA2132" s="11"/>
      <c r="BB2132" s="12"/>
      <c r="BC2132" s="11"/>
      <c r="BD2132" s="16"/>
      <c r="BE2132" s="16"/>
    </row>
    <row r="2133" spans="1:57" x14ac:dyDescent="0.3">
      <c r="A2133" s="11"/>
      <c r="B2133" s="11"/>
      <c r="C2133" s="11"/>
      <c r="D2133" s="11"/>
      <c r="E2133" s="11"/>
      <c r="F2133" s="12"/>
      <c r="G2133" s="12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2"/>
      <c r="U2133" s="11"/>
      <c r="V2133" s="11"/>
      <c r="W2133" s="11"/>
      <c r="X2133" s="36"/>
      <c r="Y2133" s="36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2"/>
      <c r="AL2133" s="11"/>
      <c r="AM2133" s="11"/>
      <c r="AN2133" s="11"/>
      <c r="AO2133" s="11"/>
      <c r="AP2133" s="11"/>
      <c r="AQ2133" s="12"/>
      <c r="AR2133" s="11"/>
      <c r="AS2133" s="12"/>
      <c r="AT2133" s="11"/>
      <c r="AU2133" s="11"/>
      <c r="AV2133" s="11"/>
      <c r="AW2133" s="11"/>
      <c r="AX2133" s="11"/>
      <c r="AY2133" s="11"/>
      <c r="AZ2133" s="11"/>
      <c r="BA2133" s="11"/>
      <c r="BB2133" s="12"/>
      <c r="BC2133" s="11"/>
      <c r="BD2133" s="16"/>
      <c r="BE2133" s="16"/>
    </row>
    <row r="2134" spans="1:57" x14ac:dyDescent="0.3">
      <c r="A2134" s="11"/>
      <c r="B2134" s="11"/>
      <c r="C2134" s="11"/>
      <c r="D2134" s="11"/>
      <c r="E2134" s="11"/>
      <c r="F2134" s="12"/>
      <c r="G2134" s="12"/>
      <c r="H2134" s="13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2"/>
      <c r="U2134" s="11"/>
      <c r="V2134" s="11"/>
      <c r="W2134" s="11"/>
      <c r="X2134" s="36"/>
      <c r="Y2134" s="36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2"/>
      <c r="AL2134" s="12"/>
      <c r="AM2134" s="11"/>
      <c r="AN2134" s="12"/>
      <c r="AO2134" s="11"/>
      <c r="AP2134" s="11"/>
      <c r="AQ2134" s="12"/>
      <c r="AR2134" s="12"/>
      <c r="AS2134" s="12"/>
      <c r="AT2134" s="11"/>
      <c r="AU2134" s="11"/>
      <c r="AV2134" s="11"/>
      <c r="AW2134" s="11"/>
      <c r="AX2134" s="11"/>
      <c r="AY2134" s="11"/>
      <c r="AZ2134" s="11"/>
      <c r="BA2134" s="11"/>
      <c r="BB2134" s="12"/>
      <c r="BC2134" s="11"/>
      <c r="BD2134" s="16"/>
      <c r="BE2134" s="16"/>
    </row>
    <row r="2135" spans="1:57" x14ac:dyDescent="0.3">
      <c r="A2135" s="11"/>
      <c r="B2135" s="11"/>
      <c r="C2135" s="11"/>
      <c r="D2135" s="11"/>
      <c r="E2135" s="11"/>
      <c r="F2135" s="12"/>
      <c r="G2135" s="12"/>
      <c r="H2135" s="13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2"/>
      <c r="U2135" s="11"/>
      <c r="V2135" s="11"/>
      <c r="W2135" s="11"/>
      <c r="X2135" s="36"/>
      <c r="Y2135" s="36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2"/>
      <c r="AL2135" s="12"/>
      <c r="AM2135" s="11"/>
      <c r="AN2135" s="11"/>
      <c r="AO2135" s="11"/>
      <c r="AP2135" s="11"/>
      <c r="AQ2135" s="11"/>
      <c r="AR2135" s="11"/>
      <c r="AS2135" s="12"/>
      <c r="AT2135" s="11"/>
      <c r="AU2135" s="11"/>
      <c r="AV2135" s="11"/>
      <c r="AW2135" s="11"/>
      <c r="AX2135" s="11"/>
      <c r="AY2135" s="11"/>
      <c r="AZ2135" s="11"/>
      <c r="BA2135" s="11"/>
      <c r="BB2135" s="11"/>
      <c r="BC2135" s="11"/>
      <c r="BD2135" s="16"/>
      <c r="BE2135" s="16"/>
    </row>
    <row r="2136" spans="1:57" x14ac:dyDescent="0.3">
      <c r="A2136" s="11"/>
      <c r="B2136" s="11"/>
      <c r="C2136" s="11"/>
      <c r="D2136" s="11"/>
      <c r="E2136" s="11"/>
      <c r="F2136" s="12"/>
      <c r="G2136" s="11"/>
      <c r="H2136" s="13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2"/>
      <c r="U2136" s="11"/>
      <c r="V2136" s="11"/>
      <c r="W2136" s="11"/>
      <c r="X2136" s="36"/>
      <c r="Y2136" s="36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2"/>
      <c r="AL2136" s="11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  <c r="BB2136" s="11"/>
      <c r="BC2136" s="11"/>
      <c r="BD2136" s="16"/>
      <c r="BE2136" s="16"/>
    </row>
    <row r="2137" spans="1:57" x14ac:dyDescent="0.3">
      <c r="A2137" s="11"/>
      <c r="B2137" s="11"/>
      <c r="C2137" s="11"/>
      <c r="D2137" s="11"/>
      <c r="E2137" s="11"/>
      <c r="F2137" s="12"/>
      <c r="G2137" s="11"/>
      <c r="H2137" s="13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2"/>
      <c r="U2137" s="11"/>
      <c r="V2137" s="11"/>
      <c r="W2137" s="11"/>
      <c r="X2137" s="36"/>
      <c r="Y2137" s="36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2"/>
      <c r="AL2137" s="12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  <c r="BB2137" s="11"/>
      <c r="BC2137" s="11"/>
      <c r="BD2137" s="16"/>
      <c r="BE2137" s="16"/>
    </row>
    <row r="2138" spans="1:57" x14ac:dyDescent="0.3">
      <c r="A2138" s="11"/>
      <c r="B2138" s="11"/>
      <c r="C2138" s="11"/>
      <c r="D2138" s="11"/>
      <c r="E2138" s="11"/>
      <c r="F2138" s="12"/>
      <c r="G2138" s="12"/>
      <c r="H2138" s="13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2"/>
      <c r="U2138" s="11"/>
      <c r="V2138" s="11"/>
      <c r="W2138" s="11"/>
      <c r="X2138" s="36"/>
      <c r="Y2138" s="36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2"/>
      <c r="AL2138" s="12"/>
      <c r="AM2138" s="12"/>
      <c r="AN2138" s="12"/>
      <c r="AO2138" s="11"/>
      <c r="AP2138" s="11"/>
      <c r="AQ2138" s="12"/>
      <c r="AR2138" s="12"/>
      <c r="AS2138" s="12"/>
      <c r="AT2138" s="11"/>
      <c r="AU2138" s="11"/>
      <c r="AV2138" s="11"/>
      <c r="AW2138" s="11"/>
      <c r="AX2138" s="11"/>
      <c r="AY2138" s="11"/>
      <c r="AZ2138" s="11"/>
      <c r="BA2138" s="11"/>
      <c r="BB2138" s="12"/>
      <c r="BC2138" s="11"/>
      <c r="BD2138" s="16"/>
      <c r="BE2138" s="16"/>
    </row>
    <row r="2139" spans="1:57" x14ac:dyDescent="0.3">
      <c r="A2139" s="11"/>
      <c r="B2139" s="11"/>
      <c r="C2139" s="11"/>
      <c r="D2139" s="11"/>
      <c r="E2139" s="11"/>
      <c r="F2139" s="12"/>
      <c r="G2139" s="12"/>
      <c r="H2139" s="13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2"/>
      <c r="U2139" s="11"/>
      <c r="V2139" s="11"/>
      <c r="W2139" s="11"/>
      <c r="X2139" s="36"/>
      <c r="Y2139" s="36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2"/>
      <c r="AL2139" s="12"/>
      <c r="AM2139" s="12"/>
      <c r="AN2139" s="12"/>
      <c r="AO2139" s="11"/>
      <c r="AP2139" s="11"/>
      <c r="AQ2139" s="12"/>
      <c r="AR2139" s="12"/>
      <c r="AS2139" s="12"/>
      <c r="AT2139" s="11"/>
      <c r="AU2139" s="11"/>
      <c r="AV2139" s="11"/>
      <c r="AW2139" s="11"/>
      <c r="AX2139" s="11"/>
      <c r="AY2139" s="11"/>
      <c r="AZ2139" s="11"/>
      <c r="BA2139" s="11"/>
      <c r="BB2139" s="12"/>
      <c r="BC2139" s="11"/>
      <c r="BD2139" s="16"/>
      <c r="BE2139" s="16"/>
    </row>
    <row r="2140" spans="1:57" x14ac:dyDescent="0.3">
      <c r="A2140" s="11"/>
      <c r="B2140" s="11"/>
      <c r="C2140" s="11"/>
      <c r="D2140" s="11"/>
      <c r="E2140" s="11"/>
      <c r="F2140" s="12"/>
      <c r="G2140" s="12"/>
      <c r="H2140" s="13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2"/>
      <c r="U2140" s="11"/>
      <c r="V2140" s="11"/>
      <c r="W2140" s="11"/>
      <c r="X2140" s="36"/>
      <c r="Y2140" s="36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2"/>
      <c r="AL2140" s="12"/>
      <c r="AM2140" s="12"/>
      <c r="AN2140" s="12"/>
      <c r="AO2140" s="11"/>
      <c r="AP2140" s="11"/>
      <c r="AQ2140" s="12"/>
      <c r="AR2140" s="12"/>
      <c r="AS2140" s="12"/>
      <c r="AT2140" s="11"/>
      <c r="AU2140" s="11"/>
      <c r="AV2140" s="11"/>
      <c r="AW2140" s="11"/>
      <c r="AX2140" s="11"/>
      <c r="AY2140" s="11"/>
      <c r="AZ2140" s="11"/>
      <c r="BA2140" s="11"/>
      <c r="BB2140" s="12"/>
      <c r="BC2140" s="11"/>
      <c r="BD2140" s="16"/>
      <c r="BE2140" s="16"/>
    </row>
    <row r="2141" spans="1:57" x14ac:dyDescent="0.3">
      <c r="A2141" s="11"/>
      <c r="B2141" s="11"/>
      <c r="C2141" s="11"/>
      <c r="D2141" s="11"/>
      <c r="E2141" s="11"/>
      <c r="F2141" s="12"/>
      <c r="G2141" s="12"/>
      <c r="H2141" s="13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2"/>
      <c r="U2141" s="11"/>
      <c r="V2141" s="11"/>
      <c r="W2141" s="11"/>
      <c r="X2141" s="36"/>
      <c r="Y2141" s="36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2"/>
      <c r="AL2141" s="12"/>
      <c r="AM2141" s="12"/>
      <c r="AN2141" s="12"/>
      <c r="AO2141" s="11"/>
      <c r="AP2141" s="11"/>
      <c r="AQ2141" s="12"/>
      <c r="AR2141" s="12"/>
      <c r="AS2141" s="12"/>
      <c r="AT2141" s="11"/>
      <c r="AU2141" s="11"/>
      <c r="AV2141" s="11"/>
      <c r="AW2141" s="11"/>
      <c r="AX2141" s="11"/>
      <c r="AY2141" s="11"/>
      <c r="AZ2141" s="11"/>
      <c r="BA2141" s="11"/>
      <c r="BB2141" s="12"/>
      <c r="BC2141" s="11"/>
      <c r="BD2141" s="16"/>
      <c r="BE2141" s="16"/>
    </row>
    <row r="2142" spans="1:57" x14ac:dyDescent="0.3">
      <c r="A2142" s="11"/>
      <c r="B2142" s="11"/>
      <c r="C2142" s="11"/>
      <c r="D2142" s="11"/>
      <c r="E2142" s="11"/>
      <c r="F2142" s="12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2"/>
      <c r="U2142" s="11"/>
      <c r="V2142" s="11"/>
      <c r="W2142" s="11"/>
      <c r="X2142" s="36"/>
      <c r="Y2142" s="36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  <c r="BB2142" s="11"/>
      <c r="BC2142" s="11"/>
      <c r="BD2142" s="16"/>
      <c r="BE2142" s="16"/>
    </row>
    <row r="2143" spans="1:57" x14ac:dyDescent="0.3">
      <c r="A2143" s="11"/>
      <c r="B2143" s="11"/>
      <c r="C2143" s="11"/>
      <c r="D2143" s="11"/>
      <c r="E2143" s="11"/>
      <c r="F2143" s="12"/>
      <c r="G2143" s="11"/>
      <c r="H2143" s="13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2"/>
      <c r="U2143" s="11"/>
      <c r="V2143" s="11"/>
      <c r="W2143" s="11"/>
      <c r="X2143" s="36"/>
      <c r="Y2143" s="36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  <c r="BB2143" s="11"/>
      <c r="BC2143" s="11"/>
      <c r="BD2143" s="16"/>
      <c r="BE2143" s="16"/>
    </row>
    <row r="2144" spans="1:57" x14ac:dyDescent="0.3">
      <c r="A2144" s="11"/>
      <c r="B2144" s="11"/>
      <c r="C2144" s="11"/>
      <c r="D2144" s="11"/>
      <c r="E2144" s="11"/>
      <c r="F2144" s="12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2"/>
      <c r="U2144" s="11"/>
      <c r="V2144" s="11"/>
      <c r="W2144" s="11"/>
      <c r="X2144" s="36"/>
      <c r="Y2144" s="36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  <c r="BB2144" s="11"/>
      <c r="BC2144" s="11"/>
      <c r="BD2144" s="16"/>
      <c r="BE2144" s="16"/>
    </row>
    <row r="2145" spans="1:57" x14ac:dyDescent="0.3">
      <c r="A2145" s="11"/>
      <c r="B2145" s="11"/>
      <c r="C2145" s="11"/>
      <c r="D2145" s="11"/>
      <c r="E2145" s="11"/>
      <c r="F2145" s="12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2"/>
      <c r="U2145" s="11"/>
      <c r="V2145" s="11"/>
      <c r="W2145" s="11"/>
      <c r="X2145" s="36"/>
      <c r="Y2145" s="36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  <c r="BB2145" s="11"/>
      <c r="BC2145" s="11"/>
      <c r="BD2145" s="16"/>
      <c r="BE2145" s="16"/>
    </row>
    <row r="2146" spans="1:57" x14ac:dyDescent="0.3">
      <c r="A2146" s="11"/>
      <c r="B2146" s="11"/>
      <c r="C2146" s="11"/>
      <c r="D2146" s="11"/>
      <c r="E2146" s="11"/>
      <c r="F2146" s="12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2"/>
      <c r="U2146" s="11"/>
      <c r="V2146" s="11"/>
      <c r="W2146" s="11"/>
      <c r="X2146" s="36"/>
      <c r="Y2146" s="36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  <c r="BB2146" s="11"/>
      <c r="BC2146" s="11"/>
      <c r="BD2146" s="16"/>
      <c r="BE2146" s="16"/>
    </row>
    <row r="2147" spans="1:57" x14ac:dyDescent="0.3">
      <c r="A2147" s="11"/>
      <c r="B2147" s="11"/>
      <c r="C2147" s="11"/>
      <c r="D2147" s="11"/>
      <c r="E2147" s="11"/>
      <c r="F2147" s="12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2"/>
      <c r="U2147" s="11"/>
      <c r="V2147" s="11"/>
      <c r="W2147" s="11"/>
      <c r="X2147" s="36"/>
      <c r="Y2147" s="36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  <c r="BB2147" s="11"/>
      <c r="BC2147" s="11"/>
      <c r="BD2147" s="16"/>
      <c r="BE2147" s="16"/>
    </row>
    <row r="2148" spans="1:57" x14ac:dyDescent="0.3">
      <c r="A2148" s="11"/>
      <c r="B2148" s="11"/>
      <c r="C2148" s="11"/>
      <c r="D2148" s="11"/>
      <c r="E2148" s="11"/>
      <c r="F2148" s="12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2"/>
      <c r="U2148" s="11"/>
      <c r="V2148" s="11"/>
      <c r="W2148" s="11"/>
      <c r="X2148" s="36"/>
      <c r="Y2148" s="36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  <c r="BB2148" s="11"/>
      <c r="BC2148" s="11"/>
      <c r="BD2148" s="16"/>
      <c r="BE2148" s="16"/>
    </row>
    <row r="2149" spans="1:57" x14ac:dyDescent="0.3">
      <c r="A2149" s="11"/>
      <c r="B2149" s="11"/>
      <c r="C2149" s="11"/>
      <c r="D2149" s="11"/>
      <c r="E2149" s="11"/>
      <c r="F2149" s="12"/>
      <c r="G2149" s="12"/>
      <c r="H2149" s="13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2"/>
      <c r="U2149" s="11"/>
      <c r="V2149" s="11"/>
      <c r="W2149" s="11"/>
      <c r="X2149" s="36"/>
      <c r="Y2149" s="36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2"/>
      <c r="AL2149" s="12"/>
      <c r="AM2149" s="12"/>
      <c r="AN2149" s="12"/>
      <c r="AO2149" s="11"/>
      <c r="AP2149" s="11"/>
      <c r="AQ2149" s="12"/>
      <c r="AR2149" s="12"/>
      <c r="AS2149" s="12"/>
      <c r="AT2149" s="11"/>
      <c r="AU2149" s="11"/>
      <c r="AV2149" s="11"/>
      <c r="AW2149" s="11"/>
      <c r="AX2149" s="11"/>
      <c r="AY2149" s="11"/>
      <c r="AZ2149" s="11"/>
      <c r="BA2149" s="11"/>
      <c r="BB2149" s="11"/>
      <c r="BC2149" s="11"/>
      <c r="BD2149" s="16"/>
      <c r="BE2149" s="16"/>
    </row>
    <row r="2150" spans="1:57" x14ac:dyDescent="0.3">
      <c r="A2150" s="11"/>
      <c r="B2150" s="11"/>
      <c r="C2150" s="11"/>
      <c r="D2150" s="11"/>
      <c r="E2150" s="11"/>
      <c r="F2150" s="12"/>
      <c r="G2150" s="12"/>
      <c r="H2150" s="13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2"/>
      <c r="U2150" s="11"/>
      <c r="V2150" s="11"/>
      <c r="W2150" s="11"/>
      <c r="X2150" s="36"/>
      <c r="Y2150" s="36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2"/>
      <c r="AL2150" s="12"/>
      <c r="AM2150" s="12"/>
      <c r="AN2150" s="12"/>
      <c r="AO2150" s="11"/>
      <c r="AP2150" s="11"/>
      <c r="AQ2150" s="12"/>
      <c r="AR2150" s="12"/>
      <c r="AS2150" s="12"/>
      <c r="AT2150" s="11"/>
      <c r="AU2150" s="11"/>
      <c r="AV2150" s="11"/>
      <c r="AW2150" s="11"/>
      <c r="AX2150" s="11"/>
      <c r="AY2150" s="11"/>
      <c r="AZ2150" s="11"/>
      <c r="BA2150" s="11"/>
      <c r="BB2150" s="12"/>
      <c r="BC2150" s="11"/>
      <c r="BD2150" s="16"/>
      <c r="BE2150" s="16"/>
    </row>
    <row r="2151" spans="1:57" x14ac:dyDescent="0.3">
      <c r="A2151" s="11"/>
      <c r="B2151" s="11"/>
      <c r="C2151" s="11"/>
      <c r="D2151" s="11"/>
      <c r="E2151" s="11"/>
      <c r="F2151" s="12"/>
      <c r="G2151" s="11"/>
      <c r="H2151" s="13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2"/>
      <c r="U2151" s="11"/>
      <c r="V2151" s="11"/>
      <c r="W2151" s="11"/>
      <c r="X2151" s="36"/>
      <c r="Y2151" s="36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2"/>
      <c r="AL2151" s="12"/>
      <c r="AM2151" s="11"/>
      <c r="AN2151" s="12"/>
      <c r="AO2151" s="11"/>
      <c r="AP2151" s="11"/>
      <c r="AQ2151" s="11"/>
      <c r="AR2151" s="12"/>
      <c r="AS2151" s="11"/>
      <c r="AT2151" s="11"/>
      <c r="AU2151" s="11"/>
      <c r="AV2151" s="11"/>
      <c r="AW2151" s="11"/>
      <c r="AX2151" s="11"/>
      <c r="AY2151" s="11"/>
      <c r="AZ2151" s="11"/>
      <c r="BA2151" s="11"/>
      <c r="BB2151" s="11"/>
      <c r="BC2151" s="11"/>
      <c r="BD2151" s="16"/>
      <c r="BE2151" s="16"/>
    </row>
    <row r="2152" spans="1:57" x14ac:dyDescent="0.3">
      <c r="A2152" s="11"/>
      <c r="B2152" s="11"/>
      <c r="C2152" s="11"/>
      <c r="D2152" s="11"/>
      <c r="E2152" s="11"/>
      <c r="F2152" s="12"/>
      <c r="G2152" s="12"/>
      <c r="H2152" s="13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2"/>
      <c r="U2152" s="11"/>
      <c r="V2152" s="11"/>
      <c r="W2152" s="11"/>
      <c r="X2152" s="36"/>
      <c r="Y2152" s="36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2"/>
      <c r="AT2152" s="11"/>
      <c r="AU2152" s="11"/>
      <c r="AV2152" s="11"/>
      <c r="AW2152" s="11"/>
      <c r="AX2152" s="11"/>
      <c r="AY2152" s="11"/>
      <c r="AZ2152" s="11"/>
      <c r="BA2152" s="11"/>
      <c r="BB2152" s="11"/>
      <c r="BC2152" s="11"/>
      <c r="BD2152" s="16"/>
      <c r="BE2152" s="16"/>
    </row>
    <row r="2153" spans="1:57" x14ac:dyDescent="0.3">
      <c r="A2153" s="11"/>
      <c r="B2153" s="11"/>
      <c r="C2153" s="11"/>
      <c r="D2153" s="11"/>
      <c r="E2153" s="11"/>
      <c r="F2153" s="12"/>
      <c r="G2153" s="12"/>
      <c r="H2153" s="13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2"/>
      <c r="U2153" s="11"/>
      <c r="V2153" s="11"/>
      <c r="W2153" s="11"/>
      <c r="X2153" s="36"/>
      <c r="Y2153" s="36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2"/>
      <c r="AN2153" s="12"/>
      <c r="AO2153" s="11"/>
      <c r="AP2153" s="11"/>
      <c r="AQ2153" s="12"/>
      <c r="AR2153" s="12"/>
      <c r="AS2153" s="12"/>
      <c r="AT2153" s="11"/>
      <c r="AU2153" s="11"/>
      <c r="AV2153" s="11"/>
      <c r="AW2153" s="11"/>
      <c r="AX2153" s="11"/>
      <c r="AY2153" s="11"/>
      <c r="AZ2153" s="11"/>
      <c r="BA2153" s="11"/>
      <c r="BB2153" s="11"/>
      <c r="BC2153" s="11"/>
      <c r="BD2153" s="16"/>
      <c r="BE2153" s="16"/>
    </row>
    <row r="2154" spans="1:57" x14ac:dyDescent="0.3">
      <c r="A2154" s="11"/>
      <c r="B2154" s="11"/>
      <c r="C2154" s="11"/>
      <c r="D2154" s="11"/>
      <c r="E2154" s="11"/>
      <c r="F2154" s="12"/>
      <c r="G2154" s="12"/>
      <c r="H2154" s="13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2"/>
      <c r="U2154" s="11"/>
      <c r="V2154" s="11"/>
      <c r="W2154" s="11"/>
      <c r="X2154" s="36"/>
      <c r="Y2154" s="36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2"/>
      <c r="AL2154" s="12"/>
      <c r="AM2154" s="11"/>
      <c r="AN2154" s="11"/>
      <c r="AO2154" s="11"/>
      <c r="AP2154" s="11"/>
      <c r="AQ2154" s="12"/>
      <c r="AR2154" s="12"/>
      <c r="AS2154" s="12"/>
      <c r="AT2154" s="11"/>
      <c r="AU2154" s="11"/>
      <c r="AV2154" s="11"/>
      <c r="AW2154" s="11"/>
      <c r="AX2154" s="11"/>
      <c r="AY2154" s="11"/>
      <c r="AZ2154" s="11"/>
      <c r="BA2154" s="11"/>
      <c r="BB2154" s="11"/>
      <c r="BC2154" s="11"/>
      <c r="BD2154" s="16"/>
      <c r="BE2154" s="16"/>
    </row>
    <row r="2155" spans="1:57" x14ac:dyDescent="0.3">
      <c r="A2155" s="11"/>
      <c r="B2155" s="11"/>
      <c r="C2155" s="11"/>
      <c r="D2155" s="11"/>
      <c r="E2155" s="11"/>
      <c r="F2155" s="12"/>
      <c r="G2155" s="12"/>
      <c r="H2155" s="13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2"/>
      <c r="U2155" s="11"/>
      <c r="V2155" s="11"/>
      <c r="W2155" s="11"/>
      <c r="X2155" s="36"/>
      <c r="Y2155" s="36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2"/>
      <c r="AL2155" s="12"/>
      <c r="AM2155" s="12"/>
      <c r="AN2155" s="11"/>
      <c r="AO2155" s="11"/>
      <c r="AP2155" s="11"/>
      <c r="AQ2155" s="12"/>
      <c r="AR2155" s="12"/>
      <c r="AS2155" s="12"/>
      <c r="AT2155" s="11"/>
      <c r="AU2155" s="11"/>
      <c r="AV2155" s="11"/>
      <c r="AW2155" s="11"/>
      <c r="AX2155" s="11"/>
      <c r="AY2155" s="11"/>
      <c r="AZ2155" s="11"/>
      <c r="BA2155" s="11"/>
      <c r="BB2155" s="12"/>
      <c r="BC2155" s="11"/>
      <c r="BD2155" s="16"/>
      <c r="BE2155" s="16"/>
    </row>
    <row r="2156" spans="1:57" x14ac:dyDescent="0.3">
      <c r="A2156" s="11"/>
      <c r="B2156" s="11"/>
      <c r="C2156" s="11"/>
      <c r="D2156" s="11"/>
      <c r="E2156" s="11"/>
      <c r="F2156" s="12"/>
      <c r="G2156" s="12"/>
      <c r="H2156" s="13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2"/>
      <c r="U2156" s="11"/>
      <c r="V2156" s="11"/>
      <c r="W2156" s="11"/>
      <c r="X2156" s="36"/>
      <c r="Y2156" s="36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2"/>
      <c r="AL2156" s="12"/>
      <c r="AM2156" s="12"/>
      <c r="AN2156" s="12"/>
      <c r="AO2156" s="11"/>
      <c r="AP2156" s="11"/>
      <c r="AQ2156" s="12"/>
      <c r="AR2156" s="12"/>
      <c r="AS2156" s="12"/>
      <c r="AT2156" s="11"/>
      <c r="AU2156" s="11"/>
      <c r="AV2156" s="11"/>
      <c r="AW2156" s="11"/>
      <c r="AX2156" s="11"/>
      <c r="AY2156" s="11"/>
      <c r="AZ2156" s="11"/>
      <c r="BA2156" s="11"/>
      <c r="BB2156" s="12"/>
      <c r="BC2156" s="11"/>
      <c r="BD2156" s="16"/>
      <c r="BE2156" s="16"/>
    </row>
    <row r="2157" spans="1:57" x14ac:dyDescent="0.3">
      <c r="A2157" s="11"/>
      <c r="B2157" s="11"/>
      <c r="C2157" s="11"/>
      <c r="D2157" s="11"/>
      <c r="E2157" s="11"/>
      <c r="F2157" s="12"/>
      <c r="G2157" s="12"/>
      <c r="H2157" s="13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2"/>
      <c r="U2157" s="11"/>
      <c r="V2157" s="11"/>
      <c r="W2157" s="11"/>
      <c r="X2157" s="36"/>
      <c r="Y2157" s="36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2"/>
      <c r="AL2157" s="12"/>
      <c r="AM2157" s="12"/>
      <c r="AN2157" s="12"/>
      <c r="AO2157" s="11"/>
      <c r="AP2157" s="11"/>
      <c r="AQ2157" s="12"/>
      <c r="AR2157" s="12"/>
      <c r="AS2157" s="12"/>
      <c r="AT2157" s="11"/>
      <c r="AU2157" s="11"/>
      <c r="AV2157" s="11"/>
      <c r="AW2157" s="11"/>
      <c r="AX2157" s="11"/>
      <c r="AY2157" s="11"/>
      <c r="AZ2157" s="11"/>
      <c r="BA2157" s="11"/>
      <c r="BB2157" s="12"/>
      <c r="BC2157" s="11"/>
      <c r="BD2157" s="16"/>
      <c r="BE2157" s="16"/>
    </row>
    <row r="2158" spans="1:57" x14ac:dyDescent="0.3">
      <c r="A2158" s="11"/>
      <c r="B2158" s="11"/>
      <c r="C2158" s="11"/>
      <c r="D2158" s="11"/>
      <c r="E2158" s="11"/>
      <c r="F2158" s="12"/>
      <c r="G2158" s="12"/>
      <c r="H2158" s="13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2"/>
      <c r="U2158" s="11"/>
      <c r="V2158" s="11"/>
      <c r="W2158" s="11"/>
      <c r="X2158" s="36"/>
      <c r="Y2158" s="36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2"/>
      <c r="AL2158" s="12"/>
      <c r="AM2158" s="11"/>
      <c r="AN2158" s="11"/>
      <c r="AO2158" s="11"/>
      <c r="AP2158" s="11"/>
      <c r="AQ2158" s="11"/>
      <c r="AR2158" s="11"/>
      <c r="AS2158" s="12"/>
      <c r="AT2158" s="11"/>
      <c r="AU2158" s="11"/>
      <c r="AV2158" s="11"/>
      <c r="AW2158" s="11"/>
      <c r="AX2158" s="11"/>
      <c r="AY2158" s="11"/>
      <c r="AZ2158" s="11"/>
      <c r="BA2158" s="11"/>
      <c r="BB2158" s="11"/>
      <c r="BC2158" s="11"/>
      <c r="BD2158" s="16"/>
      <c r="BE2158" s="16"/>
    </row>
    <row r="2159" spans="1:57" x14ac:dyDescent="0.3">
      <c r="A2159" s="11"/>
      <c r="B2159" s="11"/>
      <c r="C2159" s="11"/>
      <c r="D2159" s="11"/>
      <c r="E2159" s="11"/>
      <c r="F2159" s="12"/>
      <c r="G2159" s="11"/>
      <c r="H2159" s="13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2"/>
      <c r="U2159" s="11"/>
      <c r="V2159" s="11"/>
      <c r="W2159" s="11"/>
      <c r="X2159" s="36"/>
      <c r="Y2159" s="36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  <c r="BB2159" s="11"/>
      <c r="BC2159" s="11"/>
      <c r="BD2159" s="16"/>
      <c r="BE2159" s="16"/>
    </row>
    <row r="2160" spans="1:57" x14ac:dyDescent="0.3">
      <c r="A2160" s="11"/>
      <c r="B2160" s="11"/>
      <c r="C2160" s="11"/>
      <c r="D2160" s="11"/>
      <c r="E2160" s="11"/>
      <c r="F2160" s="12"/>
      <c r="G2160" s="12"/>
      <c r="H2160" s="13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2"/>
      <c r="U2160" s="11"/>
      <c r="V2160" s="11"/>
      <c r="W2160" s="11"/>
      <c r="X2160" s="36"/>
      <c r="Y2160" s="36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2"/>
      <c r="AN2160" s="12"/>
      <c r="AO2160" s="11"/>
      <c r="AP2160" s="11"/>
      <c r="AQ2160" s="12"/>
      <c r="AR2160" s="12"/>
      <c r="AS2160" s="12"/>
      <c r="AT2160" s="11"/>
      <c r="AU2160" s="11"/>
      <c r="AV2160" s="11"/>
      <c r="AW2160" s="11"/>
      <c r="AX2160" s="11"/>
      <c r="AY2160" s="11"/>
      <c r="AZ2160" s="11"/>
      <c r="BA2160" s="11"/>
      <c r="BB2160" s="12"/>
      <c r="BC2160" s="11"/>
      <c r="BD2160" s="16"/>
      <c r="BE2160" s="16"/>
    </row>
    <row r="2161" spans="1:57" x14ac:dyDescent="0.3">
      <c r="A2161" s="11"/>
      <c r="B2161" s="11"/>
      <c r="C2161" s="11"/>
      <c r="D2161" s="11"/>
      <c r="E2161" s="11"/>
      <c r="F2161" s="12"/>
      <c r="G2161" s="12"/>
      <c r="H2161" s="13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2"/>
      <c r="U2161" s="11"/>
      <c r="V2161" s="11"/>
      <c r="W2161" s="11"/>
      <c r="X2161" s="36"/>
      <c r="Y2161" s="36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2"/>
      <c r="AL2161" s="12"/>
      <c r="AM2161" s="12"/>
      <c r="AN2161" s="12"/>
      <c r="AO2161" s="11"/>
      <c r="AP2161" s="11"/>
      <c r="AQ2161" s="12"/>
      <c r="AR2161" s="12"/>
      <c r="AS2161" s="12"/>
      <c r="AT2161" s="11"/>
      <c r="AU2161" s="11"/>
      <c r="AV2161" s="11"/>
      <c r="AW2161" s="11"/>
      <c r="AX2161" s="11"/>
      <c r="AY2161" s="11"/>
      <c r="AZ2161" s="11"/>
      <c r="BA2161" s="11"/>
      <c r="BB2161" s="12"/>
      <c r="BC2161" s="11"/>
      <c r="BD2161" s="16"/>
      <c r="BE2161" s="16"/>
    </row>
    <row r="2162" spans="1:57" x14ac:dyDescent="0.3">
      <c r="A2162" s="11"/>
      <c r="B2162" s="11"/>
      <c r="C2162" s="11"/>
      <c r="D2162" s="11"/>
      <c r="E2162" s="11"/>
      <c r="F2162" s="12"/>
      <c r="G2162" s="12"/>
      <c r="H2162" s="13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2"/>
      <c r="U2162" s="11"/>
      <c r="V2162" s="11"/>
      <c r="W2162" s="11"/>
      <c r="X2162" s="36"/>
      <c r="Y2162" s="36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2"/>
      <c r="AL2162" s="12"/>
      <c r="AM2162" s="12"/>
      <c r="AN2162" s="12"/>
      <c r="AO2162" s="11"/>
      <c r="AP2162" s="11"/>
      <c r="AQ2162" s="12"/>
      <c r="AR2162" s="12"/>
      <c r="AS2162" s="12"/>
      <c r="AT2162" s="11"/>
      <c r="AU2162" s="11"/>
      <c r="AV2162" s="11"/>
      <c r="AW2162" s="11"/>
      <c r="AX2162" s="11"/>
      <c r="AY2162" s="11"/>
      <c r="AZ2162" s="11"/>
      <c r="BA2162" s="11"/>
      <c r="BB2162" s="11"/>
      <c r="BC2162" s="11"/>
      <c r="BD2162" s="16"/>
      <c r="BE2162" s="16"/>
    </row>
    <row r="2163" spans="1:57" x14ac:dyDescent="0.3">
      <c r="A2163" s="11"/>
      <c r="B2163" s="11"/>
      <c r="C2163" s="11"/>
      <c r="D2163" s="11"/>
      <c r="E2163" s="11"/>
      <c r="F2163" s="12"/>
      <c r="G2163" s="12"/>
      <c r="H2163" s="13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2"/>
      <c r="U2163" s="11"/>
      <c r="V2163" s="11"/>
      <c r="W2163" s="11"/>
      <c r="X2163" s="36"/>
      <c r="Y2163" s="36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2"/>
      <c r="AN2163" s="12"/>
      <c r="AO2163" s="11"/>
      <c r="AP2163" s="11"/>
      <c r="AQ2163" s="12"/>
      <c r="AR2163" s="12"/>
      <c r="AS2163" s="12"/>
      <c r="AT2163" s="11"/>
      <c r="AU2163" s="11"/>
      <c r="AV2163" s="11"/>
      <c r="AW2163" s="11"/>
      <c r="AX2163" s="11"/>
      <c r="AY2163" s="11"/>
      <c r="AZ2163" s="11"/>
      <c r="BA2163" s="11"/>
      <c r="BB2163" s="12"/>
      <c r="BC2163" s="11"/>
      <c r="BD2163" s="16"/>
      <c r="BE2163" s="16"/>
    </row>
    <row r="2164" spans="1:57" x14ac:dyDescent="0.3">
      <c r="A2164" s="11"/>
      <c r="B2164" s="11"/>
      <c r="C2164" s="11"/>
      <c r="D2164" s="11"/>
      <c r="E2164" s="11"/>
      <c r="F2164" s="12"/>
      <c r="G2164" s="12"/>
      <c r="H2164" s="13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2"/>
      <c r="U2164" s="11"/>
      <c r="V2164" s="11"/>
      <c r="W2164" s="11"/>
      <c r="X2164" s="36"/>
      <c r="Y2164" s="36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2"/>
      <c r="AL2164" s="12"/>
      <c r="AM2164" s="12"/>
      <c r="AN2164" s="12"/>
      <c r="AO2164" s="11"/>
      <c r="AP2164" s="11"/>
      <c r="AQ2164" s="12"/>
      <c r="AR2164" s="12"/>
      <c r="AS2164" s="12"/>
      <c r="AT2164" s="11"/>
      <c r="AU2164" s="11"/>
      <c r="AV2164" s="11"/>
      <c r="AW2164" s="11"/>
      <c r="AX2164" s="11"/>
      <c r="AY2164" s="11"/>
      <c r="AZ2164" s="11"/>
      <c r="BA2164" s="11"/>
      <c r="BB2164" s="12"/>
      <c r="BC2164" s="11"/>
      <c r="BD2164" s="16"/>
      <c r="BE2164" s="16"/>
    </row>
    <row r="2165" spans="1:57" x14ac:dyDescent="0.3">
      <c r="A2165" s="11"/>
      <c r="B2165" s="11"/>
      <c r="C2165" s="11"/>
      <c r="D2165" s="11"/>
      <c r="E2165" s="11"/>
      <c r="F2165" s="12"/>
      <c r="G2165" s="12"/>
      <c r="H2165" s="13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2"/>
      <c r="U2165" s="11"/>
      <c r="V2165" s="11"/>
      <c r="W2165" s="11"/>
      <c r="X2165" s="36"/>
      <c r="Y2165" s="36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2"/>
      <c r="AL2165" s="12"/>
      <c r="AM2165" s="11"/>
      <c r="AN2165" s="11"/>
      <c r="AO2165" s="11"/>
      <c r="AP2165" s="11"/>
      <c r="AQ2165" s="11"/>
      <c r="AR2165" s="11"/>
      <c r="AS2165" s="12"/>
      <c r="AT2165" s="11"/>
      <c r="AU2165" s="11"/>
      <c r="AV2165" s="11"/>
      <c r="AW2165" s="11"/>
      <c r="AX2165" s="11"/>
      <c r="AY2165" s="11"/>
      <c r="AZ2165" s="11"/>
      <c r="BA2165" s="11"/>
      <c r="BB2165" s="11"/>
      <c r="BC2165" s="11"/>
      <c r="BD2165" s="16"/>
      <c r="BE2165" s="16"/>
    </row>
    <row r="2166" spans="1:57" x14ac:dyDescent="0.3">
      <c r="A2166" s="11"/>
      <c r="B2166" s="11"/>
      <c r="C2166" s="11"/>
      <c r="D2166" s="11"/>
      <c r="E2166" s="11"/>
      <c r="F2166" s="12"/>
      <c r="G2166" s="12"/>
      <c r="H2166" s="13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2"/>
      <c r="U2166" s="11"/>
      <c r="V2166" s="11"/>
      <c r="W2166" s="11"/>
      <c r="X2166" s="36"/>
      <c r="Y2166" s="36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2"/>
      <c r="AT2166" s="11"/>
      <c r="AU2166" s="11"/>
      <c r="AV2166" s="11"/>
      <c r="AW2166" s="11"/>
      <c r="AX2166" s="11"/>
      <c r="AY2166" s="11"/>
      <c r="AZ2166" s="11"/>
      <c r="BA2166" s="11"/>
      <c r="BB2166" s="11"/>
      <c r="BC2166" s="11"/>
      <c r="BD2166" s="16"/>
      <c r="BE2166" s="16"/>
    </row>
    <row r="2167" spans="1:57" x14ac:dyDescent="0.3">
      <c r="A2167" s="11"/>
      <c r="B2167" s="11"/>
      <c r="C2167" s="11"/>
      <c r="D2167" s="11"/>
      <c r="E2167" s="11"/>
      <c r="F2167" s="12"/>
      <c r="G2167" s="11"/>
      <c r="H2167" s="13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2"/>
      <c r="U2167" s="11"/>
      <c r="V2167" s="11"/>
      <c r="W2167" s="11"/>
      <c r="X2167" s="36"/>
      <c r="Y2167" s="36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  <c r="BB2167" s="11"/>
      <c r="BC2167" s="11"/>
      <c r="BD2167" s="16"/>
      <c r="BE2167" s="16"/>
    </row>
    <row r="2168" spans="1:57" x14ac:dyDescent="0.3">
      <c r="A2168" s="11"/>
      <c r="B2168" s="11"/>
      <c r="C2168" s="11"/>
      <c r="D2168" s="11"/>
      <c r="E2168" s="11"/>
      <c r="F2168" s="12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2"/>
      <c r="U2168" s="11"/>
      <c r="V2168" s="11"/>
      <c r="W2168" s="11"/>
      <c r="X2168" s="36"/>
      <c r="Y2168" s="36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  <c r="BB2168" s="11"/>
      <c r="BC2168" s="11"/>
      <c r="BD2168" s="16"/>
      <c r="BE2168" s="16"/>
    </row>
    <row r="2169" spans="1:57" x14ac:dyDescent="0.3">
      <c r="A2169" s="11"/>
      <c r="B2169" s="11"/>
      <c r="C2169" s="11"/>
      <c r="D2169" s="11"/>
      <c r="E2169" s="11"/>
      <c r="F2169" s="12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2"/>
      <c r="U2169" s="11"/>
      <c r="V2169" s="11"/>
      <c r="W2169" s="11"/>
      <c r="X2169" s="36"/>
      <c r="Y2169" s="36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  <c r="BB2169" s="11"/>
      <c r="BC2169" s="11"/>
      <c r="BD2169" s="16"/>
      <c r="BE2169" s="16"/>
    </row>
    <row r="2170" spans="1:57" x14ac:dyDescent="0.3">
      <c r="A2170" s="11"/>
      <c r="B2170" s="11"/>
      <c r="C2170" s="11"/>
      <c r="D2170" s="11"/>
      <c r="E2170" s="11"/>
      <c r="F2170" s="12"/>
      <c r="G2170" s="12"/>
      <c r="H2170" s="13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2"/>
      <c r="U2170" s="11"/>
      <c r="V2170" s="11"/>
      <c r="W2170" s="11"/>
      <c r="X2170" s="36"/>
      <c r="Y2170" s="36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2"/>
      <c r="AL2170" s="12"/>
      <c r="AM2170" s="12"/>
      <c r="AN2170" s="12"/>
      <c r="AO2170" s="11"/>
      <c r="AP2170" s="11"/>
      <c r="AQ2170" s="12"/>
      <c r="AR2170" s="12"/>
      <c r="AS2170" s="12"/>
      <c r="AT2170" s="11"/>
      <c r="AU2170" s="11"/>
      <c r="AV2170" s="11"/>
      <c r="AW2170" s="11"/>
      <c r="AX2170" s="11"/>
      <c r="AY2170" s="11"/>
      <c r="AZ2170" s="11"/>
      <c r="BA2170" s="11"/>
      <c r="BB2170" s="12"/>
      <c r="BC2170" s="11"/>
      <c r="BD2170" s="16"/>
      <c r="BE2170" s="16"/>
    </row>
    <row r="2171" spans="1:57" x14ac:dyDescent="0.3">
      <c r="A2171" s="11"/>
      <c r="B2171" s="11"/>
      <c r="C2171" s="11"/>
      <c r="D2171" s="11"/>
      <c r="E2171" s="11"/>
      <c r="F2171" s="12"/>
      <c r="G2171" s="12"/>
      <c r="H2171" s="13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2"/>
      <c r="U2171" s="11"/>
      <c r="V2171" s="11"/>
      <c r="W2171" s="11"/>
      <c r="X2171" s="36"/>
      <c r="Y2171" s="36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2"/>
      <c r="AL2171" s="12"/>
      <c r="AM2171" s="11"/>
      <c r="AN2171" s="11"/>
      <c r="AO2171" s="11"/>
      <c r="AP2171" s="11"/>
      <c r="AQ2171" s="11"/>
      <c r="AR2171" s="11"/>
      <c r="AS2171" s="12"/>
      <c r="AT2171" s="11"/>
      <c r="AU2171" s="11"/>
      <c r="AV2171" s="11"/>
      <c r="AW2171" s="11"/>
      <c r="AX2171" s="11"/>
      <c r="AY2171" s="11"/>
      <c r="AZ2171" s="11"/>
      <c r="BA2171" s="11"/>
      <c r="BB2171" s="11"/>
      <c r="BC2171" s="11"/>
      <c r="BD2171" s="16"/>
      <c r="BE2171" s="16"/>
    </row>
    <row r="2172" spans="1:57" x14ac:dyDescent="0.3">
      <c r="A2172" s="11"/>
      <c r="B2172" s="11"/>
      <c r="C2172" s="11"/>
      <c r="D2172" s="11"/>
      <c r="E2172" s="11"/>
      <c r="F2172" s="12"/>
      <c r="G2172" s="12"/>
      <c r="H2172" s="13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2"/>
      <c r="U2172" s="11"/>
      <c r="V2172" s="11"/>
      <c r="W2172" s="11"/>
      <c r="X2172" s="36"/>
      <c r="Y2172" s="36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2"/>
      <c r="AL2172" s="12"/>
      <c r="AM2172" s="11"/>
      <c r="AN2172" s="11"/>
      <c r="AO2172" s="11"/>
      <c r="AP2172" s="11"/>
      <c r="AQ2172" s="12"/>
      <c r="AR2172" s="12"/>
      <c r="AS2172" s="12"/>
      <c r="AT2172" s="11"/>
      <c r="AU2172" s="11"/>
      <c r="AV2172" s="11"/>
      <c r="AW2172" s="11"/>
      <c r="AX2172" s="11"/>
      <c r="AY2172" s="11"/>
      <c r="AZ2172" s="11"/>
      <c r="BA2172" s="11"/>
      <c r="BB2172" s="11"/>
      <c r="BC2172" s="11"/>
      <c r="BD2172" s="16"/>
      <c r="BE2172" s="16"/>
    </row>
    <row r="2173" spans="1:57" x14ac:dyDescent="0.3">
      <c r="A2173" s="11"/>
      <c r="B2173" s="11"/>
      <c r="C2173" s="11"/>
      <c r="D2173" s="11"/>
      <c r="E2173" s="11"/>
      <c r="F2173" s="12"/>
      <c r="G2173" s="11"/>
      <c r="H2173" s="13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2"/>
      <c r="U2173" s="11"/>
      <c r="V2173" s="11"/>
      <c r="W2173" s="11"/>
      <c r="X2173" s="36"/>
      <c r="Y2173" s="36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  <c r="BB2173" s="11"/>
      <c r="BC2173" s="11"/>
      <c r="BD2173" s="16"/>
      <c r="BE2173" s="16"/>
    </row>
    <row r="2174" spans="1:57" x14ac:dyDescent="0.3">
      <c r="A2174" s="11"/>
      <c r="B2174" s="11"/>
      <c r="C2174" s="11"/>
      <c r="D2174" s="11"/>
      <c r="E2174" s="11"/>
      <c r="F2174" s="12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2"/>
      <c r="U2174" s="11"/>
      <c r="V2174" s="11"/>
      <c r="W2174" s="11"/>
      <c r="X2174" s="36"/>
      <c r="Y2174" s="36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  <c r="BB2174" s="11"/>
      <c r="BC2174" s="11"/>
      <c r="BD2174" s="16"/>
      <c r="BE2174" s="16"/>
    </row>
    <row r="2175" spans="1:57" x14ac:dyDescent="0.3">
      <c r="A2175" s="11"/>
      <c r="B2175" s="11"/>
      <c r="C2175" s="11"/>
      <c r="D2175" s="11"/>
      <c r="E2175" s="11"/>
      <c r="F2175" s="12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2"/>
      <c r="U2175" s="11"/>
      <c r="V2175" s="11"/>
      <c r="W2175" s="11"/>
      <c r="X2175" s="36"/>
      <c r="Y2175" s="36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  <c r="BB2175" s="11"/>
      <c r="BC2175" s="11"/>
      <c r="BD2175" s="16"/>
      <c r="BE2175" s="16"/>
    </row>
    <row r="2176" spans="1:57" x14ac:dyDescent="0.3">
      <c r="A2176" s="11"/>
      <c r="B2176" s="11"/>
      <c r="C2176" s="11"/>
      <c r="D2176" s="11"/>
      <c r="E2176" s="11"/>
      <c r="F2176" s="12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2"/>
      <c r="U2176" s="11"/>
      <c r="V2176" s="11"/>
      <c r="W2176" s="11"/>
      <c r="X2176" s="36"/>
      <c r="Y2176" s="36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  <c r="BB2176" s="11"/>
      <c r="BC2176" s="11"/>
      <c r="BD2176" s="16"/>
      <c r="BE2176" s="16"/>
    </row>
    <row r="2177" spans="1:57" x14ac:dyDescent="0.3">
      <c r="A2177" s="11"/>
      <c r="B2177" s="11"/>
      <c r="C2177" s="11"/>
      <c r="D2177" s="11"/>
      <c r="E2177" s="11"/>
      <c r="F2177" s="12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2"/>
      <c r="U2177" s="11"/>
      <c r="V2177" s="11"/>
      <c r="W2177" s="11"/>
      <c r="X2177" s="36"/>
      <c r="Y2177" s="36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  <c r="BB2177" s="11"/>
      <c r="BC2177" s="11"/>
      <c r="BD2177" s="16"/>
      <c r="BE2177" s="16"/>
    </row>
    <row r="2178" spans="1:57" x14ac:dyDescent="0.3">
      <c r="A2178" s="11"/>
      <c r="B2178" s="11"/>
      <c r="C2178" s="11"/>
      <c r="D2178" s="11"/>
      <c r="E2178" s="11"/>
      <c r="F2178" s="12"/>
      <c r="G2178" s="12"/>
      <c r="H2178" s="13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2"/>
      <c r="U2178" s="11"/>
      <c r="V2178" s="11"/>
      <c r="W2178" s="11"/>
      <c r="X2178" s="36"/>
      <c r="Y2178" s="36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2"/>
      <c r="AL2178" s="12"/>
      <c r="AM2178" s="12"/>
      <c r="AN2178" s="12"/>
      <c r="AO2178" s="11"/>
      <c r="AP2178" s="11"/>
      <c r="AQ2178" s="12"/>
      <c r="AR2178" s="12"/>
      <c r="AS2178" s="12"/>
      <c r="AT2178" s="11"/>
      <c r="AU2178" s="11"/>
      <c r="AV2178" s="11"/>
      <c r="AW2178" s="11"/>
      <c r="AX2178" s="11"/>
      <c r="AY2178" s="11"/>
      <c r="AZ2178" s="11"/>
      <c r="BA2178" s="11"/>
      <c r="BB2178" s="12"/>
      <c r="BC2178" s="11"/>
      <c r="BD2178" s="16"/>
      <c r="BE2178" s="16"/>
    </row>
    <row r="2179" spans="1:57" x14ac:dyDescent="0.3">
      <c r="A2179" s="11"/>
      <c r="B2179" s="11"/>
      <c r="C2179" s="11"/>
      <c r="D2179" s="11"/>
      <c r="E2179" s="11"/>
      <c r="F2179" s="12"/>
      <c r="G2179" s="12"/>
      <c r="H2179" s="13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2"/>
      <c r="U2179" s="11"/>
      <c r="V2179" s="11"/>
      <c r="W2179" s="11"/>
      <c r="X2179" s="36"/>
      <c r="Y2179" s="36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2"/>
      <c r="AL2179" s="12"/>
      <c r="AM2179" s="11"/>
      <c r="AN2179" s="11"/>
      <c r="AO2179" s="11"/>
      <c r="AP2179" s="11"/>
      <c r="AQ2179" s="11"/>
      <c r="AR2179" s="11"/>
      <c r="AS2179" s="12"/>
      <c r="AT2179" s="11"/>
      <c r="AU2179" s="11"/>
      <c r="AV2179" s="11"/>
      <c r="AW2179" s="11"/>
      <c r="AX2179" s="11"/>
      <c r="AY2179" s="11"/>
      <c r="AZ2179" s="11"/>
      <c r="BA2179" s="11"/>
      <c r="BB2179" s="11"/>
      <c r="BC2179" s="11"/>
      <c r="BD2179" s="16"/>
      <c r="BE2179" s="16"/>
    </row>
    <row r="2180" spans="1:57" x14ac:dyDescent="0.3">
      <c r="A2180" s="11"/>
      <c r="B2180" s="11"/>
      <c r="C2180" s="11"/>
      <c r="D2180" s="11"/>
      <c r="E2180" s="11"/>
      <c r="F2180" s="12"/>
      <c r="G2180" s="12"/>
      <c r="H2180" s="13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2"/>
      <c r="U2180" s="11"/>
      <c r="V2180" s="11"/>
      <c r="W2180" s="11"/>
      <c r="X2180" s="36"/>
      <c r="Y2180" s="36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2"/>
      <c r="AL2180" s="12"/>
      <c r="AM2180" s="12"/>
      <c r="AN2180" s="11"/>
      <c r="AO2180" s="12"/>
      <c r="AP2180" s="11"/>
      <c r="AQ2180" s="12"/>
      <c r="AR2180" s="12"/>
      <c r="AS2180" s="12"/>
      <c r="AT2180" s="11"/>
      <c r="AU2180" s="11"/>
      <c r="AV2180" s="11"/>
      <c r="AW2180" s="11"/>
      <c r="AX2180" s="11"/>
      <c r="AY2180" s="11"/>
      <c r="AZ2180" s="11"/>
      <c r="BA2180" s="11"/>
      <c r="BB2180" s="11"/>
      <c r="BC2180" s="11"/>
      <c r="BD2180" s="16"/>
      <c r="BE2180" s="16"/>
    </row>
    <row r="2181" spans="1:57" x14ac:dyDescent="0.3">
      <c r="A2181" s="11"/>
      <c r="B2181" s="11"/>
      <c r="C2181" s="11"/>
      <c r="D2181" s="11"/>
      <c r="E2181" s="11"/>
      <c r="F2181" s="12"/>
      <c r="G2181" s="12"/>
      <c r="H2181" s="13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2"/>
      <c r="U2181" s="11"/>
      <c r="V2181" s="11"/>
      <c r="W2181" s="11"/>
      <c r="X2181" s="36"/>
      <c r="Y2181" s="36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2"/>
      <c r="AL2181" s="12"/>
      <c r="AM2181" s="11"/>
      <c r="AN2181" s="11"/>
      <c r="AO2181" s="11"/>
      <c r="AP2181" s="11"/>
      <c r="AQ2181" s="11"/>
      <c r="AR2181" s="11"/>
      <c r="AS2181" s="12"/>
      <c r="AT2181" s="11"/>
      <c r="AU2181" s="11"/>
      <c r="AV2181" s="11"/>
      <c r="AW2181" s="11"/>
      <c r="AX2181" s="11"/>
      <c r="AY2181" s="11"/>
      <c r="AZ2181" s="11"/>
      <c r="BA2181" s="11"/>
      <c r="BB2181" s="11"/>
      <c r="BC2181" s="11"/>
      <c r="BD2181" s="16"/>
      <c r="BE2181" s="16"/>
    </row>
    <row r="2182" spans="1:57" x14ac:dyDescent="0.3">
      <c r="A2182" s="11"/>
      <c r="B2182" s="11"/>
      <c r="C2182" s="11"/>
      <c r="D2182" s="11"/>
      <c r="E2182" s="11"/>
      <c r="F2182" s="12"/>
      <c r="G2182" s="12"/>
      <c r="H2182" s="13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2"/>
      <c r="U2182" s="11"/>
      <c r="V2182" s="11"/>
      <c r="W2182" s="11"/>
      <c r="X2182" s="36"/>
      <c r="Y2182" s="36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1"/>
      <c r="AU2182" s="11"/>
      <c r="AV2182" s="11"/>
      <c r="AW2182" s="11"/>
      <c r="AX2182" s="11"/>
      <c r="AY2182" s="11"/>
      <c r="AZ2182" s="11"/>
      <c r="BA2182" s="11"/>
      <c r="BB2182" s="12"/>
      <c r="BC2182" s="11"/>
      <c r="BD2182" s="16"/>
      <c r="BE2182" s="16"/>
    </row>
    <row r="2183" spans="1:57" x14ac:dyDescent="0.3">
      <c r="A2183" s="11"/>
      <c r="B2183" s="11"/>
      <c r="C2183" s="11"/>
      <c r="D2183" s="11"/>
      <c r="E2183" s="11"/>
      <c r="F2183" s="12"/>
      <c r="G2183" s="12"/>
      <c r="H2183" s="13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2"/>
      <c r="U2183" s="11"/>
      <c r="V2183" s="11"/>
      <c r="W2183" s="11"/>
      <c r="X2183" s="36"/>
      <c r="Y2183" s="36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2"/>
      <c r="AL2183" s="12"/>
      <c r="AM2183" s="11"/>
      <c r="AN2183" s="11"/>
      <c r="AO2183" s="11"/>
      <c r="AP2183" s="11"/>
      <c r="AQ2183" s="11"/>
      <c r="AR2183" s="11"/>
      <c r="AS2183" s="12"/>
      <c r="AT2183" s="11"/>
      <c r="AU2183" s="11"/>
      <c r="AV2183" s="11"/>
      <c r="AW2183" s="11"/>
      <c r="AX2183" s="11"/>
      <c r="AY2183" s="11"/>
      <c r="AZ2183" s="11"/>
      <c r="BA2183" s="11"/>
      <c r="BB2183" s="11"/>
      <c r="BC2183" s="11"/>
      <c r="BD2183" s="16"/>
      <c r="BE2183" s="16"/>
    </row>
    <row r="2184" spans="1:57" x14ac:dyDescent="0.3">
      <c r="A2184" s="11"/>
      <c r="B2184" s="11"/>
      <c r="C2184" s="11"/>
      <c r="D2184" s="11"/>
      <c r="E2184" s="11"/>
      <c r="F2184" s="12"/>
      <c r="G2184" s="12"/>
      <c r="H2184" s="13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2"/>
      <c r="U2184" s="11"/>
      <c r="V2184" s="11"/>
      <c r="W2184" s="11"/>
      <c r="X2184" s="36"/>
      <c r="Y2184" s="36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2"/>
      <c r="AN2184" s="11"/>
      <c r="AO2184" s="11"/>
      <c r="AP2184" s="11"/>
      <c r="AQ2184" s="12"/>
      <c r="AR2184" s="11"/>
      <c r="AS2184" s="12"/>
      <c r="AT2184" s="11"/>
      <c r="AU2184" s="11"/>
      <c r="AV2184" s="11"/>
      <c r="AW2184" s="11"/>
      <c r="AX2184" s="11"/>
      <c r="AY2184" s="11"/>
      <c r="AZ2184" s="11"/>
      <c r="BA2184" s="11"/>
      <c r="BB2184" s="12"/>
      <c r="BC2184" s="11"/>
      <c r="BD2184" s="16"/>
      <c r="BE2184" s="16"/>
    </row>
    <row r="2185" spans="1:57" x14ac:dyDescent="0.3">
      <c r="A2185" s="11"/>
      <c r="B2185" s="11"/>
      <c r="C2185" s="11"/>
      <c r="D2185" s="11"/>
      <c r="E2185" s="11"/>
      <c r="F2185" s="12"/>
      <c r="G2185" s="12"/>
      <c r="H2185" s="13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2"/>
      <c r="U2185" s="11"/>
      <c r="V2185" s="11"/>
      <c r="W2185" s="11"/>
      <c r="X2185" s="36"/>
      <c r="Y2185" s="36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2"/>
      <c r="AT2185" s="11"/>
      <c r="AU2185" s="11"/>
      <c r="AV2185" s="11"/>
      <c r="AW2185" s="11"/>
      <c r="AX2185" s="11"/>
      <c r="AY2185" s="11"/>
      <c r="AZ2185" s="11"/>
      <c r="BA2185" s="11"/>
      <c r="BB2185" s="11"/>
      <c r="BC2185" s="11"/>
      <c r="BD2185" s="16"/>
      <c r="BE2185" s="16"/>
    </row>
    <row r="2186" spans="1:57" x14ac:dyDescent="0.3">
      <c r="A2186" s="11"/>
      <c r="B2186" s="11"/>
      <c r="C2186" s="11"/>
      <c r="D2186" s="11"/>
      <c r="E2186" s="11"/>
      <c r="F2186" s="12"/>
      <c r="G2186" s="12"/>
      <c r="H2186" s="13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2"/>
      <c r="U2186" s="11"/>
      <c r="V2186" s="11"/>
      <c r="W2186" s="11"/>
      <c r="X2186" s="36"/>
      <c r="Y2186" s="36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2"/>
      <c r="AL2186" s="12"/>
      <c r="AM2186" s="11"/>
      <c r="AN2186" s="11"/>
      <c r="AO2186" s="11"/>
      <c r="AP2186" s="11"/>
      <c r="AQ2186" s="11"/>
      <c r="AR2186" s="11"/>
      <c r="AS2186" s="12"/>
      <c r="AT2186" s="11"/>
      <c r="AU2186" s="11"/>
      <c r="AV2186" s="11"/>
      <c r="AW2186" s="11"/>
      <c r="AX2186" s="11"/>
      <c r="AY2186" s="11"/>
      <c r="AZ2186" s="11"/>
      <c r="BA2186" s="11"/>
      <c r="BB2186" s="11"/>
      <c r="BC2186" s="11"/>
      <c r="BD2186" s="16"/>
      <c r="BE2186" s="16"/>
    </row>
    <row r="2187" spans="1:57" x14ac:dyDescent="0.3">
      <c r="A2187" s="11"/>
      <c r="B2187" s="11"/>
      <c r="C2187" s="11"/>
      <c r="D2187" s="11"/>
      <c r="E2187" s="11"/>
      <c r="F2187" s="12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2"/>
      <c r="U2187" s="11"/>
      <c r="V2187" s="11"/>
      <c r="W2187" s="11"/>
      <c r="X2187" s="36"/>
      <c r="Y2187" s="36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  <c r="BB2187" s="11"/>
      <c r="BC2187" s="11"/>
      <c r="BD2187" s="16"/>
      <c r="BE2187" s="16"/>
    </row>
    <row r="2188" spans="1:57" x14ac:dyDescent="0.3">
      <c r="A2188" s="11"/>
      <c r="B2188" s="11"/>
      <c r="C2188" s="11"/>
      <c r="D2188" s="11"/>
      <c r="E2188" s="11"/>
      <c r="F2188" s="12"/>
      <c r="G2188" s="12"/>
      <c r="H2188" s="13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2"/>
      <c r="U2188" s="11"/>
      <c r="V2188" s="11"/>
      <c r="W2188" s="11"/>
      <c r="X2188" s="36"/>
      <c r="Y2188" s="36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2"/>
      <c r="AL2188" s="12"/>
      <c r="AM2188" s="11"/>
      <c r="AN2188" s="11"/>
      <c r="AO2188" s="11"/>
      <c r="AP2188" s="11"/>
      <c r="AQ2188" s="11"/>
      <c r="AR2188" s="11"/>
      <c r="AS2188" s="12"/>
      <c r="AT2188" s="11"/>
      <c r="AU2188" s="11"/>
      <c r="AV2188" s="11"/>
      <c r="AW2188" s="11"/>
      <c r="AX2188" s="11"/>
      <c r="AY2188" s="11"/>
      <c r="AZ2188" s="11"/>
      <c r="BA2188" s="11"/>
      <c r="BB2188" s="11"/>
      <c r="BC2188" s="11"/>
      <c r="BD2188" s="16"/>
      <c r="BE2188" s="16"/>
    </row>
    <row r="2189" spans="1:57" x14ac:dyDescent="0.3">
      <c r="A2189" s="11"/>
      <c r="B2189" s="11"/>
      <c r="C2189" s="11"/>
      <c r="D2189" s="11"/>
      <c r="E2189" s="11"/>
      <c r="F2189" s="12"/>
      <c r="G2189" s="12"/>
      <c r="H2189" s="13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2"/>
      <c r="U2189" s="11"/>
      <c r="V2189" s="11"/>
      <c r="W2189" s="11"/>
      <c r="X2189" s="36"/>
      <c r="Y2189" s="36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2"/>
      <c r="AR2189" s="11"/>
      <c r="AS2189" s="12"/>
      <c r="AT2189" s="11"/>
      <c r="AU2189" s="11"/>
      <c r="AV2189" s="11"/>
      <c r="AW2189" s="11"/>
      <c r="AX2189" s="11"/>
      <c r="AY2189" s="11"/>
      <c r="AZ2189" s="11"/>
      <c r="BA2189" s="11"/>
      <c r="BB2189" s="12"/>
      <c r="BC2189" s="11"/>
      <c r="BD2189" s="16"/>
      <c r="BE2189" s="16"/>
    </row>
    <row r="2190" spans="1:57" x14ac:dyDescent="0.3">
      <c r="A2190" s="11"/>
      <c r="B2190" s="11"/>
      <c r="C2190" s="11"/>
      <c r="D2190" s="11"/>
      <c r="E2190" s="11"/>
      <c r="F2190" s="12"/>
      <c r="G2190" s="12"/>
      <c r="H2190" s="13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2"/>
      <c r="U2190" s="11"/>
      <c r="V2190" s="11"/>
      <c r="W2190" s="11"/>
      <c r="X2190" s="36"/>
      <c r="Y2190" s="36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2"/>
      <c r="AL2190" s="12"/>
      <c r="AM2190" s="11"/>
      <c r="AN2190" s="11"/>
      <c r="AO2190" s="11"/>
      <c r="AP2190" s="11"/>
      <c r="AQ2190" s="11"/>
      <c r="AR2190" s="11"/>
      <c r="AS2190" s="12"/>
      <c r="AT2190" s="11"/>
      <c r="AU2190" s="11"/>
      <c r="AV2190" s="11"/>
      <c r="AW2190" s="11"/>
      <c r="AX2190" s="11"/>
      <c r="AY2190" s="11"/>
      <c r="AZ2190" s="11"/>
      <c r="BA2190" s="11"/>
      <c r="BB2190" s="11"/>
      <c r="BC2190" s="11"/>
      <c r="BD2190" s="16"/>
      <c r="BE2190" s="16"/>
    </row>
    <row r="2191" spans="1:57" x14ac:dyDescent="0.3">
      <c r="A2191" s="11"/>
      <c r="B2191" s="11"/>
      <c r="C2191" s="11"/>
      <c r="D2191" s="11"/>
      <c r="E2191" s="11"/>
      <c r="F2191" s="12"/>
      <c r="G2191" s="12"/>
      <c r="H2191" s="13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2"/>
      <c r="U2191" s="11"/>
      <c r="V2191" s="11"/>
      <c r="W2191" s="11"/>
      <c r="X2191" s="36"/>
      <c r="Y2191" s="36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2"/>
      <c r="AL2191" s="11"/>
      <c r="AM2191" s="12"/>
      <c r="AN2191" s="12"/>
      <c r="AO2191" s="11"/>
      <c r="AP2191" s="11"/>
      <c r="AQ2191" s="12"/>
      <c r="AR2191" s="12"/>
      <c r="AS2191" s="12"/>
      <c r="AT2191" s="11"/>
      <c r="AU2191" s="11"/>
      <c r="AV2191" s="11"/>
      <c r="AW2191" s="11"/>
      <c r="AX2191" s="11"/>
      <c r="AY2191" s="11"/>
      <c r="AZ2191" s="11"/>
      <c r="BA2191" s="11"/>
      <c r="BB2191" s="12"/>
      <c r="BC2191" s="11"/>
      <c r="BD2191" s="16"/>
      <c r="BE2191" s="16"/>
    </row>
    <row r="2192" spans="1:57" x14ac:dyDescent="0.3">
      <c r="A2192" s="11"/>
      <c r="B2192" s="11"/>
      <c r="C2192" s="11"/>
      <c r="D2192" s="11"/>
      <c r="E2192" s="11"/>
      <c r="F2192" s="12"/>
      <c r="G2192" s="12"/>
      <c r="H2192" s="13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2"/>
      <c r="U2192" s="11"/>
      <c r="V2192" s="11"/>
      <c r="W2192" s="11"/>
      <c r="X2192" s="36"/>
      <c r="Y2192" s="36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1"/>
      <c r="AU2192" s="11"/>
      <c r="AV2192" s="11"/>
      <c r="AW2192" s="11"/>
      <c r="AX2192" s="11"/>
      <c r="AY2192" s="11"/>
      <c r="AZ2192" s="11"/>
      <c r="BA2192" s="11"/>
      <c r="BB2192" s="12"/>
      <c r="BC2192" s="11"/>
      <c r="BD2192" s="16"/>
      <c r="BE2192" s="16"/>
    </row>
    <row r="2193" spans="1:57" x14ac:dyDescent="0.3">
      <c r="A2193" s="11"/>
      <c r="B2193" s="11"/>
      <c r="C2193" s="11"/>
      <c r="D2193" s="11"/>
      <c r="E2193" s="11"/>
      <c r="F2193" s="12"/>
      <c r="G2193" s="11"/>
      <c r="H2193" s="13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2"/>
      <c r="U2193" s="11"/>
      <c r="V2193" s="11"/>
      <c r="W2193" s="11"/>
      <c r="X2193" s="36"/>
      <c r="Y2193" s="36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2"/>
      <c r="AL2193" s="12"/>
      <c r="AM2193" s="12"/>
      <c r="AN2193" s="12"/>
      <c r="AO2193" s="11"/>
      <c r="AP2193" s="11"/>
      <c r="AQ2193" s="12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  <c r="BB2193" s="12"/>
      <c r="BC2193" s="11"/>
      <c r="BD2193" s="16"/>
      <c r="BE2193" s="16"/>
    </row>
    <row r="2194" spans="1:57" x14ac:dyDescent="0.3">
      <c r="A2194" s="11"/>
      <c r="B2194" s="11"/>
      <c r="C2194" s="11"/>
      <c r="D2194" s="11"/>
      <c r="E2194" s="11"/>
      <c r="F2194" s="12"/>
      <c r="G2194" s="12"/>
      <c r="H2194" s="13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2"/>
      <c r="U2194" s="11"/>
      <c r="V2194" s="11"/>
      <c r="W2194" s="11"/>
      <c r="X2194" s="36"/>
      <c r="Y2194" s="36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2"/>
      <c r="AL2194" s="12"/>
      <c r="AM2194" s="12"/>
      <c r="AN2194" s="12"/>
      <c r="AO2194" s="11"/>
      <c r="AP2194" s="11"/>
      <c r="AQ2194" s="12"/>
      <c r="AR2194" s="12"/>
      <c r="AS2194" s="12"/>
      <c r="AT2194" s="11"/>
      <c r="AU2194" s="11"/>
      <c r="AV2194" s="11"/>
      <c r="AW2194" s="11"/>
      <c r="AX2194" s="11"/>
      <c r="AY2194" s="11"/>
      <c r="AZ2194" s="11"/>
      <c r="BA2194" s="11"/>
      <c r="BB2194" s="12"/>
      <c r="BC2194" s="11"/>
      <c r="BD2194" s="16"/>
      <c r="BE2194" s="16"/>
    </row>
    <row r="2195" spans="1:57" x14ac:dyDescent="0.3">
      <c r="A2195" s="11"/>
      <c r="B2195" s="11"/>
      <c r="C2195" s="11"/>
      <c r="D2195" s="11"/>
      <c r="E2195" s="11"/>
      <c r="F2195" s="12"/>
      <c r="G2195" s="12"/>
      <c r="H2195" s="13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2"/>
      <c r="U2195" s="11"/>
      <c r="V2195" s="11"/>
      <c r="W2195" s="11"/>
      <c r="X2195" s="36"/>
      <c r="Y2195" s="36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2"/>
      <c r="AN2195" s="12"/>
      <c r="AO2195" s="11"/>
      <c r="AP2195" s="11"/>
      <c r="AQ2195" s="12"/>
      <c r="AR2195" s="11"/>
      <c r="AS2195" s="12"/>
      <c r="AT2195" s="11"/>
      <c r="AU2195" s="11"/>
      <c r="AV2195" s="11"/>
      <c r="AW2195" s="11"/>
      <c r="AX2195" s="11"/>
      <c r="AY2195" s="11"/>
      <c r="AZ2195" s="11"/>
      <c r="BA2195" s="11"/>
      <c r="BB2195" s="12"/>
      <c r="BC2195" s="11"/>
      <c r="BD2195" s="16"/>
      <c r="BE2195" s="16"/>
    </row>
    <row r="2196" spans="1:57" x14ac:dyDescent="0.3">
      <c r="A2196" s="11"/>
      <c r="B2196" s="11"/>
      <c r="C2196" s="11"/>
      <c r="D2196" s="11"/>
      <c r="E2196" s="11"/>
      <c r="F2196" s="12"/>
      <c r="G2196" s="12"/>
      <c r="H2196" s="13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2"/>
      <c r="U2196" s="11"/>
      <c r="V2196" s="11"/>
      <c r="W2196" s="11"/>
      <c r="X2196" s="36"/>
      <c r="Y2196" s="36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2"/>
      <c r="AL2196" s="12"/>
      <c r="AM2196" s="12"/>
      <c r="AN2196" s="12"/>
      <c r="AO2196" s="11"/>
      <c r="AP2196" s="11"/>
      <c r="AQ2196" s="12"/>
      <c r="AR2196" s="12"/>
      <c r="AS2196" s="12"/>
      <c r="AT2196" s="11"/>
      <c r="AU2196" s="11"/>
      <c r="AV2196" s="11"/>
      <c r="AW2196" s="11"/>
      <c r="AX2196" s="11"/>
      <c r="AY2196" s="11"/>
      <c r="AZ2196" s="11"/>
      <c r="BA2196" s="11"/>
      <c r="BB2196" s="12"/>
      <c r="BC2196" s="11"/>
      <c r="BD2196" s="16"/>
      <c r="BE2196" s="16"/>
    </row>
    <row r="2197" spans="1:57" x14ac:dyDescent="0.3">
      <c r="A2197" s="11"/>
      <c r="B2197" s="11"/>
      <c r="C2197" s="11"/>
      <c r="D2197" s="11"/>
      <c r="E2197" s="11"/>
      <c r="F2197" s="12"/>
      <c r="G2197" s="12"/>
      <c r="H2197" s="13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2"/>
      <c r="U2197" s="11"/>
      <c r="V2197" s="11"/>
      <c r="W2197" s="11"/>
      <c r="X2197" s="36"/>
      <c r="Y2197" s="36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2"/>
      <c r="AL2197" s="11"/>
      <c r="AM2197" s="11"/>
      <c r="AN2197" s="11"/>
      <c r="AO2197" s="11"/>
      <c r="AP2197" s="11"/>
      <c r="AQ2197" s="11"/>
      <c r="AR2197" s="11"/>
      <c r="AS2197" s="12"/>
      <c r="AT2197" s="11"/>
      <c r="AU2197" s="11"/>
      <c r="AV2197" s="11"/>
      <c r="AW2197" s="11"/>
      <c r="AX2197" s="11"/>
      <c r="AY2197" s="11"/>
      <c r="AZ2197" s="11"/>
      <c r="BA2197" s="11"/>
      <c r="BB2197" s="11"/>
      <c r="BC2197" s="11"/>
      <c r="BD2197" s="16"/>
      <c r="BE2197" s="16"/>
    </row>
    <row r="2198" spans="1:57" x14ac:dyDescent="0.3">
      <c r="A2198" s="11"/>
      <c r="B2198" s="11"/>
      <c r="C2198" s="11"/>
      <c r="D2198" s="11"/>
      <c r="E2198" s="11"/>
      <c r="F2198" s="12"/>
      <c r="G2198" s="12"/>
      <c r="H2198" s="13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2"/>
      <c r="U2198" s="11"/>
      <c r="V2198" s="11"/>
      <c r="W2198" s="11"/>
      <c r="X2198" s="36"/>
      <c r="Y2198" s="36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2"/>
      <c r="AL2198" s="11"/>
      <c r="AM2198" s="11"/>
      <c r="AN2198" s="11"/>
      <c r="AO2198" s="11"/>
      <c r="AP2198" s="11"/>
      <c r="AQ2198" s="11"/>
      <c r="AR2198" s="11"/>
      <c r="AS2198" s="12"/>
      <c r="AT2198" s="11"/>
      <c r="AU2198" s="11"/>
      <c r="AV2198" s="11"/>
      <c r="AW2198" s="11"/>
      <c r="AX2198" s="11"/>
      <c r="AY2198" s="11"/>
      <c r="AZ2198" s="11"/>
      <c r="BA2198" s="11"/>
      <c r="BB2198" s="11"/>
      <c r="BC2198" s="11"/>
      <c r="BD2198" s="16"/>
      <c r="BE2198" s="16"/>
    </row>
    <row r="2199" spans="1:57" x14ac:dyDescent="0.3">
      <c r="A2199" s="11"/>
      <c r="B2199" s="11"/>
      <c r="C2199" s="11"/>
      <c r="D2199" s="11"/>
      <c r="E2199" s="11"/>
      <c r="F2199" s="12"/>
      <c r="G2199" s="12"/>
      <c r="H2199" s="13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2"/>
      <c r="U2199" s="11"/>
      <c r="V2199" s="11"/>
      <c r="W2199" s="11"/>
      <c r="X2199" s="36"/>
      <c r="Y2199" s="36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2"/>
      <c r="AL2199" s="11"/>
      <c r="AM2199" s="11"/>
      <c r="AN2199" s="11"/>
      <c r="AO2199" s="11"/>
      <c r="AP2199" s="11"/>
      <c r="AQ2199" s="11"/>
      <c r="AR2199" s="11"/>
      <c r="AS2199" s="12"/>
      <c r="AT2199" s="11"/>
      <c r="AU2199" s="11"/>
      <c r="AV2199" s="11"/>
      <c r="AW2199" s="11"/>
      <c r="AX2199" s="11"/>
      <c r="AY2199" s="11"/>
      <c r="AZ2199" s="11"/>
      <c r="BA2199" s="11"/>
      <c r="BB2199" s="11"/>
      <c r="BC2199" s="11"/>
      <c r="BD2199" s="16"/>
      <c r="BE2199" s="16"/>
    </row>
    <row r="2200" spans="1:57" x14ac:dyDescent="0.3">
      <c r="A2200" s="11"/>
      <c r="B2200" s="11"/>
      <c r="C2200" s="11"/>
      <c r="D2200" s="11"/>
      <c r="E2200" s="11"/>
      <c r="F2200" s="12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2"/>
      <c r="U2200" s="11"/>
      <c r="V2200" s="11"/>
      <c r="W2200" s="11"/>
      <c r="X2200" s="36"/>
      <c r="Y2200" s="36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  <c r="BB2200" s="11"/>
      <c r="BC2200" s="11"/>
      <c r="BD2200" s="16"/>
      <c r="BE2200" s="16"/>
    </row>
    <row r="2201" spans="1:57" x14ac:dyDescent="0.3">
      <c r="A2201" s="11"/>
      <c r="B2201" s="11"/>
      <c r="C2201" s="11"/>
      <c r="D2201" s="11"/>
      <c r="E2201" s="11"/>
      <c r="F2201" s="12"/>
      <c r="G2201" s="12"/>
      <c r="H2201" s="13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2"/>
      <c r="U2201" s="11"/>
      <c r="V2201" s="11"/>
      <c r="W2201" s="11"/>
      <c r="X2201" s="36"/>
      <c r="Y2201" s="36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2"/>
      <c r="AN2201" s="12"/>
      <c r="AO2201" s="11"/>
      <c r="AP2201" s="11"/>
      <c r="AQ2201" s="12"/>
      <c r="AR2201" s="12"/>
      <c r="AS2201" s="12"/>
      <c r="AT2201" s="11"/>
      <c r="AU2201" s="11"/>
      <c r="AV2201" s="11"/>
      <c r="AW2201" s="11"/>
      <c r="AX2201" s="11"/>
      <c r="AY2201" s="11"/>
      <c r="AZ2201" s="11"/>
      <c r="BA2201" s="11"/>
      <c r="BB2201" s="12"/>
      <c r="BC2201" s="11"/>
      <c r="BD2201" s="16"/>
      <c r="BE2201" s="16"/>
    </row>
    <row r="2202" spans="1:57" x14ac:dyDescent="0.3">
      <c r="A2202" s="11"/>
      <c r="B2202" s="11"/>
      <c r="C2202" s="11"/>
      <c r="D2202" s="11"/>
      <c r="E2202" s="11"/>
      <c r="F2202" s="12"/>
      <c r="G2202" s="12"/>
      <c r="H2202" s="13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2"/>
      <c r="U2202" s="11"/>
      <c r="V2202" s="11"/>
      <c r="W2202" s="11"/>
      <c r="X2202" s="36"/>
      <c r="Y2202" s="36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2"/>
      <c r="AN2202" s="12"/>
      <c r="AO2202" s="11"/>
      <c r="AP2202" s="11"/>
      <c r="AQ2202" s="12"/>
      <c r="AR2202" s="12"/>
      <c r="AS2202" s="12"/>
      <c r="AT2202" s="11"/>
      <c r="AU2202" s="11"/>
      <c r="AV2202" s="11"/>
      <c r="AW2202" s="11"/>
      <c r="AX2202" s="11"/>
      <c r="AY2202" s="11"/>
      <c r="AZ2202" s="11"/>
      <c r="BA2202" s="11"/>
      <c r="BB2202" s="12"/>
      <c r="BC2202" s="11"/>
      <c r="BD2202" s="16"/>
      <c r="BE2202" s="16"/>
    </row>
    <row r="2203" spans="1:57" x14ac:dyDescent="0.3">
      <c r="A2203" s="11"/>
      <c r="B2203" s="11"/>
      <c r="C2203" s="11"/>
      <c r="D2203" s="11"/>
      <c r="E2203" s="11"/>
      <c r="F2203" s="12"/>
      <c r="G2203" s="12"/>
      <c r="H2203" s="13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2"/>
      <c r="U2203" s="11"/>
      <c r="V2203" s="11"/>
      <c r="W2203" s="11"/>
      <c r="X2203" s="36"/>
      <c r="Y2203" s="36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2"/>
      <c r="AL2203" s="12"/>
      <c r="AM2203" s="12"/>
      <c r="AN2203" s="12"/>
      <c r="AO2203" s="11"/>
      <c r="AP2203" s="11"/>
      <c r="AQ2203" s="12"/>
      <c r="AR2203" s="12"/>
      <c r="AS2203" s="12"/>
      <c r="AT2203" s="11"/>
      <c r="AU2203" s="11"/>
      <c r="AV2203" s="11"/>
      <c r="AW2203" s="11"/>
      <c r="AX2203" s="11"/>
      <c r="AY2203" s="11"/>
      <c r="AZ2203" s="11"/>
      <c r="BA2203" s="11"/>
      <c r="BB2203" s="12"/>
      <c r="BC2203" s="11"/>
      <c r="BD2203" s="16"/>
      <c r="BE2203" s="16"/>
    </row>
    <row r="2204" spans="1:57" x14ac:dyDescent="0.3">
      <c r="A2204" s="11"/>
      <c r="B2204" s="11"/>
      <c r="C2204" s="11"/>
      <c r="D2204" s="11"/>
      <c r="E2204" s="11"/>
      <c r="F2204" s="12"/>
      <c r="G2204" s="12"/>
      <c r="H2204" s="13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2"/>
      <c r="U2204" s="11"/>
      <c r="V2204" s="11"/>
      <c r="W2204" s="11"/>
      <c r="X2204" s="36"/>
      <c r="Y2204" s="36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2"/>
      <c r="AL2204" s="12"/>
      <c r="AM2204" s="11"/>
      <c r="AN2204" s="11"/>
      <c r="AO2204" s="11"/>
      <c r="AP2204" s="11"/>
      <c r="AQ2204" s="11"/>
      <c r="AR2204" s="11"/>
      <c r="AS2204" s="12"/>
      <c r="AT2204" s="11"/>
      <c r="AU2204" s="11"/>
      <c r="AV2204" s="11"/>
      <c r="AW2204" s="11"/>
      <c r="AX2204" s="11"/>
      <c r="AY2204" s="11"/>
      <c r="AZ2204" s="11"/>
      <c r="BA2204" s="11"/>
      <c r="BB2204" s="11"/>
      <c r="BC2204" s="11"/>
      <c r="BD2204" s="16"/>
      <c r="BE2204" s="16"/>
    </row>
    <row r="2205" spans="1:57" x14ac:dyDescent="0.3">
      <c r="A2205" s="11"/>
      <c r="B2205" s="11"/>
      <c r="C2205" s="11"/>
      <c r="D2205" s="11"/>
      <c r="E2205" s="11"/>
      <c r="F2205" s="12"/>
      <c r="G2205" s="12"/>
      <c r="H2205" s="13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2"/>
      <c r="U2205" s="11"/>
      <c r="V2205" s="11"/>
      <c r="W2205" s="11"/>
      <c r="X2205" s="36"/>
      <c r="Y2205" s="36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2"/>
      <c r="AL2205" s="12"/>
      <c r="AM2205" s="12"/>
      <c r="AN2205" s="12"/>
      <c r="AO2205" s="11"/>
      <c r="AP2205" s="11"/>
      <c r="AQ2205" s="12"/>
      <c r="AR2205" s="12"/>
      <c r="AS2205" s="12"/>
      <c r="AT2205" s="11"/>
      <c r="AU2205" s="11"/>
      <c r="AV2205" s="11"/>
      <c r="AW2205" s="11"/>
      <c r="AX2205" s="11"/>
      <c r="AY2205" s="11"/>
      <c r="AZ2205" s="11"/>
      <c r="BA2205" s="11"/>
      <c r="BB2205" s="12"/>
      <c r="BC2205" s="11"/>
      <c r="BD2205" s="16"/>
      <c r="BE2205" s="16"/>
    </row>
    <row r="2206" spans="1:57" x14ac:dyDescent="0.3">
      <c r="A2206" s="11"/>
      <c r="B2206" s="11"/>
      <c r="C2206" s="11"/>
      <c r="D2206" s="11"/>
      <c r="E2206" s="11"/>
      <c r="F2206" s="12"/>
      <c r="G2206" s="12"/>
      <c r="H2206" s="13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2"/>
      <c r="U2206" s="11"/>
      <c r="V2206" s="11"/>
      <c r="W2206" s="11"/>
      <c r="X2206" s="36"/>
      <c r="Y2206" s="36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2"/>
      <c r="AL2206" s="12"/>
      <c r="AM2206" s="12"/>
      <c r="AN2206" s="11"/>
      <c r="AO2206" s="11"/>
      <c r="AP2206" s="11"/>
      <c r="AQ2206" s="12"/>
      <c r="AR2206" s="12"/>
      <c r="AS2206" s="12"/>
      <c r="AT2206" s="11"/>
      <c r="AU2206" s="11"/>
      <c r="AV2206" s="11"/>
      <c r="AW2206" s="11"/>
      <c r="AX2206" s="11"/>
      <c r="AY2206" s="11"/>
      <c r="AZ2206" s="11"/>
      <c r="BA2206" s="11"/>
      <c r="BB2206" s="12"/>
      <c r="BC2206" s="11"/>
      <c r="BD2206" s="16"/>
      <c r="BE2206" s="16"/>
    </row>
    <row r="2207" spans="1:57" x14ac:dyDescent="0.3">
      <c r="A2207" s="11"/>
      <c r="B2207" s="11"/>
      <c r="C2207" s="11"/>
      <c r="D2207" s="11"/>
      <c r="E2207" s="11"/>
      <c r="F2207" s="12"/>
      <c r="G2207" s="12"/>
      <c r="H2207" s="13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2"/>
      <c r="U2207" s="11"/>
      <c r="V2207" s="11"/>
      <c r="W2207" s="11"/>
      <c r="X2207" s="36"/>
      <c r="Y2207" s="36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2"/>
      <c r="AL2207" s="11"/>
      <c r="AM2207" s="12"/>
      <c r="AN2207" s="12"/>
      <c r="AO2207" s="11"/>
      <c r="AP2207" s="11"/>
      <c r="AQ2207" s="12"/>
      <c r="AR2207" s="12"/>
      <c r="AS2207" s="12"/>
      <c r="AT2207" s="11"/>
      <c r="AU2207" s="11"/>
      <c r="AV2207" s="11"/>
      <c r="AW2207" s="11"/>
      <c r="AX2207" s="11"/>
      <c r="AY2207" s="11"/>
      <c r="AZ2207" s="11"/>
      <c r="BA2207" s="11"/>
      <c r="BB2207" s="12"/>
      <c r="BC2207" s="11"/>
      <c r="BD2207" s="16"/>
      <c r="BE2207" s="16"/>
    </row>
    <row r="2208" spans="1:57" x14ac:dyDescent="0.3">
      <c r="A2208" s="11"/>
      <c r="B2208" s="11"/>
      <c r="C2208" s="11"/>
      <c r="D2208" s="11"/>
      <c r="E2208" s="11"/>
      <c r="F2208" s="12"/>
      <c r="G2208" s="12"/>
      <c r="H2208" s="13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2"/>
      <c r="U2208" s="11"/>
      <c r="V2208" s="11"/>
      <c r="W2208" s="11"/>
      <c r="X2208" s="36"/>
      <c r="Y2208" s="36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2"/>
      <c r="AL2208" s="12"/>
      <c r="AM2208" s="11"/>
      <c r="AN2208" s="11"/>
      <c r="AO2208" s="11"/>
      <c r="AP2208" s="11"/>
      <c r="AQ2208" s="11"/>
      <c r="AR2208" s="11"/>
      <c r="AS2208" s="12"/>
      <c r="AT2208" s="11"/>
      <c r="AU2208" s="11"/>
      <c r="AV2208" s="11"/>
      <c r="AW2208" s="11"/>
      <c r="AX2208" s="11"/>
      <c r="AY2208" s="11"/>
      <c r="AZ2208" s="11"/>
      <c r="BA2208" s="11"/>
      <c r="BB2208" s="11"/>
      <c r="BC2208" s="11"/>
      <c r="BD2208" s="16"/>
      <c r="BE2208" s="16"/>
    </row>
    <row r="2209" spans="1:57" x14ac:dyDescent="0.3">
      <c r="A2209" s="11"/>
      <c r="B2209" s="11"/>
      <c r="C2209" s="11"/>
      <c r="D2209" s="11"/>
      <c r="E2209" s="11"/>
      <c r="F2209" s="12"/>
      <c r="G2209" s="12"/>
      <c r="H2209" s="13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2"/>
      <c r="U2209" s="11"/>
      <c r="V2209" s="11"/>
      <c r="W2209" s="11"/>
      <c r="X2209" s="36"/>
      <c r="Y2209" s="36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2"/>
      <c r="AL2209" s="12"/>
      <c r="AM2209" s="12"/>
      <c r="AN2209" s="12"/>
      <c r="AO2209" s="11"/>
      <c r="AP2209" s="11"/>
      <c r="AQ2209" s="12"/>
      <c r="AR2209" s="12"/>
      <c r="AS2209" s="12"/>
      <c r="AT2209" s="11"/>
      <c r="AU2209" s="11"/>
      <c r="AV2209" s="11"/>
      <c r="AW2209" s="11"/>
      <c r="AX2209" s="11"/>
      <c r="AY2209" s="11"/>
      <c r="AZ2209" s="11"/>
      <c r="BA2209" s="11"/>
      <c r="BB2209" s="12"/>
      <c r="BC2209" s="11"/>
      <c r="BD2209" s="16"/>
      <c r="BE2209" s="16"/>
    </row>
    <row r="2210" spans="1:57" x14ac:dyDescent="0.3">
      <c r="A2210" s="11"/>
      <c r="B2210" s="11"/>
      <c r="C2210" s="11"/>
      <c r="D2210" s="11"/>
      <c r="E2210" s="11"/>
      <c r="F2210" s="12"/>
      <c r="G2210" s="12"/>
      <c r="H2210" s="13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2"/>
      <c r="U2210" s="11"/>
      <c r="V2210" s="11"/>
      <c r="W2210" s="11"/>
      <c r="X2210" s="36"/>
      <c r="Y2210" s="36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2"/>
      <c r="AL2210" s="12"/>
      <c r="AM2210" s="12"/>
      <c r="AN2210" s="12"/>
      <c r="AO2210" s="11"/>
      <c r="AP2210" s="11"/>
      <c r="AQ2210" s="12"/>
      <c r="AR2210" s="12"/>
      <c r="AS2210" s="12"/>
      <c r="AT2210" s="11"/>
      <c r="AU2210" s="11"/>
      <c r="AV2210" s="11"/>
      <c r="AW2210" s="11"/>
      <c r="AX2210" s="11"/>
      <c r="AY2210" s="11"/>
      <c r="AZ2210" s="11"/>
      <c r="BA2210" s="11"/>
      <c r="BB2210" s="12"/>
      <c r="BC2210" s="11"/>
      <c r="BD2210" s="16"/>
      <c r="BE2210" s="16"/>
    </row>
    <row r="2211" spans="1:57" x14ac:dyDescent="0.3">
      <c r="A2211" s="11"/>
      <c r="B2211" s="11"/>
      <c r="C2211" s="11"/>
      <c r="D2211" s="11"/>
      <c r="E2211" s="11"/>
      <c r="F2211" s="12"/>
      <c r="G2211" s="12"/>
      <c r="H2211" s="13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2"/>
      <c r="U2211" s="11"/>
      <c r="V2211" s="11"/>
      <c r="W2211" s="11"/>
      <c r="X2211" s="36"/>
      <c r="Y2211" s="36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2"/>
      <c r="AL2211" s="12"/>
      <c r="AM2211" s="12"/>
      <c r="AN2211" s="12"/>
      <c r="AO2211" s="11"/>
      <c r="AP2211" s="11"/>
      <c r="AQ2211" s="12"/>
      <c r="AR2211" s="12"/>
      <c r="AS2211" s="12"/>
      <c r="AT2211" s="11"/>
      <c r="AU2211" s="11"/>
      <c r="AV2211" s="11"/>
      <c r="AW2211" s="11"/>
      <c r="AX2211" s="11"/>
      <c r="AY2211" s="11"/>
      <c r="AZ2211" s="11"/>
      <c r="BA2211" s="11"/>
      <c r="BB2211" s="12"/>
      <c r="BC2211" s="11"/>
      <c r="BD2211" s="16"/>
      <c r="BE2211" s="16"/>
    </row>
    <row r="2212" spans="1:57" x14ac:dyDescent="0.3">
      <c r="A2212" s="11"/>
      <c r="B2212" s="11"/>
      <c r="C2212" s="11"/>
      <c r="D2212" s="11"/>
      <c r="E2212" s="11"/>
      <c r="F2212" s="12"/>
      <c r="G2212" s="12"/>
      <c r="H2212" s="13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2"/>
      <c r="U2212" s="11"/>
      <c r="V2212" s="11"/>
      <c r="W2212" s="11"/>
      <c r="X2212" s="36"/>
      <c r="Y2212" s="36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2"/>
      <c r="AL2212" s="12"/>
      <c r="AM2212" s="12"/>
      <c r="AN2212" s="12"/>
      <c r="AO2212" s="11"/>
      <c r="AP2212" s="11"/>
      <c r="AQ2212" s="12"/>
      <c r="AR2212" s="12"/>
      <c r="AS2212" s="12"/>
      <c r="AT2212" s="11"/>
      <c r="AU2212" s="11"/>
      <c r="AV2212" s="11"/>
      <c r="AW2212" s="11"/>
      <c r="AX2212" s="11"/>
      <c r="AY2212" s="11"/>
      <c r="AZ2212" s="11"/>
      <c r="BA2212" s="11"/>
      <c r="BB2212" s="12"/>
      <c r="BC2212" s="11"/>
      <c r="BD2212" s="16"/>
      <c r="BE2212" s="16"/>
    </row>
    <row r="2213" spans="1:57" x14ac:dyDescent="0.3">
      <c r="A2213" s="11"/>
      <c r="B2213" s="11"/>
      <c r="C2213" s="11"/>
      <c r="D2213" s="11"/>
      <c r="E2213" s="11"/>
      <c r="F2213" s="12"/>
      <c r="G2213" s="12"/>
      <c r="H2213" s="13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2"/>
      <c r="U2213" s="11"/>
      <c r="V2213" s="11"/>
      <c r="W2213" s="11"/>
      <c r="X2213" s="36"/>
      <c r="Y2213" s="36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2"/>
      <c r="AL2213" s="12"/>
      <c r="AM2213" s="12"/>
      <c r="AN2213" s="12"/>
      <c r="AO2213" s="11"/>
      <c r="AP2213" s="11"/>
      <c r="AQ2213" s="12"/>
      <c r="AR2213" s="12"/>
      <c r="AS2213" s="12"/>
      <c r="AT2213" s="11"/>
      <c r="AU2213" s="11"/>
      <c r="AV2213" s="11"/>
      <c r="AW2213" s="11"/>
      <c r="AX2213" s="11"/>
      <c r="AY2213" s="11"/>
      <c r="AZ2213" s="11"/>
      <c r="BA2213" s="11"/>
      <c r="BB2213" s="12"/>
      <c r="BC2213" s="11"/>
      <c r="BD2213" s="16"/>
      <c r="BE2213" s="16"/>
    </row>
    <row r="2214" spans="1:57" x14ac:dyDescent="0.3">
      <c r="A2214" s="11"/>
      <c r="B2214" s="11"/>
      <c r="C2214" s="11"/>
      <c r="D2214" s="11"/>
      <c r="E2214" s="11"/>
      <c r="F2214" s="12"/>
      <c r="G2214" s="12"/>
      <c r="H2214" s="13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2"/>
      <c r="U2214" s="11"/>
      <c r="V2214" s="11"/>
      <c r="W2214" s="11"/>
      <c r="X2214" s="36"/>
      <c r="Y2214" s="36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2"/>
      <c r="AL2214" s="12"/>
      <c r="AM2214" s="11"/>
      <c r="AN2214" s="11"/>
      <c r="AO2214" s="11"/>
      <c r="AP2214" s="11"/>
      <c r="AQ2214" s="11"/>
      <c r="AR2214" s="11"/>
      <c r="AS2214" s="12"/>
      <c r="AT2214" s="11"/>
      <c r="AU2214" s="11"/>
      <c r="AV2214" s="11"/>
      <c r="AW2214" s="11"/>
      <c r="AX2214" s="11"/>
      <c r="AY2214" s="11"/>
      <c r="AZ2214" s="11"/>
      <c r="BA2214" s="11"/>
      <c r="BB2214" s="11"/>
      <c r="BC2214" s="11"/>
      <c r="BD2214" s="16"/>
      <c r="BE2214" s="16"/>
    </row>
    <row r="2215" spans="1:57" x14ac:dyDescent="0.3">
      <c r="A2215" s="11"/>
      <c r="B2215" s="11"/>
      <c r="C2215" s="11"/>
      <c r="D2215" s="11"/>
      <c r="E2215" s="11"/>
      <c r="F2215" s="12"/>
      <c r="G2215" s="12"/>
      <c r="H2215" s="13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2"/>
      <c r="U2215" s="11"/>
      <c r="V2215" s="11"/>
      <c r="W2215" s="11"/>
      <c r="X2215" s="36"/>
      <c r="Y2215" s="36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2"/>
      <c r="AL2215" s="12"/>
      <c r="AM2215" s="12"/>
      <c r="AN2215" s="12"/>
      <c r="AO2215" s="11"/>
      <c r="AP2215" s="11"/>
      <c r="AQ2215" s="12"/>
      <c r="AR2215" s="12"/>
      <c r="AS2215" s="12"/>
      <c r="AT2215" s="11"/>
      <c r="AU2215" s="11"/>
      <c r="AV2215" s="11"/>
      <c r="AW2215" s="11"/>
      <c r="AX2215" s="11"/>
      <c r="AY2215" s="11"/>
      <c r="AZ2215" s="11"/>
      <c r="BA2215" s="11"/>
      <c r="BB2215" s="12"/>
      <c r="BC2215" s="11"/>
      <c r="BD2215" s="16"/>
      <c r="BE2215" s="16"/>
    </row>
    <row r="2216" spans="1:57" x14ac:dyDescent="0.3">
      <c r="A2216" s="11"/>
      <c r="B2216" s="11"/>
      <c r="C2216" s="11"/>
      <c r="D2216" s="11"/>
      <c r="E2216" s="11"/>
      <c r="F2216" s="12"/>
      <c r="G2216" s="12"/>
      <c r="H2216" s="13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2"/>
      <c r="U2216" s="11"/>
      <c r="V2216" s="11"/>
      <c r="W2216" s="11"/>
      <c r="X2216" s="36"/>
      <c r="Y2216" s="36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2"/>
      <c r="AN2216" s="12"/>
      <c r="AO2216" s="12"/>
      <c r="AP2216" s="12"/>
      <c r="AQ2216" s="12"/>
      <c r="AR2216" s="12"/>
      <c r="AS2216" s="12"/>
      <c r="AT2216" s="11"/>
      <c r="AU2216" s="11"/>
      <c r="AV2216" s="11"/>
      <c r="AW2216" s="11"/>
      <c r="AX2216" s="11"/>
      <c r="AY2216" s="11"/>
      <c r="AZ2216" s="11"/>
      <c r="BA2216" s="11"/>
      <c r="BB2216" s="12"/>
      <c r="BC2216" s="11"/>
      <c r="BD2216" s="16"/>
      <c r="BE2216" s="16"/>
    </row>
    <row r="2217" spans="1:57" x14ac:dyDescent="0.3">
      <c r="A2217" s="11"/>
      <c r="B2217" s="11"/>
      <c r="C2217" s="11"/>
      <c r="D2217" s="11"/>
      <c r="E2217" s="11"/>
      <c r="F2217" s="12"/>
      <c r="G2217" s="12"/>
      <c r="H2217" s="13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2"/>
      <c r="U2217" s="11"/>
      <c r="V2217" s="11"/>
      <c r="W2217" s="11"/>
      <c r="X2217" s="36"/>
      <c r="Y2217" s="36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2"/>
      <c r="AL2217" s="12"/>
      <c r="AM2217" s="12"/>
      <c r="AN2217" s="11"/>
      <c r="AO2217" s="11"/>
      <c r="AP2217" s="11"/>
      <c r="AQ2217" s="12"/>
      <c r="AR2217" s="12"/>
      <c r="AS2217" s="12"/>
      <c r="AT2217" s="11"/>
      <c r="AU2217" s="11"/>
      <c r="AV2217" s="11"/>
      <c r="AW2217" s="11"/>
      <c r="AX2217" s="11"/>
      <c r="AY2217" s="11"/>
      <c r="AZ2217" s="11"/>
      <c r="BA2217" s="11"/>
      <c r="BB2217" s="12"/>
      <c r="BC2217" s="11"/>
      <c r="BD2217" s="16"/>
      <c r="BE2217" s="16"/>
    </row>
    <row r="2218" spans="1:57" x14ac:dyDescent="0.3">
      <c r="A2218" s="11"/>
      <c r="B2218" s="11"/>
      <c r="C2218" s="11"/>
      <c r="D2218" s="11"/>
      <c r="E2218" s="11"/>
      <c r="F2218" s="12"/>
      <c r="G2218" s="12"/>
      <c r="H2218" s="13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2"/>
      <c r="U2218" s="11"/>
      <c r="V2218" s="11"/>
      <c r="W2218" s="11"/>
      <c r="X2218" s="36"/>
      <c r="Y2218" s="36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2"/>
      <c r="AL2218" s="12"/>
      <c r="AM2218" s="11"/>
      <c r="AN2218" s="11"/>
      <c r="AO2218" s="11"/>
      <c r="AP2218" s="11"/>
      <c r="AQ2218" s="11"/>
      <c r="AR2218" s="11"/>
      <c r="AS2218" s="12"/>
      <c r="AT2218" s="11"/>
      <c r="AU2218" s="11"/>
      <c r="AV2218" s="11"/>
      <c r="AW2218" s="11"/>
      <c r="AX2218" s="11"/>
      <c r="AY2218" s="11"/>
      <c r="AZ2218" s="11"/>
      <c r="BA2218" s="11"/>
      <c r="BB2218" s="11"/>
      <c r="BC2218" s="11"/>
      <c r="BD2218" s="16"/>
      <c r="BE2218" s="16"/>
    </row>
    <row r="2219" spans="1:57" x14ac:dyDescent="0.3">
      <c r="A2219" s="11"/>
      <c r="B2219" s="11"/>
      <c r="C2219" s="11"/>
      <c r="D2219" s="11"/>
      <c r="E2219" s="11"/>
      <c r="F2219" s="12"/>
      <c r="G2219" s="12"/>
      <c r="H2219" s="13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2"/>
      <c r="U2219" s="11"/>
      <c r="V2219" s="11"/>
      <c r="W2219" s="11"/>
      <c r="X2219" s="36"/>
      <c r="Y2219" s="36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2"/>
      <c r="AL2219" s="12"/>
      <c r="AM2219" s="12"/>
      <c r="AN2219" s="12"/>
      <c r="AO2219" s="11"/>
      <c r="AP2219" s="11"/>
      <c r="AQ2219" s="12"/>
      <c r="AR2219" s="12"/>
      <c r="AS2219" s="12"/>
      <c r="AT2219" s="11"/>
      <c r="AU2219" s="11"/>
      <c r="AV2219" s="11"/>
      <c r="AW2219" s="11"/>
      <c r="AX2219" s="11"/>
      <c r="AY2219" s="11"/>
      <c r="AZ2219" s="11"/>
      <c r="BA2219" s="11"/>
      <c r="BB2219" s="11"/>
      <c r="BC2219" s="11"/>
      <c r="BD2219" s="16"/>
      <c r="BE2219" s="16"/>
    </row>
    <row r="2220" spans="1:57" x14ac:dyDescent="0.3">
      <c r="A2220" s="11"/>
      <c r="B2220" s="11"/>
      <c r="C2220" s="11"/>
      <c r="D2220" s="11"/>
      <c r="E2220" s="11"/>
      <c r="F2220" s="12"/>
      <c r="G2220" s="12"/>
      <c r="H2220" s="13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2"/>
      <c r="U2220" s="11"/>
      <c r="V2220" s="11"/>
      <c r="W2220" s="11"/>
      <c r="X2220" s="36"/>
      <c r="Y2220" s="36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2"/>
      <c r="AL2220" s="12"/>
      <c r="AM2220" s="11"/>
      <c r="AN2220" s="11"/>
      <c r="AO2220" s="11"/>
      <c r="AP2220" s="11"/>
      <c r="AQ2220" s="11"/>
      <c r="AR2220" s="11"/>
      <c r="AS2220" s="12"/>
      <c r="AT2220" s="11"/>
      <c r="AU2220" s="11"/>
      <c r="AV2220" s="11"/>
      <c r="AW2220" s="11"/>
      <c r="AX2220" s="11"/>
      <c r="AY2220" s="11"/>
      <c r="AZ2220" s="11"/>
      <c r="BA2220" s="11"/>
      <c r="BB2220" s="11"/>
      <c r="BC2220" s="11"/>
      <c r="BD2220" s="16"/>
      <c r="BE2220" s="16"/>
    </row>
    <row r="2221" spans="1:57" x14ac:dyDescent="0.3">
      <c r="A2221" s="11"/>
      <c r="B2221" s="11"/>
      <c r="C2221" s="11"/>
      <c r="D2221" s="11"/>
      <c r="E2221" s="11"/>
      <c r="F2221" s="12"/>
      <c r="G2221" s="12"/>
      <c r="H2221" s="13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2"/>
      <c r="U2221" s="11"/>
      <c r="V2221" s="11"/>
      <c r="W2221" s="11"/>
      <c r="X2221" s="36"/>
      <c r="Y2221" s="36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2"/>
      <c r="AL2221" s="12"/>
      <c r="AM2221" s="11"/>
      <c r="AN2221" s="11"/>
      <c r="AO2221" s="11"/>
      <c r="AP2221" s="11"/>
      <c r="AQ2221" s="11"/>
      <c r="AR2221" s="11"/>
      <c r="AS2221" s="12"/>
      <c r="AT2221" s="11"/>
      <c r="AU2221" s="11"/>
      <c r="AV2221" s="11"/>
      <c r="AW2221" s="11"/>
      <c r="AX2221" s="11"/>
      <c r="AY2221" s="11"/>
      <c r="AZ2221" s="11"/>
      <c r="BA2221" s="11"/>
      <c r="BB2221" s="11"/>
      <c r="BC2221" s="11"/>
      <c r="BD2221" s="16"/>
      <c r="BE2221" s="16"/>
    </row>
    <row r="2222" spans="1:57" x14ac:dyDescent="0.3">
      <c r="A2222" s="11"/>
      <c r="B2222" s="11"/>
      <c r="C2222" s="11"/>
      <c r="D2222" s="11"/>
      <c r="E2222" s="11"/>
      <c r="F2222" s="12"/>
      <c r="G2222" s="12"/>
      <c r="H2222" s="13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2"/>
      <c r="U2222" s="11"/>
      <c r="V2222" s="11"/>
      <c r="W2222" s="11"/>
      <c r="X2222" s="36"/>
      <c r="Y2222" s="36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2"/>
      <c r="AL2222" s="12"/>
      <c r="AM2222" s="11"/>
      <c r="AN2222" s="11"/>
      <c r="AO2222" s="11"/>
      <c r="AP2222" s="11"/>
      <c r="AQ2222" s="11"/>
      <c r="AR2222" s="11"/>
      <c r="AS2222" s="12"/>
      <c r="AT2222" s="11"/>
      <c r="AU2222" s="11"/>
      <c r="AV2222" s="11"/>
      <c r="AW2222" s="11"/>
      <c r="AX2222" s="11"/>
      <c r="AY2222" s="11"/>
      <c r="AZ2222" s="11"/>
      <c r="BA2222" s="11"/>
      <c r="BB2222" s="11"/>
      <c r="BC2222" s="11"/>
      <c r="BD2222" s="16"/>
      <c r="BE2222" s="16"/>
    </row>
    <row r="2223" spans="1:57" x14ac:dyDescent="0.3">
      <c r="A2223" s="11"/>
      <c r="B2223" s="11"/>
      <c r="C2223" s="11"/>
      <c r="D2223" s="11"/>
      <c r="E2223" s="11"/>
      <c r="F2223" s="12"/>
      <c r="G2223" s="12"/>
      <c r="H2223" s="13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2"/>
      <c r="U2223" s="11"/>
      <c r="V2223" s="11"/>
      <c r="W2223" s="11"/>
      <c r="X2223" s="36"/>
      <c r="Y2223" s="36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2"/>
      <c r="AL2223" s="12"/>
      <c r="AM2223" s="11"/>
      <c r="AN2223" s="11"/>
      <c r="AO2223" s="11"/>
      <c r="AP2223" s="11"/>
      <c r="AQ2223" s="11"/>
      <c r="AR2223" s="11"/>
      <c r="AS2223" s="12"/>
      <c r="AT2223" s="11"/>
      <c r="AU2223" s="11"/>
      <c r="AV2223" s="11"/>
      <c r="AW2223" s="11"/>
      <c r="AX2223" s="11"/>
      <c r="AY2223" s="11"/>
      <c r="AZ2223" s="11"/>
      <c r="BA2223" s="11"/>
      <c r="BB2223" s="11"/>
      <c r="BC2223" s="11"/>
      <c r="BD2223" s="16"/>
      <c r="BE2223" s="16"/>
    </row>
    <row r="2224" spans="1:57" x14ac:dyDescent="0.3">
      <c r="A2224" s="11"/>
      <c r="B2224" s="11"/>
      <c r="C2224" s="11"/>
      <c r="D2224" s="11"/>
      <c r="E2224" s="11"/>
      <c r="F2224" s="12"/>
      <c r="G2224" s="12"/>
      <c r="H2224" s="13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2"/>
      <c r="U2224" s="11"/>
      <c r="V2224" s="11"/>
      <c r="W2224" s="11"/>
      <c r="X2224" s="36"/>
      <c r="Y2224" s="36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2"/>
      <c r="AL2224" s="12"/>
      <c r="AM2224" s="12"/>
      <c r="AN2224" s="12"/>
      <c r="AO2224" s="11"/>
      <c r="AP2224" s="11"/>
      <c r="AQ2224" s="12"/>
      <c r="AR2224" s="12"/>
      <c r="AS2224" s="12"/>
      <c r="AT2224" s="11"/>
      <c r="AU2224" s="11"/>
      <c r="AV2224" s="11"/>
      <c r="AW2224" s="11"/>
      <c r="AX2224" s="11"/>
      <c r="AY2224" s="11"/>
      <c r="AZ2224" s="11"/>
      <c r="BA2224" s="11"/>
      <c r="BB2224" s="12"/>
      <c r="BC2224" s="11"/>
      <c r="BD2224" s="16"/>
      <c r="BE2224" s="16"/>
    </row>
    <row r="2225" spans="1:57" x14ac:dyDescent="0.3">
      <c r="A2225" s="11"/>
      <c r="B2225" s="11"/>
      <c r="C2225" s="11"/>
      <c r="D2225" s="11"/>
      <c r="E2225" s="11"/>
      <c r="F2225" s="12"/>
      <c r="G2225" s="12"/>
      <c r="H2225" s="13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2"/>
      <c r="U2225" s="11"/>
      <c r="V2225" s="11"/>
      <c r="W2225" s="11"/>
      <c r="X2225" s="36"/>
      <c r="Y2225" s="36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2"/>
      <c r="AL2225" s="12"/>
      <c r="AM2225" s="12"/>
      <c r="AN2225" s="12"/>
      <c r="AO2225" s="11"/>
      <c r="AP2225" s="11"/>
      <c r="AQ2225" s="12"/>
      <c r="AR2225" s="12"/>
      <c r="AS2225" s="12"/>
      <c r="AT2225" s="11"/>
      <c r="AU2225" s="11"/>
      <c r="AV2225" s="11"/>
      <c r="AW2225" s="11"/>
      <c r="AX2225" s="11"/>
      <c r="AY2225" s="11"/>
      <c r="AZ2225" s="11"/>
      <c r="BA2225" s="11"/>
      <c r="BB2225" s="11"/>
      <c r="BC2225" s="11"/>
      <c r="BD2225" s="16"/>
      <c r="BE2225" s="16"/>
    </row>
    <row r="2226" spans="1:57" x14ac:dyDescent="0.3">
      <c r="A2226" s="11"/>
      <c r="B2226" s="11"/>
      <c r="C2226" s="11"/>
      <c r="D2226" s="11"/>
      <c r="E2226" s="11"/>
      <c r="F2226" s="12"/>
      <c r="G2226" s="12"/>
      <c r="H2226" s="13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2"/>
      <c r="U2226" s="11"/>
      <c r="V2226" s="11"/>
      <c r="W2226" s="11"/>
      <c r="X2226" s="36"/>
      <c r="Y2226" s="36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2"/>
      <c r="AL2226" s="12"/>
      <c r="AM2226" s="12"/>
      <c r="AN2226" s="12"/>
      <c r="AO2226" s="11"/>
      <c r="AP2226" s="11"/>
      <c r="AQ2226" s="12"/>
      <c r="AR2226" s="12"/>
      <c r="AS2226" s="12"/>
      <c r="AT2226" s="11"/>
      <c r="AU2226" s="11"/>
      <c r="AV2226" s="11"/>
      <c r="AW2226" s="11"/>
      <c r="AX2226" s="11"/>
      <c r="AY2226" s="11"/>
      <c r="AZ2226" s="11"/>
      <c r="BA2226" s="11"/>
      <c r="BB2226" s="12"/>
      <c r="BC2226" s="11"/>
      <c r="BD2226" s="16"/>
      <c r="BE2226" s="16"/>
    </row>
    <row r="2227" spans="1:57" x14ac:dyDescent="0.3">
      <c r="A2227" s="11"/>
      <c r="B2227" s="11"/>
      <c r="C2227" s="11"/>
      <c r="D2227" s="11"/>
      <c r="E2227" s="11"/>
      <c r="F2227" s="12"/>
      <c r="G2227" s="12"/>
      <c r="H2227" s="13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2"/>
      <c r="U2227" s="11"/>
      <c r="V2227" s="11"/>
      <c r="W2227" s="11"/>
      <c r="X2227" s="36"/>
      <c r="Y2227" s="36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1"/>
      <c r="AU2227" s="11"/>
      <c r="AV2227" s="11"/>
      <c r="AW2227" s="11"/>
      <c r="AX2227" s="11"/>
      <c r="AY2227" s="11"/>
      <c r="AZ2227" s="11"/>
      <c r="BA2227" s="11"/>
      <c r="BB2227" s="11"/>
      <c r="BC2227" s="11"/>
      <c r="BD2227" s="16"/>
      <c r="BE2227" s="16"/>
    </row>
    <row r="2228" spans="1:57" x14ac:dyDescent="0.3">
      <c r="A2228" s="11"/>
      <c r="B2228" s="11"/>
      <c r="C2228" s="11"/>
      <c r="D2228" s="11"/>
      <c r="E2228" s="11"/>
      <c r="F2228" s="12"/>
      <c r="G2228" s="11"/>
      <c r="H2228" s="13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2"/>
      <c r="U2228" s="11"/>
      <c r="V2228" s="11"/>
      <c r="W2228" s="11"/>
      <c r="X2228" s="36"/>
      <c r="Y2228" s="36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  <c r="BB2228" s="11"/>
      <c r="BC2228" s="11"/>
      <c r="BD2228" s="16"/>
      <c r="BE2228" s="16"/>
    </row>
    <row r="2229" spans="1:57" x14ac:dyDescent="0.3">
      <c r="A2229" s="11"/>
      <c r="B2229" s="11"/>
      <c r="C2229" s="11"/>
      <c r="D2229" s="11"/>
      <c r="E2229" s="11"/>
      <c r="F2229" s="12"/>
      <c r="G2229" s="12"/>
      <c r="H2229" s="13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2"/>
      <c r="U2229" s="11"/>
      <c r="V2229" s="11"/>
      <c r="W2229" s="11"/>
      <c r="X2229" s="36"/>
      <c r="Y2229" s="36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2"/>
      <c r="AL2229" s="12"/>
      <c r="AM2229" s="12"/>
      <c r="AN2229" s="12"/>
      <c r="AO2229" s="11"/>
      <c r="AP2229" s="11"/>
      <c r="AQ2229" s="12"/>
      <c r="AR2229" s="12"/>
      <c r="AS2229" s="12"/>
      <c r="AT2229" s="11"/>
      <c r="AU2229" s="11"/>
      <c r="AV2229" s="11"/>
      <c r="AW2229" s="11"/>
      <c r="AX2229" s="11"/>
      <c r="AY2229" s="11"/>
      <c r="AZ2229" s="11"/>
      <c r="BA2229" s="11"/>
      <c r="BB2229" s="11"/>
      <c r="BC2229" s="11"/>
      <c r="BD2229" s="16"/>
      <c r="BE2229" s="16"/>
    </row>
    <row r="2230" spans="1:57" x14ac:dyDescent="0.3">
      <c r="A2230" s="11"/>
      <c r="B2230" s="11"/>
      <c r="C2230" s="11"/>
      <c r="D2230" s="11"/>
      <c r="E2230" s="11"/>
      <c r="F2230" s="12"/>
      <c r="G2230" s="11"/>
      <c r="H2230" s="13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2"/>
      <c r="U2230" s="11"/>
      <c r="V2230" s="11"/>
      <c r="W2230" s="11"/>
      <c r="X2230" s="36"/>
      <c r="Y2230" s="36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  <c r="BB2230" s="11"/>
      <c r="BC2230" s="11"/>
      <c r="BD2230" s="16"/>
      <c r="BE2230" s="16"/>
    </row>
    <row r="2231" spans="1:57" x14ac:dyDescent="0.3">
      <c r="A2231" s="11"/>
      <c r="B2231" s="11"/>
      <c r="C2231" s="11"/>
      <c r="D2231" s="11"/>
      <c r="E2231" s="11"/>
      <c r="F2231" s="12"/>
      <c r="G2231" s="12"/>
      <c r="H2231" s="13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2"/>
      <c r="U2231" s="11"/>
      <c r="V2231" s="11"/>
      <c r="W2231" s="11"/>
      <c r="X2231" s="36"/>
      <c r="Y2231" s="36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1"/>
      <c r="AU2231" s="11"/>
      <c r="AV2231" s="11"/>
      <c r="AW2231" s="11"/>
      <c r="AX2231" s="11"/>
      <c r="AY2231" s="11"/>
      <c r="AZ2231" s="11"/>
      <c r="BA2231" s="11"/>
      <c r="BB2231" s="12"/>
      <c r="BC2231" s="11"/>
      <c r="BD2231" s="16"/>
      <c r="BE2231" s="16"/>
    </row>
    <row r="2232" spans="1:57" x14ac:dyDescent="0.3">
      <c r="A2232" s="11"/>
      <c r="B2232" s="11"/>
      <c r="C2232" s="11"/>
      <c r="D2232" s="11"/>
      <c r="E2232" s="11"/>
      <c r="F2232" s="12"/>
      <c r="G2232" s="12"/>
      <c r="H2232" s="13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2"/>
      <c r="U2232" s="11"/>
      <c r="V2232" s="11"/>
      <c r="W2232" s="11"/>
      <c r="X2232" s="36"/>
      <c r="Y2232" s="36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2"/>
      <c r="AL2232" s="12"/>
      <c r="AM2232" s="12"/>
      <c r="AN2232" s="12"/>
      <c r="AO2232" s="11"/>
      <c r="AP2232" s="11"/>
      <c r="AQ2232" s="12"/>
      <c r="AR2232" s="12"/>
      <c r="AS2232" s="12"/>
      <c r="AT2232" s="11"/>
      <c r="AU2232" s="11"/>
      <c r="AV2232" s="11"/>
      <c r="AW2232" s="11"/>
      <c r="AX2232" s="11"/>
      <c r="AY2232" s="11"/>
      <c r="AZ2232" s="11"/>
      <c r="BA2232" s="11"/>
      <c r="BB2232" s="12"/>
      <c r="BC2232" s="11"/>
      <c r="BD2232" s="16"/>
      <c r="BE2232" s="16"/>
    </row>
    <row r="2233" spans="1:57" x14ac:dyDescent="0.3">
      <c r="A2233" s="11"/>
      <c r="B2233" s="11"/>
      <c r="C2233" s="11"/>
      <c r="D2233" s="11"/>
      <c r="E2233" s="11"/>
      <c r="F2233" s="12"/>
      <c r="G2233" s="12"/>
      <c r="H2233" s="13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2"/>
      <c r="U2233" s="11"/>
      <c r="V2233" s="11"/>
      <c r="W2233" s="11"/>
      <c r="X2233" s="36"/>
      <c r="Y2233" s="36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2"/>
      <c r="AL2233" s="12"/>
      <c r="AM2233" s="12"/>
      <c r="AN2233" s="12"/>
      <c r="AO2233" s="11"/>
      <c r="AP2233" s="11"/>
      <c r="AQ2233" s="12"/>
      <c r="AR2233" s="12"/>
      <c r="AS2233" s="12"/>
      <c r="AT2233" s="11"/>
      <c r="AU2233" s="11"/>
      <c r="AV2233" s="11"/>
      <c r="AW2233" s="11"/>
      <c r="AX2233" s="11"/>
      <c r="AY2233" s="11"/>
      <c r="AZ2233" s="11"/>
      <c r="BA2233" s="11"/>
      <c r="BB2233" s="12"/>
      <c r="BC2233" s="11"/>
      <c r="BD2233" s="16"/>
      <c r="BE2233" s="16"/>
    </row>
    <row r="2234" spans="1:57" x14ac:dyDescent="0.3">
      <c r="A2234" s="11"/>
      <c r="B2234" s="11"/>
      <c r="C2234" s="11"/>
      <c r="D2234" s="11"/>
      <c r="E2234" s="11"/>
      <c r="F2234" s="12"/>
      <c r="G2234" s="12"/>
      <c r="H2234" s="13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2"/>
      <c r="U2234" s="11"/>
      <c r="V2234" s="11"/>
      <c r="W2234" s="11"/>
      <c r="X2234" s="36"/>
      <c r="Y2234" s="36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2"/>
      <c r="AL2234" s="12"/>
      <c r="AM2234" s="12"/>
      <c r="AN2234" s="12"/>
      <c r="AO2234" s="11"/>
      <c r="AP2234" s="11"/>
      <c r="AQ2234" s="12"/>
      <c r="AR2234" s="12"/>
      <c r="AS2234" s="12"/>
      <c r="AT2234" s="11"/>
      <c r="AU2234" s="11"/>
      <c r="AV2234" s="11"/>
      <c r="AW2234" s="11"/>
      <c r="AX2234" s="11"/>
      <c r="AY2234" s="11"/>
      <c r="AZ2234" s="11"/>
      <c r="BA2234" s="11"/>
      <c r="BB2234" s="12"/>
      <c r="BC2234" s="11"/>
      <c r="BD2234" s="16"/>
      <c r="BE2234" s="16"/>
    </row>
    <row r="2235" spans="1:57" x14ac:dyDescent="0.3">
      <c r="A2235" s="11"/>
      <c r="B2235" s="11"/>
      <c r="C2235" s="11"/>
      <c r="D2235" s="11"/>
      <c r="E2235" s="11"/>
      <c r="F2235" s="12"/>
      <c r="G2235" s="12"/>
      <c r="H2235" s="13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2"/>
      <c r="U2235" s="11"/>
      <c r="V2235" s="11"/>
      <c r="W2235" s="11"/>
      <c r="X2235" s="36"/>
      <c r="Y2235" s="36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2"/>
      <c r="AL2235" s="12"/>
      <c r="AM2235" s="12"/>
      <c r="AN2235" s="12"/>
      <c r="AO2235" s="11"/>
      <c r="AP2235" s="11"/>
      <c r="AQ2235" s="12"/>
      <c r="AR2235" s="12"/>
      <c r="AS2235" s="12"/>
      <c r="AT2235" s="11"/>
      <c r="AU2235" s="11"/>
      <c r="AV2235" s="11"/>
      <c r="AW2235" s="11"/>
      <c r="AX2235" s="11"/>
      <c r="AY2235" s="11"/>
      <c r="AZ2235" s="11"/>
      <c r="BA2235" s="11"/>
      <c r="BB2235" s="12"/>
      <c r="BC2235" s="11"/>
      <c r="BD2235" s="16"/>
      <c r="BE2235" s="16"/>
    </row>
    <row r="2236" spans="1:57" x14ac:dyDescent="0.3">
      <c r="A2236" s="11"/>
      <c r="B2236" s="11"/>
      <c r="C2236" s="11"/>
      <c r="D2236" s="11"/>
      <c r="E2236" s="11"/>
      <c r="F2236" s="12"/>
      <c r="G2236" s="12"/>
      <c r="H2236" s="13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2"/>
      <c r="U2236" s="11"/>
      <c r="V2236" s="11"/>
      <c r="W2236" s="11"/>
      <c r="X2236" s="36"/>
      <c r="Y2236" s="36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2"/>
      <c r="AL2236" s="12"/>
      <c r="AM2236" s="12"/>
      <c r="AN2236" s="12"/>
      <c r="AO2236" s="11"/>
      <c r="AP2236" s="11"/>
      <c r="AQ2236" s="12"/>
      <c r="AR2236" s="12"/>
      <c r="AS2236" s="12"/>
      <c r="AT2236" s="11"/>
      <c r="AU2236" s="11"/>
      <c r="AV2236" s="11"/>
      <c r="AW2236" s="11"/>
      <c r="AX2236" s="11"/>
      <c r="AY2236" s="11"/>
      <c r="AZ2236" s="11"/>
      <c r="BA2236" s="11"/>
      <c r="BB2236" s="12"/>
      <c r="BC2236" s="11"/>
      <c r="BD2236" s="16"/>
      <c r="BE2236" s="16"/>
    </row>
    <row r="2237" spans="1:57" x14ac:dyDescent="0.3">
      <c r="A2237" s="11"/>
      <c r="B2237" s="11"/>
      <c r="C2237" s="11"/>
      <c r="D2237" s="11"/>
      <c r="E2237" s="11"/>
      <c r="F2237" s="12"/>
      <c r="G2237" s="12"/>
      <c r="H2237" s="13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2"/>
      <c r="U2237" s="11"/>
      <c r="V2237" s="11"/>
      <c r="W2237" s="11"/>
      <c r="X2237" s="36"/>
      <c r="Y2237" s="36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2"/>
      <c r="AL2237" s="12"/>
      <c r="AM2237" s="11"/>
      <c r="AN2237" s="11"/>
      <c r="AO2237" s="11"/>
      <c r="AP2237" s="11"/>
      <c r="AQ2237" s="12"/>
      <c r="AR2237" s="12"/>
      <c r="AS2237" s="12"/>
      <c r="AT2237" s="11"/>
      <c r="AU2237" s="11"/>
      <c r="AV2237" s="11"/>
      <c r="AW2237" s="11"/>
      <c r="AX2237" s="11"/>
      <c r="AY2237" s="11"/>
      <c r="AZ2237" s="11"/>
      <c r="BA2237" s="11"/>
      <c r="BB2237" s="12"/>
      <c r="BC2237" s="11"/>
      <c r="BD2237" s="16"/>
      <c r="BE2237" s="16"/>
    </row>
    <row r="2238" spans="1:57" x14ac:dyDescent="0.3">
      <c r="A2238" s="11"/>
      <c r="B2238" s="11"/>
      <c r="C2238" s="11"/>
      <c r="D2238" s="11"/>
      <c r="E2238" s="11"/>
      <c r="F2238" s="12"/>
      <c r="G2238" s="12"/>
      <c r="H2238" s="13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2"/>
      <c r="U2238" s="11"/>
      <c r="V2238" s="11"/>
      <c r="W2238" s="11"/>
      <c r="X2238" s="36"/>
      <c r="Y2238" s="36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2"/>
      <c r="AL2238" s="12"/>
      <c r="AM2238" s="11"/>
      <c r="AN2238" s="11"/>
      <c r="AO2238" s="11"/>
      <c r="AP2238" s="11"/>
      <c r="AQ2238" s="12"/>
      <c r="AR2238" s="12"/>
      <c r="AS2238" s="12"/>
      <c r="AT2238" s="11"/>
      <c r="AU2238" s="11"/>
      <c r="AV2238" s="11"/>
      <c r="AW2238" s="11"/>
      <c r="AX2238" s="11"/>
      <c r="AY2238" s="11"/>
      <c r="AZ2238" s="11"/>
      <c r="BA2238" s="11"/>
      <c r="BB2238" s="12"/>
      <c r="BC2238" s="11"/>
      <c r="BD2238" s="16"/>
      <c r="BE2238" s="16"/>
    </row>
    <row r="2239" spans="1:57" x14ac:dyDescent="0.3">
      <c r="A2239" s="11"/>
      <c r="B2239" s="11"/>
      <c r="C2239" s="11"/>
      <c r="D2239" s="11"/>
      <c r="E2239" s="11"/>
      <c r="F2239" s="12"/>
      <c r="G2239" s="12"/>
      <c r="H2239" s="13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2"/>
      <c r="U2239" s="11"/>
      <c r="V2239" s="11"/>
      <c r="W2239" s="11"/>
      <c r="X2239" s="36"/>
      <c r="Y2239" s="36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2"/>
      <c r="AT2239" s="11"/>
      <c r="AU2239" s="11"/>
      <c r="AV2239" s="11"/>
      <c r="AW2239" s="11"/>
      <c r="AX2239" s="11"/>
      <c r="AY2239" s="11"/>
      <c r="AZ2239" s="11"/>
      <c r="BA2239" s="11"/>
      <c r="BB2239" s="12"/>
      <c r="BC2239" s="11"/>
      <c r="BD2239" s="16"/>
      <c r="BE2239" s="16"/>
    </row>
    <row r="2240" spans="1:57" x14ac:dyDescent="0.3">
      <c r="A2240" s="11"/>
      <c r="B2240" s="11"/>
      <c r="C2240" s="11"/>
      <c r="D2240" s="11"/>
      <c r="E2240" s="11"/>
      <c r="F2240" s="12"/>
      <c r="G2240" s="12"/>
      <c r="H2240" s="13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2"/>
      <c r="U2240" s="11"/>
      <c r="V2240" s="11"/>
      <c r="W2240" s="11"/>
      <c r="X2240" s="36"/>
      <c r="Y2240" s="36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2"/>
      <c r="AT2240" s="11"/>
      <c r="AU2240" s="11"/>
      <c r="AV2240" s="11"/>
      <c r="AW2240" s="11"/>
      <c r="AX2240" s="11"/>
      <c r="AY2240" s="11"/>
      <c r="AZ2240" s="11"/>
      <c r="BA2240" s="11"/>
      <c r="BB2240" s="11"/>
      <c r="BC2240" s="11"/>
      <c r="BD2240" s="16"/>
      <c r="BE2240" s="16"/>
    </row>
    <row r="2241" spans="1:57" x14ac:dyDescent="0.3">
      <c r="A2241" s="11"/>
      <c r="B2241" s="11"/>
      <c r="C2241" s="11"/>
      <c r="D2241" s="11"/>
      <c r="E2241" s="11"/>
      <c r="F2241" s="12"/>
      <c r="G2241" s="12"/>
      <c r="H2241" s="13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2"/>
      <c r="U2241" s="11"/>
      <c r="V2241" s="11"/>
      <c r="W2241" s="11"/>
      <c r="X2241" s="36"/>
      <c r="Y2241" s="36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2"/>
      <c r="AL2241" s="12"/>
      <c r="AM2241" s="12"/>
      <c r="AN2241" s="11"/>
      <c r="AO2241" s="11"/>
      <c r="AP2241" s="11"/>
      <c r="AQ2241" s="12"/>
      <c r="AR2241" s="12"/>
      <c r="AS2241" s="12"/>
      <c r="AT2241" s="11"/>
      <c r="AU2241" s="11"/>
      <c r="AV2241" s="11"/>
      <c r="AW2241" s="11"/>
      <c r="AX2241" s="11"/>
      <c r="AY2241" s="11"/>
      <c r="AZ2241" s="11"/>
      <c r="BA2241" s="11"/>
      <c r="BB2241" s="11"/>
      <c r="BC2241" s="11"/>
      <c r="BD2241" s="16"/>
      <c r="BE2241" s="16"/>
    </row>
    <row r="2242" spans="1:57" x14ac:dyDescent="0.3">
      <c r="A2242" s="11"/>
      <c r="B2242" s="11"/>
      <c r="C2242" s="11"/>
      <c r="D2242" s="11"/>
      <c r="E2242" s="11"/>
      <c r="F2242" s="12"/>
      <c r="G2242" s="12"/>
      <c r="H2242" s="13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2"/>
      <c r="U2242" s="11"/>
      <c r="V2242" s="11"/>
      <c r="W2242" s="11"/>
      <c r="X2242" s="36"/>
      <c r="Y2242" s="36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2"/>
      <c r="AL2242" s="12"/>
      <c r="AM2242" s="12"/>
      <c r="AN2242" s="12"/>
      <c r="AO2242" s="11"/>
      <c r="AP2242" s="11"/>
      <c r="AQ2242" s="12"/>
      <c r="AR2242" s="12"/>
      <c r="AS2242" s="12"/>
      <c r="AT2242" s="11"/>
      <c r="AU2242" s="11"/>
      <c r="AV2242" s="11"/>
      <c r="AW2242" s="11"/>
      <c r="AX2242" s="11"/>
      <c r="AY2242" s="11"/>
      <c r="AZ2242" s="11"/>
      <c r="BA2242" s="11"/>
      <c r="BB2242" s="11"/>
      <c r="BC2242" s="11"/>
      <c r="BD2242" s="16"/>
      <c r="BE2242" s="16"/>
    </row>
    <row r="2243" spans="1:57" x14ac:dyDescent="0.3">
      <c r="A2243" s="11"/>
      <c r="B2243" s="11"/>
      <c r="C2243" s="11"/>
      <c r="D2243" s="11"/>
      <c r="E2243" s="11"/>
      <c r="F2243" s="12"/>
      <c r="G2243" s="12"/>
      <c r="H2243" s="13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2"/>
      <c r="U2243" s="11"/>
      <c r="V2243" s="11"/>
      <c r="W2243" s="11"/>
      <c r="X2243" s="36"/>
      <c r="Y2243" s="36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1"/>
      <c r="AU2243" s="11"/>
      <c r="AV2243" s="11"/>
      <c r="AW2243" s="11"/>
      <c r="AX2243" s="11"/>
      <c r="AY2243" s="11"/>
      <c r="AZ2243" s="11"/>
      <c r="BA2243" s="11"/>
      <c r="BB2243" s="12"/>
      <c r="BC2243" s="11"/>
      <c r="BD2243" s="16"/>
      <c r="BE2243" s="16"/>
    </row>
    <row r="2244" spans="1:57" x14ac:dyDescent="0.3">
      <c r="A2244" s="11"/>
      <c r="B2244" s="11"/>
      <c r="C2244" s="11"/>
      <c r="D2244" s="11"/>
      <c r="E2244" s="11"/>
      <c r="F2244" s="12"/>
      <c r="G2244" s="12"/>
      <c r="H2244" s="13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2"/>
      <c r="U2244" s="11"/>
      <c r="V2244" s="11"/>
      <c r="W2244" s="11"/>
      <c r="X2244" s="36"/>
      <c r="Y2244" s="36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2"/>
      <c r="AL2244" s="12"/>
      <c r="AM2244" s="12"/>
      <c r="AN2244" s="12"/>
      <c r="AO2244" s="11"/>
      <c r="AP2244" s="11"/>
      <c r="AQ2244" s="12"/>
      <c r="AR2244" s="12"/>
      <c r="AS2244" s="12"/>
      <c r="AT2244" s="11"/>
      <c r="AU2244" s="11"/>
      <c r="AV2244" s="11"/>
      <c r="AW2244" s="11"/>
      <c r="AX2244" s="11"/>
      <c r="AY2244" s="11"/>
      <c r="AZ2244" s="11"/>
      <c r="BA2244" s="11"/>
      <c r="BB2244" s="12"/>
      <c r="BC2244" s="11"/>
      <c r="BD2244" s="16"/>
      <c r="BE2244" s="16"/>
    </row>
    <row r="2245" spans="1:57" x14ac:dyDescent="0.3">
      <c r="A2245" s="11"/>
      <c r="B2245" s="11"/>
      <c r="C2245" s="11"/>
      <c r="D2245" s="11"/>
      <c r="E2245" s="11"/>
      <c r="F2245" s="12"/>
      <c r="G2245" s="11"/>
      <c r="H2245" s="13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2"/>
      <c r="U2245" s="11"/>
      <c r="V2245" s="11"/>
      <c r="W2245" s="11"/>
      <c r="X2245" s="36"/>
      <c r="Y2245" s="36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  <c r="BB2245" s="11"/>
      <c r="BC2245" s="11"/>
      <c r="BD2245" s="16"/>
      <c r="BE2245" s="16"/>
    </row>
    <row r="2246" spans="1:57" x14ac:dyDescent="0.3">
      <c r="A2246" s="11"/>
      <c r="B2246" s="11"/>
      <c r="C2246" s="11"/>
      <c r="D2246" s="11"/>
      <c r="E2246" s="11"/>
      <c r="F2246" s="12"/>
      <c r="G2246" s="12"/>
      <c r="H2246" s="13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2"/>
      <c r="U2246" s="11"/>
      <c r="V2246" s="11"/>
      <c r="W2246" s="11"/>
      <c r="X2246" s="36"/>
      <c r="Y2246" s="36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2"/>
      <c r="AR2246" s="12"/>
      <c r="AS2246" s="12"/>
      <c r="AT2246" s="11"/>
      <c r="AU2246" s="11"/>
      <c r="AV2246" s="11"/>
      <c r="AW2246" s="11"/>
      <c r="AX2246" s="11"/>
      <c r="AY2246" s="11"/>
      <c r="AZ2246" s="11"/>
      <c r="BA2246" s="11"/>
      <c r="BB2246" s="12"/>
      <c r="BC2246" s="11"/>
      <c r="BD2246" s="16"/>
      <c r="BE2246" s="16"/>
    </row>
    <row r="2247" spans="1:57" x14ac:dyDescent="0.3">
      <c r="A2247" s="11"/>
      <c r="B2247" s="11"/>
      <c r="C2247" s="11"/>
      <c r="D2247" s="11"/>
      <c r="E2247" s="11"/>
      <c r="F2247" s="12"/>
      <c r="G2247" s="12"/>
      <c r="H2247" s="13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2"/>
      <c r="U2247" s="11"/>
      <c r="V2247" s="11"/>
      <c r="W2247" s="11"/>
      <c r="X2247" s="36"/>
      <c r="Y2247" s="36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2"/>
      <c r="AL2247" s="12"/>
      <c r="AM2247" s="11"/>
      <c r="AN2247" s="11"/>
      <c r="AO2247" s="11"/>
      <c r="AP2247" s="11"/>
      <c r="AQ2247" s="11"/>
      <c r="AR2247" s="11"/>
      <c r="AS2247" s="12"/>
      <c r="AT2247" s="11"/>
      <c r="AU2247" s="11"/>
      <c r="AV2247" s="11"/>
      <c r="AW2247" s="11"/>
      <c r="AX2247" s="11"/>
      <c r="AY2247" s="11"/>
      <c r="AZ2247" s="11"/>
      <c r="BA2247" s="11"/>
      <c r="BB2247" s="11"/>
      <c r="BC2247" s="11"/>
      <c r="BD2247" s="16"/>
      <c r="BE2247" s="16"/>
    </row>
    <row r="2248" spans="1:57" x14ac:dyDescent="0.3">
      <c r="A2248" s="11"/>
      <c r="B2248" s="11"/>
      <c r="C2248" s="11"/>
      <c r="D2248" s="11"/>
      <c r="E2248" s="11"/>
      <c r="F2248" s="12"/>
      <c r="G2248" s="12"/>
      <c r="H2248" s="13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2"/>
      <c r="U2248" s="11"/>
      <c r="V2248" s="11"/>
      <c r="W2248" s="11"/>
      <c r="X2248" s="36"/>
      <c r="Y2248" s="36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2"/>
      <c r="AL2248" s="12"/>
      <c r="AM2248" s="12"/>
      <c r="AN2248" s="11"/>
      <c r="AO2248" s="11"/>
      <c r="AP2248" s="11"/>
      <c r="AQ2248" s="12"/>
      <c r="AR2248" s="12"/>
      <c r="AS2248" s="12"/>
      <c r="AT2248" s="11"/>
      <c r="AU2248" s="11"/>
      <c r="AV2248" s="11"/>
      <c r="AW2248" s="11"/>
      <c r="AX2248" s="11"/>
      <c r="AY2248" s="11"/>
      <c r="AZ2248" s="11"/>
      <c r="BA2248" s="11"/>
      <c r="BB2248" s="12"/>
      <c r="BC2248" s="11"/>
      <c r="BD2248" s="16"/>
      <c r="BE2248" s="16"/>
    </row>
    <row r="2249" spans="1:57" x14ac:dyDescent="0.3">
      <c r="A2249" s="11"/>
      <c r="B2249" s="11"/>
      <c r="C2249" s="11"/>
      <c r="D2249" s="11"/>
      <c r="E2249" s="11"/>
      <c r="F2249" s="12"/>
      <c r="G2249" s="12"/>
      <c r="H2249" s="13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2"/>
      <c r="U2249" s="11"/>
      <c r="V2249" s="11"/>
      <c r="W2249" s="11"/>
      <c r="X2249" s="36"/>
      <c r="Y2249" s="36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2"/>
      <c r="AL2249" s="12"/>
      <c r="AM2249" s="11"/>
      <c r="AN2249" s="11"/>
      <c r="AO2249" s="11"/>
      <c r="AP2249" s="11"/>
      <c r="AQ2249" s="11"/>
      <c r="AR2249" s="11"/>
      <c r="AS2249" s="12"/>
      <c r="AT2249" s="11"/>
      <c r="AU2249" s="11"/>
      <c r="AV2249" s="11"/>
      <c r="AW2249" s="11"/>
      <c r="AX2249" s="11"/>
      <c r="AY2249" s="11"/>
      <c r="AZ2249" s="11"/>
      <c r="BA2249" s="11"/>
      <c r="BB2249" s="11"/>
      <c r="BC2249" s="11"/>
      <c r="BD2249" s="16"/>
      <c r="BE2249" s="16"/>
    </row>
    <row r="2250" spans="1:57" x14ac:dyDescent="0.3">
      <c r="A2250" s="11"/>
      <c r="B2250" s="11"/>
      <c r="C2250" s="11"/>
      <c r="D2250" s="11"/>
      <c r="E2250" s="11"/>
      <c r="F2250" s="12"/>
      <c r="G2250" s="12"/>
      <c r="H2250" s="13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2"/>
      <c r="U2250" s="11"/>
      <c r="V2250" s="11"/>
      <c r="W2250" s="11"/>
      <c r="X2250" s="36"/>
      <c r="Y2250" s="36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2"/>
      <c r="AL2250" s="12"/>
      <c r="AM2250" s="11"/>
      <c r="AN2250" s="11"/>
      <c r="AO2250" s="11"/>
      <c r="AP2250" s="11"/>
      <c r="AQ2250" s="11"/>
      <c r="AR2250" s="11"/>
      <c r="AS2250" s="12"/>
      <c r="AT2250" s="11"/>
      <c r="AU2250" s="11"/>
      <c r="AV2250" s="11"/>
      <c r="AW2250" s="11"/>
      <c r="AX2250" s="11"/>
      <c r="AY2250" s="11"/>
      <c r="AZ2250" s="11"/>
      <c r="BA2250" s="11"/>
      <c r="BB2250" s="11"/>
      <c r="BC2250" s="11"/>
      <c r="BD2250" s="16"/>
      <c r="BE2250" s="16"/>
    </row>
    <row r="2251" spans="1:57" x14ac:dyDescent="0.3">
      <c r="A2251" s="11"/>
      <c r="B2251" s="11"/>
      <c r="C2251" s="11"/>
      <c r="D2251" s="11"/>
      <c r="E2251" s="11"/>
      <c r="F2251" s="12"/>
      <c r="G2251" s="12"/>
      <c r="H2251" s="13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2"/>
      <c r="U2251" s="11"/>
      <c r="V2251" s="11"/>
      <c r="W2251" s="11"/>
      <c r="X2251" s="36"/>
      <c r="Y2251" s="36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2"/>
      <c r="AL2251" s="12"/>
      <c r="AM2251" s="11"/>
      <c r="AN2251" s="11"/>
      <c r="AO2251" s="11"/>
      <c r="AP2251" s="11"/>
      <c r="AQ2251" s="11"/>
      <c r="AR2251" s="11"/>
      <c r="AS2251" s="12"/>
      <c r="AT2251" s="11"/>
      <c r="AU2251" s="11"/>
      <c r="AV2251" s="11"/>
      <c r="AW2251" s="11"/>
      <c r="AX2251" s="11"/>
      <c r="AY2251" s="11"/>
      <c r="AZ2251" s="11"/>
      <c r="BA2251" s="11"/>
      <c r="BB2251" s="11"/>
      <c r="BC2251" s="11"/>
      <c r="BD2251" s="16"/>
      <c r="BE2251" s="16"/>
    </row>
    <row r="2252" spans="1:57" x14ac:dyDescent="0.3">
      <c r="A2252" s="11"/>
      <c r="B2252" s="11"/>
      <c r="C2252" s="11"/>
      <c r="D2252" s="11"/>
      <c r="E2252" s="11"/>
      <c r="F2252" s="12"/>
      <c r="G2252" s="12"/>
      <c r="H2252" s="13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2"/>
      <c r="U2252" s="11"/>
      <c r="V2252" s="11"/>
      <c r="W2252" s="11"/>
      <c r="X2252" s="36"/>
      <c r="Y2252" s="36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2"/>
      <c r="AL2252" s="11"/>
      <c r="AM2252" s="11"/>
      <c r="AN2252" s="11"/>
      <c r="AO2252" s="11"/>
      <c r="AP2252" s="11"/>
      <c r="AQ2252" s="12"/>
      <c r="AR2252" s="11"/>
      <c r="AS2252" s="12"/>
      <c r="AT2252" s="11"/>
      <c r="AU2252" s="11"/>
      <c r="AV2252" s="11"/>
      <c r="AW2252" s="11"/>
      <c r="AX2252" s="11"/>
      <c r="AY2252" s="11"/>
      <c r="AZ2252" s="11"/>
      <c r="BA2252" s="11"/>
      <c r="BB2252" s="12"/>
      <c r="BC2252" s="11"/>
      <c r="BD2252" s="16"/>
      <c r="BE2252" s="16"/>
    </row>
    <row r="2253" spans="1:57" x14ac:dyDescent="0.3">
      <c r="A2253" s="11"/>
      <c r="B2253" s="11"/>
      <c r="C2253" s="11"/>
      <c r="D2253" s="11"/>
      <c r="E2253" s="11"/>
      <c r="F2253" s="12"/>
      <c r="G2253" s="12"/>
      <c r="H2253" s="13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2"/>
      <c r="U2253" s="11"/>
      <c r="V2253" s="11"/>
      <c r="W2253" s="11"/>
      <c r="X2253" s="36"/>
      <c r="Y2253" s="36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2"/>
      <c r="AL2253" s="11"/>
      <c r="AM2253" s="12"/>
      <c r="AN2253" s="11"/>
      <c r="AO2253" s="11"/>
      <c r="AP2253" s="11"/>
      <c r="AQ2253" s="12"/>
      <c r="AR2253" s="11"/>
      <c r="AS2253" s="12"/>
      <c r="AT2253" s="11"/>
      <c r="AU2253" s="11"/>
      <c r="AV2253" s="11"/>
      <c r="AW2253" s="11"/>
      <c r="AX2253" s="11"/>
      <c r="AY2253" s="11"/>
      <c r="AZ2253" s="11"/>
      <c r="BA2253" s="11"/>
      <c r="BB2253" s="12"/>
      <c r="BC2253" s="11"/>
      <c r="BD2253" s="16"/>
      <c r="BE2253" s="16"/>
    </row>
    <row r="2254" spans="1:57" x14ac:dyDescent="0.3">
      <c r="A2254" s="11"/>
      <c r="B2254" s="11"/>
      <c r="C2254" s="11"/>
      <c r="D2254" s="11"/>
      <c r="E2254" s="11"/>
      <c r="F2254" s="12"/>
      <c r="G2254" s="12"/>
      <c r="H2254" s="13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2"/>
      <c r="U2254" s="11"/>
      <c r="V2254" s="11"/>
      <c r="W2254" s="11"/>
      <c r="X2254" s="36"/>
      <c r="Y2254" s="36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2"/>
      <c r="AL2254" s="12"/>
      <c r="AM2254" s="12"/>
      <c r="AN2254" s="11"/>
      <c r="AO2254" s="11"/>
      <c r="AP2254" s="11"/>
      <c r="AQ2254" s="12"/>
      <c r="AR2254" s="12"/>
      <c r="AS2254" s="12"/>
      <c r="AT2254" s="11"/>
      <c r="AU2254" s="11"/>
      <c r="AV2254" s="11"/>
      <c r="AW2254" s="11"/>
      <c r="AX2254" s="11"/>
      <c r="AY2254" s="11"/>
      <c r="AZ2254" s="11"/>
      <c r="BA2254" s="11"/>
      <c r="BB2254" s="12"/>
      <c r="BC2254" s="11"/>
      <c r="BD2254" s="16"/>
      <c r="BE2254" s="16"/>
    </row>
    <row r="2255" spans="1:57" x14ac:dyDescent="0.3">
      <c r="A2255" s="11"/>
      <c r="B2255" s="11"/>
      <c r="C2255" s="11"/>
      <c r="D2255" s="11"/>
      <c r="E2255" s="11"/>
      <c r="F2255" s="12"/>
      <c r="G2255" s="12"/>
      <c r="H2255" s="13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2"/>
      <c r="U2255" s="11"/>
      <c r="V2255" s="11"/>
      <c r="W2255" s="11"/>
      <c r="X2255" s="36"/>
      <c r="Y2255" s="36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2"/>
      <c r="AL2255" s="12"/>
      <c r="AM2255" s="12"/>
      <c r="AN2255" s="12"/>
      <c r="AO2255" s="11"/>
      <c r="AP2255" s="11"/>
      <c r="AQ2255" s="12"/>
      <c r="AR2255" s="12"/>
      <c r="AS2255" s="12"/>
      <c r="AT2255" s="11"/>
      <c r="AU2255" s="11"/>
      <c r="AV2255" s="11"/>
      <c r="AW2255" s="11"/>
      <c r="AX2255" s="11"/>
      <c r="AY2255" s="11"/>
      <c r="AZ2255" s="11"/>
      <c r="BA2255" s="11"/>
      <c r="BB2255" s="12"/>
      <c r="BC2255" s="11"/>
      <c r="BD2255" s="16"/>
      <c r="BE2255" s="16"/>
    </row>
    <row r="2256" spans="1:57" x14ac:dyDescent="0.3">
      <c r="A2256" s="11"/>
      <c r="B2256" s="11"/>
      <c r="C2256" s="11"/>
      <c r="D2256" s="11"/>
      <c r="E2256" s="11"/>
      <c r="F2256" s="12"/>
      <c r="G2256" s="12"/>
      <c r="H2256" s="13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2"/>
      <c r="U2256" s="11"/>
      <c r="V2256" s="11"/>
      <c r="W2256" s="11"/>
      <c r="X2256" s="36"/>
      <c r="Y2256" s="36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2"/>
      <c r="AL2256" s="12"/>
      <c r="AM2256" s="12"/>
      <c r="AN2256" s="12"/>
      <c r="AO2256" s="11"/>
      <c r="AP2256" s="11"/>
      <c r="AQ2256" s="12"/>
      <c r="AR2256" s="12"/>
      <c r="AS2256" s="12"/>
      <c r="AT2256" s="11"/>
      <c r="AU2256" s="11"/>
      <c r="AV2256" s="11"/>
      <c r="AW2256" s="11"/>
      <c r="AX2256" s="11"/>
      <c r="AY2256" s="11"/>
      <c r="AZ2256" s="11"/>
      <c r="BA2256" s="11"/>
      <c r="BB2256" s="12"/>
      <c r="BC2256" s="11"/>
      <c r="BD2256" s="16"/>
      <c r="BE2256" s="16"/>
    </row>
    <row r="2257" spans="1:57" x14ac:dyDescent="0.3">
      <c r="A2257" s="11"/>
      <c r="B2257" s="11"/>
      <c r="C2257" s="11"/>
      <c r="D2257" s="11"/>
      <c r="E2257" s="11"/>
      <c r="F2257" s="12"/>
      <c r="G2257" s="12"/>
      <c r="H2257" s="13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2"/>
      <c r="U2257" s="11"/>
      <c r="V2257" s="11"/>
      <c r="W2257" s="11"/>
      <c r="X2257" s="36"/>
      <c r="Y2257" s="36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2"/>
      <c r="AL2257" s="12"/>
      <c r="AM2257" s="11"/>
      <c r="AN2257" s="11"/>
      <c r="AO2257" s="11"/>
      <c r="AP2257" s="11"/>
      <c r="AQ2257" s="11"/>
      <c r="AR2257" s="11"/>
      <c r="AS2257" s="12"/>
      <c r="AT2257" s="11"/>
      <c r="AU2257" s="11"/>
      <c r="AV2257" s="11"/>
      <c r="AW2257" s="11"/>
      <c r="AX2257" s="11"/>
      <c r="AY2257" s="11"/>
      <c r="AZ2257" s="11"/>
      <c r="BA2257" s="11"/>
      <c r="BB2257" s="11"/>
      <c r="BC2257" s="11"/>
      <c r="BD2257" s="16"/>
      <c r="BE2257" s="16"/>
    </row>
    <row r="2258" spans="1:57" x14ac:dyDescent="0.3">
      <c r="A2258" s="11"/>
      <c r="B2258" s="11"/>
      <c r="C2258" s="11"/>
      <c r="D2258" s="11"/>
      <c r="E2258" s="11"/>
      <c r="F2258" s="12"/>
      <c r="G2258" s="12"/>
      <c r="H2258" s="13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2"/>
      <c r="U2258" s="11"/>
      <c r="V2258" s="11"/>
      <c r="W2258" s="11"/>
      <c r="X2258" s="36"/>
      <c r="Y2258" s="36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2"/>
      <c r="AL2258" s="12"/>
      <c r="AM2258" s="11"/>
      <c r="AN2258" s="11"/>
      <c r="AO2258" s="11"/>
      <c r="AP2258" s="11"/>
      <c r="AQ2258" s="11"/>
      <c r="AR2258" s="11"/>
      <c r="AS2258" s="12"/>
      <c r="AT2258" s="11"/>
      <c r="AU2258" s="11"/>
      <c r="AV2258" s="11"/>
      <c r="AW2258" s="11"/>
      <c r="AX2258" s="11"/>
      <c r="AY2258" s="11"/>
      <c r="AZ2258" s="11"/>
      <c r="BA2258" s="11"/>
      <c r="BB2258" s="11"/>
      <c r="BC2258" s="11"/>
      <c r="BD2258" s="16"/>
      <c r="BE2258" s="16"/>
    </row>
    <row r="2259" spans="1:57" x14ac:dyDescent="0.3">
      <c r="A2259" s="11"/>
      <c r="B2259" s="11"/>
      <c r="C2259" s="11"/>
      <c r="D2259" s="11"/>
      <c r="E2259" s="11"/>
      <c r="F2259" s="12"/>
      <c r="G2259" s="12"/>
      <c r="H2259" s="13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2"/>
      <c r="U2259" s="11"/>
      <c r="V2259" s="11"/>
      <c r="W2259" s="11"/>
      <c r="X2259" s="36"/>
      <c r="Y2259" s="36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2"/>
      <c r="AL2259" s="12"/>
      <c r="AM2259" s="12"/>
      <c r="AN2259" s="12"/>
      <c r="AO2259" s="11"/>
      <c r="AP2259" s="11"/>
      <c r="AQ2259" s="12"/>
      <c r="AR2259" s="12"/>
      <c r="AS2259" s="12"/>
      <c r="AT2259" s="11"/>
      <c r="AU2259" s="11"/>
      <c r="AV2259" s="11"/>
      <c r="AW2259" s="11"/>
      <c r="AX2259" s="11"/>
      <c r="AY2259" s="11"/>
      <c r="AZ2259" s="11"/>
      <c r="BA2259" s="11"/>
      <c r="BB2259" s="11"/>
      <c r="BC2259" s="11"/>
      <c r="BD2259" s="16"/>
      <c r="BE2259" s="16"/>
    </row>
    <row r="2260" spans="1:57" x14ac:dyDescent="0.3">
      <c r="A2260" s="11"/>
      <c r="B2260" s="11"/>
      <c r="C2260" s="11"/>
      <c r="D2260" s="11"/>
      <c r="E2260" s="11"/>
      <c r="F2260" s="12"/>
      <c r="G2260" s="12"/>
      <c r="H2260" s="13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2"/>
      <c r="U2260" s="11"/>
      <c r="V2260" s="11"/>
      <c r="W2260" s="11"/>
      <c r="X2260" s="36"/>
      <c r="Y2260" s="36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2"/>
      <c r="AL2260" s="12"/>
      <c r="AM2260" s="11"/>
      <c r="AN2260" s="11"/>
      <c r="AO2260" s="11"/>
      <c r="AP2260" s="11"/>
      <c r="AQ2260" s="11"/>
      <c r="AR2260" s="11"/>
      <c r="AS2260" s="12"/>
      <c r="AT2260" s="11"/>
      <c r="AU2260" s="11"/>
      <c r="AV2260" s="11"/>
      <c r="AW2260" s="11"/>
      <c r="AX2260" s="11"/>
      <c r="AY2260" s="11"/>
      <c r="AZ2260" s="11"/>
      <c r="BA2260" s="11"/>
      <c r="BB2260" s="11"/>
      <c r="BC2260" s="11"/>
      <c r="BD2260" s="16"/>
      <c r="BE2260" s="16"/>
    </row>
    <row r="2261" spans="1:57" x14ac:dyDescent="0.3">
      <c r="A2261" s="11"/>
      <c r="B2261" s="11"/>
      <c r="C2261" s="11"/>
      <c r="D2261" s="11"/>
      <c r="E2261" s="11"/>
      <c r="F2261" s="12"/>
      <c r="G2261" s="12"/>
      <c r="H2261" s="13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2"/>
      <c r="U2261" s="11"/>
      <c r="V2261" s="11"/>
      <c r="W2261" s="11"/>
      <c r="X2261" s="36"/>
      <c r="Y2261" s="36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2"/>
      <c r="AL2261" s="12"/>
      <c r="AM2261" s="11"/>
      <c r="AN2261" s="11"/>
      <c r="AO2261" s="11"/>
      <c r="AP2261" s="11"/>
      <c r="AQ2261" s="11"/>
      <c r="AR2261" s="11"/>
      <c r="AS2261" s="12"/>
      <c r="AT2261" s="11"/>
      <c r="AU2261" s="11"/>
      <c r="AV2261" s="11"/>
      <c r="AW2261" s="11"/>
      <c r="AX2261" s="11"/>
      <c r="AY2261" s="11"/>
      <c r="AZ2261" s="11"/>
      <c r="BA2261" s="11"/>
      <c r="BB2261" s="11"/>
      <c r="BC2261" s="11"/>
      <c r="BD2261" s="16"/>
      <c r="BE2261" s="16"/>
    </row>
    <row r="2262" spans="1:57" x14ac:dyDescent="0.3">
      <c r="A2262" s="11"/>
      <c r="B2262" s="11"/>
      <c r="C2262" s="11"/>
      <c r="D2262" s="11"/>
      <c r="E2262" s="11"/>
      <c r="F2262" s="12"/>
      <c r="G2262" s="12"/>
      <c r="H2262" s="13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2"/>
      <c r="U2262" s="11"/>
      <c r="V2262" s="11"/>
      <c r="W2262" s="11"/>
      <c r="X2262" s="36"/>
      <c r="Y2262" s="36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2"/>
      <c r="AL2262" s="12"/>
      <c r="AM2262" s="11"/>
      <c r="AN2262" s="11"/>
      <c r="AO2262" s="11"/>
      <c r="AP2262" s="11"/>
      <c r="AQ2262" s="11"/>
      <c r="AR2262" s="11"/>
      <c r="AS2262" s="12"/>
      <c r="AT2262" s="11"/>
      <c r="AU2262" s="11"/>
      <c r="AV2262" s="11"/>
      <c r="AW2262" s="11"/>
      <c r="AX2262" s="11"/>
      <c r="AY2262" s="11"/>
      <c r="AZ2262" s="11"/>
      <c r="BA2262" s="11"/>
      <c r="BB2262" s="11"/>
      <c r="BC2262" s="11"/>
      <c r="BD2262" s="16"/>
      <c r="BE2262" s="16"/>
    </row>
    <row r="2263" spans="1:57" x14ac:dyDescent="0.3">
      <c r="A2263" s="11"/>
      <c r="B2263" s="11"/>
      <c r="C2263" s="11"/>
      <c r="D2263" s="11"/>
      <c r="E2263" s="11"/>
      <c r="F2263" s="12"/>
      <c r="G2263" s="12"/>
      <c r="H2263" s="13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2"/>
      <c r="U2263" s="11"/>
      <c r="V2263" s="11"/>
      <c r="W2263" s="11"/>
      <c r="X2263" s="36"/>
      <c r="Y2263" s="36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2"/>
      <c r="AL2263" s="12"/>
      <c r="AM2263" s="12"/>
      <c r="AN2263" s="12"/>
      <c r="AO2263" s="11"/>
      <c r="AP2263" s="11"/>
      <c r="AQ2263" s="12"/>
      <c r="AR2263" s="12"/>
      <c r="AS2263" s="12"/>
      <c r="AT2263" s="11"/>
      <c r="AU2263" s="11"/>
      <c r="AV2263" s="11"/>
      <c r="AW2263" s="11"/>
      <c r="AX2263" s="11"/>
      <c r="AY2263" s="11"/>
      <c r="AZ2263" s="11"/>
      <c r="BA2263" s="11"/>
      <c r="BB2263" s="12"/>
      <c r="BC2263" s="11"/>
      <c r="BD2263" s="16"/>
      <c r="BE2263" s="16"/>
    </row>
    <row r="2264" spans="1:57" x14ac:dyDescent="0.3">
      <c r="A2264" s="11"/>
      <c r="B2264" s="11"/>
      <c r="C2264" s="11"/>
      <c r="D2264" s="11"/>
      <c r="E2264" s="11"/>
      <c r="F2264" s="12"/>
      <c r="G2264" s="12"/>
      <c r="H2264" s="13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2"/>
      <c r="U2264" s="11"/>
      <c r="V2264" s="11"/>
      <c r="W2264" s="11"/>
      <c r="X2264" s="36"/>
      <c r="Y2264" s="36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2"/>
      <c r="AL2264" s="12"/>
      <c r="AM2264" s="12"/>
      <c r="AN2264" s="12"/>
      <c r="AO2264" s="11"/>
      <c r="AP2264" s="11"/>
      <c r="AQ2264" s="12"/>
      <c r="AR2264" s="12"/>
      <c r="AS2264" s="12"/>
      <c r="AT2264" s="11"/>
      <c r="AU2264" s="11"/>
      <c r="AV2264" s="11"/>
      <c r="AW2264" s="11"/>
      <c r="AX2264" s="11"/>
      <c r="AY2264" s="11"/>
      <c r="AZ2264" s="11"/>
      <c r="BA2264" s="11"/>
      <c r="BB2264" s="12"/>
      <c r="BC2264" s="11"/>
      <c r="BD2264" s="16"/>
      <c r="BE2264" s="16"/>
    </row>
    <row r="2265" spans="1:57" x14ac:dyDescent="0.3">
      <c r="A2265" s="11"/>
      <c r="B2265" s="11"/>
      <c r="C2265" s="11"/>
      <c r="D2265" s="11"/>
      <c r="E2265" s="11"/>
      <c r="F2265" s="12"/>
      <c r="G2265" s="12"/>
      <c r="H2265" s="13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2"/>
      <c r="U2265" s="11"/>
      <c r="V2265" s="11"/>
      <c r="W2265" s="11"/>
      <c r="X2265" s="36"/>
      <c r="Y2265" s="36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2"/>
      <c r="AL2265" s="12"/>
      <c r="AM2265" s="11"/>
      <c r="AN2265" s="11"/>
      <c r="AO2265" s="11"/>
      <c r="AP2265" s="11"/>
      <c r="AQ2265" s="11"/>
      <c r="AR2265" s="11"/>
      <c r="AS2265" s="12"/>
      <c r="AT2265" s="11"/>
      <c r="AU2265" s="11"/>
      <c r="AV2265" s="11"/>
      <c r="AW2265" s="11"/>
      <c r="AX2265" s="11"/>
      <c r="AY2265" s="11"/>
      <c r="AZ2265" s="11"/>
      <c r="BA2265" s="11"/>
      <c r="BB2265" s="11"/>
      <c r="BC2265" s="11"/>
      <c r="BD2265" s="16"/>
      <c r="BE2265" s="16"/>
    </row>
    <row r="2266" spans="1:57" x14ac:dyDescent="0.3">
      <c r="A2266" s="11"/>
      <c r="B2266" s="11"/>
      <c r="C2266" s="11"/>
      <c r="D2266" s="11"/>
      <c r="E2266" s="11"/>
      <c r="F2266" s="12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2"/>
      <c r="U2266" s="11"/>
      <c r="V2266" s="11"/>
      <c r="W2266" s="11"/>
      <c r="X2266" s="36"/>
      <c r="Y2266" s="36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  <c r="BB2266" s="11"/>
      <c r="BC2266" s="11"/>
      <c r="BD2266" s="16"/>
      <c r="BE2266" s="16"/>
    </row>
    <row r="2267" spans="1:57" x14ac:dyDescent="0.3">
      <c r="A2267" s="11"/>
      <c r="B2267" s="11"/>
      <c r="C2267" s="11"/>
      <c r="D2267" s="11"/>
      <c r="E2267" s="11"/>
      <c r="F2267" s="12"/>
      <c r="G2267" s="12"/>
      <c r="H2267" s="13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2"/>
      <c r="U2267" s="11"/>
      <c r="V2267" s="11"/>
      <c r="W2267" s="11"/>
      <c r="X2267" s="36"/>
      <c r="Y2267" s="36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2"/>
      <c r="AL2267" s="12"/>
      <c r="AM2267" s="11"/>
      <c r="AN2267" s="11"/>
      <c r="AO2267" s="11"/>
      <c r="AP2267" s="11"/>
      <c r="AQ2267" s="11"/>
      <c r="AR2267" s="11"/>
      <c r="AS2267" s="12"/>
      <c r="AT2267" s="11"/>
      <c r="AU2267" s="11"/>
      <c r="AV2267" s="11"/>
      <c r="AW2267" s="11"/>
      <c r="AX2267" s="11"/>
      <c r="AY2267" s="11"/>
      <c r="AZ2267" s="11"/>
      <c r="BA2267" s="11"/>
      <c r="BB2267" s="11"/>
      <c r="BC2267" s="11"/>
      <c r="BD2267" s="16"/>
      <c r="BE2267" s="16"/>
    </row>
    <row r="2268" spans="1:57" x14ac:dyDescent="0.3">
      <c r="A2268" s="11"/>
      <c r="B2268" s="11"/>
      <c r="C2268" s="11"/>
      <c r="D2268" s="11"/>
      <c r="E2268" s="11"/>
      <c r="F2268" s="12"/>
      <c r="G2268" s="12"/>
      <c r="H2268" s="13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2"/>
      <c r="U2268" s="11"/>
      <c r="V2268" s="11"/>
      <c r="W2268" s="11"/>
      <c r="X2268" s="36"/>
      <c r="Y2268" s="36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2"/>
      <c r="AL2268" s="12"/>
      <c r="AM2268" s="11"/>
      <c r="AN2268" s="11"/>
      <c r="AO2268" s="11"/>
      <c r="AP2268" s="11"/>
      <c r="AQ2268" s="11"/>
      <c r="AR2268" s="11"/>
      <c r="AS2268" s="12"/>
      <c r="AT2268" s="11"/>
      <c r="AU2268" s="11"/>
      <c r="AV2268" s="11"/>
      <c r="AW2268" s="11"/>
      <c r="AX2268" s="11"/>
      <c r="AY2268" s="11"/>
      <c r="AZ2268" s="11"/>
      <c r="BA2268" s="11"/>
      <c r="BB2268" s="11"/>
      <c r="BC2268" s="11"/>
      <c r="BD2268" s="16"/>
      <c r="BE2268" s="16"/>
    </row>
    <row r="2269" spans="1:57" x14ac:dyDescent="0.3">
      <c r="A2269" s="11"/>
      <c r="B2269" s="11"/>
      <c r="C2269" s="11"/>
      <c r="D2269" s="11"/>
      <c r="E2269" s="11"/>
      <c r="F2269" s="12"/>
      <c r="G2269" s="12"/>
      <c r="H2269" s="13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2"/>
      <c r="U2269" s="11"/>
      <c r="V2269" s="11"/>
      <c r="W2269" s="11"/>
      <c r="X2269" s="36"/>
      <c r="Y2269" s="36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2"/>
      <c r="AL2269" s="12"/>
      <c r="AM2269" s="12"/>
      <c r="AN2269" s="12"/>
      <c r="AO2269" s="11"/>
      <c r="AP2269" s="11"/>
      <c r="AQ2269" s="12"/>
      <c r="AR2269" s="12"/>
      <c r="AS2269" s="12"/>
      <c r="AT2269" s="11"/>
      <c r="AU2269" s="11"/>
      <c r="AV2269" s="11"/>
      <c r="AW2269" s="11"/>
      <c r="AX2269" s="11"/>
      <c r="AY2269" s="11"/>
      <c r="AZ2269" s="11"/>
      <c r="BA2269" s="11"/>
      <c r="BB2269" s="12"/>
      <c r="BC2269" s="11"/>
      <c r="BD2269" s="16"/>
      <c r="BE2269" s="16"/>
    </row>
    <row r="2270" spans="1:57" x14ac:dyDescent="0.3">
      <c r="A2270" s="11"/>
      <c r="B2270" s="11"/>
      <c r="C2270" s="11"/>
      <c r="D2270" s="11"/>
      <c r="E2270" s="11"/>
      <c r="F2270" s="12"/>
      <c r="G2270" s="12"/>
      <c r="H2270" s="13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2"/>
      <c r="U2270" s="11"/>
      <c r="V2270" s="11"/>
      <c r="W2270" s="11"/>
      <c r="X2270" s="36"/>
      <c r="Y2270" s="36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2"/>
      <c r="AL2270" s="12"/>
      <c r="AM2270" s="11"/>
      <c r="AN2270" s="11"/>
      <c r="AO2270" s="11"/>
      <c r="AP2270" s="11"/>
      <c r="AQ2270" s="11"/>
      <c r="AR2270" s="11"/>
      <c r="AS2270" s="12"/>
      <c r="AT2270" s="11"/>
      <c r="AU2270" s="11"/>
      <c r="AV2270" s="11"/>
      <c r="AW2270" s="11"/>
      <c r="AX2270" s="11"/>
      <c r="AY2270" s="11"/>
      <c r="AZ2270" s="11"/>
      <c r="BA2270" s="11"/>
      <c r="BB2270" s="11"/>
      <c r="BC2270" s="11"/>
      <c r="BD2270" s="16"/>
      <c r="BE2270" s="16"/>
    </row>
    <row r="2271" spans="1:57" x14ac:dyDescent="0.3">
      <c r="A2271" s="11"/>
      <c r="B2271" s="11"/>
      <c r="C2271" s="11"/>
      <c r="D2271" s="11"/>
      <c r="E2271" s="11"/>
      <c r="F2271" s="12"/>
      <c r="G2271" s="12"/>
      <c r="H2271" s="13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2"/>
      <c r="U2271" s="11"/>
      <c r="V2271" s="11"/>
      <c r="W2271" s="11"/>
      <c r="X2271" s="36"/>
      <c r="Y2271" s="36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2"/>
      <c r="AL2271" s="12"/>
      <c r="AM2271" s="11"/>
      <c r="AN2271" s="11"/>
      <c r="AO2271" s="11"/>
      <c r="AP2271" s="11"/>
      <c r="AQ2271" s="11"/>
      <c r="AR2271" s="11"/>
      <c r="AS2271" s="12"/>
      <c r="AT2271" s="11"/>
      <c r="AU2271" s="11"/>
      <c r="AV2271" s="11"/>
      <c r="AW2271" s="11"/>
      <c r="AX2271" s="11"/>
      <c r="AY2271" s="11"/>
      <c r="AZ2271" s="11"/>
      <c r="BA2271" s="11"/>
      <c r="BB2271" s="11"/>
      <c r="BC2271" s="11"/>
      <c r="BD2271" s="16"/>
      <c r="BE2271" s="16"/>
    </row>
    <row r="2272" spans="1:57" x14ac:dyDescent="0.3">
      <c r="A2272" s="11"/>
      <c r="B2272" s="11"/>
      <c r="C2272" s="11"/>
      <c r="D2272" s="11"/>
      <c r="E2272" s="11"/>
      <c r="F2272" s="12"/>
      <c r="G2272" s="12"/>
      <c r="H2272" s="13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2"/>
      <c r="U2272" s="11"/>
      <c r="V2272" s="11"/>
      <c r="W2272" s="11"/>
      <c r="X2272" s="36"/>
      <c r="Y2272" s="36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2"/>
      <c r="AL2272" s="12"/>
      <c r="AM2272" s="11"/>
      <c r="AN2272" s="11"/>
      <c r="AO2272" s="11"/>
      <c r="AP2272" s="11"/>
      <c r="AQ2272" s="11"/>
      <c r="AR2272" s="11"/>
      <c r="AS2272" s="12"/>
      <c r="AT2272" s="11"/>
      <c r="AU2272" s="11"/>
      <c r="AV2272" s="11"/>
      <c r="AW2272" s="11"/>
      <c r="AX2272" s="11"/>
      <c r="AY2272" s="11"/>
      <c r="AZ2272" s="11"/>
      <c r="BA2272" s="11"/>
      <c r="BB2272" s="11"/>
      <c r="BC2272" s="11"/>
      <c r="BD2272" s="16"/>
      <c r="BE2272" s="16"/>
    </row>
    <row r="2273" spans="1:57" x14ac:dyDescent="0.3">
      <c r="A2273" s="11"/>
      <c r="B2273" s="11"/>
      <c r="C2273" s="11"/>
      <c r="D2273" s="11"/>
      <c r="E2273" s="11"/>
      <c r="F2273" s="12"/>
      <c r="G2273" s="12"/>
      <c r="H2273" s="13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2"/>
      <c r="U2273" s="11"/>
      <c r="V2273" s="11"/>
      <c r="W2273" s="11"/>
      <c r="X2273" s="36"/>
      <c r="Y2273" s="36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2"/>
      <c r="AL2273" s="12"/>
      <c r="AM2273" s="11"/>
      <c r="AN2273" s="11"/>
      <c r="AO2273" s="11"/>
      <c r="AP2273" s="11"/>
      <c r="AQ2273" s="11"/>
      <c r="AR2273" s="11"/>
      <c r="AS2273" s="12"/>
      <c r="AT2273" s="11"/>
      <c r="AU2273" s="11"/>
      <c r="AV2273" s="11"/>
      <c r="AW2273" s="11"/>
      <c r="AX2273" s="11"/>
      <c r="AY2273" s="11"/>
      <c r="AZ2273" s="11"/>
      <c r="BA2273" s="11"/>
      <c r="BB2273" s="11"/>
      <c r="BC2273" s="11"/>
      <c r="BD2273" s="16"/>
      <c r="BE2273" s="16"/>
    </row>
    <row r="2274" spans="1:57" x14ac:dyDescent="0.3">
      <c r="A2274" s="11"/>
      <c r="B2274" s="11"/>
      <c r="C2274" s="11"/>
      <c r="D2274" s="11"/>
      <c r="E2274" s="11"/>
      <c r="F2274" s="12"/>
      <c r="G2274" s="12"/>
      <c r="H2274" s="13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2"/>
      <c r="U2274" s="11"/>
      <c r="V2274" s="11"/>
      <c r="W2274" s="11"/>
      <c r="X2274" s="36"/>
      <c r="Y2274" s="36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2"/>
      <c r="AL2274" s="12"/>
      <c r="AM2274" s="12"/>
      <c r="AN2274" s="12"/>
      <c r="AO2274" s="11"/>
      <c r="AP2274" s="11"/>
      <c r="AQ2274" s="12"/>
      <c r="AR2274" s="12"/>
      <c r="AS2274" s="12"/>
      <c r="AT2274" s="11"/>
      <c r="AU2274" s="11"/>
      <c r="AV2274" s="11"/>
      <c r="AW2274" s="11"/>
      <c r="AX2274" s="11"/>
      <c r="AY2274" s="11"/>
      <c r="AZ2274" s="11"/>
      <c r="BA2274" s="11"/>
      <c r="BB2274" s="12"/>
      <c r="BC2274" s="11"/>
      <c r="BD2274" s="16"/>
      <c r="BE2274" s="16"/>
    </row>
    <row r="2275" spans="1:57" x14ac:dyDescent="0.3">
      <c r="A2275" s="11"/>
      <c r="B2275" s="11"/>
      <c r="C2275" s="11"/>
      <c r="D2275" s="11"/>
      <c r="E2275" s="11"/>
      <c r="F2275" s="12"/>
      <c r="G2275" s="12"/>
      <c r="H2275" s="13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2"/>
      <c r="U2275" s="11"/>
      <c r="V2275" s="11"/>
      <c r="W2275" s="11"/>
      <c r="X2275" s="36"/>
      <c r="Y2275" s="36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2"/>
      <c r="AL2275" s="12"/>
      <c r="AM2275" s="12"/>
      <c r="AN2275" s="12"/>
      <c r="AO2275" s="11"/>
      <c r="AP2275" s="11"/>
      <c r="AQ2275" s="12"/>
      <c r="AR2275" s="12"/>
      <c r="AS2275" s="12"/>
      <c r="AT2275" s="11"/>
      <c r="AU2275" s="11"/>
      <c r="AV2275" s="11"/>
      <c r="AW2275" s="11"/>
      <c r="AX2275" s="11"/>
      <c r="AY2275" s="11"/>
      <c r="AZ2275" s="11"/>
      <c r="BA2275" s="11"/>
      <c r="BB2275" s="12"/>
      <c r="BC2275" s="11"/>
      <c r="BD2275" s="16"/>
      <c r="BE2275" s="16"/>
    </row>
    <row r="2276" spans="1:57" x14ac:dyDescent="0.3">
      <c r="A2276" s="11"/>
      <c r="B2276" s="11"/>
      <c r="C2276" s="11"/>
      <c r="D2276" s="11"/>
      <c r="E2276" s="11"/>
      <c r="F2276" s="12"/>
      <c r="G2276" s="12"/>
      <c r="H2276" s="13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2"/>
      <c r="U2276" s="11"/>
      <c r="V2276" s="11"/>
      <c r="W2276" s="11"/>
      <c r="X2276" s="36"/>
      <c r="Y2276" s="36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2"/>
      <c r="AL2276" s="12"/>
      <c r="AM2276" s="12"/>
      <c r="AN2276" s="12"/>
      <c r="AO2276" s="11"/>
      <c r="AP2276" s="11"/>
      <c r="AQ2276" s="12"/>
      <c r="AR2276" s="12"/>
      <c r="AS2276" s="12"/>
      <c r="AT2276" s="11"/>
      <c r="AU2276" s="11"/>
      <c r="AV2276" s="11"/>
      <c r="AW2276" s="11"/>
      <c r="AX2276" s="11"/>
      <c r="AY2276" s="11"/>
      <c r="AZ2276" s="11"/>
      <c r="BA2276" s="11"/>
      <c r="BB2276" s="12"/>
      <c r="BC2276" s="11"/>
      <c r="BD2276" s="16"/>
      <c r="BE2276" s="16"/>
    </row>
    <row r="2277" spans="1:57" x14ac:dyDescent="0.3">
      <c r="A2277" s="11"/>
      <c r="B2277" s="11"/>
      <c r="C2277" s="11"/>
      <c r="D2277" s="11"/>
      <c r="E2277" s="11"/>
      <c r="F2277" s="12"/>
      <c r="G2277" s="12"/>
      <c r="H2277" s="13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2"/>
      <c r="U2277" s="11"/>
      <c r="V2277" s="11"/>
      <c r="W2277" s="11"/>
      <c r="X2277" s="36"/>
      <c r="Y2277" s="36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2"/>
      <c r="AL2277" s="12"/>
      <c r="AM2277" s="12"/>
      <c r="AN2277" s="12"/>
      <c r="AO2277" s="11"/>
      <c r="AP2277" s="11"/>
      <c r="AQ2277" s="12"/>
      <c r="AR2277" s="12"/>
      <c r="AS2277" s="12"/>
      <c r="AT2277" s="11"/>
      <c r="AU2277" s="11"/>
      <c r="AV2277" s="11"/>
      <c r="AW2277" s="11"/>
      <c r="AX2277" s="11"/>
      <c r="AY2277" s="11"/>
      <c r="AZ2277" s="11"/>
      <c r="BA2277" s="11"/>
      <c r="BB2277" s="12"/>
      <c r="BC2277" s="11"/>
      <c r="BD2277" s="16"/>
      <c r="BE2277" s="16"/>
    </row>
    <row r="2278" spans="1:57" x14ac:dyDescent="0.3">
      <c r="A2278" s="11"/>
      <c r="B2278" s="11"/>
      <c r="C2278" s="11"/>
      <c r="D2278" s="11"/>
      <c r="E2278" s="11"/>
      <c r="F2278" s="12"/>
      <c r="G2278" s="12"/>
      <c r="H2278" s="13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2"/>
      <c r="U2278" s="11"/>
      <c r="V2278" s="11"/>
      <c r="W2278" s="11"/>
      <c r="X2278" s="36"/>
      <c r="Y2278" s="36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2"/>
      <c r="AL2278" s="12"/>
      <c r="AM2278" s="11"/>
      <c r="AN2278" s="11"/>
      <c r="AO2278" s="11"/>
      <c r="AP2278" s="11"/>
      <c r="AQ2278" s="11"/>
      <c r="AR2278" s="11"/>
      <c r="AS2278" s="12"/>
      <c r="AT2278" s="11"/>
      <c r="AU2278" s="11"/>
      <c r="AV2278" s="11"/>
      <c r="AW2278" s="11"/>
      <c r="AX2278" s="11"/>
      <c r="AY2278" s="11"/>
      <c r="AZ2278" s="11"/>
      <c r="BA2278" s="11"/>
      <c r="BB2278" s="11"/>
      <c r="BC2278" s="11"/>
      <c r="BD2278" s="16"/>
      <c r="BE2278" s="16"/>
    </row>
    <row r="2279" spans="1:57" x14ac:dyDescent="0.3">
      <c r="A2279" s="11"/>
      <c r="B2279" s="11"/>
      <c r="C2279" s="11"/>
      <c r="D2279" s="11"/>
      <c r="E2279" s="11"/>
      <c r="F2279" s="12"/>
      <c r="G2279" s="12"/>
      <c r="H2279" s="13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2"/>
      <c r="U2279" s="11"/>
      <c r="V2279" s="11"/>
      <c r="W2279" s="11"/>
      <c r="X2279" s="36"/>
      <c r="Y2279" s="36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2"/>
      <c r="AL2279" s="12"/>
      <c r="AM2279" s="11"/>
      <c r="AN2279" s="11"/>
      <c r="AO2279" s="11"/>
      <c r="AP2279" s="11"/>
      <c r="AQ2279" s="11"/>
      <c r="AR2279" s="11"/>
      <c r="AS2279" s="12"/>
      <c r="AT2279" s="11"/>
      <c r="AU2279" s="11"/>
      <c r="AV2279" s="11"/>
      <c r="AW2279" s="11"/>
      <c r="AX2279" s="11"/>
      <c r="AY2279" s="11"/>
      <c r="AZ2279" s="11"/>
      <c r="BA2279" s="11"/>
      <c r="BB2279" s="11"/>
      <c r="BC2279" s="11"/>
      <c r="BD2279" s="16"/>
      <c r="BE2279" s="16"/>
    </row>
    <row r="2280" spans="1:57" x14ac:dyDescent="0.3">
      <c r="A2280" s="11"/>
      <c r="B2280" s="11"/>
      <c r="C2280" s="11"/>
      <c r="D2280" s="11"/>
      <c r="E2280" s="11"/>
      <c r="F2280" s="12"/>
      <c r="G2280" s="12"/>
      <c r="H2280" s="13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2"/>
      <c r="U2280" s="11"/>
      <c r="V2280" s="11"/>
      <c r="W2280" s="11"/>
      <c r="X2280" s="36"/>
      <c r="Y2280" s="36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2"/>
      <c r="AL2280" s="12"/>
      <c r="AM2280" s="11"/>
      <c r="AN2280" s="11"/>
      <c r="AO2280" s="11"/>
      <c r="AP2280" s="11"/>
      <c r="AQ2280" s="11"/>
      <c r="AR2280" s="11"/>
      <c r="AS2280" s="12"/>
      <c r="AT2280" s="11"/>
      <c r="AU2280" s="11"/>
      <c r="AV2280" s="11"/>
      <c r="AW2280" s="11"/>
      <c r="AX2280" s="11"/>
      <c r="AY2280" s="11"/>
      <c r="AZ2280" s="11"/>
      <c r="BA2280" s="11"/>
      <c r="BB2280" s="11"/>
      <c r="BC2280" s="11"/>
      <c r="BD2280" s="16"/>
      <c r="BE2280" s="16"/>
    </row>
    <row r="2281" spans="1:57" x14ac:dyDescent="0.3">
      <c r="A2281" s="11"/>
      <c r="B2281" s="11"/>
      <c r="C2281" s="11"/>
      <c r="D2281" s="11"/>
      <c r="E2281" s="11"/>
      <c r="F2281" s="12"/>
      <c r="G2281" s="12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2"/>
      <c r="U2281" s="11"/>
      <c r="V2281" s="11"/>
      <c r="W2281" s="11"/>
      <c r="X2281" s="36"/>
      <c r="Y2281" s="36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2"/>
      <c r="AL2281" s="12"/>
      <c r="AM2281" s="11"/>
      <c r="AN2281" s="11"/>
      <c r="AO2281" s="11"/>
      <c r="AP2281" s="11"/>
      <c r="AQ2281" s="11"/>
      <c r="AR2281" s="11"/>
      <c r="AS2281" s="12"/>
      <c r="AT2281" s="11"/>
      <c r="AU2281" s="11"/>
      <c r="AV2281" s="11"/>
      <c r="AW2281" s="11"/>
      <c r="AX2281" s="11"/>
      <c r="AY2281" s="11"/>
      <c r="AZ2281" s="11"/>
      <c r="BA2281" s="11"/>
      <c r="BB2281" s="11"/>
      <c r="BC2281" s="11"/>
      <c r="BD2281" s="16"/>
      <c r="BE2281" s="16"/>
    </row>
    <row r="2282" spans="1:57" x14ac:dyDescent="0.3">
      <c r="A2282" s="11"/>
      <c r="B2282" s="11"/>
      <c r="C2282" s="11"/>
      <c r="D2282" s="11"/>
      <c r="E2282" s="11"/>
      <c r="F2282" s="12"/>
      <c r="G2282" s="12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2"/>
      <c r="U2282" s="11"/>
      <c r="V2282" s="11"/>
      <c r="W2282" s="11"/>
      <c r="X2282" s="36"/>
      <c r="Y2282" s="36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2"/>
      <c r="AL2282" s="12"/>
      <c r="AM2282" s="11"/>
      <c r="AN2282" s="11"/>
      <c r="AO2282" s="11"/>
      <c r="AP2282" s="11"/>
      <c r="AQ2282" s="11"/>
      <c r="AR2282" s="11"/>
      <c r="AS2282" s="12"/>
      <c r="AT2282" s="11"/>
      <c r="AU2282" s="11"/>
      <c r="AV2282" s="11"/>
      <c r="AW2282" s="11"/>
      <c r="AX2282" s="11"/>
      <c r="AY2282" s="11"/>
      <c r="AZ2282" s="11"/>
      <c r="BA2282" s="11"/>
      <c r="BB2282" s="11"/>
      <c r="BC2282" s="11"/>
      <c r="BD2282" s="16"/>
      <c r="BE2282" s="16"/>
    </row>
    <row r="2283" spans="1:57" x14ac:dyDescent="0.3">
      <c r="A2283" s="11"/>
      <c r="B2283" s="11"/>
      <c r="C2283" s="11"/>
      <c r="D2283" s="11"/>
      <c r="E2283" s="11"/>
      <c r="F2283" s="12"/>
      <c r="G2283" s="12"/>
      <c r="H2283" s="13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2"/>
      <c r="U2283" s="11"/>
      <c r="V2283" s="11"/>
      <c r="W2283" s="11"/>
      <c r="X2283" s="36"/>
      <c r="Y2283" s="36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2"/>
      <c r="AL2283" s="12"/>
      <c r="AM2283" s="12"/>
      <c r="AN2283" s="12"/>
      <c r="AO2283" s="11"/>
      <c r="AP2283" s="11"/>
      <c r="AQ2283" s="12"/>
      <c r="AR2283" s="12"/>
      <c r="AS2283" s="12"/>
      <c r="AT2283" s="11"/>
      <c r="AU2283" s="11"/>
      <c r="AV2283" s="11"/>
      <c r="AW2283" s="11"/>
      <c r="AX2283" s="11"/>
      <c r="AY2283" s="11"/>
      <c r="AZ2283" s="11"/>
      <c r="BA2283" s="11"/>
      <c r="BB2283" s="12"/>
      <c r="BC2283" s="11"/>
      <c r="BD2283" s="16"/>
      <c r="BE2283" s="16"/>
    </row>
    <row r="2284" spans="1:57" x14ac:dyDescent="0.3">
      <c r="A2284" s="11"/>
      <c r="B2284" s="11"/>
      <c r="C2284" s="11"/>
      <c r="D2284" s="11"/>
      <c r="E2284" s="11"/>
      <c r="F2284" s="12"/>
      <c r="G2284" s="12"/>
      <c r="H2284" s="13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2"/>
      <c r="U2284" s="11"/>
      <c r="V2284" s="11"/>
      <c r="W2284" s="11"/>
      <c r="X2284" s="36"/>
      <c r="Y2284" s="36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2"/>
      <c r="AL2284" s="12"/>
      <c r="AM2284" s="12"/>
      <c r="AN2284" s="12"/>
      <c r="AO2284" s="11"/>
      <c r="AP2284" s="11"/>
      <c r="AQ2284" s="12"/>
      <c r="AR2284" s="12"/>
      <c r="AS2284" s="12"/>
      <c r="AT2284" s="11"/>
      <c r="AU2284" s="11"/>
      <c r="AV2284" s="11"/>
      <c r="AW2284" s="11"/>
      <c r="AX2284" s="11"/>
      <c r="AY2284" s="11"/>
      <c r="AZ2284" s="11"/>
      <c r="BA2284" s="11"/>
      <c r="BB2284" s="12"/>
      <c r="BC2284" s="11"/>
      <c r="BD2284" s="16"/>
      <c r="BE2284" s="16"/>
    </row>
    <row r="2285" spans="1:57" x14ac:dyDescent="0.3">
      <c r="A2285" s="11"/>
      <c r="B2285" s="11"/>
      <c r="C2285" s="11"/>
      <c r="D2285" s="11"/>
      <c r="E2285" s="11"/>
      <c r="F2285" s="12"/>
      <c r="G2285" s="12"/>
      <c r="H2285" s="13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2"/>
      <c r="U2285" s="11"/>
      <c r="V2285" s="11"/>
      <c r="W2285" s="11"/>
      <c r="X2285" s="36"/>
      <c r="Y2285" s="36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2"/>
      <c r="AL2285" s="12"/>
      <c r="AM2285" s="11"/>
      <c r="AN2285" s="11"/>
      <c r="AO2285" s="11"/>
      <c r="AP2285" s="11"/>
      <c r="AQ2285" s="11"/>
      <c r="AR2285" s="11"/>
      <c r="AS2285" s="12"/>
      <c r="AT2285" s="11"/>
      <c r="AU2285" s="11"/>
      <c r="AV2285" s="11"/>
      <c r="AW2285" s="11"/>
      <c r="AX2285" s="11"/>
      <c r="AY2285" s="11"/>
      <c r="AZ2285" s="11"/>
      <c r="BA2285" s="11"/>
      <c r="BB2285" s="11"/>
      <c r="BC2285" s="11"/>
      <c r="BD2285" s="16"/>
      <c r="BE2285" s="16"/>
    </row>
    <row r="2286" spans="1:57" x14ac:dyDescent="0.3">
      <c r="A2286" s="11"/>
      <c r="B2286" s="11"/>
      <c r="C2286" s="11"/>
      <c r="D2286" s="11"/>
      <c r="E2286" s="11"/>
      <c r="F2286" s="12"/>
      <c r="G2286" s="12"/>
      <c r="H2286" s="13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2"/>
      <c r="U2286" s="11"/>
      <c r="V2286" s="11"/>
      <c r="W2286" s="11"/>
      <c r="X2286" s="36"/>
      <c r="Y2286" s="36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2"/>
      <c r="AN2286" s="12"/>
      <c r="AO2286" s="11"/>
      <c r="AP2286" s="11"/>
      <c r="AQ2286" s="12"/>
      <c r="AR2286" s="12"/>
      <c r="AS2286" s="12"/>
      <c r="AT2286" s="11"/>
      <c r="AU2286" s="11"/>
      <c r="AV2286" s="11"/>
      <c r="AW2286" s="11"/>
      <c r="AX2286" s="11"/>
      <c r="AY2286" s="11"/>
      <c r="AZ2286" s="11"/>
      <c r="BA2286" s="11"/>
      <c r="BB2286" s="12"/>
      <c r="BC2286" s="11"/>
      <c r="BD2286" s="16"/>
      <c r="BE2286" s="16"/>
    </row>
    <row r="2287" spans="1:57" x14ac:dyDescent="0.3">
      <c r="A2287" s="11"/>
      <c r="B2287" s="11"/>
      <c r="C2287" s="11"/>
      <c r="D2287" s="11"/>
      <c r="E2287" s="11"/>
      <c r="F2287" s="12"/>
      <c r="G2287" s="12"/>
      <c r="H2287" s="13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2"/>
      <c r="U2287" s="11"/>
      <c r="V2287" s="11"/>
      <c r="W2287" s="11"/>
      <c r="X2287" s="36"/>
      <c r="Y2287" s="36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2"/>
      <c r="AL2287" s="12"/>
      <c r="AM2287" s="11"/>
      <c r="AN2287" s="11"/>
      <c r="AO2287" s="11"/>
      <c r="AP2287" s="11"/>
      <c r="AQ2287" s="11"/>
      <c r="AR2287" s="11"/>
      <c r="AS2287" s="12"/>
      <c r="AT2287" s="11"/>
      <c r="AU2287" s="11"/>
      <c r="AV2287" s="11"/>
      <c r="AW2287" s="11"/>
      <c r="AX2287" s="11"/>
      <c r="AY2287" s="11"/>
      <c r="AZ2287" s="11"/>
      <c r="BA2287" s="11"/>
      <c r="BB2287" s="11"/>
      <c r="BC2287" s="11"/>
      <c r="BD2287" s="16"/>
      <c r="BE2287" s="16"/>
    </row>
    <row r="2288" spans="1:57" x14ac:dyDescent="0.3">
      <c r="A2288" s="11"/>
      <c r="B2288" s="11"/>
      <c r="C2288" s="11"/>
      <c r="D2288" s="11"/>
      <c r="E2288" s="11"/>
      <c r="F2288" s="12"/>
      <c r="G2288" s="12"/>
      <c r="H2288" s="13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2"/>
      <c r="U2288" s="11"/>
      <c r="V2288" s="11"/>
      <c r="W2288" s="11"/>
      <c r="X2288" s="36"/>
      <c r="Y2288" s="36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2"/>
      <c r="AL2288" s="12"/>
      <c r="AM2288" s="11"/>
      <c r="AN2288" s="11"/>
      <c r="AO2288" s="11"/>
      <c r="AP2288" s="11"/>
      <c r="AQ2288" s="12"/>
      <c r="AR2288" s="12"/>
      <c r="AS2288" s="12"/>
      <c r="AT2288" s="11"/>
      <c r="AU2288" s="11"/>
      <c r="AV2288" s="11"/>
      <c r="AW2288" s="11"/>
      <c r="AX2288" s="11"/>
      <c r="AY2288" s="11"/>
      <c r="AZ2288" s="11"/>
      <c r="BA2288" s="11"/>
      <c r="BB2288" s="12"/>
      <c r="BC2288" s="11"/>
      <c r="BD2288" s="16"/>
      <c r="BE2288" s="16"/>
    </row>
    <row r="2289" spans="1:57" x14ac:dyDescent="0.3">
      <c r="A2289" s="11"/>
      <c r="B2289" s="11"/>
      <c r="C2289" s="11"/>
      <c r="D2289" s="11"/>
      <c r="E2289" s="11"/>
      <c r="F2289" s="12"/>
      <c r="G2289" s="12"/>
      <c r="H2289" s="13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2"/>
      <c r="U2289" s="11"/>
      <c r="V2289" s="11"/>
      <c r="W2289" s="11"/>
      <c r="X2289" s="36"/>
      <c r="Y2289" s="36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2"/>
      <c r="AL2289" s="12"/>
      <c r="AM2289" s="11"/>
      <c r="AN2289" s="11"/>
      <c r="AO2289" s="11"/>
      <c r="AP2289" s="11"/>
      <c r="AQ2289" s="11"/>
      <c r="AR2289" s="11"/>
      <c r="AS2289" s="12"/>
      <c r="AT2289" s="11"/>
      <c r="AU2289" s="11"/>
      <c r="AV2289" s="11"/>
      <c r="AW2289" s="11"/>
      <c r="AX2289" s="11"/>
      <c r="AY2289" s="11"/>
      <c r="AZ2289" s="11"/>
      <c r="BA2289" s="11"/>
      <c r="BB2289" s="11"/>
      <c r="BC2289" s="11"/>
      <c r="BD2289" s="16"/>
      <c r="BE2289" s="16"/>
    </row>
    <row r="2290" spans="1:57" x14ac:dyDescent="0.3">
      <c r="A2290" s="11"/>
      <c r="B2290" s="11"/>
      <c r="C2290" s="11"/>
      <c r="D2290" s="11"/>
      <c r="E2290" s="11"/>
      <c r="F2290" s="12"/>
      <c r="G2290" s="12"/>
      <c r="H2290" s="13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2"/>
      <c r="U2290" s="11"/>
      <c r="V2290" s="11"/>
      <c r="W2290" s="11"/>
      <c r="X2290" s="36"/>
      <c r="Y2290" s="36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2"/>
      <c r="AL2290" s="12"/>
      <c r="AM2290" s="12"/>
      <c r="AN2290" s="12"/>
      <c r="AO2290" s="11"/>
      <c r="AP2290" s="11"/>
      <c r="AQ2290" s="12"/>
      <c r="AR2290" s="12"/>
      <c r="AS2290" s="12"/>
      <c r="AT2290" s="11"/>
      <c r="AU2290" s="11"/>
      <c r="AV2290" s="11"/>
      <c r="AW2290" s="11"/>
      <c r="AX2290" s="11"/>
      <c r="AY2290" s="11"/>
      <c r="AZ2290" s="11"/>
      <c r="BA2290" s="11"/>
      <c r="BB2290" s="12"/>
      <c r="BC2290" s="11"/>
      <c r="BD2290" s="16"/>
      <c r="BE2290" s="16"/>
    </row>
    <row r="2291" spans="1:57" x14ac:dyDescent="0.3">
      <c r="A2291" s="11"/>
      <c r="B2291" s="11"/>
      <c r="C2291" s="11"/>
      <c r="D2291" s="11"/>
      <c r="E2291" s="11"/>
      <c r="F2291" s="12"/>
      <c r="G2291" s="12"/>
      <c r="H2291" s="13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2"/>
      <c r="U2291" s="11"/>
      <c r="V2291" s="11"/>
      <c r="W2291" s="11"/>
      <c r="X2291" s="36"/>
      <c r="Y2291" s="36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2"/>
      <c r="AL2291" s="12"/>
      <c r="AM2291" s="11"/>
      <c r="AN2291" s="11"/>
      <c r="AO2291" s="11"/>
      <c r="AP2291" s="11"/>
      <c r="AQ2291" s="11"/>
      <c r="AR2291" s="11"/>
      <c r="AS2291" s="12"/>
      <c r="AT2291" s="11"/>
      <c r="AU2291" s="11"/>
      <c r="AV2291" s="11"/>
      <c r="AW2291" s="11"/>
      <c r="AX2291" s="11"/>
      <c r="AY2291" s="11"/>
      <c r="AZ2291" s="11"/>
      <c r="BA2291" s="11"/>
      <c r="BB2291" s="11"/>
      <c r="BC2291" s="11"/>
      <c r="BD2291" s="16"/>
      <c r="BE2291" s="16"/>
    </row>
    <row r="2292" spans="1:57" x14ac:dyDescent="0.3">
      <c r="A2292" s="11"/>
      <c r="B2292" s="11"/>
      <c r="C2292" s="11"/>
      <c r="D2292" s="11"/>
      <c r="E2292" s="11"/>
      <c r="F2292" s="12"/>
      <c r="G2292" s="12"/>
      <c r="H2292" s="13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2"/>
      <c r="U2292" s="11"/>
      <c r="V2292" s="11"/>
      <c r="W2292" s="11"/>
      <c r="X2292" s="36"/>
      <c r="Y2292" s="36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2"/>
      <c r="AL2292" s="12"/>
      <c r="AM2292" s="11"/>
      <c r="AN2292" s="11"/>
      <c r="AO2292" s="11"/>
      <c r="AP2292" s="11"/>
      <c r="AQ2292" s="11"/>
      <c r="AR2292" s="11"/>
      <c r="AS2292" s="12"/>
      <c r="AT2292" s="11"/>
      <c r="AU2292" s="11"/>
      <c r="AV2292" s="11"/>
      <c r="AW2292" s="11"/>
      <c r="AX2292" s="11"/>
      <c r="AY2292" s="11"/>
      <c r="AZ2292" s="11"/>
      <c r="BA2292" s="11"/>
      <c r="BB2292" s="11"/>
      <c r="BC2292" s="11"/>
      <c r="BD2292" s="16"/>
      <c r="BE2292" s="16"/>
    </row>
    <row r="2293" spans="1:57" x14ac:dyDescent="0.3">
      <c r="A2293" s="11"/>
      <c r="B2293" s="11"/>
      <c r="C2293" s="11"/>
      <c r="D2293" s="11"/>
      <c r="E2293" s="11"/>
      <c r="F2293" s="12"/>
      <c r="G2293" s="12"/>
      <c r="H2293" s="13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2"/>
      <c r="U2293" s="11"/>
      <c r="V2293" s="11"/>
      <c r="W2293" s="11"/>
      <c r="X2293" s="36"/>
      <c r="Y2293" s="36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2"/>
      <c r="AN2293" s="12"/>
      <c r="AO2293" s="11"/>
      <c r="AP2293" s="11"/>
      <c r="AQ2293" s="12"/>
      <c r="AR2293" s="12"/>
      <c r="AS2293" s="12"/>
      <c r="AT2293" s="11"/>
      <c r="AU2293" s="11"/>
      <c r="AV2293" s="11"/>
      <c r="AW2293" s="11"/>
      <c r="AX2293" s="11"/>
      <c r="AY2293" s="11"/>
      <c r="AZ2293" s="11"/>
      <c r="BA2293" s="11"/>
      <c r="BB2293" s="12"/>
      <c r="BC2293" s="11"/>
      <c r="BD2293" s="16"/>
      <c r="BE2293" s="16"/>
    </row>
    <row r="2294" spans="1:57" x14ac:dyDescent="0.3">
      <c r="A2294" s="11"/>
      <c r="B2294" s="11"/>
      <c r="C2294" s="11"/>
      <c r="D2294" s="11"/>
      <c r="E2294" s="11"/>
      <c r="F2294" s="12"/>
      <c r="G2294" s="12"/>
      <c r="H2294" s="13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2"/>
      <c r="U2294" s="11"/>
      <c r="V2294" s="11"/>
      <c r="W2294" s="11"/>
      <c r="X2294" s="36"/>
      <c r="Y2294" s="36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2"/>
      <c r="AL2294" s="12"/>
      <c r="AM2294" s="11"/>
      <c r="AN2294" s="11"/>
      <c r="AO2294" s="11"/>
      <c r="AP2294" s="11"/>
      <c r="AQ2294" s="11"/>
      <c r="AR2294" s="11"/>
      <c r="AS2294" s="12"/>
      <c r="AT2294" s="11"/>
      <c r="AU2294" s="11"/>
      <c r="AV2294" s="11"/>
      <c r="AW2294" s="11"/>
      <c r="AX2294" s="11"/>
      <c r="AY2294" s="11"/>
      <c r="AZ2294" s="11"/>
      <c r="BA2294" s="11"/>
      <c r="BB2294" s="11"/>
      <c r="BC2294" s="11"/>
      <c r="BD2294" s="16"/>
      <c r="BE2294" s="16"/>
    </row>
    <row r="2295" spans="1:57" x14ac:dyDescent="0.3">
      <c r="A2295" s="11"/>
      <c r="B2295" s="11"/>
      <c r="C2295" s="11"/>
      <c r="D2295" s="11"/>
      <c r="E2295" s="11"/>
      <c r="F2295" s="12"/>
      <c r="G2295" s="12"/>
      <c r="H2295" s="13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2"/>
      <c r="U2295" s="11"/>
      <c r="V2295" s="11"/>
      <c r="W2295" s="11"/>
      <c r="X2295" s="36"/>
      <c r="Y2295" s="36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2"/>
      <c r="AL2295" s="12"/>
      <c r="AM2295" s="12"/>
      <c r="AN2295" s="12"/>
      <c r="AO2295" s="11"/>
      <c r="AP2295" s="11"/>
      <c r="AQ2295" s="12"/>
      <c r="AR2295" s="12"/>
      <c r="AS2295" s="12"/>
      <c r="AT2295" s="11"/>
      <c r="AU2295" s="11"/>
      <c r="AV2295" s="11"/>
      <c r="AW2295" s="11"/>
      <c r="AX2295" s="11"/>
      <c r="AY2295" s="11"/>
      <c r="AZ2295" s="11"/>
      <c r="BA2295" s="11"/>
      <c r="BB2295" s="11"/>
      <c r="BC2295" s="11"/>
      <c r="BD2295" s="16"/>
      <c r="BE2295" s="16"/>
    </row>
    <row r="2296" spans="1:57" x14ac:dyDescent="0.3">
      <c r="A2296" s="11"/>
      <c r="B2296" s="11"/>
      <c r="C2296" s="11"/>
      <c r="D2296" s="11"/>
      <c r="E2296" s="11"/>
      <c r="F2296" s="12"/>
      <c r="G2296" s="12"/>
      <c r="H2296" s="13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2"/>
      <c r="U2296" s="11"/>
      <c r="V2296" s="11"/>
      <c r="W2296" s="11"/>
      <c r="X2296" s="36"/>
      <c r="Y2296" s="36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2"/>
      <c r="AL2296" s="12"/>
      <c r="AM2296" s="11"/>
      <c r="AN2296" s="11"/>
      <c r="AO2296" s="11"/>
      <c r="AP2296" s="11"/>
      <c r="AQ2296" s="11"/>
      <c r="AR2296" s="11"/>
      <c r="AS2296" s="12"/>
      <c r="AT2296" s="11"/>
      <c r="AU2296" s="11"/>
      <c r="AV2296" s="11"/>
      <c r="AW2296" s="11"/>
      <c r="AX2296" s="11"/>
      <c r="AY2296" s="11"/>
      <c r="AZ2296" s="11"/>
      <c r="BA2296" s="11"/>
      <c r="BB2296" s="11"/>
      <c r="BC2296" s="11"/>
      <c r="BD2296" s="16"/>
      <c r="BE2296" s="16"/>
    </row>
    <row r="2297" spans="1:57" x14ac:dyDescent="0.3">
      <c r="A2297" s="11"/>
      <c r="B2297" s="11"/>
      <c r="C2297" s="11"/>
      <c r="D2297" s="11"/>
      <c r="E2297" s="11"/>
      <c r="F2297" s="12"/>
      <c r="G2297" s="12"/>
      <c r="H2297" s="13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2"/>
      <c r="U2297" s="11"/>
      <c r="V2297" s="11"/>
      <c r="W2297" s="11"/>
      <c r="X2297" s="36"/>
      <c r="Y2297" s="36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2"/>
      <c r="AL2297" s="12"/>
      <c r="AM2297" s="11"/>
      <c r="AN2297" s="11"/>
      <c r="AO2297" s="11"/>
      <c r="AP2297" s="11"/>
      <c r="AQ2297" s="12"/>
      <c r="AR2297" s="12"/>
      <c r="AS2297" s="12"/>
      <c r="AT2297" s="11"/>
      <c r="AU2297" s="11"/>
      <c r="AV2297" s="11"/>
      <c r="AW2297" s="11"/>
      <c r="AX2297" s="11"/>
      <c r="AY2297" s="11"/>
      <c r="AZ2297" s="11"/>
      <c r="BA2297" s="11"/>
      <c r="BB2297" s="11"/>
      <c r="BC2297" s="11"/>
      <c r="BD2297" s="16"/>
      <c r="BE2297" s="16"/>
    </row>
    <row r="2298" spans="1:57" x14ac:dyDescent="0.3">
      <c r="A2298" s="11"/>
      <c r="B2298" s="11"/>
      <c r="C2298" s="11"/>
      <c r="D2298" s="11"/>
      <c r="E2298" s="11"/>
      <c r="F2298" s="12"/>
      <c r="G2298" s="12"/>
      <c r="H2298" s="13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2"/>
      <c r="U2298" s="11"/>
      <c r="V2298" s="11"/>
      <c r="W2298" s="11"/>
      <c r="X2298" s="36"/>
      <c r="Y2298" s="36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2"/>
      <c r="AL2298" s="12"/>
      <c r="AM2298" s="11"/>
      <c r="AN2298" s="11"/>
      <c r="AO2298" s="11"/>
      <c r="AP2298" s="11"/>
      <c r="AQ2298" s="12"/>
      <c r="AR2298" s="12"/>
      <c r="AS2298" s="12"/>
      <c r="AT2298" s="11"/>
      <c r="AU2298" s="11"/>
      <c r="AV2298" s="11"/>
      <c r="AW2298" s="11"/>
      <c r="AX2298" s="11"/>
      <c r="AY2298" s="11"/>
      <c r="AZ2298" s="11"/>
      <c r="BA2298" s="11"/>
      <c r="BB2298" s="11"/>
      <c r="BC2298" s="11"/>
      <c r="BD2298" s="16"/>
      <c r="BE2298" s="16"/>
    </row>
    <row r="2299" spans="1:57" x14ac:dyDescent="0.3">
      <c r="A2299" s="11"/>
      <c r="B2299" s="11"/>
      <c r="C2299" s="11"/>
      <c r="D2299" s="11"/>
      <c r="E2299" s="11"/>
      <c r="F2299" s="12"/>
      <c r="G2299" s="12"/>
      <c r="H2299" s="13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2"/>
      <c r="U2299" s="11"/>
      <c r="V2299" s="11"/>
      <c r="W2299" s="11"/>
      <c r="X2299" s="36"/>
      <c r="Y2299" s="36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2"/>
      <c r="AL2299" s="12"/>
      <c r="AM2299" s="11"/>
      <c r="AN2299" s="11"/>
      <c r="AO2299" s="11"/>
      <c r="AP2299" s="11"/>
      <c r="AQ2299" s="11"/>
      <c r="AR2299" s="11"/>
      <c r="AS2299" s="12"/>
      <c r="AT2299" s="11"/>
      <c r="AU2299" s="11"/>
      <c r="AV2299" s="11"/>
      <c r="AW2299" s="11"/>
      <c r="AX2299" s="11"/>
      <c r="AY2299" s="11"/>
      <c r="AZ2299" s="11"/>
      <c r="BA2299" s="11"/>
      <c r="BB2299" s="12"/>
      <c r="BC2299" s="11"/>
      <c r="BD2299" s="16"/>
      <c r="BE2299" s="16"/>
    </row>
    <row r="2300" spans="1:57" x14ac:dyDescent="0.3">
      <c r="A2300" s="11"/>
      <c r="B2300" s="11"/>
      <c r="C2300" s="11"/>
      <c r="D2300" s="11"/>
      <c r="E2300" s="11"/>
      <c r="F2300" s="12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2"/>
      <c r="U2300" s="11"/>
      <c r="V2300" s="11"/>
      <c r="W2300" s="11"/>
      <c r="X2300" s="36"/>
      <c r="Y2300" s="36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2"/>
      <c r="AL2300" s="11"/>
      <c r="AM2300" s="12"/>
      <c r="AN2300" s="12"/>
      <c r="AO2300" s="11"/>
      <c r="AP2300" s="11"/>
      <c r="AQ2300" s="12"/>
      <c r="AR2300" s="12"/>
      <c r="AS2300" s="11"/>
      <c r="AT2300" s="11"/>
      <c r="AU2300" s="11"/>
      <c r="AV2300" s="11"/>
      <c r="AW2300" s="11"/>
      <c r="AX2300" s="11"/>
      <c r="AY2300" s="11"/>
      <c r="AZ2300" s="11"/>
      <c r="BA2300" s="11"/>
      <c r="BB2300" s="12"/>
      <c r="BC2300" s="11"/>
      <c r="BD2300" s="16"/>
      <c r="BE2300" s="16"/>
    </row>
    <row r="2301" spans="1:57" x14ac:dyDescent="0.3">
      <c r="A2301" s="11"/>
      <c r="B2301" s="11"/>
      <c r="C2301" s="11"/>
      <c r="D2301" s="11"/>
      <c r="E2301" s="11"/>
      <c r="F2301" s="12"/>
      <c r="G2301" s="12"/>
      <c r="H2301" s="13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2"/>
      <c r="U2301" s="11"/>
      <c r="V2301" s="11"/>
      <c r="W2301" s="11"/>
      <c r="X2301" s="36"/>
      <c r="Y2301" s="36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2"/>
      <c r="AL2301" s="12"/>
      <c r="AM2301" s="12"/>
      <c r="AN2301" s="12"/>
      <c r="AO2301" s="11"/>
      <c r="AP2301" s="11"/>
      <c r="AQ2301" s="12"/>
      <c r="AR2301" s="12"/>
      <c r="AS2301" s="12"/>
      <c r="AT2301" s="11"/>
      <c r="AU2301" s="11"/>
      <c r="AV2301" s="11"/>
      <c r="AW2301" s="11"/>
      <c r="AX2301" s="11"/>
      <c r="AY2301" s="11"/>
      <c r="AZ2301" s="11"/>
      <c r="BA2301" s="11"/>
      <c r="BB2301" s="12"/>
      <c r="BC2301" s="11"/>
      <c r="BD2301" s="16"/>
      <c r="BE2301" s="16"/>
    </row>
    <row r="2302" spans="1:57" x14ac:dyDescent="0.3">
      <c r="A2302" s="11"/>
      <c r="B2302" s="11"/>
      <c r="C2302" s="11"/>
      <c r="D2302" s="11"/>
      <c r="E2302" s="11"/>
      <c r="F2302" s="12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2"/>
      <c r="U2302" s="11"/>
      <c r="V2302" s="11"/>
      <c r="W2302" s="11"/>
      <c r="X2302" s="36"/>
      <c r="Y2302" s="36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  <c r="BB2302" s="11"/>
      <c r="BC2302" s="11"/>
      <c r="BD2302" s="16"/>
      <c r="BE2302" s="16"/>
    </row>
    <row r="2303" spans="1:57" x14ac:dyDescent="0.3">
      <c r="A2303" s="11"/>
      <c r="B2303" s="11"/>
      <c r="C2303" s="11"/>
      <c r="D2303" s="11"/>
      <c r="E2303" s="11"/>
      <c r="F2303" s="12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2"/>
      <c r="U2303" s="11"/>
      <c r="V2303" s="11"/>
      <c r="W2303" s="11"/>
      <c r="X2303" s="36"/>
      <c r="Y2303" s="36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2"/>
      <c r="AL2303" s="11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  <c r="BB2303" s="11"/>
      <c r="BC2303" s="11"/>
      <c r="BD2303" s="16"/>
      <c r="BE2303" s="16"/>
    </row>
    <row r="2304" spans="1:57" x14ac:dyDescent="0.3">
      <c r="A2304" s="11"/>
      <c r="B2304" s="11"/>
      <c r="C2304" s="11"/>
      <c r="D2304" s="11"/>
      <c r="E2304" s="11"/>
      <c r="F2304" s="12"/>
      <c r="G2304" s="12"/>
      <c r="H2304" s="13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2"/>
      <c r="U2304" s="11"/>
      <c r="V2304" s="11"/>
      <c r="W2304" s="11"/>
      <c r="X2304" s="36"/>
      <c r="Y2304" s="36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2"/>
      <c r="AL2304" s="12"/>
      <c r="AM2304" s="12"/>
      <c r="AN2304" s="12"/>
      <c r="AO2304" s="11"/>
      <c r="AP2304" s="11"/>
      <c r="AQ2304" s="12"/>
      <c r="AR2304" s="12"/>
      <c r="AS2304" s="12"/>
      <c r="AT2304" s="11"/>
      <c r="AU2304" s="11"/>
      <c r="AV2304" s="11"/>
      <c r="AW2304" s="11"/>
      <c r="AX2304" s="11"/>
      <c r="AY2304" s="11"/>
      <c r="AZ2304" s="11"/>
      <c r="BA2304" s="11"/>
      <c r="BB2304" s="11"/>
      <c r="BC2304" s="11"/>
      <c r="BD2304" s="16"/>
      <c r="BE2304" s="16"/>
    </row>
    <row r="2305" spans="1:57" x14ac:dyDescent="0.3">
      <c r="A2305" s="11"/>
      <c r="B2305" s="11"/>
      <c r="C2305" s="11"/>
      <c r="D2305" s="11"/>
      <c r="E2305" s="11"/>
      <c r="F2305" s="12"/>
      <c r="G2305" s="12"/>
      <c r="H2305" s="13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2"/>
      <c r="U2305" s="11"/>
      <c r="V2305" s="11"/>
      <c r="W2305" s="11"/>
      <c r="X2305" s="36"/>
      <c r="Y2305" s="36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2"/>
      <c r="AL2305" s="12"/>
      <c r="AM2305" s="12"/>
      <c r="AN2305" s="12"/>
      <c r="AO2305" s="11"/>
      <c r="AP2305" s="11"/>
      <c r="AQ2305" s="12"/>
      <c r="AR2305" s="12"/>
      <c r="AS2305" s="12"/>
      <c r="AT2305" s="11"/>
      <c r="AU2305" s="11"/>
      <c r="AV2305" s="11"/>
      <c r="AW2305" s="11"/>
      <c r="AX2305" s="11"/>
      <c r="AY2305" s="11"/>
      <c r="AZ2305" s="11"/>
      <c r="BA2305" s="11"/>
      <c r="BB2305" s="11"/>
      <c r="BC2305" s="11"/>
      <c r="BD2305" s="16"/>
      <c r="BE2305" s="16"/>
    </row>
    <row r="2306" spans="1:57" x14ac:dyDescent="0.3">
      <c r="A2306" s="11"/>
      <c r="B2306" s="11"/>
      <c r="C2306" s="11"/>
      <c r="D2306" s="11"/>
      <c r="E2306" s="11"/>
      <c r="F2306" s="12"/>
      <c r="G2306" s="12"/>
      <c r="H2306" s="13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2"/>
      <c r="U2306" s="11"/>
      <c r="V2306" s="11"/>
      <c r="W2306" s="11"/>
      <c r="X2306" s="36"/>
      <c r="Y2306" s="36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2"/>
      <c r="AL2306" s="12"/>
      <c r="AM2306" s="12"/>
      <c r="AN2306" s="12"/>
      <c r="AO2306" s="12"/>
      <c r="AP2306" s="11"/>
      <c r="AQ2306" s="12"/>
      <c r="AR2306" s="12"/>
      <c r="AS2306" s="12"/>
      <c r="AT2306" s="11"/>
      <c r="AU2306" s="11"/>
      <c r="AV2306" s="11"/>
      <c r="AW2306" s="11"/>
      <c r="AX2306" s="11"/>
      <c r="AY2306" s="11"/>
      <c r="AZ2306" s="11"/>
      <c r="BA2306" s="11"/>
      <c r="BB2306" s="12"/>
      <c r="BC2306" s="11"/>
      <c r="BD2306" s="16"/>
      <c r="BE2306" s="16"/>
    </row>
    <row r="2307" spans="1:57" x14ac:dyDescent="0.3">
      <c r="A2307" s="11"/>
      <c r="B2307" s="11"/>
      <c r="C2307" s="11"/>
      <c r="D2307" s="11"/>
      <c r="E2307" s="11"/>
      <c r="F2307" s="12"/>
      <c r="G2307" s="12"/>
      <c r="H2307" s="13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2"/>
      <c r="U2307" s="11"/>
      <c r="V2307" s="11"/>
      <c r="W2307" s="11"/>
      <c r="X2307" s="36"/>
      <c r="Y2307" s="36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1"/>
      <c r="AU2307" s="11"/>
      <c r="AV2307" s="11"/>
      <c r="AW2307" s="11"/>
      <c r="AX2307" s="11"/>
      <c r="AY2307" s="11"/>
      <c r="AZ2307" s="11"/>
      <c r="BA2307" s="11"/>
      <c r="BB2307" s="12"/>
      <c r="BC2307" s="11"/>
      <c r="BD2307" s="16"/>
      <c r="BE2307" s="16"/>
    </row>
    <row r="2308" spans="1:57" x14ac:dyDescent="0.3">
      <c r="A2308" s="11"/>
      <c r="B2308" s="11"/>
      <c r="C2308" s="11"/>
      <c r="D2308" s="11"/>
      <c r="E2308" s="11"/>
      <c r="F2308" s="12"/>
      <c r="G2308" s="12"/>
      <c r="H2308" s="13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2"/>
      <c r="U2308" s="11"/>
      <c r="V2308" s="11"/>
      <c r="W2308" s="11"/>
      <c r="X2308" s="36"/>
      <c r="Y2308" s="36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2"/>
      <c r="AL2308" s="11"/>
      <c r="AM2308" s="12"/>
      <c r="AN2308" s="12"/>
      <c r="AO2308" s="11"/>
      <c r="AP2308" s="11"/>
      <c r="AQ2308" s="12"/>
      <c r="AR2308" s="12"/>
      <c r="AS2308" s="12"/>
      <c r="AT2308" s="11"/>
      <c r="AU2308" s="11"/>
      <c r="AV2308" s="11"/>
      <c r="AW2308" s="11"/>
      <c r="AX2308" s="11"/>
      <c r="AY2308" s="11"/>
      <c r="AZ2308" s="11"/>
      <c r="BA2308" s="11"/>
      <c r="BB2308" s="11"/>
      <c r="BC2308" s="11"/>
      <c r="BD2308" s="16"/>
      <c r="BE2308" s="16"/>
    </row>
    <row r="2309" spans="1:57" x14ac:dyDescent="0.3">
      <c r="A2309" s="11"/>
      <c r="B2309" s="11"/>
      <c r="C2309" s="11"/>
      <c r="D2309" s="11"/>
      <c r="E2309" s="11"/>
      <c r="F2309" s="12"/>
      <c r="G2309" s="12"/>
      <c r="H2309" s="13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2"/>
      <c r="U2309" s="11"/>
      <c r="V2309" s="11"/>
      <c r="W2309" s="11"/>
      <c r="X2309" s="36"/>
      <c r="Y2309" s="36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1"/>
      <c r="AU2309" s="11"/>
      <c r="AV2309" s="11"/>
      <c r="AW2309" s="11"/>
      <c r="AX2309" s="11"/>
      <c r="AY2309" s="11"/>
      <c r="AZ2309" s="11"/>
      <c r="BA2309" s="11"/>
      <c r="BB2309" s="12"/>
      <c r="BC2309" s="11"/>
      <c r="BD2309" s="16"/>
      <c r="BE2309" s="16"/>
    </row>
    <row r="2310" spans="1:57" x14ac:dyDescent="0.3">
      <c r="A2310" s="11"/>
      <c r="B2310" s="11"/>
      <c r="C2310" s="11"/>
      <c r="D2310" s="11"/>
      <c r="E2310" s="11"/>
      <c r="F2310" s="12"/>
      <c r="G2310" s="12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2"/>
      <c r="U2310" s="11"/>
      <c r="V2310" s="11"/>
      <c r="W2310" s="11"/>
      <c r="X2310" s="36"/>
      <c r="Y2310" s="36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2"/>
      <c r="AL2310" s="12"/>
      <c r="AM2310" s="11"/>
      <c r="AN2310" s="11"/>
      <c r="AO2310" s="11"/>
      <c r="AP2310" s="11"/>
      <c r="AQ2310" s="11"/>
      <c r="AR2310" s="11"/>
      <c r="AS2310" s="12"/>
      <c r="AT2310" s="11"/>
      <c r="AU2310" s="11"/>
      <c r="AV2310" s="11"/>
      <c r="AW2310" s="11"/>
      <c r="AX2310" s="11"/>
      <c r="AY2310" s="11"/>
      <c r="AZ2310" s="11"/>
      <c r="BA2310" s="11"/>
      <c r="BB2310" s="11"/>
      <c r="BC2310" s="11"/>
      <c r="BD2310" s="16"/>
      <c r="BE2310" s="16"/>
    </row>
    <row r="2311" spans="1:57" x14ac:dyDescent="0.3">
      <c r="A2311" s="11"/>
      <c r="B2311" s="11"/>
      <c r="C2311" s="11"/>
      <c r="D2311" s="11"/>
      <c r="E2311" s="11"/>
      <c r="F2311" s="12"/>
      <c r="G2311" s="12"/>
      <c r="H2311" s="13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2"/>
      <c r="U2311" s="11"/>
      <c r="V2311" s="11"/>
      <c r="W2311" s="11"/>
      <c r="X2311" s="36"/>
      <c r="Y2311" s="36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2"/>
      <c r="AL2311" s="11"/>
      <c r="AM2311" s="11"/>
      <c r="AN2311" s="11"/>
      <c r="AO2311" s="11"/>
      <c r="AP2311" s="11"/>
      <c r="AQ2311" s="12"/>
      <c r="AR2311" s="12"/>
      <c r="AS2311" s="12"/>
      <c r="AT2311" s="11"/>
      <c r="AU2311" s="11"/>
      <c r="AV2311" s="11"/>
      <c r="AW2311" s="11"/>
      <c r="AX2311" s="11"/>
      <c r="AY2311" s="11"/>
      <c r="AZ2311" s="11"/>
      <c r="BA2311" s="11"/>
      <c r="BB2311" s="12"/>
      <c r="BC2311" s="11"/>
      <c r="BD2311" s="16"/>
      <c r="BE2311" s="16"/>
    </row>
    <row r="2312" spans="1:57" x14ac:dyDescent="0.3">
      <c r="A2312" s="11"/>
      <c r="B2312" s="11"/>
      <c r="C2312" s="11"/>
      <c r="D2312" s="11"/>
      <c r="E2312" s="11"/>
      <c r="F2312" s="12"/>
      <c r="G2312" s="12"/>
      <c r="H2312" s="13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2"/>
      <c r="U2312" s="11"/>
      <c r="V2312" s="11"/>
      <c r="W2312" s="11"/>
      <c r="X2312" s="36"/>
      <c r="Y2312" s="36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2"/>
      <c r="AN2312" s="12"/>
      <c r="AO2312" s="11"/>
      <c r="AP2312" s="11"/>
      <c r="AQ2312" s="12"/>
      <c r="AR2312" s="12"/>
      <c r="AS2312" s="12"/>
      <c r="AT2312" s="11"/>
      <c r="AU2312" s="11"/>
      <c r="AV2312" s="11"/>
      <c r="AW2312" s="11"/>
      <c r="AX2312" s="11"/>
      <c r="AY2312" s="11"/>
      <c r="AZ2312" s="11"/>
      <c r="BA2312" s="11"/>
      <c r="BB2312" s="12"/>
      <c r="BC2312" s="11"/>
      <c r="BD2312" s="16"/>
      <c r="BE2312" s="16"/>
    </row>
    <row r="2313" spans="1:57" x14ac:dyDescent="0.3">
      <c r="A2313" s="11"/>
      <c r="B2313" s="11"/>
      <c r="C2313" s="11"/>
      <c r="D2313" s="11"/>
      <c r="E2313" s="11"/>
      <c r="F2313" s="12"/>
      <c r="G2313" s="12"/>
      <c r="H2313" s="13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2"/>
      <c r="U2313" s="11"/>
      <c r="V2313" s="11"/>
      <c r="W2313" s="11"/>
      <c r="X2313" s="36"/>
      <c r="Y2313" s="36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2"/>
      <c r="AL2313" s="12"/>
      <c r="AM2313" s="12"/>
      <c r="AN2313" s="12"/>
      <c r="AO2313" s="11"/>
      <c r="AP2313" s="11"/>
      <c r="AQ2313" s="12"/>
      <c r="AR2313" s="12"/>
      <c r="AS2313" s="12"/>
      <c r="AT2313" s="11"/>
      <c r="AU2313" s="11"/>
      <c r="AV2313" s="11"/>
      <c r="AW2313" s="11"/>
      <c r="AX2313" s="11"/>
      <c r="AY2313" s="11"/>
      <c r="AZ2313" s="11"/>
      <c r="BA2313" s="11"/>
      <c r="BB2313" s="12"/>
      <c r="BC2313" s="11"/>
      <c r="BD2313" s="16"/>
      <c r="BE2313" s="16"/>
    </row>
    <row r="2314" spans="1:57" x14ac:dyDescent="0.3">
      <c r="A2314" s="11"/>
      <c r="B2314" s="11"/>
      <c r="C2314" s="11"/>
      <c r="D2314" s="11"/>
      <c r="E2314" s="11"/>
      <c r="F2314" s="12"/>
      <c r="G2314" s="12"/>
      <c r="H2314" s="13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2"/>
      <c r="U2314" s="11"/>
      <c r="V2314" s="11"/>
      <c r="W2314" s="11"/>
      <c r="X2314" s="36"/>
      <c r="Y2314" s="36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2"/>
      <c r="AN2314" s="12"/>
      <c r="AO2314" s="11"/>
      <c r="AP2314" s="11"/>
      <c r="AQ2314" s="12"/>
      <c r="AR2314" s="12"/>
      <c r="AS2314" s="12"/>
      <c r="AT2314" s="11"/>
      <c r="AU2314" s="11"/>
      <c r="AV2314" s="11"/>
      <c r="AW2314" s="11"/>
      <c r="AX2314" s="11"/>
      <c r="AY2314" s="11"/>
      <c r="AZ2314" s="11"/>
      <c r="BA2314" s="11"/>
      <c r="BB2314" s="11"/>
      <c r="BC2314" s="11"/>
      <c r="BD2314" s="16"/>
      <c r="BE2314" s="16"/>
    </row>
    <row r="2315" spans="1:57" x14ac:dyDescent="0.3">
      <c r="A2315" s="11"/>
      <c r="B2315" s="11"/>
      <c r="C2315" s="11"/>
      <c r="D2315" s="11"/>
      <c r="E2315" s="11"/>
      <c r="F2315" s="12"/>
      <c r="G2315" s="12"/>
      <c r="H2315" s="13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2"/>
      <c r="U2315" s="11"/>
      <c r="V2315" s="11"/>
      <c r="W2315" s="11"/>
      <c r="X2315" s="36"/>
      <c r="Y2315" s="36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2"/>
      <c r="AL2315" s="12"/>
      <c r="AM2315" s="12"/>
      <c r="AN2315" s="12"/>
      <c r="AO2315" s="11"/>
      <c r="AP2315" s="11"/>
      <c r="AQ2315" s="12"/>
      <c r="AR2315" s="12"/>
      <c r="AS2315" s="12"/>
      <c r="AT2315" s="11"/>
      <c r="AU2315" s="11"/>
      <c r="AV2315" s="11"/>
      <c r="AW2315" s="11"/>
      <c r="AX2315" s="11"/>
      <c r="AY2315" s="11"/>
      <c r="AZ2315" s="11"/>
      <c r="BA2315" s="11"/>
      <c r="BB2315" s="12"/>
      <c r="BC2315" s="11"/>
      <c r="BD2315" s="16"/>
      <c r="BE2315" s="16"/>
    </row>
    <row r="2316" spans="1:57" x14ac:dyDescent="0.3">
      <c r="A2316" s="11"/>
      <c r="B2316" s="11"/>
      <c r="C2316" s="11"/>
      <c r="D2316" s="11"/>
      <c r="E2316" s="11"/>
      <c r="F2316" s="12"/>
      <c r="G2316" s="12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2"/>
      <c r="U2316" s="11"/>
      <c r="V2316" s="11"/>
      <c r="W2316" s="11"/>
      <c r="X2316" s="36"/>
      <c r="Y2316" s="36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2"/>
      <c r="AN2316" s="11"/>
      <c r="AO2316" s="11"/>
      <c r="AP2316" s="11"/>
      <c r="AQ2316" s="12"/>
      <c r="AR2316" s="11"/>
      <c r="AS2316" s="12"/>
      <c r="AT2316" s="11"/>
      <c r="AU2316" s="11"/>
      <c r="AV2316" s="11"/>
      <c r="AW2316" s="11"/>
      <c r="AX2316" s="11"/>
      <c r="AY2316" s="11"/>
      <c r="AZ2316" s="11"/>
      <c r="BA2316" s="11"/>
      <c r="BB2316" s="12"/>
      <c r="BC2316" s="11"/>
      <c r="BD2316" s="16"/>
      <c r="BE2316" s="16"/>
    </row>
    <row r="2317" spans="1:57" x14ac:dyDescent="0.3">
      <c r="A2317" s="11"/>
      <c r="B2317" s="11"/>
      <c r="C2317" s="11"/>
      <c r="D2317" s="11"/>
      <c r="E2317" s="11"/>
      <c r="F2317" s="12"/>
      <c r="G2317" s="12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2"/>
      <c r="U2317" s="11"/>
      <c r="V2317" s="11"/>
      <c r="W2317" s="11"/>
      <c r="X2317" s="36"/>
      <c r="Y2317" s="36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2"/>
      <c r="AN2317" s="11"/>
      <c r="AO2317" s="11"/>
      <c r="AP2317" s="11"/>
      <c r="AQ2317" s="12"/>
      <c r="AR2317" s="11"/>
      <c r="AS2317" s="12"/>
      <c r="AT2317" s="11"/>
      <c r="AU2317" s="11"/>
      <c r="AV2317" s="11"/>
      <c r="AW2317" s="11"/>
      <c r="AX2317" s="11"/>
      <c r="AY2317" s="11"/>
      <c r="AZ2317" s="11"/>
      <c r="BA2317" s="11"/>
      <c r="BB2317" s="12"/>
      <c r="BC2317" s="11"/>
      <c r="BD2317" s="16"/>
      <c r="BE2317" s="16"/>
    </row>
    <row r="2318" spans="1:57" x14ac:dyDescent="0.3">
      <c r="A2318" s="11"/>
      <c r="B2318" s="11"/>
      <c r="C2318" s="11"/>
      <c r="D2318" s="11"/>
      <c r="E2318" s="11"/>
      <c r="F2318" s="12"/>
      <c r="G2318" s="12"/>
      <c r="H2318" s="13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2"/>
      <c r="U2318" s="11"/>
      <c r="V2318" s="11"/>
      <c r="W2318" s="11"/>
      <c r="X2318" s="36"/>
      <c r="Y2318" s="36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2"/>
      <c r="AL2318" s="12"/>
      <c r="AM2318" s="11"/>
      <c r="AN2318" s="11"/>
      <c r="AO2318" s="11"/>
      <c r="AP2318" s="11"/>
      <c r="AQ2318" s="11"/>
      <c r="AR2318" s="11"/>
      <c r="AS2318" s="12"/>
      <c r="AT2318" s="11"/>
      <c r="AU2318" s="11"/>
      <c r="AV2318" s="11"/>
      <c r="AW2318" s="11"/>
      <c r="AX2318" s="11"/>
      <c r="AY2318" s="11"/>
      <c r="AZ2318" s="11"/>
      <c r="BA2318" s="11"/>
      <c r="BB2318" s="12"/>
      <c r="BC2318" s="11"/>
      <c r="BD2318" s="16"/>
      <c r="BE2318" s="16"/>
    </row>
    <row r="2319" spans="1:57" x14ac:dyDescent="0.3">
      <c r="A2319" s="11"/>
      <c r="B2319" s="11"/>
      <c r="C2319" s="11"/>
      <c r="D2319" s="11"/>
      <c r="E2319" s="11"/>
      <c r="F2319" s="12"/>
      <c r="G2319" s="12"/>
      <c r="H2319" s="13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2"/>
      <c r="U2319" s="11"/>
      <c r="V2319" s="11"/>
      <c r="W2319" s="11"/>
      <c r="X2319" s="36"/>
      <c r="Y2319" s="36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2"/>
      <c r="AN2319" s="12"/>
      <c r="AO2319" s="11"/>
      <c r="AP2319" s="11"/>
      <c r="AQ2319" s="12"/>
      <c r="AR2319" s="12"/>
      <c r="AS2319" s="12"/>
      <c r="AT2319" s="11"/>
      <c r="AU2319" s="11"/>
      <c r="AV2319" s="11"/>
      <c r="AW2319" s="11"/>
      <c r="AX2319" s="11"/>
      <c r="AY2319" s="11"/>
      <c r="AZ2319" s="11"/>
      <c r="BA2319" s="11"/>
      <c r="BB2319" s="12"/>
      <c r="BC2319" s="11"/>
      <c r="BD2319" s="16"/>
      <c r="BE2319" s="16"/>
    </row>
    <row r="2320" spans="1:57" x14ac:dyDescent="0.3">
      <c r="A2320" s="11"/>
      <c r="B2320" s="11"/>
      <c r="C2320" s="11"/>
      <c r="D2320" s="11"/>
      <c r="E2320" s="11"/>
      <c r="F2320" s="12"/>
      <c r="G2320" s="12"/>
      <c r="H2320" s="13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2"/>
      <c r="U2320" s="11"/>
      <c r="V2320" s="11"/>
      <c r="W2320" s="11"/>
      <c r="X2320" s="36"/>
      <c r="Y2320" s="36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2"/>
      <c r="AL2320" s="11"/>
      <c r="AM2320" s="11"/>
      <c r="AN2320" s="11"/>
      <c r="AO2320" s="11"/>
      <c r="AP2320" s="11"/>
      <c r="AQ2320" s="11"/>
      <c r="AR2320" s="11"/>
      <c r="AS2320" s="12"/>
      <c r="AT2320" s="11"/>
      <c r="AU2320" s="11"/>
      <c r="AV2320" s="11"/>
      <c r="AW2320" s="11"/>
      <c r="AX2320" s="11"/>
      <c r="AY2320" s="11"/>
      <c r="AZ2320" s="11"/>
      <c r="BA2320" s="11"/>
      <c r="BB2320" s="11"/>
      <c r="BC2320" s="11"/>
      <c r="BD2320" s="16"/>
      <c r="BE2320" s="16"/>
    </row>
    <row r="2321" spans="1:57" x14ac:dyDescent="0.3">
      <c r="A2321" s="11"/>
      <c r="B2321" s="11"/>
      <c r="C2321" s="11"/>
      <c r="D2321" s="11"/>
      <c r="E2321" s="11"/>
      <c r="F2321" s="12"/>
      <c r="G2321" s="12"/>
      <c r="H2321" s="13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2"/>
      <c r="U2321" s="11"/>
      <c r="V2321" s="11"/>
      <c r="W2321" s="11"/>
      <c r="X2321" s="36"/>
      <c r="Y2321" s="36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2"/>
      <c r="AR2321" s="12"/>
      <c r="AS2321" s="12"/>
      <c r="AT2321" s="11"/>
      <c r="AU2321" s="11"/>
      <c r="AV2321" s="11"/>
      <c r="AW2321" s="11"/>
      <c r="AX2321" s="11"/>
      <c r="AY2321" s="11"/>
      <c r="AZ2321" s="11"/>
      <c r="BA2321" s="11"/>
      <c r="BB2321" s="12"/>
      <c r="BC2321" s="11"/>
      <c r="BD2321" s="16"/>
      <c r="BE2321" s="16"/>
    </row>
    <row r="2322" spans="1:57" x14ac:dyDescent="0.3">
      <c r="A2322" s="11"/>
      <c r="B2322" s="11"/>
      <c r="C2322" s="11"/>
      <c r="D2322" s="11"/>
      <c r="E2322" s="11"/>
      <c r="F2322" s="12"/>
      <c r="G2322" s="12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2"/>
      <c r="U2322" s="11"/>
      <c r="V2322" s="11"/>
      <c r="W2322" s="11"/>
      <c r="X2322" s="36"/>
      <c r="Y2322" s="36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2"/>
      <c r="AT2322" s="11"/>
      <c r="AU2322" s="11"/>
      <c r="AV2322" s="11"/>
      <c r="AW2322" s="11"/>
      <c r="AX2322" s="11"/>
      <c r="AY2322" s="11"/>
      <c r="AZ2322" s="11"/>
      <c r="BA2322" s="11"/>
      <c r="BB2322" s="12"/>
      <c r="BC2322" s="11"/>
      <c r="BD2322" s="16"/>
      <c r="BE2322" s="16"/>
    </row>
    <row r="2323" spans="1:57" x14ac:dyDescent="0.3">
      <c r="A2323" s="11"/>
      <c r="B2323" s="11"/>
      <c r="C2323" s="11"/>
      <c r="D2323" s="11"/>
      <c r="E2323" s="11"/>
      <c r="F2323" s="12"/>
      <c r="G2323" s="12"/>
      <c r="H2323" s="13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2"/>
      <c r="U2323" s="11"/>
      <c r="V2323" s="11"/>
      <c r="W2323" s="11"/>
      <c r="X2323" s="36"/>
      <c r="Y2323" s="36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2"/>
      <c r="AL2323" s="12"/>
      <c r="AM2323" s="11"/>
      <c r="AN2323" s="11"/>
      <c r="AO2323" s="11"/>
      <c r="AP2323" s="11"/>
      <c r="AQ2323" s="11"/>
      <c r="AR2323" s="11"/>
      <c r="AS2323" s="12"/>
      <c r="AT2323" s="11"/>
      <c r="AU2323" s="11"/>
      <c r="AV2323" s="11"/>
      <c r="AW2323" s="11"/>
      <c r="AX2323" s="11"/>
      <c r="AY2323" s="11"/>
      <c r="AZ2323" s="11"/>
      <c r="BA2323" s="11"/>
      <c r="BB2323" s="11"/>
      <c r="BC2323" s="11"/>
      <c r="BD2323" s="16"/>
      <c r="BE2323" s="16"/>
    </row>
    <row r="2324" spans="1:57" x14ac:dyDescent="0.3">
      <c r="A2324" s="11"/>
      <c r="B2324" s="11"/>
      <c r="C2324" s="11"/>
      <c r="D2324" s="11"/>
      <c r="E2324" s="11"/>
      <c r="F2324" s="12"/>
      <c r="G2324" s="12"/>
      <c r="H2324" s="13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2"/>
      <c r="U2324" s="11"/>
      <c r="V2324" s="11"/>
      <c r="W2324" s="11"/>
      <c r="X2324" s="36"/>
      <c r="Y2324" s="36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2"/>
      <c r="AL2324" s="12"/>
      <c r="AM2324" s="12"/>
      <c r="AN2324" s="12"/>
      <c r="AO2324" s="11"/>
      <c r="AP2324" s="11"/>
      <c r="AQ2324" s="12"/>
      <c r="AR2324" s="11"/>
      <c r="AS2324" s="12"/>
      <c r="AT2324" s="11"/>
      <c r="AU2324" s="11"/>
      <c r="AV2324" s="11"/>
      <c r="AW2324" s="11"/>
      <c r="AX2324" s="11"/>
      <c r="AY2324" s="11"/>
      <c r="AZ2324" s="11"/>
      <c r="BA2324" s="11"/>
      <c r="BB2324" s="11"/>
      <c r="BC2324" s="11"/>
      <c r="BD2324" s="16"/>
      <c r="BE2324" s="16"/>
    </row>
    <row r="2325" spans="1:57" x14ac:dyDescent="0.3">
      <c r="A2325" s="11"/>
      <c r="B2325" s="11"/>
      <c r="C2325" s="11"/>
      <c r="D2325" s="11"/>
      <c r="E2325" s="11"/>
      <c r="F2325" s="12"/>
      <c r="G2325" s="12"/>
      <c r="H2325" s="13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2"/>
      <c r="U2325" s="11"/>
      <c r="V2325" s="11"/>
      <c r="W2325" s="11"/>
      <c r="X2325" s="36"/>
      <c r="Y2325" s="36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2"/>
      <c r="AN2325" s="12"/>
      <c r="AO2325" s="12"/>
      <c r="AP2325" s="12"/>
      <c r="AQ2325" s="12"/>
      <c r="AR2325" s="12"/>
      <c r="AS2325" s="12"/>
      <c r="AT2325" s="11"/>
      <c r="AU2325" s="11"/>
      <c r="AV2325" s="11"/>
      <c r="AW2325" s="11"/>
      <c r="AX2325" s="11"/>
      <c r="AY2325" s="11"/>
      <c r="AZ2325" s="11"/>
      <c r="BA2325" s="11"/>
      <c r="BB2325" s="12"/>
      <c r="BC2325" s="11"/>
      <c r="BD2325" s="16"/>
      <c r="BE2325" s="16"/>
    </row>
    <row r="2326" spans="1:57" x14ac:dyDescent="0.3">
      <c r="A2326" s="11"/>
      <c r="B2326" s="11"/>
      <c r="C2326" s="11"/>
      <c r="D2326" s="11"/>
      <c r="E2326" s="11"/>
      <c r="F2326" s="12"/>
      <c r="G2326" s="12"/>
      <c r="H2326" s="13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2"/>
      <c r="U2326" s="11"/>
      <c r="V2326" s="11"/>
      <c r="W2326" s="11"/>
      <c r="X2326" s="36"/>
      <c r="Y2326" s="36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1"/>
      <c r="AU2326" s="11"/>
      <c r="AV2326" s="11"/>
      <c r="AW2326" s="11"/>
      <c r="AX2326" s="11"/>
      <c r="AY2326" s="11"/>
      <c r="AZ2326" s="11"/>
      <c r="BA2326" s="11"/>
      <c r="BB2326" s="12"/>
      <c r="BC2326" s="11"/>
      <c r="BD2326" s="16"/>
      <c r="BE2326" s="16"/>
    </row>
    <row r="2327" spans="1:57" x14ac:dyDescent="0.3">
      <c r="A2327" s="11"/>
      <c r="B2327" s="11"/>
      <c r="C2327" s="11"/>
      <c r="D2327" s="11"/>
      <c r="E2327" s="11"/>
      <c r="F2327" s="12"/>
      <c r="G2327" s="12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2"/>
      <c r="U2327" s="11"/>
      <c r="V2327" s="11"/>
      <c r="W2327" s="11"/>
      <c r="X2327" s="36"/>
      <c r="Y2327" s="36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2"/>
      <c r="AL2327" s="11"/>
      <c r="AM2327" s="11"/>
      <c r="AN2327" s="11"/>
      <c r="AO2327" s="11"/>
      <c r="AP2327" s="11"/>
      <c r="AQ2327" s="11"/>
      <c r="AR2327" s="11"/>
      <c r="AS2327" s="12"/>
      <c r="AT2327" s="11"/>
      <c r="AU2327" s="11"/>
      <c r="AV2327" s="11"/>
      <c r="AW2327" s="11"/>
      <c r="AX2327" s="11"/>
      <c r="AY2327" s="11"/>
      <c r="AZ2327" s="11"/>
      <c r="BA2327" s="11"/>
      <c r="BB2327" s="11"/>
      <c r="BC2327" s="11"/>
      <c r="BD2327" s="16"/>
      <c r="BE2327" s="16"/>
    </row>
    <row r="2328" spans="1:57" x14ac:dyDescent="0.3">
      <c r="A2328" s="11"/>
      <c r="B2328" s="11"/>
      <c r="C2328" s="11"/>
      <c r="D2328" s="11"/>
      <c r="E2328" s="11"/>
      <c r="F2328" s="12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2"/>
      <c r="U2328" s="11"/>
      <c r="V2328" s="11"/>
      <c r="W2328" s="11"/>
      <c r="X2328" s="36"/>
      <c r="Y2328" s="36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  <c r="BB2328" s="11"/>
      <c r="BC2328" s="11"/>
      <c r="BD2328" s="16"/>
      <c r="BE2328" s="16"/>
    </row>
    <row r="2329" spans="1:57" x14ac:dyDescent="0.3">
      <c r="A2329" s="11"/>
      <c r="B2329" s="11"/>
      <c r="C2329" s="11"/>
      <c r="D2329" s="11"/>
      <c r="E2329" s="11"/>
      <c r="F2329" s="12"/>
      <c r="G2329" s="12"/>
      <c r="H2329" s="13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2"/>
      <c r="U2329" s="11"/>
      <c r="V2329" s="11"/>
      <c r="W2329" s="11"/>
      <c r="X2329" s="36"/>
      <c r="Y2329" s="36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2"/>
      <c r="AL2329" s="12"/>
      <c r="AM2329" s="11"/>
      <c r="AN2329" s="11"/>
      <c r="AO2329" s="11"/>
      <c r="AP2329" s="11"/>
      <c r="AQ2329" s="11"/>
      <c r="AR2329" s="11"/>
      <c r="AS2329" s="12"/>
      <c r="AT2329" s="11"/>
      <c r="AU2329" s="11"/>
      <c r="AV2329" s="11"/>
      <c r="AW2329" s="11"/>
      <c r="AX2329" s="11"/>
      <c r="AY2329" s="11"/>
      <c r="AZ2329" s="11"/>
      <c r="BA2329" s="11"/>
      <c r="BB2329" s="11"/>
      <c r="BC2329" s="11"/>
      <c r="BD2329" s="16"/>
      <c r="BE2329" s="16"/>
    </row>
    <row r="2330" spans="1:57" x14ac:dyDescent="0.3">
      <c r="A2330" s="11"/>
      <c r="B2330" s="11"/>
      <c r="C2330" s="11"/>
      <c r="D2330" s="11"/>
      <c r="E2330" s="11"/>
      <c r="F2330" s="12"/>
      <c r="G2330" s="12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2"/>
      <c r="U2330" s="11"/>
      <c r="V2330" s="11"/>
      <c r="W2330" s="11"/>
      <c r="X2330" s="36"/>
      <c r="Y2330" s="36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2"/>
      <c r="AR2330" s="11"/>
      <c r="AS2330" s="12"/>
      <c r="AT2330" s="11"/>
      <c r="AU2330" s="11"/>
      <c r="AV2330" s="11"/>
      <c r="AW2330" s="11"/>
      <c r="AX2330" s="11"/>
      <c r="AY2330" s="11"/>
      <c r="AZ2330" s="11"/>
      <c r="BA2330" s="11"/>
      <c r="BB2330" s="12"/>
      <c r="BC2330" s="11"/>
      <c r="BD2330" s="16"/>
      <c r="BE2330" s="16"/>
    </row>
    <row r="2331" spans="1:57" x14ac:dyDescent="0.3">
      <c r="A2331" s="11"/>
      <c r="B2331" s="11"/>
      <c r="C2331" s="11"/>
      <c r="D2331" s="11"/>
      <c r="E2331" s="11"/>
      <c r="F2331" s="12"/>
      <c r="G2331" s="12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2"/>
      <c r="U2331" s="11"/>
      <c r="V2331" s="11"/>
      <c r="W2331" s="11"/>
      <c r="X2331" s="36"/>
      <c r="Y2331" s="36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2"/>
      <c r="AR2331" s="11"/>
      <c r="AS2331" s="12"/>
      <c r="AT2331" s="11"/>
      <c r="AU2331" s="11"/>
      <c r="AV2331" s="11"/>
      <c r="AW2331" s="11"/>
      <c r="AX2331" s="11"/>
      <c r="AY2331" s="11"/>
      <c r="AZ2331" s="11"/>
      <c r="BA2331" s="11"/>
      <c r="BB2331" s="12"/>
      <c r="BC2331" s="11"/>
      <c r="BD2331" s="16"/>
      <c r="BE2331" s="16"/>
    </row>
    <row r="2332" spans="1:57" x14ac:dyDescent="0.3">
      <c r="A2332" s="11"/>
      <c r="B2332" s="11"/>
      <c r="C2332" s="11"/>
      <c r="D2332" s="11"/>
      <c r="E2332" s="11"/>
      <c r="F2332" s="12"/>
      <c r="G2332" s="12"/>
      <c r="H2332" s="13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2"/>
      <c r="U2332" s="11"/>
      <c r="V2332" s="11"/>
      <c r="W2332" s="11"/>
      <c r="X2332" s="36"/>
      <c r="Y2332" s="36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1"/>
      <c r="AU2332" s="11"/>
      <c r="AV2332" s="11"/>
      <c r="AW2332" s="11"/>
      <c r="AX2332" s="11"/>
      <c r="AY2332" s="11"/>
      <c r="AZ2332" s="11"/>
      <c r="BA2332" s="11"/>
      <c r="BB2332" s="11"/>
      <c r="BC2332" s="11"/>
      <c r="BD2332" s="16"/>
      <c r="BE2332" s="16"/>
    </row>
    <row r="2333" spans="1:57" x14ac:dyDescent="0.3">
      <c r="A2333" s="11"/>
      <c r="B2333" s="11"/>
      <c r="C2333" s="11"/>
      <c r="D2333" s="11"/>
      <c r="E2333" s="11"/>
      <c r="F2333" s="12"/>
      <c r="G2333" s="12"/>
      <c r="H2333" s="13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2"/>
      <c r="U2333" s="11"/>
      <c r="V2333" s="11"/>
      <c r="W2333" s="11"/>
      <c r="X2333" s="36"/>
      <c r="Y2333" s="36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2"/>
      <c r="AL2333" s="12"/>
      <c r="AM2333" s="12"/>
      <c r="AN2333" s="12"/>
      <c r="AO2333" s="11"/>
      <c r="AP2333" s="11"/>
      <c r="AQ2333" s="12"/>
      <c r="AR2333" s="12"/>
      <c r="AS2333" s="12"/>
      <c r="AT2333" s="11"/>
      <c r="AU2333" s="11"/>
      <c r="AV2333" s="11"/>
      <c r="AW2333" s="11"/>
      <c r="AX2333" s="11"/>
      <c r="AY2333" s="11"/>
      <c r="AZ2333" s="11"/>
      <c r="BA2333" s="11"/>
      <c r="BB2333" s="12"/>
      <c r="BC2333" s="11"/>
      <c r="BD2333" s="16"/>
      <c r="BE2333" s="16"/>
    </row>
    <row r="2334" spans="1:57" x14ac:dyDescent="0.3">
      <c r="A2334" s="11"/>
      <c r="B2334" s="11"/>
      <c r="C2334" s="11"/>
      <c r="D2334" s="11"/>
      <c r="E2334" s="11"/>
      <c r="F2334" s="12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2"/>
      <c r="U2334" s="11"/>
      <c r="V2334" s="11"/>
      <c r="W2334" s="11"/>
      <c r="X2334" s="36"/>
      <c r="Y2334" s="36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  <c r="BB2334" s="11"/>
      <c r="BC2334" s="11"/>
      <c r="BD2334" s="16"/>
      <c r="BE2334" s="16"/>
    </row>
    <row r="2335" spans="1:57" x14ac:dyDescent="0.3">
      <c r="A2335" s="11"/>
      <c r="B2335" s="11"/>
      <c r="C2335" s="11"/>
      <c r="D2335" s="11"/>
      <c r="E2335" s="11"/>
      <c r="F2335" s="12"/>
      <c r="G2335" s="12"/>
      <c r="H2335" s="13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2"/>
      <c r="U2335" s="11"/>
      <c r="V2335" s="11"/>
      <c r="W2335" s="11"/>
      <c r="X2335" s="36"/>
      <c r="Y2335" s="36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2"/>
      <c r="AL2335" s="11"/>
      <c r="AM2335" s="12"/>
      <c r="AN2335" s="12"/>
      <c r="AO2335" s="12"/>
      <c r="AP2335" s="12"/>
      <c r="AQ2335" s="12"/>
      <c r="AR2335" s="12"/>
      <c r="AS2335" s="12"/>
      <c r="AT2335" s="11"/>
      <c r="AU2335" s="11"/>
      <c r="AV2335" s="11"/>
      <c r="AW2335" s="11"/>
      <c r="AX2335" s="11"/>
      <c r="AY2335" s="11"/>
      <c r="AZ2335" s="11"/>
      <c r="BA2335" s="11"/>
      <c r="BB2335" s="12"/>
      <c r="BC2335" s="11"/>
      <c r="BD2335" s="16"/>
      <c r="BE2335" s="16"/>
    </row>
    <row r="2336" spans="1:57" x14ac:dyDescent="0.3">
      <c r="A2336" s="11"/>
      <c r="B2336" s="11"/>
      <c r="C2336" s="11"/>
      <c r="D2336" s="11"/>
      <c r="E2336" s="11"/>
      <c r="F2336" s="12"/>
      <c r="G2336" s="12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2"/>
      <c r="U2336" s="11"/>
      <c r="V2336" s="11"/>
      <c r="W2336" s="11"/>
      <c r="X2336" s="36"/>
      <c r="Y2336" s="36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2"/>
      <c r="AL2336" s="12"/>
      <c r="AM2336" s="12"/>
      <c r="AN2336" s="11"/>
      <c r="AO2336" s="11"/>
      <c r="AP2336" s="11"/>
      <c r="AQ2336" s="12"/>
      <c r="AR2336" s="11"/>
      <c r="AS2336" s="12"/>
      <c r="AT2336" s="11"/>
      <c r="AU2336" s="11"/>
      <c r="AV2336" s="11"/>
      <c r="AW2336" s="11"/>
      <c r="AX2336" s="11"/>
      <c r="AY2336" s="11"/>
      <c r="AZ2336" s="11"/>
      <c r="BA2336" s="11"/>
      <c r="BB2336" s="12"/>
      <c r="BC2336" s="11"/>
      <c r="BD2336" s="16"/>
      <c r="BE2336" s="16"/>
    </row>
    <row r="2337" spans="1:57" x14ac:dyDescent="0.3">
      <c r="A2337" s="11"/>
      <c r="B2337" s="11"/>
      <c r="C2337" s="11"/>
      <c r="D2337" s="11"/>
      <c r="E2337" s="11"/>
      <c r="F2337" s="12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2"/>
      <c r="U2337" s="11"/>
      <c r="V2337" s="11"/>
      <c r="W2337" s="11"/>
      <c r="X2337" s="36"/>
      <c r="Y2337" s="36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  <c r="BB2337" s="11"/>
      <c r="BC2337" s="11"/>
      <c r="BD2337" s="16"/>
      <c r="BE2337" s="16"/>
    </row>
    <row r="2338" spans="1:57" x14ac:dyDescent="0.3">
      <c r="A2338" s="11"/>
      <c r="B2338" s="11"/>
      <c r="C2338" s="11"/>
      <c r="D2338" s="11"/>
      <c r="E2338" s="11"/>
      <c r="F2338" s="12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2"/>
      <c r="U2338" s="11"/>
      <c r="V2338" s="11"/>
      <c r="W2338" s="11"/>
      <c r="X2338" s="36"/>
      <c r="Y2338" s="36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  <c r="BB2338" s="11"/>
      <c r="BC2338" s="11"/>
      <c r="BD2338" s="16"/>
      <c r="BE2338" s="16"/>
    </row>
    <row r="2339" spans="1:57" x14ac:dyDescent="0.3">
      <c r="A2339" s="11"/>
      <c r="B2339" s="11"/>
      <c r="C2339" s="11"/>
      <c r="D2339" s="11"/>
      <c r="E2339" s="11"/>
      <c r="F2339" s="12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2"/>
      <c r="U2339" s="11"/>
      <c r="V2339" s="11"/>
      <c r="W2339" s="11"/>
      <c r="X2339" s="36"/>
      <c r="Y2339" s="36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  <c r="BB2339" s="11"/>
      <c r="BC2339" s="11"/>
      <c r="BD2339" s="16"/>
      <c r="BE2339" s="16"/>
    </row>
    <row r="2340" spans="1:57" x14ac:dyDescent="0.3">
      <c r="A2340" s="11"/>
      <c r="B2340" s="11"/>
      <c r="C2340" s="11"/>
      <c r="D2340" s="11"/>
      <c r="E2340" s="11"/>
      <c r="F2340" s="12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2"/>
      <c r="U2340" s="11"/>
      <c r="V2340" s="11"/>
      <c r="W2340" s="11"/>
      <c r="X2340" s="36"/>
      <c r="Y2340" s="36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  <c r="BB2340" s="11"/>
      <c r="BC2340" s="11"/>
      <c r="BD2340" s="16"/>
      <c r="BE2340" s="16"/>
    </row>
    <row r="2341" spans="1:57" x14ac:dyDescent="0.3">
      <c r="A2341" s="11"/>
      <c r="B2341" s="11"/>
      <c r="C2341" s="11"/>
      <c r="D2341" s="11"/>
      <c r="E2341" s="11"/>
      <c r="F2341" s="12"/>
      <c r="G2341" s="12"/>
      <c r="H2341" s="13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2"/>
      <c r="U2341" s="11"/>
      <c r="V2341" s="11"/>
      <c r="W2341" s="11"/>
      <c r="X2341" s="36"/>
      <c r="Y2341" s="36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2"/>
      <c r="AL2341" s="11"/>
      <c r="AM2341" s="11"/>
      <c r="AN2341" s="11"/>
      <c r="AO2341" s="11"/>
      <c r="AP2341" s="11"/>
      <c r="AQ2341" s="12"/>
      <c r="AR2341" s="12"/>
      <c r="AS2341" s="12"/>
      <c r="AT2341" s="11"/>
      <c r="AU2341" s="11"/>
      <c r="AV2341" s="11"/>
      <c r="AW2341" s="11"/>
      <c r="AX2341" s="11"/>
      <c r="AY2341" s="11"/>
      <c r="AZ2341" s="11"/>
      <c r="BA2341" s="11"/>
      <c r="BB2341" s="12"/>
      <c r="BC2341" s="11"/>
      <c r="BD2341" s="16"/>
      <c r="BE2341" s="16"/>
    </row>
    <row r="2342" spans="1:57" x14ac:dyDescent="0.3">
      <c r="A2342" s="11"/>
      <c r="B2342" s="11"/>
      <c r="C2342" s="11"/>
      <c r="D2342" s="11"/>
      <c r="E2342" s="11"/>
      <c r="F2342" s="12"/>
      <c r="G2342" s="12"/>
      <c r="H2342" s="13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2"/>
      <c r="U2342" s="11"/>
      <c r="V2342" s="11"/>
      <c r="W2342" s="11"/>
      <c r="X2342" s="36"/>
      <c r="Y2342" s="36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2"/>
      <c r="AL2342" s="11"/>
      <c r="AM2342" s="12"/>
      <c r="AN2342" s="12"/>
      <c r="AO2342" s="11"/>
      <c r="AP2342" s="11"/>
      <c r="AQ2342" s="12"/>
      <c r="AR2342" s="12"/>
      <c r="AS2342" s="12"/>
      <c r="AT2342" s="11"/>
      <c r="AU2342" s="11"/>
      <c r="AV2342" s="11"/>
      <c r="AW2342" s="11"/>
      <c r="AX2342" s="11"/>
      <c r="AY2342" s="11"/>
      <c r="AZ2342" s="11"/>
      <c r="BA2342" s="11"/>
      <c r="BB2342" s="12"/>
      <c r="BC2342" s="11"/>
      <c r="BD2342" s="16"/>
      <c r="BE2342" s="16"/>
    </row>
    <row r="2343" spans="1:57" x14ac:dyDescent="0.3">
      <c r="A2343" s="11"/>
      <c r="B2343" s="11"/>
      <c r="C2343" s="11"/>
      <c r="D2343" s="11"/>
      <c r="E2343" s="11"/>
      <c r="F2343" s="12"/>
      <c r="G2343" s="12"/>
      <c r="H2343" s="13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2"/>
      <c r="U2343" s="11"/>
      <c r="V2343" s="11"/>
      <c r="W2343" s="11"/>
      <c r="X2343" s="36"/>
      <c r="Y2343" s="36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2"/>
      <c r="AL2343" s="12"/>
      <c r="AM2343" s="12"/>
      <c r="AN2343" s="12"/>
      <c r="AO2343" s="11"/>
      <c r="AP2343" s="11"/>
      <c r="AQ2343" s="12"/>
      <c r="AR2343" s="12"/>
      <c r="AS2343" s="12"/>
      <c r="AT2343" s="11"/>
      <c r="AU2343" s="11"/>
      <c r="AV2343" s="11"/>
      <c r="AW2343" s="11"/>
      <c r="AX2343" s="11"/>
      <c r="AY2343" s="11"/>
      <c r="AZ2343" s="11"/>
      <c r="BA2343" s="11"/>
      <c r="BB2343" s="12"/>
      <c r="BC2343" s="11"/>
      <c r="BD2343" s="16"/>
      <c r="BE2343" s="16"/>
    </row>
    <row r="2344" spans="1:57" x14ac:dyDescent="0.3">
      <c r="A2344" s="11"/>
      <c r="B2344" s="11"/>
      <c r="C2344" s="11"/>
      <c r="D2344" s="11"/>
      <c r="E2344" s="11"/>
      <c r="F2344" s="12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2"/>
      <c r="U2344" s="11"/>
      <c r="V2344" s="11"/>
      <c r="W2344" s="11"/>
      <c r="X2344" s="36"/>
      <c r="Y2344" s="36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  <c r="BB2344" s="11"/>
      <c r="BC2344" s="11"/>
      <c r="BD2344" s="16"/>
      <c r="BE2344" s="16"/>
    </row>
    <row r="2345" spans="1:57" x14ac:dyDescent="0.3">
      <c r="A2345" s="11"/>
      <c r="B2345" s="11"/>
      <c r="C2345" s="11"/>
      <c r="D2345" s="11"/>
      <c r="E2345" s="11"/>
      <c r="F2345" s="12"/>
      <c r="G2345" s="12"/>
      <c r="H2345" s="13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2"/>
      <c r="U2345" s="11"/>
      <c r="V2345" s="11"/>
      <c r="W2345" s="11"/>
      <c r="X2345" s="36"/>
      <c r="Y2345" s="36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2"/>
      <c r="AL2345" s="12"/>
      <c r="AM2345" s="11"/>
      <c r="AN2345" s="11"/>
      <c r="AO2345" s="11"/>
      <c r="AP2345" s="11"/>
      <c r="AQ2345" s="11"/>
      <c r="AR2345" s="11"/>
      <c r="AS2345" s="12"/>
      <c r="AT2345" s="11"/>
      <c r="AU2345" s="11"/>
      <c r="AV2345" s="11"/>
      <c r="AW2345" s="11"/>
      <c r="AX2345" s="11"/>
      <c r="AY2345" s="11"/>
      <c r="AZ2345" s="11"/>
      <c r="BA2345" s="11"/>
      <c r="BB2345" s="11"/>
      <c r="BC2345" s="11"/>
      <c r="BD2345" s="16"/>
      <c r="BE2345" s="16"/>
    </row>
    <row r="2346" spans="1:57" x14ac:dyDescent="0.3">
      <c r="A2346" s="11"/>
      <c r="B2346" s="11"/>
      <c r="C2346" s="11"/>
      <c r="D2346" s="11"/>
      <c r="E2346" s="11"/>
      <c r="F2346" s="12"/>
      <c r="G2346" s="12"/>
      <c r="H2346" s="13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2"/>
      <c r="U2346" s="11"/>
      <c r="V2346" s="11"/>
      <c r="W2346" s="11"/>
      <c r="X2346" s="36"/>
      <c r="Y2346" s="36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2"/>
      <c r="AL2346" s="12"/>
      <c r="AM2346" s="12"/>
      <c r="AN2346" s="12"/>
      <c r="AO2346" s="11"/>
      <c r="AP2346" s="11"/>
      <c r="AQ2346" s="12"/>
      <c r="AR2346" s="12"/>
      <c r="AS2346" s="12"/>
      <c r="AT2346" s="11"/>
      <c r="AU2346" s="11"/>
      <c r="AV2346" s="11"/>
      <c r="AW2346" s="11"/>
      <c r="AX2346" s="11"/>
      <c r="AY2346" s="11"/>
      <c r="AZ2346" s="11"/>
      <c r="BA2346" s="11"/>
      <c r="BB2346" s="12"/>
      <c r="BC2346" s="11"/>
      <c r="BD2346" s="16"/>
      <c r="BE2346" s="16"/>
    </row>
    <row r="2347" spans="1:57" x14ac:dyDescent="0.3">
      <c r="A2347" s="11"/>
      <c r="B2347" s="11"/>
      <c r="C2347" s="11"/>
      <c r="D2347" s="11"/>
      <c r="E2347" s="11"/>
      <c r="F2347" s="12"/>
      <c r="G2347" s="12"/>
      <c r="H2347" s="13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2"/>
      <c r="U2347" s="11"/>
      <c r="V2347" s="11"/>
      <c r="W2347" s="11"/>
      <c r="X2347" s="36"/>
      <c r="Y2347" s="36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2"/>
      <c r="AL2347" s="12"/>
      <c r="AM2347" s="12"/>
      <c r="AN2347" s="11"/>
      <c r="AO2347" s="11"/>
      <c r="AP2347" s="11"/>
      <c r="AQ2347" s="12"/>
      <c r="AR2347" s="12"/>
      <c r="AS2347" s="12"/>
      <c r="AT2347" s="11"/>
      <c r="AU2347" s="11"/>
      <c r="AV2347" s="11"/>
      <c r="AW2347" s="11"/>
      <c r="AX2347" s="11"/>
      <c r="AY2347" s="11"/>
      <c r="AZ2347" s="11"/>
      <c r="BA2347" s="11"/>
      <c r="BB2347" s="12"/>
      <c r="BC2347" s="11"/>
      <c r="BD2347" s="16"/>
      <c r="BE2347" s="16"/>
    </row>
    <row r="2348" spans="1:57" x14ac:dyDescent="0.3">
      <c r="A2348" s="11"/>
      <c r="B2348" s="11"/>
      <c r="C2348" s="11"/>
      <c r="D2348" s="11"/>
      <c r="E2348" s="11"/>
      <c r="F2348" s="12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2"/>
      <c r="U2348" s="11"/>
      <c r="V2348" s="11"/>
      <c r="W2348" s="11"/>
      <c r="X2348" s="36"/>
      <c r="Y2348" s="36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  <c r="BB2348" s="11"/>
      <c r="BC2348" s="11"/>
      <c r="BD2348" s="16"/>
      <c r="BE2348" s="16"/>
    </row>
    <row r="2349" spans="1:57" x14ac:dyDescent="0.3">
      <c r="A2349" s="11"/>
      <c r="B2349" s="11"/>
      <c r="C2349" s="11"/>
      <c r="D2349" s="11"/>
      <c r="E2349" s="11"/>
      <c r="F2349" s="12"/>
      <c r="G2349" s="12"/>
      <c r="H2349" s="13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2"/>
      <c r="U2349" s="11"/>
      <c r="V2349" s="11"/>
      <c r="W2349" s="11"/>
      <c r="X2349" s="36"/>
      <c r="Y2349" s="36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2"/>
      <c r="AL2349" s="12"/>
      <c r="AM2349" s="12"/>
      <c r="AN2349" s="12"/>
      <c r="AO2349" s="11"/>
      <c r="AP2349" s="11"/>
      <c r="AQ2349" s="12"/>
      <c r="AR2349" s="12"/>
      <c r="AS2349" s="12"/>
      <c r="AT2349" s="11"/>
      <c r="AU2349" s="11"/>
      <c r="AV2349" s="11"/>
      <c r="AW2349" s="11"/>
      <c r="AX2349" s="11"/>
      <c r="AY2349" s="11"/>
      <c r="AZ2349" s="11"/>
      <c r="BA2349" s="11"/>
      <c r="BB2349" s="12"/>
      <c r="BC2349" s="11"/>
      <c r="BD2349" s="16"/>
      <c r="BE2349" s="16"/>
    </row>
    <row r="2350" spans="1:57" x14ac:dyDescent="0.3">
      <c r="A2350" s="11"/>
      <c r="B2350" s="11"/>
      <c r="C2350" s="11"/>
      <c r="D2350" s="11"/>
      <c r="E2350" s="11"/>
      <c r="F2350" s="12"/>
      <c r="G2350" s="12"/>
      <c r="H2350" s="13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2"/>
      <c r="U2350" s="11"/>
      <c r="V2350" s="11"/>
      <c r="W2350" s="11"/>
      <c r="X2350" s="36"/>
      <c r="Y2350" s="36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2"/>
      <c r="AL2350" s="12"/>
      <c r="AM2350" s="12"/>
      <c r="AN2350" s="12"/>
      <c r="AO2350" s="11"/>
      <c r="AP2350" s="11"/>
      <c r="AQ2350" s="12"/>
      <c r="AR2350" s="12"/>
      <c r="AS2350" s="12"/>
      <c r="AT2350" s="11"/>
      <c r="AU2350" s="11"/>
      <c r="AV2350" s="11"/>
      <c r="AW2350" s="11"/>
      <c r="AX2350" s="11"/>
      <c r="AY2350" s="11"/>
      <c r="AZ2350" s="11"/>
      <c r="BA2350" s="11"/>
      <c r="BB2350" s="12"/>
      <c r="BC2350" s="11"/>
      <c r="BD2350" s="16"/>
      <c r="BE2350" s="16"/>
    </row>
    <row r="2351" spans="1:57" x14ac:dyDescent="0.3">
      <c r="A2351" s="11"/>
      <c r="B2351" s="11"/>
      <c r="C2351" s="11"/>
      <c r="D2351" s="11"/>
      <c r="E2351" s="11"/>
      <c r="F2351" s="12"/>
      <c r="G2351" s="12"/>
      <c r="H2351" s="13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2"/>
      <c r="U2351" s="11"/>
      <c r="V2351" s="11"/>
      <c r="W2351" s="11"/>
      <c r="X2351" s="36"/>
      <c r="Y2351" s="36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2"/>
      <c r="AL2351" s="12"/>
      <c r="AM2351" s="12"/>
      <c r="AN2351" s="12"/>
      <c r="AO2351" s="11"/>
      <c r="AP2351" s="11"/>
      <c r="AQ2351" s="12"/>
      <c r="AR2351" s="12"/>
      <c r="AS2351" s="12"/>
      <c r="AT2351" s="11"/>
      <c r="AU2351" s="11"/>
      <c r="AV2351" s="11"/>
      <c r="AW2351" s="11"/>
      <c r="AX2351" s="11"/>
      <c r="AY2351" s="11"/>
      <c r="AZ2351" s="11"/>
      <c r="BA2351" s="11"/>
      <c r="BB2351" s="12"/>
      <c r="BC2351" s="11"/>
      <c r="BD2351" s="16"/>
      <c r="BE2351" s="16"/>
    </row>
    <row r="2352" spans="1:57" x14ac:dyDescent="0.3">
      <c r="A2352" s="11"/>
      <c r="B2352" s="11"/>
      <c r="C2352" s="11"/>
      <c r="D2352" s="11"/>
      <c r="E2352" s="11"/>
      <c r="F2352" s="12"/>
      <c r="G2352" s="12"/>
      <c r="H2352" s="13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2"/>
      <c r="U2352" s="11"/>
      <c r="V2352" s="11"/>
      <c r="W2352" s="11"/>
      <c r="X2352" s="36"/>
      <c r="Y2352" s="36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2"/>
      <c r="AL2352" s="11"/>
      <c r="AM2352" s="11"/>
      <c r="AN2352" s="12"/>
      <c r="AO2352" s="11"/>
      <c r="AP2352" s="11"/>
      <c r="AQ2352" s="12"/>
      <c r="AR2352" s="12"/>
      <c r="AS2352" s="12"/>
      <c r="AT2352" s="11"/>
      <c r="AU2352" s="11"/>
      <c r="AV2352" s="11"/>
      <c r="AW2352" s="11"/>
      <c r="AX2352" s="11"/>
      <c r="AY2352" s="11"/>
      <c r="AZ2352" s="11"/>
      <c r="BA2352" s="11"/>
      <c r="BB2352" s="12"/>
      <c r="BC2352" s="11"/>
      <c r="BD2352" s="16"/>
      <c r="BE2352" s="16"/>
    </row>
    <row r="2353" spans="1:57" x14ac:dyDescent="0.3">
      <c r="A2353" s="11"/>
      <c r="B2353" s="11"/>
      <c r="C2353" s="11"/>
      <c r="D2353" s="11"/>
      <c r="E2353" s="11"/>
      <c r="F2353" s="12"/>
      <c r="G2353" s="12"/>
      <c r="H2353" s="13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2"/>
      <c r="U2353" s="11"/>
      <c r="V2353" s="11"/>
      <c r="W2353" s="11"/>
      <c r="X2353" s="36"/>
      <c r="Y2353" s="36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2"/>
      <c r="AL2353" s="11"/>
      <c r="AM2353" s="12"/>
      <c r="AN2353" s="12"/>
      <c r="AO2353" s="11"/>
      <c r="AP2353" s="11"/>
      <c r="AQ2353" s="12"/>
      <c r="AR2353" s="12"/>
      <c r="AS2353" s="12"/>
      <c r="AT2353" s="11"/>
      <c r="AU2353" s="11"/>
      <c r="AV2353" s="11"/>
      <c r="AW2353" s="11"/>
      <c r="AX2353" s="11"/>
      <c r="AY2353" s="11"/>
      <c r="AZ2353" s="11"/>
      <c r="BA2353" s="11"/>
      <c r="BB2353" s="12"/>
      <c r="BC2353" s="11"/>
      <c r="BD2353" s="16"/>
      <c r="BE2353" s="16"/>
    </row>
    <row r="2354" spans="1:57" x14ac:dyDescent="0.3">
      <c r="A2354" s="11"/>
      <c r="B2354" s="11"/>
      <c r="C2354" s="11"/>
      <c r="D2354" s="11"/>
      <c r="E2354" s="11"/>
      <c r="F2354" s="12"/>
      <c r="G2354" s="12"/>
      <c r="H2354" s="13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2"/>
      <c r="U2354" s="11"/>
      <c r="V2354" s="11"/>
      <c r="W2354" s="11"/>
      <c r="X2354" s="36"/>
      <c r="Y2354" s="36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2"/>
      <c r="AR2354" s="11"/>
      <c r="AS2354" s="12"/>
      <c r="AT2354" s="11"/>
      <c r="AU2354" s="11"/>
      <c r="AV2354" s="11"/>
      <c r="AW2354" s="11"/>
      <c r="AX2354" s="11"/>
      <c r="AY2354" s="11"/>
      <c r="AZ2354" s="11"/>
      <c r="BA2354" s="11"/>
      <c r="BB2354" s="12"/>
      <c r="BC2354" s="11"/>
      <c r="BD2354" s="16"/>
      <c r="BE2354" s="16"/>
    </row>
    <row r="2355" spans="1:57" x14ac:dyDescent="0.3">
      <c r="A2355" s="11"/>
      <c r="B2355" s="11"/>
      <c r="C2355" s="11"/>
      <c r="D2355" s="11"/>
      <c r="E2355" s="11"/>
      <c r="F2355" s="12"/>
      <c r="G2355" s="12"/>
      <c r="H2355" s="13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2"/>
      <c r="U2355" s="11"/>
      <c r="V2355" s="11"/>
      <c r="W2355" s="11"/>
      <c r="X2355" s="36"/>
      <c r="Y2355" s="36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2"/>
      <c r="AL2355" s="12"/>
      <c r="AM2355" s="11"/>
      <c r="AN2355" s="11"/>
      <c r="AO2355" s="11"/>
      <c r="AP2355" s="11"/>
      <c r="AQ2355" s="11"/>
      <c r="AR2355" s="11"/>
      <c r="AS2355" s="12"/>
      <c r="AT2355" s="11"/>
      <c r="AU2355" s="11"/>
      <c r="AV2355" s="11"/>
      <c r="AW2355" s="11"/>
      <c r="AX2355" s="11"/>
      <c r="AY2355" s="11"/>
      <c r="AZ2355" s="11"/>
      <c r="BA2355" s="11"/>
      <c r="BB2355" s="11"/>
      <c r="BC2355" s="11"/>
      <c r="BD2355" s="16"/>
      <c r="BE2355" s="16"/>
    </row>
    <row r="2356" spans="1:57" x14ac:dyDescent="0.3">
      <c r="A2356" s="11"/>
      <c r="B2356" s="11"/>
      <c r="C2356" s="11"/>
      <c r="D2356" s="11"/>
      <c r="E2356" s="11"/>
      <c r="F2356" s="12"/>
      <c r="G2356" s="12"/>
      <c r="H2356" s="13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2"/>
      <c r="U2356" s="11"/>
      <c r="V2356" s="11"/>
      <c r="W2356" s="11"/>
      <c r="X2356" s="36"/>
      <c r="Y2356" s="36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2"/>
      <c r="AN2356" s="12"/>
      <c r="AO2356" s="11"/>
      <c r="AP2356" s="11"/>
      <c r="AQ2356" s="12"/>
      <c r="AR2356" s="12"/>
      <c r="AS2356" s="12"/>
      <c r="AT2356" s="11"/>
      <c r="AU2356" s="11"/>
      <c r="AV2356" s="11"/>
      <c r="AW2356" s="11"/>
      <c r="AX2356" s="11"/>
      <c r="AY2356" s="11"/>
      <c r="AZ2356" s="11"/>
      <c r="BA2356" s="11"/>
      <c r="BB2356" s="12"/>
      <c r="BC2356" s="11"/>
      <c r="BD2356" s="16"/>
      <c r="BE2356" s="16"/>
    </row>
    <row r="2357" spans="1:57" x14ac:dyDescent="0.3">
      <c r="A2357" s="11"/>
      <c r="B2357" s="11"/>
      <c r="C2357" s="11"/>
      <c r="D2357" s="11"/>
      <c r="E2357" s="11"/>
      <c r="F2357" s="12"/>
      <c r="G2357" s="12"/>
      <c r="H2357" s="13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2"/>
      <c r="U2357" s="11"/>
      <c r="V2357" s="11"/>
      <c r="W2357" s="11"/>
      <c r="X2357" s="36"/>
      <c r="Y2357" s="36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2"/>
      <c r="AL2357" s="12"/>
      <c r="AM2357" s="12"/>
      <c r="AN2357" s="12"/>
      <c r="AO2357" s="11"/>
      <c r="AP2357" s="11"/>
      <c r="AQ2357" s="12"/>
      <c r="AR2357" s="12"/>
      <c r="AS2357" s="12"/>
      <c r="AT2357" s="11"/>
      <c r="AU2357" s="11"/>
      <c r="AV2357" s="11"/>
      <c r="AW2357" s="11"/>
      <c r="AX2357" s="11"/>
      <c r="AY2357" s="11"/>
      <c r="AZ2357" s="11"/>
      <c r="BA2357" s="11"/>
      <c r="BB2357" s="12"/>
      <c r="BC2357" s="11"/>
      <c r="BD2357" s="16"/>
      <c r="BE2357" s="16"/>
    </row>
    <row r="2358" spans="1:57" x14ac:dyDescent="0.3">
      <c r="A2358" s="11"/>
      <c r="B2358" s="11"/>
      <c r="C2358" s="11"/>
      <c r="D2358" s="11"/>
      <c r="E2358" s="11"/>
      <c r="F2358" s="12"/>
      <c r="G2358" s="12"/>
      <c r="H2358" s="13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2"/>
      <c r="U2358" s="11"/>
      <c r="V2358" s="11"/>
      <c r="W2358" s="11"/>
      <c r="X2358" s="36"/>
      <c r="Y2358" s="36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2"/>
      <c r="AL2358" s="12"/>
      <c r="AM2358" s="12"/>
      <c r="AN2358" s="12"/>
      <c r="AO2358" s="11"/>
      <c r="AP2358" s="11"/>
      <c r="AQ2358" s="12"/>
      <c r="AR2358" s="12"/>
      <c r="AS2358" s="12"/>
      <c r="AT2358" s="11"/>
      <c r="AU2358" s="11"/>
      <c r="AV2358" s="11"/>
      <c r="AW2358" s="11"/>
      <c r="AX2358" s="11"/>
      <c r="AY2358" s="11"/>
      <c r="AZ2358" s="11"/>
      <c r="BA2358" s="11"/>
      <c r="BB2358" s="12"/>
      <c r="BC2358" s="11"/>
      <c r="BD2358" s="16"/>
      <c r="BE2358" s="16"/>
    </row>
    <row r="2359" spans="1:57" x14ac:dyDescent="0.3">
      <c r="A2359" s="11"/>
      <c r="B2359" s="11"/>
      <c r="C2359" s="11"/>
      <c r="D2359" s="11"/>
      <c r="E2359" s="11"/>
      <c r="F2359" s="12"/>
      <c r="G2359" s="12"/>
      <c r="H2359" s="13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2"/>
      <c r="U2359" s="11"/>
      <c r="V2359" s="11"/>
      <c r="W2359" s="11"/>
      <c r="X2359" s="36"/>
      <c r="Y2359" s="36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2"/>
      <c r="AL2359" s="12"/>
      <c r="AM2359" s="11"/>
      <c r="AN2359" s="11"/>
      <c r="AO2359" s="11"/>
      <c r="AP2359" s="11"/>
      <c r="AQ2359" s="11"/>
      <c r="AR2359" s="11"/>
      <c r="AS2359" s="12"/>
      <c r="AT2359" s="11"/>
      <c r="AU2359" s="11"/>
      <c r="AV2359" s="11"/>
      <c r="AW2359" s="11"/>
      <c r="AX2359" s="11"/>
      <c r="AY2359" s="11"/>
      <c r="AZ2359" s="11"/>
      <c r="BA2359" s="11"/>
      <c r="BB2359" s="11"/>
      <c r="BC2359" s="11"/>
      <c r="BD2359" s="16"/>
      <c r="BE2359" s="16"/>
    </row>
    <row r="2360" spans="1:57" x14ac:dyDescent="0.3">
      <c r="A2360" s="11"/>
      <c r="B2360" s="11"/>
      <c r="C2360" s="11"/>
      <c r="D2360" s="11"/>
      <c r="E2360" s="11"/>
      <c r="F2360" s="12"/>
      <c r="G2360" s="12"/>
      <c r="H2360" s="13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2"/>
      <c r="U2360" s="11"/>
      <c r="V2360" s="11"/>
      <c r="W2360" s="11"/>
      <c r="X2360" s="36"/>
      <c r="Y2360" s="36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2"/>
      <c r="AL2360" s="12"/>
      <c r="AM2360" s="12"/>
      <c r="AN2360" s="12"/>
      <c r="AO2360" s="11"/>
      <c r="AP2360" s="11"/>
      <c r="AQ2360" s="12"/>
      <c r="AR2360" s="12"/>
      <c r="AS2360" s="12"/>
      <c r="AT2360" s="11"/>
      <c r="AU2360" s="11"/>
      <c r="AV2360" s="11"/>
      <c r="AW2360" s="11"/>
      <c r="AX2360" s="11"/>
      <c r="AY2360" s="11"/>
      <c r="AZ2360" s="11"/>
      <c r="BA2360" s="11"/>
      <c r="BB2360" s="12"/>
      <c r="BC2360" s="11"/>
      <c r="BD2360" s="16"/>
      <c r="BE2360" s="16"/>
    </row>
    <row r="2361" spans="1:57" x14ac:dyDescent="0.3">
      <c r="A2361" s="11"/>
      <c r="B2361" s="11"/>
      <c r="C2361" s="11"/>
      <c r="D2361" s="11"/>
      <c r="E2361" s="11"/>
      <c r="F2361" s="12"/>
      <c r="G2361" s="12"/>
      <c r="H2361" s="13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2"/>
      <c r="U2361" s="11"/>
      <c r="V2361" s="11"/>
      <c r="W2361" s="11"/>
      <c r="X2361" s="36"/>
      <c r="Y2361" s="36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2"/>
      <c r="AL2361" s="11"/>
      <c r="AM2361" s="12"/>
      <c r="AN2361" s="12"/>
      <c r="AO2361" s="11"/>
      <c r="AP2361" s="11"/>
      <c r="AQ2361" s="12"/>
      <c r="AR2361" s="12"/>
      <c r="AS2361" s="12"/>
      <c r="AT2361" s="11"/>
      <c r="AU2361" s="11"/>
      <c r="AV2361" s="11"/>
      <c r="AW2361" s="11"/>
      <c r="AX2361" s="11"/>
      <c r="AY2361" s="11"/>
      <c r="AZ2361" s="11"/>
      <c r="BA2361" s="11"/>
      <c r="BB2361" s="12"/>
      <c r="BC2361" s="11"/>
      <c r="BD2361" s="16"/>
      <c r="BE2361" s="16"/>
    </row>
    <row r="2362" spans="1:57" x14ac:dyDescent="0.3">
      <c r="A2362" s="11"/>
      <c r="B2362" s="11"/>
      <c r="C2362" s="11"/>
      <c r="D2362" s="11"/>
      <c r="E2362" s="11"/>
      <c r="F2362" s="12"/>
      <c r="G2362" s="12"/>
      <c r="H2362" s="13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2"/>
      <c r="U2362" s="11"/>
      <c r="V2362" s="11"/>
      <c r="W2362" s="11"/>
      <c r="X2362" s="36"/>
      <c r="Y2362" s="36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1"/>
      <c r="AU2362" s="11"/>
      <c r="AV2362" s="11"/>
      <c r="AW2362" s="11"/>
      <c r="AX2362" s="11"/>
      <c r="AY2362" s="11"/>
      <c r="AZ2362" s="11"/>
      <c r="BA2362" s="11"/>
      <c r="BB2362" s="12"/>
      <c r="BC2362" s="11"/>
      <c r="BD2362" s="16"/>
      <c r="BE2362" s="16"/>
    </row>
    <row r="2363" spans="1:57" x14ac:dyDescent="0.3">
      <c r="A2363" s="11"/>
      <c r="B2363" s="11"/>
      <c r="C2363" s="11"/>
      <c r="D2363" s="11"/>
      <c r="E2363" s="11"/>
      <c r="F2363" s="12"/>
      <c r="G2363" s="12"/>
      <c r="H2363" s="13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2"/>
      <c r="U2363" s="11"/>
      <c r="V2363" s="11"/>
      <c r="W2363" s="11"/>
      <c r="X2363" s="36"/>
      <c r="Y2363" s="36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2"/>
      <c r="AL2363" s="12"/>
      <c r="AM2363" s="11"/>
      <c r="AN2363" s="11"/>
      <c r="AO2363" s="11"/>
      <c r="AP2363" s="11"/>
      <c r="AQ2363" s="11"/>
      <c r="AR2363" s="11"/>
      <c r="AS2363" s="12"/>
      <c r="AT2363" s="11"/>
      <c r="AU2363" s="11"/>
      <c r="AV2363" s="11"/>
      <c r="AW2363" s="11"/>
      <c r="AX2363" s="11"/>
      <c r="AY2363" s="11"/>
      <c r="AZ2363" s="11"/>
      <c r="BA2363" s="11"/>
      <c r="BB2363" s="11"/>
      <c r="BC2363" s="11"/>
      <c r="BD2363" s="16"/>
      <c r="BE2363" s="16"/>
    </row>
    <row r="2364" spans="1:57" x14ac:dyDescent="0.3">
      <c r="X2364" s="36"/>
      <c r="Y2364" s="36"/>
    </row>
    <row r="2365" spans="1:57" x14ac:dyDescent="0.3">
      <c r="X2365" s="36"/>
      <c r="Y2365" s="36"/>
    </row>
    <row r="2366" spans="1:57" x14ac:dyDescent="0.3">
      <c r="X2366" s="36"/>
      <c r="Y2366" s="36"/>
    </row>
    <row r="2367" spans="1:57" x14ac:dyDescent="0.3">
      <c r="X2367" s="36"/>
      <c r="Y2367" s="36"/>
    </row>
    <row r="2368" spans="1:57" x14ac:dyDescent="0.3">
      <c r="X2368" s="36"/>
      <c r="Y2368" s="36"/>
    </row>
    <row r="2369" spans="24:25" x14ac:dyDescent="0.3">
      <c r="X2369" s="36"/>
      <c r="Y2369" s="36"/>
    </row>
    <row r="2370" spans="24:25" x14ac:dyDescent="0.3">
      <c r="X2370" s="36"/>
      <c r="Y2370" s="36"/>
    </row>
    <row r="2371" spans="24:25" x14ac:dyDescent="0.3">
      <c r="X2371" s="36"/>
      <c r="Y2371" s="36"/>
    </row>
    <row r="2372" spans="24:25" x14ac:dyDescent="0.3">
      <c r="X2372" s="36"/>
      <c r="Y2372" s="36"/>
    </row>
    <row r="2373" spans="24:25" x14ac:dyDescent="0.3">
      <c r="X2373" s="36"/>
      <c r="Y2373" s="36"/>
    </row>
    <row r="2374" spans="24:25" x14ac:dyDescent="0.3">
      <c r="X2374" s="36"/>
      <c r="Y2374" s="36"/>
    </row>
    <row r="2375" spans="24:25" x14ac:dyDescent="0.3">
      <c r="X2375" s="36"/>
      <c r="Y2375" s="36"/>
    </row>
    <row r="2376" spans="24:25" x14ac:dyDescent="0.3">
      <c r="X2376" s="36"/>
      <c r="Y2376" s="36"/>
    </row>
    <row r="2377" spans="24:25" x14ac:dyDescent="0.3">
      <c r="X2377" s="36"/>
      <c r="Y2377" s="36"/>
    </row>
    <row r="2378" spans="24:25" x14ac:dyDescent="0.3">
      <c r="X2378" s="36"/>
      <c r="Y2378" s="36"/>
    </row>
    <row r="2379" spans="24:25" x14ac:dyDescent="0.3">
      <c r="X2379" s="36"/>
      <c r="Y2379" s="36"/>
    </row>
    <row r="2380" spans="24:25" x14ac:dyDescent="0.3">
      <c r="X2380" s="36"/>
      <c r="Y2380" s="36"/>
    </row>
    <row r="2381" spans="24:25" x14ac:dyDescent="0.3">
      <c r="X2381" s="36"/>
      <c r="Y2381" s="36"/>
    </row>
    <row r="2382" spans="24:25" x14ac:dyDescent="0.3">
      <c r="X2382" s="36"/>
      <c r="Y2382" s="36"/>
    </row>
    <row r="2383" spans="24:25" x14ac:dyDescent="0.3">
      <c r="X2383" s="36"/>
      <c r="Y2383" s="36"/>
    </row>
    <row r="2384" spans="24:25" x14ac:dyDescent="0.3">
      <c r="X2384" s="36"/>
      <c r="Y2384" s="36"/>
    </row>
    <row r="2385" spans="24:25" x14ac:dyDescent="0.3">
      <c r="X2385" s="36"/>
      <c r="Y2385" s="36"/>
    </row>
    <row r="2386" spans="24:25" x14ac:dyDescent="0.3">
      <c r="X2386" s="36"/>
      <c r="Y2386" s="36"/>
    </row>
    <row r="2387" spans="24:25" x14ac:dyDescent="0.3">
      <c r="X2387" s="36"/>
      <c r="Y2387" s="36"/>
    </row>
    <row r="2388" spans="24:25" x14ac:dyDescent="0.3">
      <c r="X2388" s="36"/>
      <c r="Y2388" s="36"/>
    </row>
    <row r="2389" spans="24:25" x14ac:dyDescent="0.3">
      <c r="X2389" s="36"/>
      <c r="Y2389" s="36"/>
    </row>
    <row r="2390" spans="24:25" x14ac:dyDescent="0.3">
      <c r="X2390" s="36"/>
      <c r="Y2390" s="36"/>
    </row>
    <row r="2391" spans="24:25" x14ac:dyDescent="0.3">
      <c r="X2391" s="36"/>
      <c r="Y2391" s="36"/>
    </row>
    <row r="2392" spans="24:25" x14ac:dyDescent="0.3">
      <c r="X2392" s="36"/>
      <c r="Y2392" s="36"/>
    </row>
    <row r="2393" spans="24:25" x14ac:dyDescent="0.3">
      <c r="X2393" s="36"/>
      <c r="Y2393" s="36"/>
    </row>
    <row r="2394" spans="24:25" x14ac:dyDescent="0.3">
      <c r="X2394" s="36"/>
      <c r="Y2394" s="36"/>
    </row>
    <row r="2395" spans="24:25" x14ac:dyDescent="0.3">
      <c r="X2395" s="36"/>
      <c r="Y2395" s="36"/>
    </row>
    <row r="2396" spans="24:25" x14ac:dyDescent="0.3">
      <c r="X2396" s="36"/>
      <c r="Y2396" s="36"/>
    </row>
    <row r="2397" spans="24:25" x14ac:dyDescent="0.3">
      <c r="X2397" s="36"/>
      <c r="Y2397" s="36"/>
    </row>
    <row r="2398" spans="24:25" x14ac:dyDescent="0.3">
      <c r="X2398" s="36"/>
      <c r="Y2398" s="36"/>
    </row>
    <row r="2399" spans="24:25" x14ac:dyDescent="0.3">
      <c r="X2399" s="36"/>
      <c r="Y2399" s="36"/>
    </row>
    <row r="2400" spans="24:25" x14ac:dyDescent="0.3">
      <c r="X2400" s="36"/>
      <c r="Y2400" s="36"/>
    </row>
    <row r="2401" spans="24:25" x14ac:dyDescent="0.3">
      <c r="X2401" s="36"/>
      <c r="Y2401" s="36"/>
    </row>
    <row r="2402" spans="24:25" x14ac:dyDescent="0.3">
      <c r="X2402" s="36"/>
      <c r="Y2402" s="36"/>
    </row>
    <row r="2403" spans="24:25" x14ac:dyDescent="0.3">
      <c r="X2403" s="36"/>
      <c r="Y2403" s="36"/>
    </row>
    <row r="2404" spans="24:25" x14ac:dyDescent="0.3">
      <c r="X2404" s="36"/>
      <c r="Y2404" s="36"/>
    </row>
    <row r="2405" spans="24:25" x14ac:dyDescent="0.3">
      <c r="X2405" s="36"/>
      <c r="Y2405" s="36"/>
    </row>
    <row r="2406" spans="24:25" x14ac:dyDescent="0.3">
      <c r="X2406" s="36"/>
      <c r="Y2406" s="36"/>
    </row>
    <row r="2407" spans="24:25" x14ac:dyDescent="0.3">
      <c r="X2407" s="36"/>
      <c r="Y2407" s="36"/>
    </row>
    <row r="2408" spans="24:25" x14ac:dyDescent="0.3">
      <c r="X2408" s="36"/>
      <c r="Y2408" s="36"/>
    </row>
    <row r="2409" spans="24:25" x14ac:dyDescent="0.3">
      <c r="X2409" s="36"/>
      <c r="Y2409" s="36"/>
    </row>
    <row r="2410" spans="24:25" x14ac:dyDescent="0.3">
      <c r="X2410" s="36"/>
      <c r="Y2410" s="36"/>
    </row>
    <row r="2411" spans="24:25" x14ac:dyDescent="0.3">
      <c r="X2411" s="36"/>
      <c r="Y2411" s="36"/>
    </row>
    <row r="2412" spans="24:25" x14ac:dyDescent="0.3">
      <c r="X2412" s="36"/>
      <c r="Y2412" s="36"/>
    </row>
    <row r="2413" spans="24:25" x14ac:dyDescent="0.3">
      <c r="X2413" s="36"/>
      <c r="Y2413" s="36"/>
    </row>
    <row r="2414" spans="24:25" x14ac:dyDescent="0.3">
      <c r="X2414" s="36"/>
      <c r="Y2414" s="36"/>
    </row>
    <row r="2415" spans="24:25" x14ac:dyDescent="0.3">
      <c r="X2415" s="36"/>
      <c r="Y2415" s="36"/>
    </row>
    <row r="2416" spans="24:25" x14ac:dyDescent="0.3">
      <c r="X2416" s="36"/>
      <c r="Y2416" s="36"/>
    </row>
    <row r="2417" spans="24:25" x14ac:dyDescent="0.3">
      <c r="X2417" s="36"/>
      <c r="Y2417" s="36"/>
    </row>
    <row r="2418" spans="24:25" x14ac:dyDescent="0.3">
      <c r="X2418" s="36"/>
      <c r="Y2418" s="36"/>
    </row>
    <row r="2419" spans="24:25" x14ac:dyDescent="0.3">
      <c r="X2419" s="36"/>
      <c r="Y2419" s="36"/>
    </row>
    <row r="2420" spans="24:25" x14ac:dyDescent="0.3">
      <c r="X2420" s="36"/>
      <c r="Y2420" s="36"/>
    </row>
    <row r="2421" spans="24:25" x14ac:dyDescent="0.3">
      <c r="X2421" s="36"/>
      <c r="Y2421" s="36"/>
    </row>
    <row r="2422" spans="24:25" x14ac:dyDescent="0.3">
      <c r="X2422" s="36"/>
      <c r="Y2422" s="36"/>
    </row>
    <row r="2423" spans="24:25" x14ac:dyDescent="0.3">
      <c r="X2423" s="36"/>
      <c r="Y2423" s="36"/>
    </row>
    <row r="2424" spans="24:25" x14ac:dyDescent="0.3">
      <c r="X2424" s="36"/>
      <c r="Y2424" s="36"/>
    </row>
    <row r="2425" spans="24:25" x14ac:dyDescent="0.3">
      <c r="X2425" s="36"/>
      <c r="Y2425" s="36"/>
    </row>
    <row r="2426" spans="24:25" x14ac:dyDescent="0.3">
      <c r="X2426" s="36"/>
      <c r="Y2426" s="36"/>
    </row>
    <row r="2427" spans="24:25" x14ac:dyDescent="0.3">
      <c r="X2427" s="36"/>
      <c r="Y2427" s="36"/>
    </row>
    <row r="2428" spans="24:25" x14ac:dyDescent="0.3">
      <c r="X2428" s="36"/>
      <c r="Y2428" s="36"/>
    </row>
    <row r="2429" spans="24:25" x14ac:dyDescent="0.3">
      <c r="X2429" s="36"/>
      <c r="Y2429" s="36"/>
    </row>
    <row r="2430" spans="24:25" x14ac:dyDescent="0.3">
      <c r="X2430" s="36"/>
      <c r="Y2430" s="36"/>
    </row>
    <row r="2431" spans="24:25" x14ac:dyDescent="0.3">
      <c r="X2431" s="36"/>
      <c r="Y2431" s="36"/>
    </row>
    <row r="2432" spans="24:25" x14ac:dyDescent="0.3">
      <c r="X2432" s="36"/>
      <c r="Y2432" s="36"/>
    </row>
    <row r="2433" spans="24:25" x14ac:dyDescent="0.3">
      <c r="X2433" s="36"/>
      <c r="Y2433" s="36"/>
    </row>
    <row r="2434" spans="24:25" x14ac:dyDescent="0.3">
      <c r="X2434" s="36"/>
      <c r="Y2434" s="36"/>
    </row>
    <row r="2435" spans="24:25" x14ac:dyDescent="0.3">
      <c r="X2435" s="36"/>
      <c r="Y2435" s="36"/>
    </row>
    <row r="2436" spans="24:25" x14ac:dyDescent="0.3">
      <c r="X2436" s="36"/>
      <c r="Y2436" s="36"/>
    </row>
    <row r="2437" spans="24:25" x14ac:dyDescent="0.3">
      <c r="X2437" s="36"/>
      <c r="Y2437" s="36"/>
    </row>
    <row r="2438" spans="24:25" x14ac:dyDescent="0.3">
      <c r="X2438" s="36"/>
      <c r="Y2438" s="36"/>
    </row>
    <row r="2439" spans="24:25" x14ac:dyDescent="0.3">
      <c r="X2439" s="36"/>
      <c r="Y2439" s="36"/>
    </row>
    <row r="2440" spans="24:25" x14ac:dyDescent="0.3">
      <c r="X2440" s="36"/>
      <c r="Y2440" s="36"/>
    </row>
    <row r="2441" spans="24:25" x14ac:dyDescent="0.3">
      <c r="X2441" s="36"/>
      <c r="Y2441" s="36"/>
    </row>
    <row r="2442" spans="24:25" x14ac:dyDescent="0.3">
      <c r="X2442" s="36"/>
      <c r="Y2442" s="36"/>
    </row>
    <row r="2443" spans="24:25" x14ac:dyDescent="0.3">
      <c r="X2443" s="36"/>
      <c r="Y2443" s="36"/>
    </row>
    <row r="2444" spans="24:25" x14ac:dyDescent="0.3">
      <c r="X2444" s="36"/>
      <c r="Y2444" s="36"/>
    </row>
    <row r="2445" spans="24:25" x14ac:dyDescent="0.3">
      <c r="X2445" s="36"/>
      <c r="Y2445" s="36"/>
    </row>
    <row r="2446" spans="24:25" x14ac:dyDescent="0.3">
      <c r="X2446" s="36"/>
      <c r="Y2446" s="36"/>
    </row>
    <row r="2447" spans="24:25" x14ac:dyDescent="0.3">
      <c r="X2447" s="36"/>
      <c r="Y2447" s="36"/>
    </row>
    <row r="2448" spans="24:25" x14ac:dyDescent="0.3">
      <c r="X2448" s="36"/>
      <c r="Y2448" s="36"/>
    </row>
    <row r="2449" spans="24:25" x14ac:dyDescent="0.3">
      <c r="X2449" s="36"/>
      <c r="Y2449" s="36"/>
    </row>
    <row r="2450" spans="24:25" x14ac:dyDescent="0.3">
      <c r="X2450" s="36"/>
      <c r="Y2450" s="36"/>
    </row>
    <row r="2451" spans="24:25" x14ac:dyDescent="0.3">
      <c r="X2451" s="36"/>
      <c r="Y2451" s="36"/>
    </row>
    <row r="2452" spans="24:25" x14ac:dyDescent="0.3">
      <c r="X2452" s="36"/>
      <c r="Y2452" s="36"/>
    </row>
    <row r="2453" spans="24:25" x14ac:dyDescent="0.3">
      <c r="X2453" s="36"/>
      <c r="Y2453" s="36"/>
    </row>
    <row r="2454" spans="24:25" x14ac:dyDescent="0.3">
      <c r="X2454" s="36"/>
      <c r="Y2454" s="36"/>
    </row>
    <row r="2455" spans="24:25" x14ac:dyDescent="0.3">
      <c r="X2455" s="36"/>
      <c r="Y2455" s="36"/>
    </row>
    <row r="2456" spans="24:25" x14ac:dyDescent="0.3">
      <c r="X2456" s="36"/>
      <c r="Y2456" s="36"/>
    </row>
    <row r="2457" spans="24:25" x14ac:dyDescent="0.3">
      <c r="X2457" s="36"/>
      <c r="Y2457" s="36"/>
    </row>
    <row r="2458" spans="24:25" x14ac:dyDescent="0.3">
      <c r="X2458" s="36"/>
      <c r="Y2458" s="36"/>
    </row>
    <row r="2459" spans="24:25" x14ac:dyDescent="0.3">
      <c r="X2459" s="36"/>
      <c r="Y2459" s="36"/>
    </row>
    <row r="2460" spans="24:25" x14ac:dyDescent="0.3">
      <c r="X2460" s="36"/>
      <c r="Y2460" s="36"/>
    </row>
    <row r="2461" spans="24:25" x14ac:dyDescent="0.3">
      <c r="X2461" s="36"/>
      <c r="Y2461" s="36"/>
    </row>
    <row r="2462" spans="24:25" x14ac:dyDescent="0.3">
      <c r="X2462" s="36"/>
      <c r="Y2462" s="36"/>
    </row>
    <row r="2463" spans="24:25" x14ac:dyDescent="0.3">
      <c r="X2463" s="36"/>
      <c r="Y2463" s="36"/>
    </row>
    <row r="2464" spans="24:25" x14ac:dyDescent="0.3">
      <c r="X2464" s="36"/>
      <c r="Y2464" s="36"/>
    </row>
    <row r="2465" spans="24:25" x14ac:dyDescent="0.3">
      <c r="X2465" s="36"/>
      <c r="Y2465" s="36"/>
    </row>
    <row r="2466" spans="24:25" x14ac:dyDescent="0.3">
      <c r="X2466" s="36"/>
      <c r="Y2466" s="36"/>
    </row>
    <row r="2467" spans="24:25" x14ac:dyDescent="0.3">
      <c r="X2467" s="36"/>
      <c r="Y2467" s="36"/>
    </row>
    <row r="2468" spans="24:25" x14ac:dyDescent="0.3">
      <c r="X2468" s="36"/>
      <c r="Y2468" s="36"/>
    </row>
    <row r="2469" spans="24:25" x14ac:dyDescent="0.3">
      <c r="X2469" s="36"/>
      <c r="Y2469" s="36"/>
    </row>
    <row r="2470" spans="24:25" x14ac:dyDescent="0.3">
      <c r="X2470" s="36"/>
      <c r="Y2470" s="36"/>
    </row>
    <row r="2471" spans="24:25" x14ac:dyDescent="0.3">
      <c r="X2471" s="36"/>
      <c r="Y2471" s="36"/>
    </row>
    <row r="2472" spans="24:25" x14ac:dyDescent="0.3">
      <c r="X2472" s="36"/>
      <c r="Y2472" s="36"/>
    </row>
    <row r="2473" spans="24:25" x14ac:dyDescent="0.3">
      <c r="X2473" s="36"/>
      <c r="Y2473" s="36"/>
    </row>
    <row r="2474" spans="24:25" x14ac:dyDescent="0.3">
      <c r="X2474" s="36"/>
      <c r="Y2474" s="36"/>
    </row>
    <row r="2475" spans="24:25" x14ac:dyDescent="0.3">
      <c r="X2475" s="36"/>
      <c r="Y2475" s="36"/>
    </row>
    <row r="2476" spans="24:25" x14ac:dyDescent="0.3">
      <c r="X2476" s="36"/>
      <c r="Y2476" s="36"/>
    </row>
    <row r="2477" spans="24:25" x14ac:dyDescent="0.3">
      <c r="X2477" s="36"/>
      <c r="Y2477" s="36"/>
    </row>
    <row r="2478" spans="24:25" x14ac:dyDescent="0.3">
      <c r="X2478" s="36"/>
      <c r="Y2478" s="36"/>
    </row>
    <row r="2479" spans="24:25" x14ac:dyDescent="0.3">
      <c r="X2479" s="36"/>
      <c r="Y2479" s="36"/>
    </row>
    <row r="2480" spans="24:25" x14ac:dyDescent="0.3">
      <c r="X2480" s="36"/>
      <c r="Y2480" s="36"/>
    </row>
    <row r="2481" spans="24:25" x14ac:dyDescent="0.3">
      <c r="X2481" s="36"/>
      <c r="Y2481" s="36"/>
    </row>
    <row r="2482" spans="24:25" x14ac:dyDescent="0.3">
      <c r="X2482" s="36"/>
      <c r="Y2482" s="36"/>
    </row>
    <row r="2483" spans="24:25" x14ac:dyDescent="0.3">
      <c r="X2483" s="36"/>
      <c r="Y2483" s="36"/>
    </row>
    <row r="2484" spans="24:25" x14ac:dyDescent="0.3">
      <c r="X2484" s="36"/>
      <c r="Y2484" s="36"/>
    </row>
    <row r="2485" spans="24:25" x14ac:dyDescent="0.3">
      <c r="X2485" s="36"/>
      <c r="Y2485" s="36"/>
    </row>
    <row r="2486" spans="24:25" x14ac:dyDescent="0.3">
      <c r="X2486" s="36"/>
      <c r="Y2486" s="36"/>
    </row>
    <row r="2487" spans="24:25" x14ac:dyDescent="0.3">
      <c r="X2487" s="36"/>
      <c r="Y2487" s="36"/>
    </row>
    <row r="2488" spans="24:25" x14ac:dyDescent="0.3">
      <c r="X2488" s="36"/>
      <c r="Y2488" s="36"/>
    </row>
    <row r="2489" spans="24:25" x14ac:dyDescent="0.3">
      <c r="X2489" s="36"/>
      <c r="Y2489" s="36"/>
    </row>
    <row r="2490" spans="24:25" x14ac:dyDescent="0.3">
      <c r="X2490" s="36"/>
      <c r="Y2490" s="36"/>
    </row>
    <row r="2491" spans="24:25" x14ac:dyDescent="0.3">
      <c r="X2491" s="36"/>
      <c r="Y2491" s="36"/>
    </row>
    <row r="2492" spans="24:25" x14ac:dyDescent="0.3">
      <c r="X2492" s="36"/>
      <c r="Y2492" s="36"/>
    </row>
    <row r="2493" spans="24:25" x14ac:dyDescent="0.3">
      <c r="X2493" s="36"/>
      <c r="Y2493" s="36"/>
    </row>
    <row r="2494" spans="24:25" x14ac:dyDescent="0.3">
      <c r="X2494" s="36"/>
      <c r="Y2494" s="36"/>
    </row>
    <row r="2495" spans="24:25" x14ac:dyDescent="0.3">
      <c r="X2495" s="36"/>
      <c r="Y2495" s="36"/>
    </row>
    <row r="2496" spans="24:25" x14ac:dyDescent="0.3">
      <c r="X2496" s="36"/>
      <c r="Y2496" s="36"/>
    </row>
    <row r="2497" spans="24:25" x14ac:dyDescent="0.3">
      <c r="X2497" s="36"/>
      <c r="Y2497" s="36"/>
    </row>
    <row r="2498" spans="24:25" x14ac:dyDescent="0.3">
      <c r="X2498" s="36"/>
      <c r="Y2498" s="36"/>
    </row>
    <row r="2499" spans="24:25" x14ac:dyDescent="0.3">
      <c r="X2499" s="36"/>
      <c r="Y2499" s="36"/>
    </row>
    <row r="2500" spans="24:25" x14ac:dyDescent="0.3">
      <c r="X2500" s="36"/>
      <c r="Y2500" s="36"/>
    </row>
    <row r="2501" spans="24:25" x14ac:dyDescent="0.3">
      <c r="X2501" s="36"/>
      <c r="Y2501" s="36"/>
    </row>
    <row r="2502" spans="24:25" x14ac:dyDescent="0.3">
      <c r="X2502" s="36"/>
      <c r="Y2502" s="36"/>
    </row>
    <row r="2503" spans="24:25" x14ac:dyDescent="0.3">
      <c r="X2503" s="36"/>
      <c r="Y2503" s="36"/>
    </row>
    <row r="2504" spans="24:25" x14ac:dyDescent="0.3">
      <c r="X2504" s="36"/>
      <c r="Y2504" s="36"/>
    </row>
    <row r="2505" spans="24:25" x14ac:dyDescent="0.3">
      <c r="X2505" s="36"/>
      <c r="Y2505" s="36"/>
    </row>
    <row r="2506" spans="24:25" x14ac:dyDescent="0.3">
      <c r="X2506" s="36"/>
      <c r="Y2506" s="36"/>
    </row>
    <row r="2507" spans="24:25" x14ac:dyDescent="0.3">
      <c r="X2507" s="36"/>
      <c r="Y2507" s="36"/>
    </row>
    <row r="2508" spans="24:25" x14ac:dyDescent="0.3">
      <c r="X2508" s="36"/>
      <c r="Y2508" s="36"/>
    </row>
    <row r="2509" spans="24:25" x14ac:dyDescent="0.3">
      <c r="X2509" s="36"/>
      <c r="Y2509" s="36"/>
    </row>
    <row r="2510" spans="24:25" x14ac:dyDescent="0.3">
      <c r="X2510" s="36"/>
      <c r="Y2510" s="36"/>
    </row>
    <row r="2511" spans="24:25" x14ac:dyDescent="0.3">
      <c r="X2511" s="36"/>
      <c r="Y2511" s="36"/>
    </row>
    <row r="2512" spans="24:25" x14ac:dyDescent="0.3">
      <c r="X2512" s="36"/>
      <c r="Y2512" s="36"/>
    </row>
    <row r="2513" spans="24:25" x14ac:dyDescent="0.3">
      <c r="X2513" s="36"/>
      <c r="Y2513" s="36"/>
    </row>
    <row r="2514" spans="24:25" x14ac:dyDescent="0.3">
      <c r="X2514" s="36"/>
      <c r="Y2514" s="36"/>
    </row>
    <row r="2515" spans="24:25" x14ac:dyDescent="0.3">
      <c r="X2515" s="36"/>
      <c r="Y2515" s="36"/>
    </row>
    <row r="2516" spans="24:25" x14ac:dyDescent="0.3">
      <c r="X2516" s="36"/>
      <c r="Y2516" s="36"/>
    </row>
    <row r="2517" spans="24:25" x14ac:dyDescent="0.3">
      <c r="X2517" s="36"/>
      <c r="Y2517" s="36"/>
    </row>
    <row r="2518" spans="24:25" x14ac:dyDescent="0.3">
      <c r="X2518" s="36"/>
      <c r="Y2518" s="36"/>
    </row>
    <row r="2519" spans="24:25" x14ac:dyDescent="0.3">
      <c r="X2519" s="36"/>
      <c r="Y2519" s="36"/>
    </row>
    <row r="2520" spans="24:25" x14ac:dyDescent="0.3">
      <c r="X2520" s="36"/>
      <c r="Y2520" s="36"/>
    </row>
    <row r="2521" spans="24:25" x14ac:dyDescent="0.3">
      <c r="X2521" s="36"/>
      <c r="Y2521" s="36"/>
    </row>
    <row r="2522" spans="24:25" x14ac:dyDescent="0.3">
      <c r="X2522" s="36"/>
      <c r="Y2522" s="36"/>
    </row>
    <row r="2523" spans="24:25" x14ac:dyDescent="0.3">
      <c r="X2523" s="36"/>
      <c r="Y2523" s="36"/>
    </row>
    <row r="2524" spans="24:25" x14ac:dyDescent="0.3">
      <c r="X2524" s="36"/>
      <c r="Y2524" s="36"/>
    </row>
    <row r="2525" spans="24:25" x14ac:dyDescent="0.3">
      <c r="X2525" s="36"/>
      <c r="Y2525" s="36"/>
    </row>
    <row r="2526" spans="24:25" x14ac:dyDescent="0.3">
      <c r="X2526" s="36"/>
      <c r="Y2526" s="36"/>
    </row>
    <row r="2527" spans="24:25" x14ac:dyDescent="0.3">
      <c r="X2527" s="36"/>
      <c r="Y2527" s="36"/>
    </row>
    <row r="2528" spans="24:25" x14ac:dyDescent="0.3">
      <c r="X2528" s="36"/>
      <c r="Y2528" s="36"/>
    </row>
    <row r="2529" spans="24:25" x14ac:dyDescent="0.3">
      <c r="X2529" s="36"/>
      <c r="Y2529" s="36"/>
    </row>
    <row r="2530" spans="24:25" x14ac:dyDescent="0.3">
      <c r="X2530" s="36"/>
      <c r="Y2530" s="36"/>
    </row>
    <row r="2531" spans="24:25" x14ac:dyDescent="0.3">
      <c r="X2531" s="36"/>
      <c r="Y2531" s="36"/>
    </row>
    <row r="2532" spans="24:25" x14ac:dyDescent="0.3">
      <c r="X2532" s="36"/>
      <c r="Y2532" s="36"/>
    </row>
    <row r="2533" spans="24:25" x14ac:dyDescent="0.3">
      <c r="X2533" s="36"/>
      <c r="Y2533" s="36"/>
    </row>
    <row r="2534" spans="24:25" x14ac:dyDescent="0.3">
      <c r="X2534" s="36"/>
      <c r="Y2534" s="36"/>
    </row>
    <row r="2535" spans="24:25" x14ac:dyDescent="0.3">
      <c r="X2535" s="36"/>
      <c r="Y2535" s="36"/>
    </row>
    <row r="2536" spans="24:25" x14ac:dyDescent="0.3">
      <c r="X2536" s="36"/>
      <c r="Y2536" s="36"/>
    </row>
    <row r="2537" spans="24:25" x14ac:dyDescent="0.3">
      <c r="X2537" s="36"/>
      <c r="Y2537" s="36"/>
    </row>
    <row r="2538" spans="24:25" x14ac:dyDescent="0.3">
      <c r="X2538" s="36"/>
      <c r="Y2538" s="36"/>
    </row>
    <row r="2539" spans="24:25" x14ac:dyDescent="0.3">
      <c r="X2539" s="36"/>
      <c r="Y2539" s="36"/>
    </row>
    <row r="2540" spans="24:25" x14ac:dyDescent="0.3">
      <c r="X2540" s="36"/>
      <c r="Y2540" s="36"/>
    </row>
    <row r="2541" spans="24:25" x14ac:dyDescent="0.3">
      <c r="X2541" s="36"/>
      <c r="Y2541" s="36"/>
    </row>
    <row r="2542" spans="24:25" x14ac:dyDescent="0.3">
      <c r="X2542" s="36"/>
      <c r="Y2542" s="36"/>
    </row>
    <row r="2543" spans="24:25" x14ac:dyDescent="0.3">
      <c r="X2543" s="36"/>
      <c r="Y2543" s="36"/>
    </row>
    <row r="2544" spans="24:25" x14ac:dyDescent="0.3">
      <c r="X2544" s="36"/>
      <c r="Y2544" s="36"/>
    </row>
    <row r="2545" spans="24:25" x14ac:dyDescent="0.3">
      <c r="X2545" s="36"/>
      <c r="Y2545" s="36"/>
    </row>
    <row r="2546" spans="24:25" x14ac:dyDescent="0.3">
      <c r="X2546" s="36"/>
      <c r="Y2546" s="36"/>
    </row>
    <row r="2547" spans="24:25" x14ac:dyDescent="0.3">
      <c r="X2547" s="36"/>
      <c r="Y2547" s="36"/>
    </row>
    <row r="2548" spans="24:25" x14ac:dyDescent="0.3">
      <c r="X2548" s="36"/>
      <c r="Y2548" s="36"/>
    </row>
    <row r="2549" spans="24:25" x14ac:dyDescent="0.3">
      <c r="X2549" s="36"/>
      <c r="Y2549" s="36"/>
    </row>
    <row r="2550" spans="24:25" x14ac:dyDescent="0.3">
      <c r="X2550" s="36"/>
      <c r="Y2550" s="36"/>
    </row>
    <row r="2551" spans="24:25" x14ac:dyDescent="0.3">
      <c r="X2551" s="36"/>
      <c r="Y2551" s="36"/>
    </row>
    <row r="2552" spans="24:25" x14ac:dyDescent="0.3">
      <c r="X2552" s="36"/>
      <c r="Y2552" s="36"/>
    </row>
    <row r="2553" spans="24:25" x14ac:dyDescent="0.3">
      <c r="X2553" s="36"/>
      <c r="Y2553" s="36"/>
    </row>
    <row r="2554" spans="24:25" x14ac:dyDescent="0.3">
      <c r="X2554" s="36"/>
      <c r="Y2554" s="36"/>
    </row>
    <row r="2555" spans="24:25" x14ac:dyDescent="0.3">
      <c r="X2555" s="36"/>
      <c r="Y2555" s="36"/>
    </row>
    <row r="2556" spans="24:25" x14ac:dyDescent="0.3">
      <c r="X2556" s="36"/>
      <c r="Y2556" s="36"/>
    </row>
    <row r="2557" spans="24:25" x14ac:dyDescent="0.3">
      <c r="X2557" s="36"/>
      <c r="Y2557" s="36"/>
    </row>
    <row r="2558" spans="24:25" x14ac:dyDescent="0.3">
      <c r="X2558" s="36"/>
      <c r="Y2558" s="36"/>
    </row>
    <row r="2559" spans="24:25" x14ac:dyDescent="0.3">
      <c r="X2559" s="36"/>
      <c r="Y2559" s="36"/>
    </row>
    <row r="2560" spans="24:25" x14ac:dyDescent="0.3">
      <c r="X2560" s="36"/>
      <c r="Y2560" s="36"/>
    </row>
    <row r="2561" spans="24:25" x14ac:dyDescent="0.3">
      <c r="X2561" s="36"/>
      <c r="Y2561" s="36"/>
    </row>
    <row r="2562" spans="24:25" x14ac:dyDescent="0.3">
      <c r="X2562" s="36"/>
      <c r="Y2562" s="36"/>
    </row>
    <row r="2563" spans="24:25" x14ac:dyDescent="0.3">
      <c r="X2563" s="36"/>
      <c r="Y2563" s="36"/>
    </row>
    <row r="2564" spans="24:25" x14ac:dyDescent="0.3">
      <c r="X2564" s="36"/>
      <c r="Y2564" s="36"/>
    </row>
    <row r="2565" spans="24:25" x14ac:dyDescent="0.3">
      <c r="X2565" s="36"/>
      <c r="Y2565" s="36"/>
    </row>
    <row r="2566" spans="24:25" x14ac:dyDescent="0.3">
      <c r="X2566" s="36"/>
      <c r="Y2566" s="36"/>
    </row>
    <row r="2567" spans="24:25" x14ac:dyDescent="0.3">
      <c r="X2567" s="36"/>
      <c r="Y2567" s="36"/>
    </row>
    <row r="2568" spans="24:25" x14ac:dyDescent="0.3">
      <c r="X2568" s="36"/>
      <c r="Y2568" s="36"/>
    </row>
    <row r="2569" spans="24:25" x14ac:dyDescent="0.3">
      <c r="X2569" s="36"/>
      <c r="Y2569" s="36"/>
    </row>
    <row r="2570" spans="24:25" x14ac:dyDescent="0.3">
      <c r="X2570" s="36"/>
      <c r="Y2570" s="36"/>
    </row>
    <row r="2571" spans="24:25" x14ac:dyDescent="0.3">
      <c r="X2571" s="36"/>
      <c r="Y2571" s="36"/>
    </row>
    <row r="2572" spans="24:25" x14ac:dyDescent="0.3">
      <c r="X2572" s="36"/>
      <c r="Y2572" s="36"/>
    </row>
    <row r="2573" spans="24:25" x14ac:dyDescent="0.3">
      <c r="X2573" s="36"/>
      <c r="Y2573" s="36"/>
    </row>
    <row r="2574" spans="24:25" x14ac:dyDescent="0.3">
      <c r="X2574" s="36"/>
      <c r="Y2574" s="36"/>
    </row>
    <row r="2575" spans="24:25" x14ac:dyDescent="0.3">
      <c r="X2575" s="36"/>
      <c r="Y2575" s="36"/>
    </row>
    <row r="2576" spans="24:25" x14ac:dyDescent="0.3">
      <c r="X2576" s="36"/>
      <c r="Y2576" s="36"/>
    </row>
    <row r="2577" spans="24:25" x14ac:dyDescent="0.3">
      <c r="X2577" s="36"/>
      <c r="Y2577" s="36"/>
    </row>
    <row r="2578" spans="24:25" x14ac:dyDescent="0.3">
      <c r="X2578" s="36"/>
      <c r="Y2578" s="36"/>
    </row>
    <row r="2579" spans="24:25" x14ac:dyDescent="0.3">
      <c r="X2579" s="36"/>
      <c r="Y2579" s="36"/>
    </row>
    <row r="2580" spans="24:25" x14ac:dyDescent="0.3">
      <c r="X2580" s="36"/>
      <c r="Y2580" s="36"/>
    </row>
    <row r="2581" spans="24:25" x14ac:dyDescent="0.3">
      <c r="X2581" s="36"/>
      <c r="Y2581" s="36"/>
    </row>
    <row r="2582" spans="24:25" x14ac:dyDescent="0.3">
      <c r="X2582" s="36"/>
      <c r="Y2582" s="36"/>
    </row>
    <row r="2583" spans="24:25" x14ac:dyDescent="0.3">
      <c r="X2583" s="36"/>
      <c r="Y2583" s="36"/>
    </row>
    <row r="2584" spans="24:25" x14ac:dyDescent="0.3">
      <c r="X2584" s="36"/>
      <c r="Y2584" s="36"/>
    </row>
    <row r="2585" spans="24:25" x14ac:dyDescent="0.3">
      <c r="X2585" s="36"/>
      <c r="Y2585" s="36"/>
    </row>
    <row r="2586" spans="24:25" x14ac:dyDescent="0.3">
      <c r="X2586" s="36"/>
      <c r="Y2586" s="36"/>
    </row>
    <row r="2587" spans="24:25" x14ac:dyDescent="0.3">
      <c r="X2587" s="36"/>
      <c r="Y2587" s="36"/>
    </row>
    <row r="2588" spans="24:25" x14ac:dyDescent="0.3">
      <c r="X2588" s="36"/>
      <c r="Y2588" s="36"/>
    </row>
    <row r="2589" spans="24:25" x14ac:dyDescent="0.3">
      <c r="X2589" s="36"/>
      <c r="Y2589" s="36"/>
    </row>
    <row r="2590" spans="24:25" x14ac:dyDescent="0.3">
      <c r="X2590" s="36"/>
      <c r="Y2590" s="36"/>
    </row>
    <row r="2591" spans="24:25" x14ac:dyDescent="0.3">
      <c r="X2591" s="36"/>
      <c r="Y2591" s="36"/>
    </row>
    <row r="2592" spans="24:25" x14ac:dyDescent="0.3">
      <c r="X2592" s="36"/>
      <c r="Y2592" s="36"/>
    </row>
    <row r="2593" spans="24:25" x14ac:dyDescent="0.3">
      <c r="X2593" s="36"/>
      <c r="Y2593" s="36"/>
    </row>
    <row r="2594" spans="24:25" x14ac:dyDescent="0.3">
      <c r="X2594" s="36"/>
      <c r="Y2594" s="36"/>
    </row>
    <row r="2595" spans="24:25" x14ac:dyDescent="0.3">
      <c r="X2595" s="36"/>
      <c r="Y2595" s="36"/>
    </row>
    <row r="2596" spans="24:25" x14ac:dyDescent="0.3">
      <c r="X2596" s="36"/>
      <c r="Y2596" s="36"/>
    </row>
    <row r="2597" spans="24:25" x14ac:dyDescent="0.3">
      <c r="X2597" s="36"/>
      <c r="Y2597" s="36"/>
    </row>
    <row r="2598" spans="24:25" x14ac:dyDescent="0.3">
      <c r="X2598" s="36"/>
      <c r="Y2598" s="36"/>
    </row>
    <row r="2599" spans="24:25" x14ac:dyDescent="0.3">
      <c r="X2599" s="36"/>
      <c r="Y2599" s="36"/>
    </row>
    <row r="2600" spans="24:25" x14ac:dyDescent="0.3">
      <c r="X2600" s="36"/>
      <c r="Y2600" s="36"/>
    </row>
    <row r="2601" spans="24:25" x14ac:dyDescent="0.3">
      <c r="X2601" s="36"/>
      <c r="Y2601" s="36"/>
    </row>
    <row r="2602" spans="24:25" x14ac:dyDescent="0.3">
      <c r="X2602" s="36"/>
      <c r="Y2602" s="36"/>
    </row>
    <row r="2603" spans="24:25" x14ac:dyDescent="0.3">
      <c r="X2603" s="36"/>
      <c r="Y2603" s="36"/>
    </row>
    <row r="2604" spans="24:25" x14ac:dyDescent="0.3">
      <c r="X2604" s="36"/>
      <c r="Y2604" s="36"/>
    </row>
    <row r="2605" spans="24:25" x14ac:dyDescent="0.3">
      <c r="X2605" s="36"/>
      <c r="Y2605" s="36"/>
    </row>
    <row r="2606" spans="24:25" x14ac:dyDescent="0.3">
      <c r="X2606" s="36"/>
      <c r="Y2606" s="36"/>
    </row>
    <row r="2607" spans="24:25" x14ac:dyDescent="0.3">
      <c r="X2607" s="36"/>
      <c r="Y2607" s="36"/>
    </row>
    <row r="2608" spans="24:25" x14ac:dyDescent="0.3">
      <c r="X2608" s="36"/>
      <c r="Y2608" s="36"/>
    </row>
    <row r="2609" spans="24:25" x14ac:dyDescent="0.3">
      <c r="X2609" s="36"/>
      <c r="Y2609" s="36"/>
    </row>
    <row r="2610" spans="24:25" x14ac:dyDescent="0.3">
      <c r="X2610" s="36"/>
      <c r="Y2610" s="36"/>
    </row>
    <row r="2611" spans="24:25" x14ac:dyDescent="0.3">
      <c r="X2611" s="36"/>
      <c r="Y2611" s="36"/>
    </row>
    <row r="2612" spans="24:25" x14ac:dyDescent="0.3">
      <c r="X2612" s="36"/>
      <c r="Y2612" s="36"/>
    </row>
    <row r="2613" spans="24:25" x14ac:dyDescent="0.3">
      <c r="X2613" s="36"/>
      <c r="Y2613" s="36"/>
    </row>
    <row r="2614" spans="24:25" x14ac:dyDescent="0.3">
      <c r="X2614" s="36"/>
      <c r="Y2614" s="36"/>
    </row>
    <row r="2615" spans="24:25" x14ac:dyDescent="0.3">
      <c r="X2615" s="36"/>
      <c r="Y2615" s="36"/>
    </row>
    <row r="2616" spans="24:25" x14ac:dyDescent="0.3">
      <c r="X2616" s="36"/>
      <c r="Y2616" s="36"/>
    </row>
    <row r="2617" spans="24:25" x14ac:dyDescent="0.3">
      <c r="X2617" s="36"/>
      <c r="Y2617" s="36"/>
    </row>
    <row r="2618" spans="24:25" x14ac:dyDescent="0.3">
      <c r="X2618" s="36"/>
      <c r="Y2618" s="36"/>
    </row>
    <row r="2619" spans="24:25" x14ac:dyDescent="0.3">
      <c r="X2619" s="36"/>
      <c r="Y2619" s="36"/>
    </row>
    <row r="2620" spans="24:25" x14ac:dyDescent="0.3">
      <c r="X2620" s="36"/>
      <c r="Y2620" s="36"/>
    </row>
    <row r="2621" spans="24:25" x14ac:dyDescent="0.3">
      <c r="X2621" s="36"/>
      <c r="Y2621" s="36"/>
    </row>
    <row r="2622" spans="24:25" x14ac:dyDescent="0.3">
      <c r="X2622" s="36"/>
      <c r="Y2622" s="36"/>
    </row>
    <row r="2623" spans="24:25" x14ac:dyDescent="0.3">
      <c r="X2623" s="36"/>
      <c r="Y2623" s="36"/>
    </row>
    <row r="2624" spans="24:25" x14ac:dyDescent="0.3">
      <c r="X2624" s="36"/>
      <c r="Y2624" s="36"/>
    </row>
    <row r="2625" spans="24:25" x14ac:dyDescent="0.3">
      <c r="X2625" s="36"/>
      <c r="Y2625" s="36"/>
    </row>
    <row r="2626" spans="24:25" x14ac:dyDescent="0.3">
      <c r="X2626" s="36"/>
      <c r="Y2626" s="36"/>
    </row>
    <row r="2627" spans="24:25" x14ac:dyDescent="0.3">
      <c r="X2627" s="36"/>
      <c r="Y2627" s="36"/>
    </row>
    <row r="2628" spans="24:25" x14ac:dyDescent="0.3">
      <c r="X2628" s="36"/>
      <c r="Y2628" s="36"/>
    </row>
    <row r="2629" spans="24:25" x14ac:dyDescent="0.3">
      <c r="X2629" s="36"/>
      <c r="Y2629" s="36"/>
    </row>
    <row r="2630" spans="24:25" x14ac:dyDescent="0.3">
      <c r="X2630" s="36"/>
      <c r="Y2630" s="36"/>
    </row>
    <row r="2631" spans="24:25" x14ac:dyDescent="0.3">
      <c r="X2631" s="36"/>
      <c r="Y2631" s="36"/>
    </row>
    <row r="2632" spans="24:25" x14ac:dyDescent="0.3">
      <c r="X2632" s="36"/>
      <c r="Y2632" s="36"/>
    </row>
    <row r="2633" spans="24:25" x14ac:dyDescent="0.3">
      <c r="X2633" s="36"/>
      <c r="Y2633" s="36"/>
    </row>
    <row r="2634" spans="24:25" x14ac:dyDescent="0.3">
      <c r="X2634" s="36"/>
      <c r="Y2634" s="36"/>
    </row>
    <row r="2635" spans="24:25" x14ac:dyDescent="0.3">
      <c r="X2635" s="36"/>
      <c r="Y2635" s="36"/>
    </row>
    <row r="2636" spans="24:25" x14ac:dyDescent="0.3">
      <c r="X2636" s="36"/>
      <c r="Y2636" s="36"/>
    </row>
    <row r="2637" spans="24:25" x14ac:dyDescent="0.3">
      <c r="X2637" s="36"/>
      <c r="Y2637" s="36"/>
    </row>
    <row r="2638" spans="24:25" x14ac:dyDescent="0.3">
      <c r="X2638" s="36"/>
      <c r="Y2638" s="36"/>
    </row>
    <row r="2639" spans="24:25" x14ac:dyDescent="0.3">
      <c r="X2639" s="36"/>
      <c r="Y2639" s="36"/>
    </row>
    <row r="2640" spans="24:25" x14ac:dyDescent="0.3">
      <c r="X2640" s="36"/>
      <c r="Y2640" s="36"/>
    </row>
    <row r="2641" spans="24:25" x14ac:dyDescent="0.3">
      <c r="X2641" s="36"/>
      <c r="Y2641" s="36"/>
    </row>
    <row r="2642" spans="24:25" x14ac:dyDescent="0.3">
      <c r="X2642" s="36"/>
      <c r="Y2642" s="36"/>
    </row>
    <row r="2643" spans="24:25" x14ac:dyDescent="0.3">
      <c r="X2643" s="36"/>
      <c r="Y2643" s="36"/>
    </row>
    <row r="2644" spans="24:25" x14ac:dyDescent="0.3">
      <c r="X2644" s="36"/>
      <c r="Y2644" s="36"/>
    </row>
    <row r="2645" spans="24:25" x14ac:dyDescent="0.3">
      <c r="X2645" s="36"/>
      <c r="Y2645" s="36"/>
    </row>
    <row r="2646" spans="24:25" x14ac:dyDescent="0.3">
      <c r="X2646" s="36"/>
      <c r="Y2646" s="36"/>
    </row>
    <row r="2647" spans="24:25" x14ac:dyDescent="0.3">
      <c r="X2647" s="36"/>
      <c r="Y2647" s="36"/>
    </row>
    <row r="2648" spans="24:25" x14ac:dyDescent="0.3">
      <c r="X2648" s="36"/>
      <c r="Y2648" s="36"/>
    </row>
    <row r="2649" spans="24:25" x14ac:dyDescent="0.3">
      <c r="X2649" s="36"/>
      <c r="Y2649" s="36"/>
    </row>
    <row r="2650" spans="24:25" x14ac:dyDescent="0.3">
      <c r="X2650" s="36"/>
      <c r="Y2650" s="36"/>
    </row>
    <row r="2651" spans="24:25" x14ac:dyDescent="0.3">
      <c r="X2651" s="36"/>
      <c r="Y2651" s="36"/>
    </row>
    <row r="2652" spans="24:25" x14ac:dyDescent="0.3">
      <c r="X2652" s="36"/>
      <c r="Y2652" s="36"/>
    </row>
    <row r="2653" spans="24:25" x14ac:dyDescent="0.3">
      <c r="X2653" s="36"/>
      <c r="Y2653" s="36"/>
    </row>
    <row r="2654" spans="24:25" x14ac:dyDescent="0.3">
      <c r="X2654" s="36"/>
      <c r="Y2654" s="36"/>
    </row>
    <row r="2655" spans="24:25" x14ac:dyDescent="0.3">
      <c r="X2655" s="36"/>
      <c r="Y2655" s="36"/>
    </row>
    <row r="2656" spans="24:25" x14ac:dyDescent="0.3">
      <c r="X2656" s="36"/>
      <c r="Y2656" s="36"/>
    </row>
    <row r="2657" spans="24:25" x14ac:dyDescent="0.3">
      <c r="X2657" s="36"/>
      <c r="Y2657" s="36"/>
    </row>
    <row r="2658" spans="24:25" x14ac:dyDescent="0.3">
      <c r="X2658" s="36"/>
      <c r="Y2658" s="36"/>
    </row>
    <row r="2659" spans="24:25" x14ac:dyDescent="0.3">
      <c r="X2659" s="36"/>
      <c r="Y2659" s="36"/>
    </row>
    <row r="2660" spans="24:25" x14ac:dyDescent="0.3">
      <c r="X2660" s="36"/>
      <c r="Y2660" s="36"/>
    </row>
    <row r="2661" spans="24:25" x14ac:dyDescent="0.3">
      <c r="X2661" s="36"/>
      <c r="Y2661" s="36"/>
    </row>
    <row r="2662" spans="24:25" x14ac:dyDescent="0.3">
      <c r="X2662" s="36"/>
      <c r="Y2662" s="36"/>
    </row>
    <row r="2663" spans="24:25" x14ac:dyDescent="0.3">
      <c r="X2663" s="36"/>
      <c r="Y2663" s="36"/>
    </row>
    <row r="2664" spans="24:25" x14ac:dyDescent="0.3">
      <c r="X2664" s="36"/>
      <c r="Y2664" s="36"/>
    </row>
    <row r="2665" spans="24:25" x14ac:dyDescent="0.3">
      <c r="X2665" s="36"/>
      <c r="Y2665" s="36"/>
    </row>
    <row r="2666" spans="24:25" x14ac:dyDescent="0.3">
      <c r="X2666" s="36"/>
      <c r="Y2666" s="36"/>
    </row>
    <row r="2667" spans="24:25" x14ac:dyDescent="0.3">
      <c r="X2667" s="36"/>
      <c r="Y2667" s="36"/>
    </row>
    <row r="2668" spans="24:25" x14ac:dyDescent="0.3">
      <c r="X2668" s="36"/>
      <c r="Y2668" s="36"/>
    </row>
    <row r="2669" spans="24:25" x14ac:dyDescent="0.3">
      <c r="X2669" s="36"/>
      <c r="Y2669" s="36"/>
    </row>
    <row r="2670" spans="24:25" x14ac:dyDescent="0.3">
      <c r="X2670" s="36"/>
      <c r="Y2670" s="36"/>
    </row>
    <row r="2671" spans="24:25" x14ac:dyDescent="0.3">
      <c r="X2671" s="36"/>
      <c r="Y2671" s="36"/>
    </row>
    <row r="2672" spans="24:25" x14ac:dyDescent="0.3">
      <c r="X2672" s="36"/>
      <c r="Y2672" s="36"/>
    </row>
    <row r="2673" spans="24:25" x14ac:dyDescent="0.3">
      <c r="X2673" s="36"/>
      <c r="Y2673" s="36"/>
    </row>
    <row r="2674" spans="24:25" x14ac:dyDescent="0.3">
      <c r="X2674" s="36"/>
      <c r="Y2674" s="36"/>
    </row>
    <row r="2675" spans="24:25" x14ac:dyDescent="0.3">
      <c r="X2675" s="36"/>
      <c r="Y2675" s="36"/>
    </row>
    <row r="2676" spans="24:25" x14ac:dyDescent="0.3">
      <c r="X2676" s="36"/>
      <c r="Y2676" s="36"/>
    </row>
    <row r="2677" spans="24:25" x14ac:dyDescent="0.3">
      <c r="X2677" s="36"/>
      <c r="Y2677" s="36"/>
    </row>
    <row r="2678" spans="24:25" x14ac:dyDescent="0.3">
      <c r="X2678" s="36"/>
      <c r="Y2678" s="36"/>
    </row>
    <row r="2679" spans="24:25" x14ac:dyDescent="0.3">
      <c r="X2679" s="36"/>
      <c r="Y2679" s="36"/>
    </row>
    <row r="2680" spans="24:25" x14ac:dyDescent="0.3">
      <c r="X2680" s="36"/>
      <c r="Y2680" s="36"/>
    </row>
    <row r="2681" spans="24:25" x14ac:dyDescent="0.3">
      <c r="X2681" s="36"/>
      <c r="Y2681" s="36"/>
    </row>
    <row r="2682" spans="24:25" x14ac:dyDescent="0.3">
      <c r="X2682" s="36"/>
      <c r="Y2682" s="36"/>
    </row>
    <row r="2683" spans="24:25" x14ac:dyDescent="0.3">
      <c r="X2683" s="36"/>
      <c r="Y2683" s="36"/>
    </row>
    <row r="2684" spans="24:25" x14ac:dyDescent="0.3">
      <c r="X2684" s="36"/>
      <c r="Y2684" s="36"/>
    </row>
    <row r="2685" spans="24:25" x14ac:dyDescent="0.3">
      <c r="X2685" s="36"/>
      <c r="Y2685" s="36"/>
    </row>
    <row r="2686" spans="24:25" x14ac:dyDescent="0.3">
      <c r="X2686" s="36"/>
      <c r="Y2686" s="36"/>
    </row>
    <row r="2687" spans="24:25" x14ac:dyDescent="0.3">
      <c r="X2687" s="36"/>
      <c r="Y2687" s="36"/>
    </row>
    <row r="2688" spans="24:25" x14ac:dyDescent="0.3">
      <c r="X2688" s="36"/>
      <c r="Y2688" s="36"/>
    </row>
    <row r="2689" spans="24:25" x14ac:dyDescent="0.3">
      <c r="X2689" s="36"/>
      <c r="Y2689" s="36"/>
    </row>
    <row r="2690" spans="24:25" x14ac:dyDescent="0.3">
      <c r="X2690" s="36"/>
      <c r="Y2690" s="36"/>
    </row>
    <row r="2691" spans="24:25" x14ac:dyDescent="0.3">
      <c r="X2691" s="36"/>
      <c r="Y2691" s="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AK231"/>
  <sheetViews>
    <sheetView topLeftCell="A3" workbookViewId="0">
      <selection activeCell="D4" sqref="D4"/>
    </sheetView>
  </sheetViews>
  <sheetFormatPr defaultColWidth="9.109375" defaultRowHeight="14.4" x14ac:dyDescent="0.3"/>
  <cols>
    <col min="1" max="1" width="12.109375" style="27" bestFit="1" customWidth="1"/>
    <col min="2" max="2" width="41.44140625" style="27" bestFit="1" customWidth="1"/>
    <col min="3" max="3" width="17.88671875" style="27" bestFit="1" customWidth="1"/>
    <col min="4" max="4" width="18.109375" style="27" bestFit="1" customWidth="1"/>
    <col min="5" max="5" width="10.5546875" style="27" bestFit="1" customWidth="1"/>
    <col min="6" max="6" width="5.109375" style="27" customWidth="1"/>
    <col min="7" max="7" width="6.109375" style="27" customWidth="1"/>
    <col min="8" max="8" width="5.5546875" style="27" bestFit="1" customWidth="1"/>
    <col min="9" max="9" width="5.6640625" style="27" customWidth="1"/>
    <col min="10" max="10" width="4.5546875" style="27" customWidth="1"/>
    <col min="11" max="11" width="5.109375" style="27" bestFit="1" customWidth="1"/>
    <col min="12" max="12" width="5.5546875" style="27" bestFit="1" customWidth="1"/>
    <col min="13" max="13" width="5.33203125" style="27" bestFit="1" customWidth="1"/>
    <col min="14" max="14" width="6" style="27" customWidth="1"/>
    <col min="15" max="17" width="6" style="27" bestFit="1" customWidth="1"/>
    <col min="18" max="18" width="3" style="27" bestFit="1" customWidth="1"/>
    <col min="19" max="19" width="3.44140625" style="27" bestFit="1" customWidth="1"/>
    <col min="20" max="20" width="3.88671875" style="27" bestFit="1" customWidth="1"/>
    <col min="21" max="21" width="4" style="27" bestFit="1" customWidth="1"/>
    <col min="22" max="23" width="6" style="27" bestFit="1" customWidth="1"/>
    <col min="24" max="25" width="5" style="27" bestFit="1" customWidth="1"/>
    <col min="26" max="26" width="4" style="27" bestFit="1" customWidth="1"/>
    <col min="27" max="27" width="3.6640625" style="27" bestFit="1" customWidth="1"/>
    <col min="28" max="28" width="4" style="27" bestFit="1" customWidth="1"/>
    <col min="29" max="29" width="3.109375" style="27" bestFit="1" customWidth="1"/>
    <col min="30" max="30" width="4" style="27" bestFit="1" customWidth="1"/>
    <col min="31" max="31" width="5" style="27" bestFit="1" customWidth="1"/>
    <col min="32" max="32" width="9.109375" style="27"/>
    <col min="33" max="33" width="7.6640625" style="27" bestFit="1" customWidth="1"/>
    <col min="34" max="34" width="8.109375" style="27" bestFit="1" customWidth="1"/>
    <col min="35" max="35" width="5.109375" style="27" bestFit="1" customWidth="1"/>
    <col min="36" max="36" width="9.44140625" style="27" bestFit="1" customWidth="1"/>
    <col min="37" max="37" width="5.44140625" style="27" bestFit="1" customWidth="1"/>
    <col min="38" max="16384" width="9.109375" style="27"/>
  </cols>
  <sheetData>
    <row r="3" spans="1:37" x14ac:dyDescent="0.3">
      <c r="A3" s="52" t="s">
        <v>1122</v>
      </c>
      <c r="B3" s="52"/>
      <c r="C3" s="52"/>
      <c r="D3" s="52"/>
      <c r="E3" s="52"/>
      <c r="G3" s="53" t="s">
        <v>1352</v>
      </c>
      <c r="H3" s="54"/>
      <c r="I3" s="55"/>
      <c r="J3" s="32"/>
      <c r="K3" s="53" t="s">
        <v>1123</v>
      </c>
      <c r="L3" s="54"/>
      <c r="M3" s="55"/>
      <c r="O3" s="52" t="s">
        <v>1124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G3" s="52" t="s">
        <v>1125</v>
      </c>
      <c r="AH3" s="52"/>
      <c r="AI3" s="52"/>
      <c r="AJ3" s="52"/>
      <c r="AK3" s="52"/>
    </row>
    <row r="4" spans="1:37" x14ac:dyDescent="0.3">
      <c r="A4" s="30" t="s">
        <v>1126</v>
      </c>
      <c r="B4" s="30" t="s">
        <v>1127</v>
      </c>
      <c r="C4" s="30" t="s">
        <v>1128</v>
      </c>
      <c r="D4" s="30" t="s">
        <v>1129</v>
      </c>
      <c r="E4" s="30" t="s">
        <v>1130</v>
      </c>
      <c r="G4" s="31" t="s">
        <v>3918</v>
      </c>
      <c r="H4" s="31" t="s">
        <v>3919</v>
      </c>
      <c r="I4" s="31" t="s">
        <v>1681</v>
      </c>
      <c r="J4" s="33"/>
      <c r="K4" s="31" t="s">
        <v>3918</v>
      </c>
      <c r="L4" s="31" t="s">
        <v>3919</v>
      </c>
      <c r="M4" s="31" t="s">
        <v>1681</v>
      </c>
      <c r="O4" s="31" t="s">
        <v>1131</v>
      </c>
      <c r="P4" s="31" t="s">
        <v>1132</v>
      </c>
      <c r="Q4" s="31" t="s">
        <v>1133</v>
      </c>
      <c r="R4" s="31" t="s">
        <v>1134</v>
      </c>
      <c r="S4" s="31" t="s">
        <v>1135</v>
      </c>
      <c r="T4" s="31" t="s">
        <v>1136</v>
      </c>
      <c r="U4" s="31" t="s">
        <v>1137</v>
      </c>
      <c r="V4" s="31" t="s">
        <v>1138</v>
      </c>
      <c r="W4" s="31" t="s">
        <v>1139</v>
      </c>
      <c r="X4" s="31" t="s">
        <v>1140</v>
      </c>
      <c r="Y4" s="31" t="s">
        <v>1141</v>
      </c>
      <c r="Z4" s="31" t="s">
        <v>1142</v>
      </c>
      <c r="AA4" s="31" t="s">
        <v>1143</v>
      </c>
      <c r="AB4" s="31" t="s">
        <v>1144</v>
      </c>
      <c r="AC4" s="31" t="s">
        <v>1145</v>
      </c>
      <c r="AD4" s="31" t="s">
        <v>1146</v>
      </c>
      <c r="AE4" s="31" t="s">
        <v>1147</v>
      </c>
      <c r="AG4" s="31" t="s">
        <v>1148</v>
      </c>
      <c r="AH4" s="31" t="s">
        <v>1149</v>
      </c>
      <c r="AI4" s="31" t="s">
        <v>1150</v>
      </c>
      <c r="AJ4" s="31" t="s">
        <v>1151</v>
      </c>
      <c r="AK4" s="31" t="s">
        <v>1152</v>
      </c>
    </row>
    <row r="5" spans="1:37" x14ac:dyDescent="0.3">
      <c r="A5" s="40" t="s">
        <v>947</v>
      </c>
      <c r="B5" s="11" t="s">
        <v>1212</v>
      </c>
      <c r="C5" s="11" t="s">
        <v>1158</v>
      </c>
      <c r="D5" s="11" t="s">
        <v>1155</v>
      </c>
      <c r="E5" s="11" t="s">
        <v>1156</v>
      </c>
      <c r="G5" s="28">
        <f>SUMPRODUCT(('ILC Report'!$A$2:$A$8000='Active WWML'!$A5)*('ILC Report'!$BA$2:$BA$8000='Active WWML'!G$4)*('ILC Report'!$F$2:$F$8000))</f>
        <v>0</v>
      </c>
      <c r="H5" s="28">
        <f>SUMPRODUCT(('ILC Report'!$A$2:$A$8000='Active WWML'!$A5)*('ILC Report'!$BA$2:$BA$8000='Active WWML'!H$4)*('ILC Report'!$F$2:$F$8000))</f>
        <v>0</v>
      </c>
      <c r="I5" s="28">
        <f>SUMPRODUCT(('ILC Report'!$A$2:$A$8000='Active WWML'!$A5)*('ILC Report'!$BA$2:$BA$8000='Active WWML'!I$4)*('ILC Report'!$F$2:$F$8000))</f>
        <v>0</v>
      </c>
      <c r="K5" s="28" t="str">
        <f t="shared" ref="K5:K68" si="0">IF(G5=0,"0",IF(G5&gt;0,"1"))</f>
        <v>0</v>
      </c>
      <c r="L5" s="28" t="str">
        <f t="shared" ref="L5:L68" si="1">IF(H5=0,"0",IF(H5&gt;0,"1"))</f>
        <v>0</v>
      </c>
      <c r="M5" s="28" t="str">
        <f t="shared" ref="M5:M68" si="2">IF(I5=0,"0",IF(I5&gt;0,"1"))</f>
        <v>0</v>
      </c>
      <c r="O5" s="28">
        <f>SUMPRODUCT(('ILC Report'!$A$2:$A$8000='Active WWML'!$A5)*('ILC Report'!$BB$2:$BB$8000='Active WWML'!O$4)*('ILC Report'!$F$2:$F$8000))</f>
        <v>0</v>
      </c>
      <c r="P5" s="28">
        <f>SUMPRODUCT(('ILC Report'!$A$2:$A$8000='Active WWML'!$A5)*('ILC Report'!$BB$2:$BB$8000='Active WWML'!P$4)*('ILC Report'!$F$2:$F$8000))</f>
        <v>0</v>
      </c>
      <c r="Q5" s="28">
        <f>SUMPRODUCT(('ILC Report'!$A$2:$A$8000='Active WWML'!$A5)*('ILC Report'!$BB$2:$BB$8000='Active WWML'!Q$4)*('ILC Report'!$F$2:$F$8000))</f>
        <v>0</v>
      </c>
      <c r="R5" s="28">
        <f>SUMPRODUCT(('ILC Report'!$A$2:$A$8000='Active WWML'!$A5)*('ILC Report'!$BB$2:$BB$8000='Active WWML'!R$4)*('ILC Report'!$F$2:$F$8000))</f>
        <v>0</v>
      </c>
      <c r="S5" s="28">
        <f>SUMPRODUCT(('ILC Report'!$A$2:$A$8000='Active WWML'!$A5)*('ILC Report'!$BB$2:$BB$8000='Active WWML'!S$4)*('ILC Report'!$F$2:$F$8000))</f>
        <v>0</v>
      </c>
      <c r="T5" s="28">
        <f>SUMPRODUCT(('ILC Report'!$A$2:$A$8000='Active WWML'!$A5)*('ILC Report'!$BB$2:$BB$8000='Active WWML'!T$4)*('ILC Report'!$F$2:$F$8000))</f>
        <v>0</v>
      </c>
      <c r="U5" s="28">
        <f>SUMPRODUCT(('ILC Report'!$A$2:$A$8000='Active WWML'!$A5)*('ILC Report'!$BB$2:$BB$8000='Active WWML'!U$4)*('ILC Report'!$F$2:$F$8000))</f>
        <v>0</v>
      </c>
      <c r="V5" s="28">
        <f>SUMPRODUCT(('ILC Report'!$A$2:$A$8000='Active WWML'!$A5)*('ILC Report'!$BB$2:$BB$8000='Active WWML'!V$4)*('ILC Report'!$F$2:$F$8000))</f>
        <v>0</v>
      </c>
      <c r="W5" s="28">
        <f>SUMPRODUCT(('ILC Report'!$A$2:$A$8000='Active WWML'!$A5)*('ILC Report'!$BB$2:$BB$8000='Active WWML'!W$4)*('ILC Report'!$F$2:$F$8000))</f>
        <v>0</v>
      </c>
      <c r="X5" s="28">
        <f>SUMPRODUCT(('ILC Report'!$A$2:$A$8000='Active WWML'!$A5)*('ILC Report'!$BB$2:$BB$8000='Active WWML'!X$4)*('ILC Report'!$F$2:$F$8000))</f>
        <v>0</v>
      </c>
      <c r="Y5" s="28">
        <f>SUMPRODUCT(('ILC Report'!$A$2:$A$8000='Active WWML'!$A5)*('ILC Report'!$BB$2:$BB$8000='Active WWML'!Y$4)*('ILC Report'!$F$2:$F$8000))</f>
        <v>0</v>
      </c>
      <c r="Z5" s="28">
        <f>SUMPRODUCT(('ILC Report'!$A$2:$A$8000='Active WWML'!$A5)*('ILC Report'!$BB$2:$BB$8000='Active WWML'!Z$4)*('ILC Report'!$F$2:$F$8000))</f>
        <v>0</v>
      </c>
      <c r="AA5" s="28">
        <f>SUMPRODUCT(('ILC Report'!$A$2:$A$8000='Active WWML'!$A5)*('ILC Report'!$BB$2:$BB$8000='Active WWML'!AA$4)*('ILC Report'!$F$2:$F$8000))</f>
        <v>0</v>
      </c>
      <c r="AB5" s="28">
        <f>SUMPRODUCT(('ILC Report'!$A$2:$A$8000='Active WWML'!$A5)*('ILC Report'!$BB$2:$BB$8000='Active WWML'!AB$4)*('ILC Report'!$F$2:$F$8000))</f>
        <v>0</v>
      </c>
      <c r="AC5" s="28">
        <f>SUMPRODUCT(('ILC Report'!$A$2:$A$8000='Active WWML'!$A5)*('ILC Report'!$BB$2:$BB$8000='Active WWML'!AC$4)*('ILC Report'!$F$2:$F$8000))</f>
        <v>0</v>
      </c>
      <c r="AD5" s="28">
        <f>SUMPRODUCT(('ILC Report'!$A$2:$A$8000='Active WWML'!$A5)*('ILC Report'!$BB$2:$BB$8000='Active WWML'!AD$4)*('ILC Report'!$F$2:$F$8000))</f>
        <v>0</v>
      </c>
      <c r="AE5" s="28">
        <f>SUMPRODUCT(('ILC Report'!$A$2:$A$8000='Active WWML'!$A5)*('ILC Report'!$BB$2:$BB$8000='Active WWML'!AE$4)*('ILC Report'!$F$2:$F$8000))</f>
        <v>0</v>
      </c>
      <c r="AG5" s="28">
        <f>SUMPRODUCT(('ILC Report'!$A$2:$A$8000='Active WWML'!$A5)*('ILC Report'!$H$2:$H$8000='Active WWML'!AG$4)*('ILC Report'!$F$2:$F$8000))</f>
        <v>0</v>
      </c>
      <c r="AH5" s="28">
        <f>SUMPRODUCT(('ILC Report'!$A$2:$A$8000='Active WWML'!$A5)*('ILC Report'!$H$2:$H$8000='Active WWML'!AH$4)*('ILC Report'!$F$2:$F$8000))</f>
        <v>0</v>
      </c>
      <c r="AI5" s="28">
        <f>SUMPRODUCT(('ILC Report'!$A$2:$A$8000='Active WWML'!$A5)*('ILC Report'!$H$2:$H$8000='Active WWML'!AI$4)*('ILC Report'!$F$2:$F$8000))</f>
        <v>0</v>
      </c>
      <c r="AJ5" s="28">
        <f>SUMPRODUCT(('ILC Report'!$A$2:$A$8000='Active WWML'!$A5)*('ILC Report'!$H$2:$H$8000='Active WWML'!AJ$4)*('ILC Report'!$F$2:$F$8000))</f>
        <v>0</v>
      </c>
      <c r="AK5" s="28">
        <f>SUM(AG5:AJ5)</f>
        <v>0</v>
      </c>
    </row>
    <row r="6" spans="1:37" x14ac:dyDescent="0.3">
      <c r="A6" s="40" t="s">
        <v>846</v>
      </c>
      <c r="B6" s="11" t="s">
        <v>1189</v>
      </c>
      <c r="C6" s="11" t="s">
        <v>1158</v>
      </c>
      <c r="D6" s="11" t="s">
        <v>1155</v>
      </c>
      <c r="E6" s="11" t="s">
        <v>1156</v>
      </c>
      <c r="G6" s="28">
        <f>SUMPRODUCT(('ILC Report'!$A$2:$A$8000='Active WWML'!$A6)*('ILC Report'!$BA$2:$BA$8000='Active WWML'!G$4)*('ILC Report'!$F$2:$F$8000))</f>
        <v>0</v>
      </c>
      <c r="H6" s="28">
        <f>SUMPRODUCT(('ILC Report'!$A$2:$A$8000='Active WWML'!$A6)*('ILC Report'!$BA$2:$BA$8000='Active WWML'!H$4)*('ILC Report'!$F$2:$F$8000))</f>
        <v>0</v>
      </c>
      <c r="I6" s="28">
        <f>SUMPRODUCT(('ILC Report'!$A$2:$A$8000='Active WWML'!$A6)*('ILC Report'!$BA$2:$BA$8000='Active WWML'!I$4)*('ILC Report'!$F$2:$F$8000))</f>
        <v>0</v>
      </c>
      <c r="K6" s="28" t="str">
        <f t="shared" si="0"/>
        <v>0</v>
      </c>
      <c r="L6" s="28" t="str">
        <f t="shared" si="1"/>
        <v>0</v>
      </c>
      <c r="M6" s="28" t="str">
        <f t="shared" si="2"/>
        <v>0</v>
      </c>
      <c r="O6" s="28">
        <f>SUMPRODUCT(('ILC Report'!$A$2:$A$8000='Active WWML'!$A6)*('ILC Report'!$BB$2:$BB$8000='Active WWML'!O$4)*('ILC Report'!$F$2:$F$8000))</f>
        <v>0</v>
      </c>
      <c r="P6" s="28">
        <f>SUMPRODUCT(('ILC Report'!$A$2:$A$8000='Active WWML'!$A6)*('ILC Report'!$BB$2:$BB$8000='Active WWML'!P$4)*('ILC Report'!$F$2:$F$8000))</f>
        <v>0</v>
      </c>
      <c r="Q6" s="28">
        <f>SUMPRODUCT(('ILC Report'!$A$2:$A$8000='Active WWML'!$A6)*('ILC Report'!$BB$2:$BB$8000='Active WWML'!Q$4)*('ILC Report'!$F$2:$F$8000))</f>
        <v>0</v>
      </c>
      <c r="R6" s="28">
        <f>SUMPRODUCT(('ILC Report'!$A$2:$A$8000='Active WWML'!$A6)*('ILC Report'!$BB$2:$BB$8000='Active WWML'!R$4)*('ILC Report'!$F$2:$F$8000))</f>
        <v>0</v>
      </c>
      <c r="S6" s="28">
        <f>SUMPRODUCT(('ILC Report'!$A$2:$A$8000='Active WWML'!$A6)*('ILC Report'!$BB$2:$BB$8000='Active WWML'!S$4)*('ILC Report'!$F$2:$F$8000))</f>
        <v>0</v>
      </c>
      <c r="T6" s="28">
        <f>SUMPRODUCT(('ILC Report'!$A$2:$A$8000='Active WWML'!$A6)*('ILC Report'!$BB$2:$BB$8000='Active WWML'!T$4)*('ILC Report'!$F$2:$F$8000))</f>
        <v>0</v>
      </c>
      <c r="U6" s="28">
        <f>SUMPRODUCT(('ILC Report'!$A$2:$A$8000='Active WWML'!$A6)*('ILC Report'!$BB$2:$BB$8000='Active WWML'!U$4)*('ILC Report'!$F$2:$F$8000))</f>
        <v>0</v>
      </c>
      <c r="V6" s="28">
        <f>SUMPRODUCT(('ILC Report'!$A$2:$A$8000='Active WWML'!$A6)*('ILC Report'!$BB$2:$BB$8000='Active WWML'!V$4)*('ILC Report'!$F$2:$F$8000))</f>
        <v>0</v>
      </c>
      <c r="W6" s="28">
        <f>SUMPRODUCT(('ILC Report'!$A$2:$A$8000='Active WWML'!$A6)*('ILC Report'!$BB$2:$BB$8000='Active WWML'!W$4)*('ILC Report'!$F$2:$F$8000))</f>
        <v>0</v>
      </c>
      <c r="X6" s="28">
        <f>SUMPRODUCT(('ILC Report'!$A$2:$A$8000='Active WWML'!$A6)*('ILC Report'!$BB$2:$BB$8000='Active WWML'!X$4)*('ILC Report'!$F$2:$F$8000))</f>
        <v>0</v>
      </c>
      <c r="Y6" s="28">
        <f>SUMPRODUCT(('ILC Report'!$A$2:$A$8000='Active WWML'!$A6)*('ILC Report'!$BB$2:$BB$8000='Active WWML'!Y$4)*('ILC Report'!$F$2:$F$8000))</f>
        <v>0</v>
      </c>
      <c r="Z6" s="28">
        <f>SUMPRODUCT(('ILC Report'!$A$2:$A$8000='Active WWML'!$A6)*('ILC Report'!$BB$2:$BB$8000='Active WWML'!Z$4)*('ILC Report'!$F$2:$F$8000))</f>
        <v>0</v>
      </c>
      <c r="AA6" s="28">
        <f>SUMPRODUCT(('ILC Report'!$A$2:$A$8000='Active WWML'!$A6)*('ILC Report'!$BB$2:$BB$8000='Active WWML'!AA$4)*('ILC Report'!$F$2:$F$8000))</f>
        <v>0</v>
      </c>
      <c r="AB6" s="28">
        <f>SUMPRODUCT(('ILC Report'!$A$2:$A$8000='Active WWML'!$A6)*('ILC Report'!$BB$2:$BB$8000='Active WWML'!AB$4)*('ILC Report'!$F$2:$F$8000))</f>
        <v>0</v>
      </c>
      <c r="AC6" s="28">
        <f>SUMPRODUCT(('ILC Report'!$A$2:$A$8000='Active WWML'!$A6)*('ILC Report'!$BB$2:$BB$8000='Active WWML'!AC$4)*('ILC Report'!$F$2:$F$8000))</f>
        <v>0</v>
      </c>
      <c r="AD6" s="28">
        <f>SUMPRODUCT(('ILC Report'!$A$2:$A$8000='Active WWML'!$A6)*('ILC Report'!$BB$2:$BB$8000='Active WWML'!AD$4)*('ILC Report'!$F$2:$F$8000))</f>
        <v>0</v>
      </c>
      <c r="AE6" s="28">
        <f>SUMPRODUCT(('ILC Report'!$A$2:$A$8000='Active WWML'!$A6)*('ILC Report'!$BB$2:$BB$8000='Active WWML'!AE$4)*('ILC Report'!$F$2:$F$8000))</f>
        <v>0</v>
      </c>
      <c r="AG6" s="28">
        <f>SUMPRODUCT(('ILC Report'!$A$2:$A$8000='Active WWML'!$A6)*('ILC Report'!$H$2:$H$8000='Active WWML'!AG$4)*('ILC Report'!$F$2:$F$8000))</f>
        <v>0</v>
      </c>
      <c r="AH6" s="28">
        <f>SUMPRODUCT(('ILC Report'!$A$2:$A$8000='Active WWML'!$A6)*('ILC Report'!$H$2:$H$8000='Active WWML'!AH$4)*('ILC Report'!$F$2:$F$8000))</f>
        <v>0</v>
      </c>
      <c r="AI6" s="28">
        <f>SUMPRODUCT(('ILC Report'!$A$2:$A$8000='Active WWML'!$A6)*('ILC Report'!$H$2:$H$8000='Active WWML'!AI$4)*('ILC Report'!$F$2:$F$8000))</f>
        <v>0</v>
      </c>
      <c r="AJ6" s="28">
        <f>SUMPRODUCT(('ILC Report'!$A$2:$A$8000='Active WWML'!$A6)*('ILC Report'!$H$2:$H$8000='Active WWML'!AJ$4)*('ILC Report'!$F$2:$F$8000))</f>
        <v>0</v>
      </c>
      <c r="AK6" s="28">
        <f t="shared" ref="AK6:AK69" si="3">SUM(AG6:AJ6)</f>
        <v>0</v>
      </c>
    </row>
    <row r="7" spans="1:37" x14ac:dyDescent="0.3">
      <c r="A7" s="40">
        <v>465536</v>
      </c>
      <c r="B7" s="11" t="s">
        <v>1207</v>
      </c>
      <c r="C7" s="11" t="s">
        <v>51</v>
      </c>
      <c r="D7" s="11" t="s">
        <v>1155</v>
      </c>
      <c r="E7" s="11" t="s">
        <v>1156</v>
      </c>
      <c r="G7" s="28">
        <f>SUMPRODUCT(('ILC Report'!$A$2:$A$8000='Active WWML'!$A7)*('ILC Report'!$BA$2:$BA$8000='Active WWML'!G$4)*('ILC Report'!$F$2:$F$8000))</f>
        <v>0</v>
      </c>
      <c r="H7" s="28">
        <f>SUMPRODUCT(('ILC Report'!$A$2:$A$8000='Active WWML'!$A7)*('ILC Report'!$BA$2:$BA$8000='Active WWML'!H$4)*('ILC Report'!$F$2:$F$8000))</f>
        <v>0</v>
      </c>
      <c r="I7" s="28">
        <f>SUMPRODUCT(('ILC Report'!$A$2:$A$8000='Active WWML'!$A7)*('ILC Report'!$BA$2:$BA$8000='Active WWML'!I$4)*('ILC Report'!$F$2:$F$8000))</f>
        <v>0</v>
      </c>
      <c r="K7" s="28" t="str">
        <f t="shared" si="0"/>
        <v>0</v>
      </c>
      <c r="L7" s="28" t="str">
        <f t="shared" si="1"/>
        <v>0</v>
      </c>
      <c r="M7" s="28" t="str">
        <f t="shared" si="2"/>
        <v>0</v>
      </c>
      <c r="O7" s="28">
        <f>SUMPRODUCT(('ILC Report'!$A$2:$A$8000='Active WWML'!$A7)*('ILC Report'!$BB$2:$BB$8000='Active WWML'!O$4)*('ILC Report'!$F$2:$F$8000))</f>
        <v>0</v>
      </c>
      <c r="P7" s="28">
        <f>SUMPRODUCT(('ILC Report'!$A$2:$A$8000='Active WWML'!$A7)*('ILC Report'!$BB$2:$BB$8000='Active WWML'!P$4)*('ILC Report'!$F$2:$F$8000))</f>
        <v>0</v>
      </c>
      <c r="Q7" s="28">
        <f>SUMPRODUCT(('ILC Report'!$A$2:$A$8000='Active WWML'!$A7)*('ILC Report'!$BB$2:$BB$8000='Active WWML'!Q$4)*('ILC Report'!$F$2:$F$8000))</f>
        <v>0</v>
      </c>
      <c r="R7" s="28">
        <f>SUMPRODUCT(('ILC Report'!$A$2:$A$8000='Active WWML'!$A7)*('ILC Report'!$BB$2:$BB$8000='Active WWML'!R$4)*('ILC Report'!$F$2:$F$8000))</f>
        <v>0</v>
      </c>
      <c r="S7" s="28">
        <f>SUMPRODUCT(('ILC Report'!$A$2:$A$8000='Active WWML'!$A7)*('ILC Report'!$BB$2:$BB$8000='Active WWML'!S$4)*('ILC Report'!$F$2:$F$8000))</f>
        <v>0</v>
      </c>
      <c r="T7" s="28">
        <f>SUMPRODUCT(('ILC Report'!$A$2:$A$8000='Active WWML'!$A7)*('ILC Report'!$BB$2:$BB$8000='Active WWML'!T$4)*('ILC Report'!$F$2:$F$8000))</f>
        <v>0</v>
      </c>
      <c r="U7" s="28">
        <f>SUMPRODUCT(('ILC Report'!$A$2:$A$8000='Active WWML'!$A7)*('ILC Report'!$BB$2:$BB$8000='Active WWML'!U$4)*('ILC Report'!$F$2:$F$8000))</f>
        <v>0</v>
      </c>
      <c r="V7" s="28">
        <f>SUMPRODUCT(('ILC Report'!$A$2:$A$8000='Active WWML'!$A7)*('ILC Report'!$BB$2:$BB$8000='Active WWML'!V$4)*('ILC Report'!$F$2:$F$8000))</f>
        <v>0</v>
      </c>
      <c r="W7" s="28">
        <f>SUMPRODUCT(('ILC Report'!$A$2:$A$8000='Active WWML'!$A7)*('ILC Report'!$BB$2:$BB$8000='Active WWML'!W$4)*('ILC Report'!$F$2:$F$8000))</f>
        <v>0</v>
      </c>
      <c r="X7" s="28">
        <f>SUMPRODUCT(('ILC Report'!$A$2:$A$8000='Active WWML'!$A7)*('ILC Report'!$BB$2:$BB$8000='Active WWML'!X$4)*('ILC Report'!$F$2:$F$8000))</f>
        <v>0</v>
      </c>
      <c r="Y7" s="28">
        <f>SUMPRODUCT(('ILC Report'!$A$2:$A$8000='Active WWML'!$A7)*('ILC Report'!$BB$2:$BB$8000='Active WWML'!Y$4)*('ILC Report'!$F$2:$F$8000))</f>
        <v>0</v>
      </c>
      <c r="Z7" s="28">
        <f>SUMPRODUCT(('ILC Report'!$A$2:$A$8000='Active WWML'!$A7)*('ILC Report'!$BB$2:$BB$8000='Active WWML'!Z$4)*('ILC Report'!$F$2:$F$8000))</f>
        <v>0</v>
      </c>
      <c r="AA7" s="28">
        <f>SUMPRODUCT(('ILC Report'!$A$2:$A$8000='Active WWML'!$A7)*('ILC Report'!$BB$2:$BB$8000='Active WWML'!AA$4)*('ILC Report'!$F$2:$F$8000))</f>
        <v>0</v>
      </c>
      <c r="AB7" s="28">
        <f>SUMPRODUCT(('ILC Report'!$A$2:$A$8000='Active WWML'!$A7)*('ILC Report'!$BB$2:$BB$8000='Active WWML'!AB$4)*('ILC Report'!$F$2:$F$8000))</f>
        <v>0</v>
      </c>
      <c r="AC7" s="28">
        <f>SUMPRODUCT(('ILC Report'!$A$2:$A$8000='Active WWML'!$A7)*('ILC Report'!$BB$2:$BB$8000='Active WWML'!AC$4)*('ILC Report'!$F$2:$F$8000))</f>
        <v>0</v>
      </c>
      <c r="AD7" s="28">
        <f>SUMPRODUCT(('ILC Report'!$A$2:$A$8000='Active WWML'!$A7)*('ILC Report'!$BB$2:$BB$8000='Active WWML'!AD$4)*('ILC Report'!$F$2:$F$8000))</f>
        <v>0</v>
      </c>
      <c r="AE7" s="28">
        <f>SUMPRODUCT(('ILC Report'!$A$2:$A$8000='Active WWML'!$A7)*('ILC Report'!$BB$2:$BB$8000='Active WWML'!AE$4)*('ILC Report'!$F$2:$F$8000))</f>
        <v>0</v>
      </c>
      <c r="AG7" s="28">
        <f>SUMPRODUCT(('ILC Report'!$A$2:$A$8000='Active WWML'!$A7)*('ILC Report'!$H$2:$H$8000='Active WWML'!AG$4)*('ILC Report'!$F$2:$F$8000))</f>
        <v>0</v>
      </c>
      <c r="AH7" s="28">
        <f>SUMPRODUCT(('ILC Report'!$A$2:$A$8000='Active WWML'!$A7)*('ILC Report'!$H$2:$H$8000='Active WWML'!AH$4)*('ILC Report'!$F$2:$F$8000))</f>
        <v>0</v>
      </c>
      <c r="AI7" s="28">
        <f>SUMPRODUCT(('ILC Report'!$A$2:$A$8000='Active WWML'!$A7)*('ILC Report'!$H$2:$H$8000='Active WWML'!AI$4)*('ILC Report'!$F$2:$F$8000))</f>
        <v>0</v>
      </c>
      <c r="AJ7" s="28">
        <f>SUMPRODUCT(('ILC Report'!$A$2:$A$8000='Active WWML'!$A7)*('ILC Report'!$H$2:$H$8000='Active WWML'!AJ$4)*('ILC Report'!$F$2:$F$8000))</f>
        <v>0</v>
      </c>
      <c r="AK7" s="28">
        <f t="shared" si="3"/>
        <v>0</v>
      </c>
    </row>
    <row r="8" spans="1:37" x14ac:dyDescent="0.3">
      <c r="A8" s="40">
        <v>455274</v>
      </c>
      <c r="B8" s="11" t="s">
        <v>1299</v>
      </c>
      <c r="C8" s="11" t="s">
        <v>1163</v>
      </c>
      <c r="D8" s="11" t="s">
        <v>1185</v>
      </c>
      <c r="E8" s="11" t="s">
        <v>1680</v>
      </c>
      <c r="G8" s="28">
        <f>SUMPRODUCT(('ILC Report'!$A$2:$A$8000='Active WWML'!$A8)*('ILC Report'!$BA$2:$BA$8000='Active WWML'!G$4)*('ILC Report'!$F$2:$F$8000))</f>
        <v>0</v>
      </c>
      <c r="H8" s="28">
        <f>SUMPRODUCT(('ILC Report'!$A$2:$A$8000='Active WWML'!$A8)*('ILC Report'!$BA$2:$BA$8000='Active WWML'!H$4)*('ILC Report'!$F$2:$F$8000))</f>
        <v>0</v>
      </c>
      <c r="I8" s="28">
        <f>SUMPRODUCT(('ILC Report'!$A$2:$A$8000='Active WWML'!$A8)*('ILC Report'!$BA$2:$BA$8000='Active WWML'!I$4)*('ILC Report'!$F$2:$F$8000))</f>
        <v>0</v>
      </c>
      <c r="K8" s="28" t="str">
        <f t="shared" si="0"/>
        <v>0</v>
      </c>
      <c r="L8" s="28" t="str">
        <f t="shared" si="1"/>
        <v>0</v>
      </c>
      <c r="M8" s="28" t="str">
        <f t="shared" si="2"/>
        <v>0</v>
      </c>
      <c r="O8" s="28">
        <f>SUMPRODUCT(('ILC Report'!$A$2:$A$8000='Active WWML'!$A8)*('ILC Report'!$BB$2:$BB$8000='Active WWML'!O$4)*('ILC Report'!$F$2:$F$8000))</f>
        <v>0</v>
      </c>
      <c r="P8" s="28">
        <f>SUMPRODUCT(('ILC Report'!$A$2:$A$8000='Active WWML'!$A8)*('ILC Report'!$BB$2:$BB$8000='Active WWML'!P$4)*('ILC Report'!$F$2:$F$8000))</f>
        <v>0</v>
      </c>
      <c r="Q8" s="28">
        <f>SUMPRODUCT(('ILC Report'!$A$2:$A$8000='Active WWML'!$A8)*('ILC Report'!$BB$2:$BB$8000='Active WWML'!Q$4)*('ILC Report'!$F$2:$F$8000))</f>
        <v>0</v>
      </c>
      <c r="R8" s="28">
        <f>SUMPRODUCT(('ILC Report'!$A$2:$A$8000='Active WWML'!$A8)*('ILC Report'!$BB$2:$BB$8000='Active WWML'!R$4)*('ILC Report'!$F$2:$F$8000))</f>
        <v>0</v>
      </c>
      <c r="S8" s="28">
        <f>SUMPRODUCT(('ILC Report'!$A$2:$A$8000='Active WWML'!$A8)*('ILC Report'!$BB$2:$BB$8000='Active WWML'!S$4)*('ILC Report'!$F$2:$F$8000))</f>
        <v>0</v>
      </c>
      <c r="T8" s="28">
        <f>SUMPRODUCT(('ILC Report'!$A$2:$A$8000='Active WWML'!$A8)*('ILC Report'!$BB$2:$BB$8000='Active WWML'!T$4)*('ILC Report'!$F$2:$F$8000))</f>
        <v>0</v>
      </c>
      <c r="U8" s="28">
        <f>SUMPRODUCT(('ILC Report'!$A$2:$A$8000='Active WWML'!$A8)*('ILC Report'!$BB$2:$BB$8000='Active WWML'!U$4)*('ILC Report'!$F$2:$F$8000))</f>
        <v>0</v>
      </c>
      <c r="V8" s="28">
        <f>SUMPRODUCT(('ILC Report'!$A$2:$A$8000='Active WWML'!$A8)*('ILC Report'!$BB$2:$BB$8000='Active WWML'!V$4)*('ILC Report'!$F$2:$F$8000))</f>
        <v>0</v>
      </c>
      <c r="W8" s="28">
        <f>SUMPRODUCT(('ILC Report'!$A$2:$A$8000='Active WWML'!$A8)*('ILC Report'!$BB$2:$BB$8000='Active WWML'!W$4)*('ILC Report'!$F$2:$F$8000))</f>
        <v>0</v>
      </c>
      <c r="X8" s="28">
        <f>SUMPRODUCT(('ILC Report'!$A$2:$A$8000='Active WWML'!$A8)*('ILC Report'!$BB$2:$BB$8000='Active WWML'!X$4)*('ILC Report'!$F$2:$F$8000))</f>
        <v>0</v>
      </c>
      <c r="Y8" s="28">
        <f>SUMPRODUCT(('ILC Report'!$A$2:$A$8000='Active WWML'!$A8)*('ILC Report'!$BB$2:$BB$8000='Active WWML'!Y$4)*('ILC Report'!$F$2:$F$8000))</f>
        <v>0</v>
      </c>
      <c r="Z8" s="28">
        <f>SUMPRODUCT(('ILC Report'!$A$2:$A$8000='Active WWML'!$A8)*('ILC Report'!$BB$2:$BB$8000='Active WWML'!Z$4)*('ILC Report'!$F$2:$F$8000))</f>
        <v>0</v>
      </c>
      <c r="AA8" s="28">
        <f>SUMPRODUCT(('ILC Report'!$A$2:$A$8000='Active WWML'!$A8)*('ILC Report'!$BB$2:$BB$8000='Active WWML'!AA$4)*('ILC Report'!$F$2:$F$8000))</f>
        <v>0</v>
      </c>
      <c r="AB8" s="28">
        <f>SUMPRODUCT(('ILC Report'!$A$2:$A$8000='Active WWML'!$A8)*('ILC Report'!$BB$2:$BB$8000='Active WWML'!AB$4)*('ILC Report'!$F$2:$F$8000))</f>
        <v>0</v>
      </c>
      <c r="AC8" s="28">
        <f>SUMPRODUCT(('ILC Report'!$A$2:$A$8000='Active WWML'!$A8)*('ILC Report'!$BB$2:$BB$8000='Active WWML'!AC$4)*('ILC Report'!$F$2:$F$8000))</f>
        <v>0</v>
      </c>
      <c r="AD8" s="28">
        <f>SUMPRODUCT(('ILC Report'!$A$2:$A$8000='Active WWML'!$A8)*('ILC Report'!$BB$2:$BB$8000='Active WWML'!AD$4)*('ILC Report'!$F$2:$F$8000))</f>
        <v>0</v>
      </c>
      <c r="AE8" s="28">
        <f>SUMPRODUCT(('ILC Report'!$A$2:$A$8000='Active WWML'!$A8)*('ILC Report'!$BB$2:$BB$8000='Active WWML'!AE$4)*('ILC Report'!$F$2:$F$8000))</f>
        <v>0</v>
      </c>
      <c r="AG8" s="28">
        <f>SUMPRODUCT(('ILC Report'!$A$2:$A$8000='Active WWML'!$A8)*('ILC Report'!$H$2:$H$8000='Active WWML'!AG$4)*('ILC Report'!$F$2:$F$8000))</f>
        <v>0</v>
      </c>
      <c r="AH8" s="28">
        <f>SUMPRODUCT(('ILC Report'!$A$2:$A$8000='Active WWML'!$A8)*('ILC Report'!$H$2:$H$8000='Active WWML'!AH$4)*('ILC Report'!$F$2:$F$8000))</f>
        <v>0</v>
      </c>
      <c r="AI8" s="28">
        <f>SUMPRODUCT(('ILC Report'!$A$2:$A$8000='Active WWML'!$A8)*('ILC Report'!$H$2:$H$8000='Active WWML'!AI$4)*('ILC Report'!$F$2:$F$8000))</f>
        <v>0</v>
      </c>
      <c r="AJ8" s="28">
        <f>SUMPRODUCT(('ILC Report'!$A$2:$A$8000='Active WWML'!$A8)*('ILC Report'!$H$2:$H$8000='Active WWML'!AJ$4)*('ILC Report'!$F$2:$F$8000))</f>
        <v>0</v>
      </c>
      <c r="AK8" s="28">
        <f t="shared" si="3"/>
        <v>0</v>
      </c>
    </row>
    <row r="9" spans="1:37" x14ac:dyDescent="0.3">
      <c r="A9" s="40" t="s">
        <v>1523</v>
      </c>
      <c r="B9" s="11" t="s">
        <v>1536</v>
      </c>
      <c r="C9" s="11" t="s">
        <v>1236</v>
      </c>
      <c r="D9" s="11" t="s">
        <v>1155</v>
      </c>
      <c r="E9" s="11" t="s">
        <v>1156</v>
      </c>
      <c r="G9" s="28">
        <f>SUMPRODUCT(('ILC Report'!$A$2:$A$8000='Active WWML'!$A9)*('ILC Report'!$BA$2:$BA$8000='Active WWML'!G$4)*('ILC Report'!$F$2:$F$8000))</f>
        <v>0</v>
      </c>
      <c r="H9" s="28">
        <f>SUMPRODUCT(('ILC Report'!$A$2:$A$8000='Active WWML'!$A9)*('ILC Report'!$BA$2:$BA$8000='Active WWML'!H$4)*('ILC Report'!$F$2:$F$8000))</f>
        <v>0</v>
      </c>
      <c r="I9" s="28">
        <f>SUMPRODUCT(('ILC Report'!$A$2:$A$8000='Active WWML'!$A9)*('ILC Report'!$BA$2:$BA$8000='Active WWML'!I$4)*('ILC Report'!$F$2:$F$8000))</f>
        <v>0</v>
      </c>
      <c r="K9" s="28" t="str">
        <f t="shared" si="0"/>
        <v>0</v>
      </c>
      <c r="L9" s="28" t="str">
        <f t="shared" si="1"/>
        <v>0</v>
      </c>
      <c r="M9" s="28" t="str">
        <f t="shared" si="2"/>
        <v>0</v>
      </c>
      <c r="O9" s="28">
        <f>SUMPRODUCT(('ILC Report'!$A$2:$A$8000='Active WWML'!$A9)*('ILC Report'!$BB$2:$BB$8000='Active WWML'!O$4)*('ILC Report'!$F$2:$F$8000))</f>
        <v>0</v>
      </c>
      <c r="P9" s="28">
        <f>SUMPRODUCT(('ILC Report'!$A$2:$A$8000='Active WWML'!$A9)*('ILC Report'!$BB$2:$BB$8000='Active WWML'!P$4)*('ILC Report'!$F$2:$F$8000))</f>
        <v>0</v>
      </c>
      <c r="Q9" s="28">
        <f>SUMPRODUCT(('ILC Report'!$A$2:$A$8000='Active WWML'!$A9)*('ILC Report'!$BB$2:$BB$8000='Active WWML'!Q$4)*('ILC Report'!$F$2:$F$8000))</f>
        <v>0</v>
      </c>
      <c r="R9" s="28">
        <f>SUMPRODUCT(('ILC Report'!$A$2:$A$8000='Active WWML'!$A9)*('ILC Report'!$BB$2:$BB$8000='Active WWML'!R$4)*('ILC Report'!$F$2:$F$8000))</f>
        <v>0</v>
      </c>
      <c r="S9" s="28">
        <f>SUMPRODUCT(('ILC Report'!$A$2:$A$8000='Active WWML'!$A9)*('ILC Report'!$BB$2:$BB$8000='Active WWML'!S$4)*('ILC Report'!$F$2:$F$8000))</f>
        <v>0</v>
      </c>
      <c r="T9" s="28">
        <f>SUMPRODUCT(('ILC Report'!$A$2:$A$8000='Active WWML'!$A9)*('ILC Report'!$BB$2:$BB$8000='Active WWML'!T$4)*('ILC Report'!$F$2:$F$8000))</f>
        <v>0</v>
      </c>
      <c r="U9" s="28">
        <f>SUMPRODUCT(('ILC Report'!$A$2:$A$8000='Active WWML'!$A9)*('ILC Report'!$BB$2:$BB$8000='Active WWML'!U$4)*('ILC Report'!$F$2:$F$8000))</f>
        <v>0</v>
      </c>
      <c r="V9" s="28">
        <f>SUMPRODUCT(('ILC Report'!$A$2:$A$8000='Active WWML'!$A9)*('ILC Report'!$BB$2:$BB$8000='Active WWML'!V$4)*('ILC Report'!$F$2:$F$8000))</f>
        <v>0</v>
      </c>
      <c r="W9" s="28">
        <f>SUMPRODUCT(('ILC Report'!$A$2:$A$8000='Active WWML'!$A9)*('ILC Report'!$BB$2:$BB$8000='Active WWML'!W$4)*('ILC Report'!$F$2:$F$8000))</f>
        <v>0</v>
      </c>
      <c r="X9" s="28">
        <f>SUMPRODUCT(('ILC Report'!$A$2:$A$8000='Active WWML'!$A9)*('ILC Report'!$BB$2:$BB$8000='Active WWML'!X$4)*('ILC Report'!$F$2:$F$8000))</f>
        <v>0</v>
      </c>
      <c r="Y9" s="28">
        <f>SUMPRODUCT(('ILC Report'!$A$2:$A$8000='Active WWML'!$A9)*('ILC Report'!$BB$2:$BB$8000='Active WWML'!Y$4)*('ILC Report'!$F$2:$F$8000))</f>
        <v>0</v>
      </c>
      <c r="Z9" s="28">
        <f>SUMPRODUCT(('ILC Report'!$A$2:$A$8000='Active WWML'!$A9)*('ILC Report'!$BB$2:$BB$8000='Active WWML'!Z$4)*('ILC Report'!$F$2:$F$8000))</f>
        <v>0</v>
      </c>
      <c r="AA9" s="28">
        <f>SUMPRODUCT(('ILC Report'!$A$2:$A$8000='Active WWML'!$A9)*('ILC Report'!$BB$2:$BB$8000='Active WWML'!AA$4)*('ILC Report'!$F$2:$F$8000))</f>
        <v>0</v>
      </c>
      <c r="AB9" s="28">
        <f>SUMPRODUCT(('ILC Report'!$A$2:$A$8000='Active WWML'!$A9)*('ILC Report'!$BB$2:$BB$8000='Active WWML'!AB$4)*('ILC Report'!$F$2:$F$8000))</f>
        <v>0</v>
      </c>
      <c r="AC9" s="28">
        <f>SUMPRODUCT(('ILC Report'!$A$2:$A$8000='Active WWML'!$A9)*('ILC Report'!$BB$2:$BB$8000='Active WWML'!AC$4)*('ILC Report'!$F$2:$F$8000))</f>
        <v>0</v>
      </c>
      <c r="AD9" s="28">
        <f>SUMPRODUCT(('ILC Report'!$A$2:$A$8000='Active WWML'!$A9)*('ILC Report'!$BB$2:$BB$8000='Active WWML'!AD$4)*('ILC Report'!$F$2:$F$8000))</f>
        <v>0</v>
      </c>
      <c r="AE9" s="28">
        <f>SUMPRODUCT(('ILC Report'!$A$2:$A$8000='Active WWML'!$A9)*('ILC Report'!$BB$2:$BB$8000='Active WWML'!AE$4)*('ILC Report'!$F$2:$F$8000))</f>
        <v>0</v>
      </c>
      <c r="AG9" s="28">
        <f>SUMPRODUCT(('ILC Report'!$A$2:$A$8000='Active WWML'!$A9)*('ILC Report'!$H$2:$H$8000='Active WWML'!AG$4)*('ILC Report'!$F$2:$F$8000))</f>
        <v>0</v>
      </c>
      <c r="AH9" s="28">
        <f>SUMPRODUCT(('ILC Report'!$A$2:$A$8000='Active WWML'!$A9)*('ILC Report'!$H$2:$H$8000='Active WWML'!AH$4)*('ILC Report'!$F$2:$F$8000))</f>
        <v>0</v>
      </c>
      <c r="AI9" s="28">
        <f>SUMPRODUCT(('ILC Report'!$A$2:$A$8000='Active WWML'!$A9)*('ILC Report'!$H$2:$H$8000='Active WWML'!AI$4)*('ILC Report'!$F$2:$F$8000))</f>
        <v>0</v>
      </c>
      <c r="AJ9" s="28">
        <f>SUMPRODUCT(('ILC Report'!$A$2:$A$8000='Active WWML'!$A9)*('ILC Report'!$H$2:$H$8000='Active WWML'!AJ$4)*('ILC Report'!$F$2:$F$8000))</f>
        <v>0</v>
      </c>
      <c r="AK9" s="28">
        <f t="shared" si="3"/>
        <v>0</v>
      </c>
    </row>
    <row r="10" spans="1:37" x14ac:dyDescent="0.3">
      <c r="A10" s="40" t="s">
        <v>1661</v>
      </c>
      <c r="B10" s="11" t="s">
        <v>1665</v>
      </c>
      <c r="C10" s="11" t="s">
        <v>1158</v>
      </c>
      <c r="D10" s="11" t="s">
        <v>1155</v>
      </c>
      <c r="E10" s="11" t="s">
        <v>1156</v>
      </c>
      <c r="G10" s="28">
        <f>SUMPRODUCT(('ILC Report'!$A$2:$A$8000='Active WWML'!$A10)*('ILC Report'!$BA$2:$BA$8000='Active WWML'!G$4)*('ILC Report'!$F$2:$F$8000))</f>
        <v>0</v>
      </c>
      <c r="H10" s="28">
        <f>SUMPRODUCT(('ILC Report'!$A$2:$A$8000='Active WWML'!$A10)*('ILC Report'!$BA$2:$BA$8000='Active WWML'!H$4)*('ILC Report'!$F$2:$F$8000))</f>
        <v>0</v>
      </c>
      <c r="I10" s="28">
        <f>SUMPRODUCT(('ILC Report'!$A$2:$A$8000='Active WWML'!$A10)*('ILC Report'!$BA$2:$BA$8000='Active WWML'!I$4)*('ILC Report'!$F$2:$F$8000))</f>
        <v>0</v>
      </c>
      <c r="K10" s="28" t="str">
        <f t="shared" si="0"/>
        <v>0</v>
      </c>
      <c r="L10" s="28" t="str">
        <f t="shared" si="1"/>
        <v>0</v>
      </c>
      <c r="M10" s="28" t="str">
        <f t="shared" si="2"/>
        <v>0</v>
      </c>
      <c r="O10" s="28">
        <f>SUMPRODUCT(('ILC Report'!$A$2:$A$8000='Active WWML'!$A10)*('ILC Report'!$BB$2:$BB$8000='Active WWML'!O$4)*('ILC Report'!$F$2:$F$8000))</f>
        <v>0</v>
      </c>
      <c r="P10" s="28">
        <f>SUMPRODUCT(('ILC Report'!$A$2:$A$8000='Active WWML'!$A10)*('ILC Report'!$BB$2:$BB$8000='Active WWML'!P$4)*('ILC Report'!$F$2:$F$8000))</f>
        <v>0</v>
      </c>
      <c r="Q10" s="28">
        <f>SUMPRODUCT(('ILC Report'!$A$2:$A$8000='Active WWML'!$A10)*('ILC Report'!$BB$2:$BB$8000='Active WWML'!Q$4)*('ILC Report'!$F$2:$F$8000))</f>
        <v>0</v>
      </c>
      <c r="R10" s="28">
        <f>SUMPRODUCT(('ILC Report'!$A$2:$A$8000='Active WWML'!$A10)*('ILC Report'!$BB$2:$BB$8000='Active WWML'!R$4)*('ILC Report'!$F$2:$F$8000))</f>
        <v>0</v>
      </c>
      <c r="S10" s="28">
        <f>SUMPRODUCT(('ILC Report'!$A$2:$A$8000='Active WWML'!$A10)*('ILC Report'!$BB$2:$BB$8000='Active WWML'!S$4)*('ILC Report'!$F$2:$F$8000))</f>
        <v>0</v>
      </c>
      <c r="T10" s="28">
        <f>SUMPRODUCT(('ILC Report'!$A$2:$A$8000='Active WWML'!$A10)*('ILC Report'!$BB$2:$BB$8000='Active WWML'!T$4)*('ILC Report'!$F$2:$F$8000))</f>
        <v>0</v>
      </c>
      <c r="U10" s="28">
        <f>SUMPRODUCT(('ILC Report'!$A$2:$A$8000='Active WWML'!$A10)*('ILC Report'!$BB$2:$BB$8000='Active WWML'!U$4)*('ILC Report'!$F$2:$F$8000))</f>
        <v>0</v>
      </c>
      <c r="V10" s="28">
        <f>SUMPRODUCT(('ILC Report'!$A$2:$A$8000='Active WWML'!$A10)*('ILC Report'!$BB$2:$BB$8000='Active WWML'!V$4)*('ILC Report'!$F$2:$F$8000))</f>
        <v>0</v>
      </c>
      <c r="W10" s="28">
        <f>SUMPRODUCT(('ILC Report'!$A$2:$A$8000='Active WWML'!$A10)*('ILC Report'!$BB$2:$BB$8000='Active WWML'!W$4)*('ILC Report'!$F$2:$F$8000))</f>
        <v>0</v>
      </c>
      <c r="X10" s="28">
        <f>SUMPRODUCT(('ILC Report'!$A$2:$A$8000='Active WWML'!$A10)*('ILC Report'!$BB$2:$BB$8000='Active WWML'!X$4)*('ILC Report'!$F$2:$F$8000))</f>
        <v>0</v>
      </c>
      <c r="Y10" s="28">
        <f>SUMPRODUCT(('ILC Report'!$A$2:$A$8000='Active WWML'!$A10)*('ILC Report'!$BB$2:$BB$8000='Active WWML'!Y$4)*('ILC Report'!$F$2:$F$8000))</f>
        <v>0</v>
      </c>
      <c r="Z10" s="28">
        <f>SUMPRODUCT(('ILC Report'!$A$2:$A$8000='Active WWML'!$A10)*('ILC Report'!$BB$2:$BB$8000='Active WWML'!Z$4)*('ILC Report'!$F$2:$F$8000))</f>
        <v>0</v>
      </c>
      <c r="AA10" s="28">
        <f>SUMPRODUCT(('ILC Report'!$A$2:$A$8000='Active WWML'!$A10)*('ILC Report'!$BB$2:$BB$8000='Active WWML'!AA$4)*('ILC Report'!$F$2:$F$8000))</f>
        <v>0</v>
      </c>
      <c r="AB10" s="28">
        <f>SUMPRODUCT(('ILC Report'!$A$2:$A$8000='Active WWML'!$A10)*('ILC Report'!$BB$2:$BB$8000='Active WWML'!AB$4)*('ILC Report'!$F$2:$F$8000))</f>
        <v>0</v>
      </c>
      <c r="AC10" s="28">
        <f>SUMPRODUCT(('ILC Report'!$A$2:$A$8000='Active WWML'!$A10)*('ILC Report'!$BB$2:$BB$8000='Active WWML'!AC$4)*('ILC Report'!$F$2:$F$8000))</f>
        <v>0</v>
      </c>
      <c r="AD10" s="28">
        <f>SUMPRODUCT(('ILC Report'!$A$2:$A$8000='Active WWML'!$A10)*('ILC Report'!$BB$2:$BB$8000='Active WWML'!AD$4)*('ILC Report'!$F$2:$F$8000))</f>
        <v>0</v>
      </c>
      <c r="AE10" s="28">
        <f>SUMPRODUCT(('ILC Report'!$A$2:$A$8000='Active WWML'!$A10)*('ILC Report'!$BB$2:$BB$8000='Active WWML'!AE$4)*('ILC Report'!$F$2:$F$8000))</f>
        <v>0</v>
      </c>
      <c r="AG10" s="28">
        <f>SUMPRODUCT(('ILC Report'!$A$2:$A$8000='Active WWML'!$A10)*('ILC Report'!$H$2:$H$8000='Active WWML'!AG$4)*('ILC Report'!$F$2:$F$8000))</f>
        <v>0</v>
      </c>
      <c r="AH10" s="28">
        <f>SUMPRODUCT(('ILC Report'!$A$2:$A$8000='Active WWML'!$A10)*('ILC Report'!$H$2:$H$8000='Active WWML'!AH$4)*('ILC Report'!$F$2:$F$8000))</f>
        <v>0</v>
      </c>
      <c r="AI10" s="28">
        <f>SUMPRODUCT(('ILC Report'!$A$2:$A$8000='Active WWML'!$A10)*('ILC Report'!$H$2:$H$8000='Active WWML'!AI$4)*('ILC Report'!$F$2:$F$8000))</f>
        <v>0</v>
      </c>
      <c r="AJ10" s="28">
        <f>SUMPRODUCT(('ILC Report'!$A$2:$A$8000='Active WWML'!$A10)*('ILC Report'!$H$2:$H$8000='Active WWML'!AJ$4)*('ILC Report'!$F$2:$F$8000))</f>
        <v>0</v>
      </c>
      <c r="AK10" s="28">
        <f t="shared" si="3"/>
        <v>0</v>
      </c>
    </row>
    <row r="11" spans="1:37" x14ac:dyDescent="0.3">
      <c r="A11" s="40" t="s">
        <v>954</v>
      </c>
      <c r="B11" s="11" t="s">
        <v>1298</v>
      </c>
      <c r="C11" s="11" t="s">
        <v>1164</v>
      </c>
      <c r="D11" s="11" t="s">
        <v>1185</v>
      </c>
      <c r="E11" s="11" t="s">
        <v>1680</v>
      </c>
      <c r="G11" s="28">
        <f>SUMPRODUCT(('ILC Report'!$A$2:$A$8000='Active WWML'!$A11)*('ILC Report'!$BA$2:$BA$8000='Active WWML'!G$4)*('ILC Report'!$F$2:$F$8000))</f>
        <v>0</v>
      </c>
      <c r="H11" s="28">
        <f>SUMPRODUCT(('ILC Report'!$A$2:$A$8000='Active WWML'!$A11)*('ILC Report'!$BA$2:$BA$8000='Active WWML'!H$4)*('ILC Report'!$F$2:$F$8000))</f>
        <v>0</v>
      </c>
      <c r="I11" s="28">
        <f>SUMPRODUCT(('ILC Report'!$A$2:$A$8000='Active WWML'!$A11)*('ILC Report'!$BA$2:$BA$8000='Active WWML'!I$4)*('ILC Report'!$F$2:$F$8000))</f>
        <v>0</v>
      </c>
      <c r="K11" s="28" t="str">
        <f t="shared" si="0"/>
        <v>0</v>
      </c>
      <c r="L11" s="28" t="str">
        <f t="shared" si="1"/>
        <v>0</v>
      </c>
      <c r="M11" s="28" t="str">
        <f t="shared" si="2"/>
        <v>0</v>
      </c>
      <c r="O11" s="28">
        <f>SUMPRODUCT(('ILC Report'!$A$2:$A$8000='Active WWML'!$A11)*('ILC Report'!$BB$2:$BB$8000='Active WWML'!O$4)*('ILC Report'!$F$2:$F$8000))</f>
        <v>0</v>
      </c>
      <c r="P11" s="28">
        <f>SUMPRODUCT(('ILC Report'!$A$2:$A$8000='Active WWML'!$A11)*('ILC Report'!$BB$2:$BB$8000='Active WWML'!P$4)*('ILC Report'!$F$2:$F$8000))</f>
        <v>0</v>
      </c>
      <c r="Q11" s="28">
        <f>SUMPRODUCT(('ILC Report'!$A$2:$A$8000='Active WWML'!$A11)*('ILC Report'!$BB$2:$BB$8000='Active WWML'!Q$4)*('ILC Report'!$F$2:$F$8000))</f>
        <v>0</v>
      </c>
      <c r="R11" s="28">
        <f>SUMPRODUCT(('ILC Report'!$A$2:$A$8000='Active WWML'!$A11)*('ILC Report'!$BB$2:$BB$8000='Active WWML'!R$4)*('ILC Report'!$F$2:$F$8000))</f>
        <v>0</v>
      </c>
      <c r="S11" s="28">
        <f>SUMPRODUCT(('ILC Report'!$A$2:$A$8000='Active WWML'!$A11)*('ILC Report'!$BB$2:$BB$8000='Active WWML'!S$4)*('ILC Report'!$F$2:$F$8000))</f>
        <v>0</v>
      </c>
      <c r="T11" s="28">
        <f>SUMPRODUCT(('ILC Report'!$A$2:$A$8000='Active WWML'!$A11)*('ILC Report'!$BB$2:$BB$8000='Active WWML'!T$4)*('ILC Report'!$F$2:$F$8000))</f>
        <v>0</v>
      </c>
      <c r="U11" s="28">
        <f>SUMPRODUCT(('ILC Report'!$A$2:$A$8000='Active WWML'!$A11)*('ILC Report'!$BB$2:$BB$8000='Active WWML'!U$4)*('ILC Report'!$F$2:$F$8000))</f>
        <v>0</v>
      </c>
      <c r="V11" s="28">
        <f>SUMPRODUCT(('ILC Report'!$A$2:$A$8000='Active WWML'!$A11)*('ILC Report'!$BB$2:$BB$8000='Active WWML'!V$4)*('ILC Report'!$F$2:$F$8000))</f>
        <v>0</v>
      </c>
      <c r="W11" s="28">
        <f>SUMPRODUCT(('ILC Report'!$A$2:$A$8000='Active WWML'!$A11)*('ILC Report'!$BB$2:$BB$8000='Active WWML'!W$4)*('ILC Report'!$F$2:$F$8000))</f>
        <v>0</v>
      </c>
      <c r="X11" s="28">
        <f>SUMPRODUCT(('ILC Report'!$A$2:$A$8000='Active WWML'!$A11)*('ILC Report'!$BB$2:$BB$8000='Active WWML'!X$4)*('ILC Report'!$F$2:$F$8000))</f>
        <v>0</v>
      </c>
      <c r="Y11" s="28">
        <f>SUMPRODUCT(('ILC Report'!$A$2:$A$8000='Active WWML'!$A11)*('ILC Report'!$BB$2:$BB$8000='Active WWML'!Y$4)*('ILC Report'!$F$2:$F$8000))</f>
        <v>0</v>
      </c>
      <c r="Z11" s="28">
        <f>SUMPRODUCT(('ILC Report'!$A$2:$A$8000='Active WWML'!$A11)*('ILC Report'!$BB$2:$BB$8000='Active WWML'!Z$4)*('ILC Report'!$F$2:$F$8000))</f>
        <v>0</v>
      </c>
      <c r="AA11" s="28">
        <f>SUMPRODUCT(('ILC Report'!$A$2:$A$8000='Active WWML'!$A11)*('ILC Report'!$BB$2:$BB$8000='Active WWML'!AA$4)*('ILC Report'!$F$2:$F$8000))</f>
        <v>0</v>
      </c>
      <c r="AB11" s="28">
        <f>SUMPRODUCT(('ILC Report'!$A$2:$A$8000='Active WWML'!$A11)*('ILC Report'!$BB$2:$BB$8000='Active WWML'!AB$4)*('ILC Report'!$F$2:$F$8000))</f>
        <v>0</v>
      </c>
      <c r="AC11" s="28">
        <f>SUMPRODUCT(('ILC Report'!$A$2:$A$8000='Active WWML'!$A11)*('ILC Report'!$BB$2:$BB$8000='Active WWML'!AC$4)*('ILC Report'!$F$2:$F$8000))</f>
        <v>0</v>
      </c>
      <c r="AD11" s="28">
        <f>SUMPRODUCT(('ILC Report'!$A$2:$A$8000='Active WWML'!$A11)*('ILC Report'!$BB$2:$BB$8000='Active WWML'!AD$4)*('ILC Report'!$F$2:$F$8000))</f>
        <v>0</v>
      </c>
      <c r="AE11" s="28">
        <f>SUMPRODUCT(('ILC Report'!$A$2:$A$8000='Active WWML'!$A11)*('ILC Report'!$BB$2:$BB$8000='Active WWML'!AE$4)*('ILC Report'!$F$2:$F$8000))</f>
        <v>0</v>
      </c>
      <c r="AG11" s="28">
        <f>SUMPRODUCT(('ILC Report'!$A$2:$A$8000='Active WWML'!$A11)*('ILC Report'!$H$2:$H$8000='Active WWML'!AG$4)*('ILC Report'!$F$2:$F$8000))</f>
        <v>0</v>
      </c>
      <c r="AH11" s="28">
        <f>SUMPRODUCT(('ILC Report'!$A$2:$A$8000='Active WWML'!$A11)*('ILC Report'!$H$2:$H$8000='Active WWML'!AH$4)*('ILC Report'!$F$2:$F$8000))</f>
        <v>0</v>
      </c>
      <c r="AI11" s="28">
        <f>SUMPRODUCT(('ILC Report'!$A$2:$A$8000='Active WWML'!$A11)*('ILC Report'!$H$2:$H$8000='Active WWML'!AI$4)*('ILC Report'!$F$2:$F$8000))</f>
        <v>0</v>
      </c>
      <c r="AJ11" s="28">
        <f>SUMPRODUCT(('ILC Report'!$A$2:$A$8000='Active WWML'!$A11)*('ILC Report'!$H$2:$H$8000='Active WWML'!AJ$4)*('ILC Report'!$F$2:$F$8000))</f>
        <v>0</v>
      </c>
      <c r="AK11" s="28">
        <f t="shared" si="3"/>
        <v>0</v>
      </c>
    </row>
    <row r="12" spans="1:37" x14ac:dyDescent="0.3">
      <c r="A12" s="40" t="s">
        <v>934</v>
      </c>
      <c r="B12" s="11" t="s">
        <v>1221</v>
      </c>
      <c r="C12" s="11" t="s">
        <v>1163</v>
      </c>
      <c r="D12" s="11" t="s">
        <v>1155</v>
      </c>
      <c r="E12" s="11" t="s">
        <v>1156</v>
      </c>
      <c r="G12" s="28">
        <f>SUMPRODUCT(('ILC Report'!$A$2:$A$8000='Active WWML'!$A12)*('ILC Report'!$BA$2:$BA$8000='Active WWML'!G$4)*('ILC Report'!$F$2:$F$8000))</f>
        <v>0</v>
      </c>
      <c r="H12" s="28">
        <f>SUMPRODUCT(('ILC Report'!$A$2:$A$8000='Active WWML'!$A12)*('ILC Report'!$BA$2:$BA$8000='Active WWML'!H$4)*('ILC Report'!$F$2:$F$8000))</f>
        <v>0</v>
      </c>
      <c r="I12" s="28">
        <f>SUMPRODUCT(('ILC Report'!$A$2:$A$8000='Active WWML'!$A12)*('ILC Report'!$BA$2:$BA$8000='Active WWML'!I$4)*('ILC Report'!$F$2:$F$8000))</f>
        <v>0</v>
      </c>
      <c r="K12" s="28" t="str">
        <f t="shared" si="0"/>
        <v>0</v>
      </c>
      <c r="L12" s="28" t="str">
        <f t="shared" si="1"/>
        <v>0</v>
      </c>
      <c r="M12" s="28" t="str">
        <f t="shared" si="2"/>
        <v>0</v>
      </c>
      <c r="O12" s="28">
        <f>SUMPRODUCT(('ILC Report'!$A$2:$A$8000='Active WWML'!$A12)*('ILC Report'!$BB$2:$BB$8000='Active WWML'!O$4)*('ILC Report'!$F$2:$F$8000))</f>
        <v>0</v>
      </c>
      <c r="P12" s="28">
        <f>SUMPRODUCT(('ILC Report'!$A$2:$A$8000='Active WWML'!$A12)*('ILC Report'!$BB$2:$BB$8000='Active WWML'!P$4)*('ILC Report'!$F$2:$F$8000))</f>
        <v>0</v>
      </c>
      <c r="Q12" s="28">
        <f>SUMPRODUCT(('ILC Report'!$A$2:$A$8000='Active WWML'!$A12)*('ILC Report'!$BB$2:$BB$8000='Active WWML'!Q$4)*('ILC Report'!$F$2:$F$8000))</f>
        <v>0</v>
      </c>
      <c r="R12" s="28">
        <f>SUMPRODUCT(('ILC Report'!$A$2:$A$8000='Active WWML'!$A12)*('ILC Report'!$BB$2:$BB$8000='Active WWML'!R$4)*('ILC Report'!$F$2:$F$8000))</f>
        <v>0</v>
      </c>
      <c r="S12" s="28">
        <f>SUMPRODUCT(('ILC Report'!$A$2:$A$8000='Active WWML'!$A12)*('ILC Report'!$BB$2:$BB$8000='Active WWML'!S$4)*('ILC Report'!$F$2:$F$8000))</f>
        <v>0</v>
      </c>
      <c r="T12" s="28">
        <f>SUMPRODUCT(('ILC Report'!$A$2:$A$8000='Active WWML'!$A12)*('ILC Report'!$BB$2:$BB$8000='Active WWML'!T$4)*('ILC Report'!$F$2:$F$8000))</f>
        <v>0</v>
      </c>
      <c r="U12" s="28">
        <f>SUMPRODUCT(('ILC Report'!$A$2:$A$8000='Active WWML'!$A12)*('ILC Report'!$BB$2:$BB$8000='Active WWML'!U$4)*('ILC Report'!$F$2:$F$8000))</f>
        <v>0</v>
      </c>
      <c r="V12" s="28">
        <f>SUMPRODUCT(('ILC Report'!$A$2:$A$8000='Active WWML'!$A12)*('ILC Report'!$BB$2:$BB$8000='Active WWML'!V$4)*('ILC Report'!$F$2:$F$8000))</f>
        <v>0</v>
      </c>
      <c r="W12" s="28">
        <f>SUMPRODUCT(('ILC Report'!$A$2:$A$8000='Active WWML'!$A12)*('ILC Report'!$BB$2:$BB$8000='Active WWML'!W$4)*('ILC Report'!$F$2:$F$8000))</f>
        <v>0</v>
      </c>
      <c r="X12" s="28">
        <f>SUMPRODUCT(('ILC Report'!$A$2:$A$8000='Active WWML'!$A12)*('ILC Report'!$BB$2:$BB$8000='Active WWML'!X$4)*('ILC Report'!$F$2:$F$8000))</f>
        <v>0</v>
      </c>
      <c r="Y12" s="28">
        <f>SUMPRODUCT(('ILC Report'!$A$2:$A$8000='Active WWML'!$A12)*('ILC Report'!$BB$2:$BB$8000='Active WWML'!Y$4)*('ILC Report'!$F$2:$F$8000))</f>
        <v>0</v>
      </c>
      <c r="Z12" s="28">
        <f>SUMPRODUCT(('ILC Report'!$A$2:$A$8000='Active WWML'!$A12)*('ILC Report'!$BB$2:$BB$8000='Active WWML'!Z$4)*('ILC Report'!$F$2:$F$8000))</f>
        <v>0</v>
      </c>
      <c r="AA12" s="28">
        <f>SUMPRODUCT(('ILC Report'!$A$2:$A$8000='Active WWML'!$A12)*('ILC Report'!$BB$2:$BB$8000='Active WWML'!AA$4)*('ILC Report'!$F$2:$F$8000))</f>
        <v>0</v>
      </c>
      <c r="AB12" s="28">
        <f>SUMPRODUCT(('ILC Report'!$A$2:$A$8000='Active WWML'!$A12)*('ILC Report'!$BB$2:$BB$8000='Active WWML'!AB$4)*('ILC Report'!$F$2:$F$8000))</f>
        <v>0</v>
      </c>
      <c r="AC12" s="28">
        <f>SUMPRODUCT(('ILC Report'!$A$2:$A$8000='Active WWML'!$A12)*('ILC Report'!$BB$2:$BB$8000='Active WWML'!AC$4)*('ILC Report'!$F$2:$F$8000))</f>
        <v>0</v>
      </c>
      <c r="AD12" s="28">
        <f>SUMPRODUCT(('ILC Report'!$A$2:$A$8000='Active WWML'!$A12)*('ILC Report'!$BB$2:$BB$8000='Active WWML'!AD$4)*('ILC Report'!$F$2:$F$8000))</f>
        <v>0</v>
      </c>
      <c r="AE12" s="28">
        <f>SUMPRODUCT(('ILC Report'!$A$2:$A$8000='Active WWML'!$A12)*('ILC Report'!$BB$2:$BB$8000='Active WWML'!AE$4)*('ILC Report'!$F$2:$F$8000))</f>
        <v>0</v>
      </c>
      <c r="AG12" s="28">
        <f>SUMPRODUCT(('ILC Report'!$A$2:$A$8000='Active WWML'!$A12)*('ILC Report'!$H$2:$H$8000='Active WWML'!AG$4)*('ILC Report'!$F$2:$F$8000))</f>
        <v>0</v>
      </c>
      <c r="AH12" s="28">
        <f>SUMPRODUCT(('ILC Report'!$A$2:$A$8000='Active WWML'!$A12)*('ILC Report'!$H$2:$H$8000='Active WWML'!AH$4)*('ILC Report'!$F$2:$F$8000))</f>
        <v>0</v>
      </c>
      <c r="AI12" s="28">
        <f>SUMPRODUCT(('ILC Report'!$A$2:$A$8000='Active WWML'!$A12)*('ILC Report'!$H$2:$H$8000='Active WWML'!AI$4)*('ILC Report'!$F$2:$F$8000))</f>
        <v>0</v>
      </c>
      <c r="AJ12" s="28">
        <f>SUMPRODUCT(('ILC Report'!$A$2:$A$8000='Active WWML'!$A12)*('ILC Report'!$H$2:$H$8000='Active WWML'!AJ$4)*('ILC Report'!$F$2:$F$8000))</f>
        <v>0</v>
      </c>
      <c r="AK12" s="28">
        <f t="shared" si="3"/>
        <v>0</v>
      </c>
    </row>
    <row r="13" spans="1:37" x14ac:dyDescent="0.3">
      <c r="A13" s="40" t="s">
        <v>881</v>
      </c>
      <c r="B13" s="11" t="s">
        <v>1261</v>
      </c>
      <c r="C13" s="11" t="s">
        <v>409</v>
      </c>
      <c r="D13" s="11" t="s">
        <v>1185</v>
      </c>
      <c r="E13" s="11" t="s">
        <v>1680</v>
      </c>
      <c r="G13" s="28">
        <f>SUMPRODUCT(('ILC Report'!$A$2:$A$8000='Active WWML'!$A13)*('ILC Report'!$BA$2:$BA$8000='Active WWML'!G$4)*('ILC Report'!$F$2:$F$8000))</f>
        <v>0</v>
      </c>
      <c r="H13" s="28">
        <f>SUMPRODUCT(('ILC Report'!$A$2:$A$8000='Active WWML'!$A13)*('ILC Report'!$BA$2:$BA$8000='Active WWML'!H$4)*('ILC Report'!$F$2:$F$8000))</f>
        <v>0</v>
      </c>
      <c r="I13" s="28">
        <f>SUMPRODUCT(('ILC Report'!$A$2:$A$8000='Active WWML'!$A13)*('ILC Report'!$BA$2:$BA$8000='Active WWML'!I$4)*('ILC Report'!$F$2:$F$8000))</f>
        <v>0</v>
      </c>
      <c r="K13" s="28" t="str">
        <f t="shared" si="0"/>
        <v>0</v>
      </c>
      <c r="L13" s="28" t="str">
        <f t="shared" si="1"/>
        <v>0</v>
      </c>
      <c r="M13" s="28" t="str">
        <f t="shared" si="2"/>
        <v>0</v>
      </c>
      <c r="O13" s="28">
        <f>SUMPRODUCT(('ILC Report'!$A$2:$A$8000='Active WWML'!$A13)*('ILC Report'!$BB$2:$BB$8000='Active WWML'!O$4)*('ILC Report'!$F$2:$F$8000))</f>
        <v>0</v>
      </c>
      <c r="P13" s="28">
        <f>SUMPRODUCT(('ILC Report'!$A$2:$A$8000='Active WWML'!$A13)*('ILC Report'!$BB$2:$BB$8000='Active WWML'!P$4)*('ILC Report'!$F$2:$F$8000))</f>
        <v>0</v>
      </c>
      <c r="Q13" s="28">
        <f>SUMPRODUCT(('ILC Report'!$A$2:$A$8000='Active WWML'!$A13)*('ILC Report'!$BB$2:$BB$8000='Active WWML'!Q$4)*('ILC Report'!$F$2:$F$8000))</f>
        <v>0</v>
      </c>
      <c r="R13" s="28">
        <f>SUMPRODUCT(('ILC Report'!$A$2:$A$8000='Active WWML'!$A13)*('ILC Report'!$BB$2:$BB$8000='Active WWML'!R$4)*('ILC Report'!$F$2:$F$8000))</f>
        <v>0</v>
      </c>
      <c r="S13" s="28">
        <f>SUMPRODUCT(('ILC Report'!$A$2:$A$8000='Active WWML'!$A13)*('ILC Report'!$BB$2:$BB$8000='Active WWML'!S$4)*('ILC Report'!$F$2:$F$8000))</f>
        <v>0</v>
      </c>
      <c r="T13" s="28">
        <f>SUMPRODUCT(('ILC Report'!$A$2:$A$8000='Active WWML'!$A13)*('ILC Report'!$BB$2:$BB$8000='Active WWML'!T$4)*('ILC Report'!$F$2:$F$8000))</f>
        <v>0</v>
      </c>
      <c r="U13" s="28">
        <f>SUMPRODUCT(('ILC Report'!$A$2:$A$8000='Active WWML'!$A13)*('ILC Report'!$BB$2:$BB$8000='Active WWML'!U$4)*('ILC Report'!$F$2:$F$8000))</f>
        <v>0</v>
      </c>
      <c r="V13" s="28">
        <f>SUMPRODUCT(('ILC Report'!$A$2:$A$8000='Active WWML'!$A13)*('ILC Report'!$BB$2:$BB$8000='Active WWML'!V$4)*('ILC Report'!$F$2:$F$8000))</f>
        <v>0</v>
      </c>
      <c r="W13" s="28">
        <f>SUMPRODUCT(('ILC Report'!$A$2:$A$8000='Active WWML'!$A13)*('ILC Report'!$BB$2:$BB$8000='Active WWML'!W$4)*('ILC Report'!$F$2:$F$8000))</f>
        <v>0</v>
      </c>
      <c r="X13" s="28">
        <f>SUMPRODUCT(('ILC Report'!$A$2:$A$8000='Active WWML'!$A13)*('ILC Report'!$BB$2:$BB$8000='Active WWML'!X$4)*('ILC Report'!$F$2:$F$8000))</f>
        <v>0</v>
      </c>
      <c r="Y13" s="28">
        <f>SUMPRODUCT(('ILC Report'!$A$2:$A$8000='Active WWML'!$A13)*('ILC Report'!$BB$2:$BB$8000='Active WWML'!Y$4)*('ILC Report'!$F$2:$F$8000))</f>
        <v>0</v>
      </c>
      <c r="Z13" s="28">
        <f>SUMPRODUCT(('ILC Report'!$A$2:$A$8000='Active WWML'!$A13)*('ILC Report'!$BB$2:$BB$8000='Active WWML'!Z$4)*('ILC Report'!$F$2:$F$8000))</f>
        <v>0</v>
      </c>
      <c r="AA13" s="28">
        <f>SUMPRODUCT(('ILC Report'!$A$2:$A$8000='Active WWML'!$A13)*('ILC Report'!$BB$2:$BB$8000='Active WWML'!AA$4)*('ILC Report'!$F$2:$F$8000))</f>
        <v>0</v>
      </c>
      <c r="AB13" s="28">
        <f>SUMPRODUCT(('ILC Report'!$A$2:$A$8000='Active WWML'!$A13)*('ILC Report'!$BB$2:$BB$8000='Active WWML'!AB$4)*('ILC Report'!$F$2:$F$8000))</f>
        <v>0</v>
      </c>
      <c r="AC13" s="28">
        <f>SUMPRODUCT(('ILC Report'!$A$2:$A$8000='Active WWML'!$A13)*('ILC Report'!$BB$2:$BB$8000='Active WWML'!AC$4)*('ILC Report'!$F$2:$F$8000))</f>
        <v>0</v>
      </c>
      <c r="AD13" s="28">
        <f>SUMPRODUCT(('ILC Report'!$A$2:$A$8000='Active WWML'!$A13)*('ILC Report'!$BB$2:$BB$8000='Active WWML'!AD$4)*('ILC Report'!$F$2:$F$8000))</f>
        <v>0</v>
      </c>
      <c r="AE13" s="28">
        <f>SUMPRODUCT(('ILC Report'!$A$2:$A$8000='Active WWML'!$A13)*('ILC Report'!$BB$2:$BB$8000='Active WWML'!AE$4)*('ILC Report'!$F$2:$F$8000))</f>
        <v>0</v>
      </c>
      <c r="AG13" s="28">
        <f>SUMPRODUCT(('ILC Report'!$A$2:$A$8000='Active WWML'!$A13)*('ILC Report'!$H$2:$H$8000='Active WWML'!AG$4)*('ILC Report'!$F$2:$F$8000))</f>
        <v>0</v>
      </c>
      <c r="AH13" s="28">
        <f>SUMPRODUCT(('ILC Report'!$A$2:$A$8000='Active WWML'!$A13)*('ILC Report'!$H$2:$H$8000='Active WWML'!AH$4)*('ILC Report'!$F$2:$F$8000))</f>
        <v>0</v>
      </c>
      <c r="AI13" s="28">
        <f>SUMPRODUCT(('ILC Report'!$A$2:$A$8000='Active WWML'!$A13)*('ILC Report'!$H$2:$H$8000='Active WWML'!AI$4)*('ILC Report'!$F$2:$F$8000))</f>
        <v>0</v>
      </c>
      <c r="AJ13" s="28">
        <f>SUMPRODUCT(('ILC Report'!$A$2:$A$8000='Active WWML'!$A13)*('ILC Report'!$H$2:$H$8000='Active WWML'!AJ$4)*('ILC Report'!$F$2:$F$8000))</f>
        <v>0</v>
      </c>
      <c r="AK13" s="28">
        <f t="shared" si="3"/>
        <v>0</v>
      </c>
    </row>
    <row r="14" spans="1:37" x14ac:dyDescent="0.3">
      <c r="A14" s="40">
        <v>26578</v>
      </c>
      <c r="B14" s="11" t="s">
        <v>1303</v>
      </c>
      <c r="C14" s="11" t="s">
        <v>1154</v>
      </c>
      <c r="D14" s="11" t="s">
        <v>1185</v>
      </c>
      <c r="E14" s="11" t="s">
        <v>1680</v>
      </c>
      <c r="G14" s="28">
        <f>SUMPRODUCT(('ILC Report'!$A$2:$A$8000='Active WWML'!$A14)*('ILC Report'!$BA$2:$BA$8000='Active WWML'!G$4)*('ILC Report'!$F$2:$F$8000))</f>
        <v>0</v>
      </c>
      <c r="H14" s="28">
        <f>SUMPRODUCT(('ILC Report'!$A$2:$A$8000='Active WWML'!$A14)*('ILC Report'!$BA$2:$BA$8000='Active WWML'!H$4)*('ILC Report'!$F$2:$F$8000))</f>
        <v>0</v>
      </c>
      <c r="I14" s="28">
        <f>SUMPRODUCT(('ILC Report'!$A$2:$A$8000='Active WWML'!$A14)*('ILC Report'!$BA$2:$BA$8000='Active WWML'!I$4)*('ILC Report'!$F$2:$F$8000))</f>
        <v>0</v>
      </c>
      <c r="K14" s="28" t="str">
        <f t="shared" si="0"/>
        <v>0</v>
      </c>
      <c r="L14" s="28" t="str">
        <f t="shared" si="1"/>
        <v>0</v>
      </c>
      <c r="M14" s="28" t="str">
        <f t="shared" si="2"/>
        <v>0</v>
      </c>
      <c r="O14" s="28">
        <f>SUMPRODUCT(('ILC Report'!$A$2:$A$8000='Active WWML'!$A14)*('ILC Report'!$BB$2:$BB$8000='Active WWML'!O$4)*('ILC Report'!$F$2:$F$8000))</f>
        <v>0</v>
      </c>
      <c r="P14" s="28">
        <f>SUMPRODUCT(('ILC Report'!$A$2:$A$8000='Active WWML'!$A14)*('ILC Report'!$BB$2:$BB$8000='Active WWML'!P$4)*('ILC Report'!$F$2:$F$8000))</f>
        <v>0</v>
      </c>
      <c r="Q14" s="28">
        <f>SUMPRODUCT(('ILC Report'!$A$2:$A$8000='Active WWML'!$A14)*('ILC Report'!$BB$2:$BB$8000='Active WWML'!Q$4)*('ILC Report'!$F$2:$F$8000))</f>
        <v>0</v>
      </c>
      <c r="R14" s="28">
        <f>SUMPRODUCT(('ILC Report'!$A$2:$A$8000='Active WWML'!$A14)*('ILC Report'!$BB$2:$BB$8000='Active WWML'!R$4)*('ILC Report'!$F$2:$F$8000))</f>
        <v>0</v>
      </c>
      <c r="S14" s="28">
        <f>SUMPRODUCT(('ILC Report'!$A$2:$A$8000='Active WWML'!$A14)*('ILC Report'!$BB$2:$BB$8000='Active WWML'!S$4)*('ILC Report'!$F$2:$F$8000))</f>
        <v>0</v>
      </c>
      <c r="T14" s="28">
        <f>SUMPRODUCT(('ILC Report'!$A$2:$A$8000='Active WWML'!$A14)*('ILC Report'!$BB$2:$BB$8000='Active WWML'!T$4)*('ILC Report'!$F$2:$F$8000))</f>
        <v>0</v>
      </c>
      <c r="U14" s="28">
        <f>SUMPRODUCT(('ILC Report'!$A$2:$A$8000='Active WWML'!$A14)*('ILC Report'!$BB$2:$BB$8000='Active WWML'!U$4)*('ILC Report'!$F$2:$F$8000))</f>
        <v>0</v>
      </c>
      <c r="V14" s="28">
        <f>SUMPRODUCT(('ILC Report'!$A$2:$A$8000='Active WWML'!$A14)*('ILC Report'!$BB$2:$BB$8000='Active WWML'!V$4)*('ILC Report'!$F$2:$F$8000))</f>
        <v>0</v>
      </c>
      <c r="W14" s="28">
        <f>SUMPRODUCT(('ILC Report'!$A$2:$A$8000='Active WWML'!$A14)*('ILC Report'!$BB$2:$BB$8000='Active WWML'!W$4)*('ILC Report'!$F$2:$F$8000))</f>
        <v>0</v>
      </c>
      <c r="X14" s="28">
        <f>SUMPRODUCT(('ILC Report'!$A$2:$A$8000='Active WWML'!$A14)*('ILC Report'!$BB$2:$BB$8000='Active WWML'!X$4)*('ILC Report'!$F$2:$F$8000))</f>
        <v>0</v>
      </c>
      <c r="Y14" s="28">
        <f>SUMPRODUCT(('ILC Report'!$A$2:$A$8000='Active WWML'!$A14)*('ILC Report'!$BB$2:$BB$8000='Active WWML'!Y$4)*('ILC Report'!$F$2:$F$8000))</f>
        <v>0</v>
      </c>
      <c r="Z14" s="28">
        <f>SUMPRODUCT(('ILC Report'!$A$2:$A$8000='Active WWML'!$A14)*('ILC Report'!$BB$2:$BB$8000='Active WWML'!Z$4)*('ILC Report'!$F$2:$F$8000))</f>
        <v>0</v>
      </c>
      <c r="AA14" s="28">
        <f>SUMPRODUCT(('ILC Report'!$A$2:$A$8000='Active WWML'!$A14)*('ILC Report'!$BB$2:$BB$8000='Active WWML'!AA$4)*('ILC Report'!$F$2:$F$8000))</f>
        <v>0</v>
      </c>
      <c r="AB14" s="28">
        <f>SUMPRODUCT(('ILC Report'!$A$2:$A$8000='Active WWML'!$A14)*('ILC Report'!$BB$2:$BB$8000='Active WWML'!AB$4)*('ILC Report'!$F$2:$F$8000))</f>
        <v>0</v>
      </c>
      <c r="AC14" s="28">
        <f>SUMPRODUCT(('ILC Report'!$A$2:$A$8000='Active WWML'!$A14)*('ILC Report'!$BB$2:$BB$8000='Active WWML'!AC$4)*('ILC Report'!$F$2:$F$8000))</f>
        <v>0</v>
      </c>
      <c r="AD14" s="28">
        <f>SUMPRODUCT(('ILC Report'!$A$2:$A$8000='Active WWML'!$A14)*('ILC Report'!$BB$2:$BB$8000='Active WWML'!AD$4)*('ILC Report'!$F$2:$F$8000))</f>
        <v>0</v>
      </c>
      <c r="AE14" s="28">
        <f>SUMPRODUCT(('ILC Report'!$A$2:$A$8000='Active WWML'!$A14)*('ILC Report'!$BB$2:$BB$8000='Active WWML'!AE$4)*('ILC Report'!$F$2:$F$8000))</f>
        <v>0</v>
      </c>
      <c r="AG14" s="28">
        <f>SUMPRODUCT(('ILC Report'!$A$2:$A$8000='Active WWML'!$A14)*('ILC Report'!$H$2:$H$8000='Active WWML'!AG$4)*('ILC Report'!$F$2:$F$8000))</f>
        <v>0</v>
      </c>
      <c r="AH14" s="28">
        <f>SUMPRODUCT(('ILC Report'!$A$2:$A$8000='Active WWML'!$A14)*('ILC Report'!$H$2:$H$8000='Active WWML'!AH$4)*('ILC Report'!$F$2:$F$8000))</f>
        <v>0</v>
      </c>
      <c r="AI14" s="28">
        <f>SUMPRODUCT(('ILC Report'!$A$2:$A$8000='Active WWML'!$A14)*('ILC Report'!$H$2:$H$8000='Active WWML'!AI$4)*('ILC Report'!$F$2:$F$8000))</f>
        <v>0</v>
      </c>
      <c r="AJ14" s="28">
        <f>SUMPRODUCT(('ILC Report'!$A$2:$A$8000='Active WWML'!$A14)*('ILC Report'!$H$2:$H$8000='Active WWML'!AJ$4)*('ILC Report'!$F$2:$F$8000))</f>
        <v>0</v>
      </c>
      <c r="AK14" s="28">
        <f t="shared" si="3"/>
        <v>0</v>
      </c>
    </row>
    <row r="15" spans="1:37" x14ac:dyDescent="0.3">
      <c r="A15" s="40" t="s">
        <v>937</v>
      </c>
      <c r="B15" s="11" t="s">
        <v>1220</v>
      </c>
      <c r="C15" s="11" t="s">
        <v>1158</v>
      </c>
      <c r="D15" s="11" t="s">
        <v>1155</v>
      </c>
      <c r="E15" s="11" t="s">
        <v>1156</v>
      </c>
      <c r="G15" s="28">
        <f>SUMPRODUCT(('ILC Report'!$A$2:$A$8000='Active WWML'!$A15)*('ILC Report'!$BA$2:$BA$8000='Active WWML'!G$4)*('ILC Report'!$F$2:$F$8000))</f>
        <v>0</v>
      </c>
      <c r="H15" s="28">
        <f>SUMPRODUCT(('ILC Report'!$A$2:$A$8000='Active WWML'!$A15)*('ILC Report'!$BA$2:$BA$8000='Active WWML'!H$4)*('ILC Report'!$F$2:$F$8000))</f>
        <v>0</v>
      </c>
      <c r="I15" s="28">
        <f>SUMPRODUCT(('ILC Report'!$A$2:$A$8000='Active WWML'!$A15)*('ILC Report'!$BA$2:$BA$8000='Active WWML'!I$4)*('ILC Report'!$F$2:$F$8000))</f>
        <v>0</v>
      </c>
      <c r="K15" s="28" t="str">
        <f t="shared" si="0"/>
        <v>0</v>
      </c>
      <c r="L15" s="28" t="str">
        <f t="shared" si="1"/>
        <v>0</v>
      </c>
      <c r="M15" s="28" t="str">
        <f t="shared" si="2"/>
        <v>0</v>
      </c>
      <c r="O15" s="28">
        <f>SUMPRODUCT(('ILC Report'!$A$2:$A$8000='Active WWML'!$A15)*('ILC Report'!$BB$2:$BB$8000='Active WWML'!O$4)*('ILC Report'!$F$2:$F$8000))</f>
        <v>0</v>
      </c>
      <c r="P15" s="28">
        <f>SUMPRODUCT(('ILC Report'!$A$2:$A$8000='Active WWML'!$A15)*('ILC Report'!$BB$2:$BB$8000='Active WWML'!P$4)*('ILC Report'!$F$2:$F$8000))</f>
        <v>0</v>
      </c>
      <c r="Q15" s="28">
        <f>SUMPRODUCT(('ILC Report'!$A$2:$A$8000='Active WWML'!$A15)*('ILC Report'!$BB$2:$BB$8000='Active WWML'!Q$4)*('ILC Report'!$F$2:$F$8000))</f>
        <v>0</v>
      </c>
      <c r="R15" s="28">
        <f>SUMPRODUCT(('ILC Report'!$A$2:$A$8000='Active WWML'!$A15)*('ILC Report'!$BB$2:$BB$8000='Active WWML'!R$4)*('ILC Report'!$F$2:$F$8000))</f>
        <v>0</v>
      </c>
      <c r="S15" s="28">
        <f>SUMPRODUCT(('ILC Report'!$A$2:$A$8000='Active WWML'!$A15)*('ILC Report'!$BB$2:$BB$8000='Active WWML'!S$4)*('ILC Report'!$F$2:$F$8000))</f>
        <v>0</v>
      </c>
      <c r="T15" s="28">
        <f>SUMPRODUCT(('ILC Report'!$A$2:$A$8000='Active WWML'!$A15)*('ILC Report'!$BB$2:$BB$8000='Active WWML'!T$4)*('ILC Report'!$F$2:$F$8000))</f>
        <v>0</v>
      </c>
      <c r="U15" s="28">
        <f>SUMPRODUCT(('ILC Report'!$A$2:$A$8000='Active WWML'!$A15)*('ILC Report'!$BB$2:$BB$8000='Active WWML'!U$4)*('ILC Report'!$F$2:$F$8000))</f>
        <v>0</v>
      </c>
      <c r="V15" s="28">
        <f>SUMPRODUCT(('ILC Report'!$A$2:$A$8000='Active WWML'!$A15)*('ILC Report'!$BB$2:$BB$8000='Active WWML'!V$4)*('ILC Report'!$F$2:$F$8000))</f>
        <v>0</v>
      </c>
      <c r="W15" s="28">
        <f>SUMPRODUCT(('ILC Report'!$A$2:$A$8000='Active WWML'!$A15)*('ILC Report'!$BB$2:$BB$8000='Active WWML'!W$4)*('ILC Report'!$F$2:$F$8000))</f>
        <v>0</v>
      </c>
      <c r="X15" s="28">
        <f>SUMPRODUCT(('ILC Report'!$A$2:$A$8000='Active WWML'!$A15)*('ILC Report'!$BB$2:$BB$8000='Active WWML'!X$4)*('ILC Report'!$F$2:$F$8000))</f>
        <v>0</v>
      </c>
      <c r="Y15" s="28">
        <f>SUMPRODUCT(('ILC Report'!$A$2:$A$8000='Active WWML'!$A15)*('ILC Report'!$BB$2:$BB$8000='Active WWML'!Y$4)*('ILC Report'!$F$2:$F$8000))</f>
        <v>0</v>
      </c>
      <c r="Z15" s="28">
        <f>SUMPRODUCT(('ILC Report'!$A$2:$A$8000='Active WWML'!$A15)*('ILC Report'!$BB$2:$BB$8000='Active WWML'!Z$4)*('ILC Report'!$F$2:$F$8000))</f>
        <v>0</v>
      </c>
      <c r="AA15" s="28">
        <f>SUMPRODUCT(('ILC Report'!$A$2:$A$8000='Active WWML'!$A15)*('ILC Report'!$BB$2:$BB$8000='Active WWML'!AA$4)*('ILC Report'!$F$2:$F$8000))</f>
        <v>0</v>
      </c>
      <c r="AB15" s="28">
        <f>SUMPRODUCT(('ILC Report'!$A$2:$A$8000='Active WWML'!$A15)*('ILC Report'!$BB$2:$BB$8000='Active WWML'!AB$4)*('ILC Report'!$F$2:$F$8000))</f>
        <v>0</v>
      </c>
      <c r="AC15" s="28">
        <f>SUMPRODUCT(('ILC Report'!$A$2:$A$8000='Active WWML'!$A15)*('ILC Report'!$BB$2:$BB$8000='Active WWML'!AC$4)*('ILC Report'!$F$2:$F$8000))</f>
        <v>0</v>
      </c>
      <c r="AD15" s="28">
        <f>SUMPRODUCT(('ILC Report'!$A$2:$A$8000='Active WWML'!$A15)*('ILC Report'!$BB$2:$BB$8000='Active WWML'!AD$4)*('ILC Report'!$F$2:$F$8000))</f>
        <v>0</v>
      </c>
      <c r="AE15" s="28">
        <f>SUMPRODUCT(('ILC Report'!$A$2:$A$8000='Active WWML'!$A15)*('ILC Report'!$BB$2:$BB$8000='Active WWML'!AE$4)*('ILC Report'!$F$2:$F$8000))</f>
        <v>0</v>
      </c>
      <c r="AG15" s="28">
        <f>SUMPRODUCT(('ILC Report'!$A$2:$A$8000='Active WWML'!$A15)*('ILC Report'!$H$2:$H$8000='Active WWML'!AG$4)*('ILC Report'!$F$2:$F$8000))</f>
        <v>0</v>
      </c>
      <c r="AH15" s="28">
        <f>SUMPRODUCT(('ILC Report'!$A$2:$A$8000='Active WWML'!$A15)*('ILC Report'!$H$2:$H$8000='Active WWML'!AH$4)*('ILC Report'!$F$2:$F$8000))</f>
        <v>0</v>
      </c>
      <c r="AI15" s="28">
        <f>SUMPRODUCT(('ILC Report'!$A$2:$A$8000='Active WWML'!$A15)*('ILC Report'!$H$2:$H$8000='Active WWML'!AI$4)*('ILC Report'!$F$2:$F$8000))</f>
        <v>0</v>
      </c>
      <c r="AJ15" s="28">
        <f>SUMPRODUCT(('ILC Report'!$A$2:$A$8000='Active WWML'!$A15)*('ILC Report'!$H$2:$H$8000='Active WWML'!AJ$4)*('ILC Report'!$F$2:$F$8000))</f>
        <v>0</v>
      </c>
      <c r="AK15" s="28">
        <f t="shared" si="3"/>
        <v>0</v>
      </c>
    </row>
    <row r="16" spans="1:37" x14ac:dyDescent="0.3">
      <c r="A16" s="40" t="s">
        <v>1656</v>
      </c>
      <c r="B16" s="11" t="s">
        <v>1666</v>
      </c>
      <c r="C16" s="11" t="s">
        <v>1158</v>
      </c>
      <c r="D16" s="11" t="s">
        <v>1155</v>
      </c>
      <c r="E16" s="11" t="s">
        <v>1156</v>
      </c>
      <c r="G16" s="28">
        <f>SUMPRODUCT(('ILC Report'!$A$2:$A$8000='Active WWML'!$A16)*('ILC Report'!$BA$2:$BA$8000='Active WWML'!G$4)*('ILC Report'!$F$2:$F$8000))</f>
        <v>0</v>
      </c>
      <c r="H16" s="28">
        <f>SUMPRODUCT(('ILC Report'!$A$2:$A$8000='Active WWML'!$A16)*('ILC Report'!$BA$2:$BA$8000='Active WWML'!H$4)*('ILC Report'!$F$2:$F$8000))</f>
        <v>0</v>
      </c>
      <c r="I16" s="28">
        <f>SUMPRODUCT(('ILC Report'!$A$2:$A$8000='Active WWML'!$A16)*('ILC Report'!$BA$2:$BA$8000='Active WWML'!I$4)*('ILC Report'!$F$2:$F$8000))</f>
        <v>0</v>
      </c>
      <c r="K16" s="28" t="str">
        <f t="shared" si="0"/>
        <v>0</v>
      </c>
      <c r="L16" s="28" t="str">
        <f t="shared" si="1"/>
        <v>0</v>
      </c>
      <c r="M16" s="28" t="str">
        <f t="shared" si="2"/>
        <v>0</v>
      </c>
      <c r="O16" s="28">
        <f>SUMPRODUCT(('ILC Report'!$A$2:$A$8000='Active WWML'!$A16)*('ILC Report'!$BB$2:$BB$8000='Active WWML'!O$4)*('ILC Report'!$F$2:$F$8000))</f>
        <v>0</v>
      </c>
      <c r="P16" s="28">
        <f>SUMPRODUCT(('ILC Report'!$A$2:$A$8000='Active WWML'!$A16)*('ILC Report'!$BB$2:$BB$8000='Active WWML'!P$4)*('ILC Report'!$F$2:$F$8000))</f>
        <v>0</v>
      </c>
      <c r="Q16" s="28">
        <f>SUMPRODUCT(('ILC Report'!$A$2:$A$8000='Active WWML'!$A16)*('ILC Report'!$BB$2:$BB$8000='Active WWML'!Q$4)*('ILC Report'!$F$2:$F$8000))</f>
        <v>0</v>
      </c>
      <c r="R16" s="28">
        <f>SUMPRODUCT(('ILC Report'!$A$2:$A$8000='Active WWML'!$A16)*('ILC Report'!$BB$2:$BB$8000='Active WWML'!R$4)*('ILC Report'!$F$2:$F$8000))</f>
        <v>0</v>
      </c>
      <c r="S16" s="28">
        <f>SUMPRODUCT(('ILC Report'!$A$2:$A$8000='Active WWML'!$A16)*('ILC Report'!$BB$2:$BB$8000='Active WWML'!S$4)*('ILC Report'!$F$2:$F$8000))</f>
        <v>0</v>
      </c>
      <c r="T16" s="28">
        <f>SUMPRODUCT(('ILC Report'!$A$2:$A$8000='Active WWML'!$A16)*('ILC Report'!$BB$2:$BB$8000='Active WWML'!T$4)*('ILC Report'!$F$2:$F$8000))</f>
        <v>0</v>
      </c>
      <c r="U16" s="28">
        <f>SUMPRODUCT(('ILC Report'!$A$2:$A$8000='Active WWML'!$A16)*('ILC Report'!$BB$2:$BB$8000='Active WWML'!U$4)*('ILC Report'!$F$2:$F$8000))</f>
        <v>0</v>
      </c>
      <c r="V16" s="28">
        <f>SUMPRODUCT(('ILC Report'!$A$2:$A$8000='Active WWML'!$A16)*('ILC Report'!$BB$2:$BB$8000='Active WWML'!V$4)*('ILC Report'!$F$2:$F$8000))</f>
        <v>0</v>
      </c>
      <c r="W16" s="28">
        <f>SUMPRODUCT(('ILC Report'!$A$2:$A$8000='Active WWML'!$A16)*('ILC Report'!$BB$2:$BB$8000='Active WWML'!W$4)*('ILC Report'!$F$2:$F$8000))</f>
        <v>0</v>
      </c>
      <c r="X16" s="28">
        <f>SUMPRODUCT(('ILC Report'!$A$2:$A$8000='Active WWML'!$A16)*('ILC Report'!$BB$2:$BB$8000='Active WWML'!X$4)*('ILC Report'!$F$2:$F$8000))</f>
        <v>0</v>
      </c>
      <c r="Y16" s="28">
        <f>SUMPRODUCT(('ILC Report'!$A$2:$A$8000='Active WWML'!$A16)*('ILC Report'!$BB$2:$BB$8000='Active WWML'!Y$4)*('ILC Report'!$F$2:$F$8000))</f>
        <v>0</v>
      </c>
      <c r="Z16" s="28">
        <f>SUMPRODUCT(('ILC Report'!$A$2:$A$8000='Active WWML'!$A16)*('ILC Report'!$BB$2:$BB$8000='Active WWML'!Z$4)*('ILC Report'!$F$2:$F$8000))</f>
        <v>0</v>
      </c>
      <c r="AA16" s="28">
        <f>SUMPRODUCT(('ILC Report'!$A$2:$A$8000='Active WWML'!$A16)*('ILC Report'!$BB$2:$BB$8000='Active WWML'!AA$4)*('ILC Report'!$F$2:$F$8000))</f>
        <v>0</v>
      </c>
      <c r="AB16" s="28">
        <f>SUMPRODUCT(('ILC Report'!$A$2:$A$8000='Active WWML'!$A16)*('ILC Report'!$BB$2:$BB$8000='Active WWML'!AB$4)*('ILC Report'!$F$2:$F$8000))</f>
        <v>0</v>
      </c>
      <c r="AC16" s="28">
        <f>SUMPRODUCT(('ILC Report'!$A$2:$A$8000='Active WWML'!$A16)*('ILC Report'!$BB$2:$BB$8000='Active WWML'!AC$4)*('ILC Report'!$F$2:$F$8000))</f>
        <v>0</v>
      </c>
      <c r="AD16" s="28">
        <f>SUMPRODUCT(('ILC Report'!$A$2:$A$8000='Active WWML'!$A16)*('ILC Report'!$BB$2:$BB$8000='Active WWML'!AD$4)*('ILC Report'!$F$2:$F$8000))</f>
        <v>0</v>
      </c>
      <c r="AE16" s="28">
        <f>SUMPRODUCT(('ILC Report'!$A$2:$A$8000='Active WWML'!$A16)*('ILC Report'!$BB$2:$BB$8000='Active WWML'!AE$4)*('ILC Report'!$F$2:$F$8000))</f>
        <v>0</v>
      </c>
      <c r="AG16" s="28">
        <f>SUMPRODUCT(('ILC Report'!$A$2:$A$8000='Active WWML'!$A16)*('ILC Report'!$H$2:$H$8000='Active WWML'!AG$4)*('ILC Report'!$F$2:$F$8000))</f>
        <v>0</v>
      </c>
      <c r="AH16" s="28">
        <f>SUMPRODUCT(('ILC Report'!$A$2:$A$8000='Active WWML'!$A16)*('ILC Report'!$H$2:$H$8000='Active WWML'!AH$4)*('ILC Report'!$F$2:$F$8000))</f>
        <v>0</v>
      </c>
      <c r="AI16" s="28">
        <f>SUMPRODUCT(('ILC Report'!$A$2:$A$8000='Active WWML'!$A16)*('ILC Report'!$H$2:$H$8000='Active WWML'!AI$4)*('ILC Report'!$F$2:$F$8000))</f>
        <v>0</v>
      </c>
      <c r="AJ16" s="28">
        <f>SUMPRODUCT(('ILC Report'!$A$2:$A$8000='Active WWML'!$A16)*('ILC Report'!$H$2:$H$8000='Active WWML'!AJ$4)*('ILC Report'!$F$2:$F$8000))</f>
        <v>0</v>
      </c>
      <c r="AK16" s="28">
        <f t="shared" si="3"/>
        <v>0</v>
      </c>
    </row>
    <row r="17" spans="1:37" x14ac:dyDescent="0.3">
      <c r="A17" s="40">
        <v>80726</v>
      </c>
      <c r="B17" s="11" t="s">
        <v>1243</v>
      </c>
      <c r="C17" s="11" t="s">
        <v>1154</v>
      </c>
      <c r="D17" s="11" t="s">
        <v>1155</v>
      </c>
      <c r="E17" s="11" t="s">
        <v>1156</v>
      </c>
      <c r="G17" s="28">
        <f>SUMPRODUCT(('ILC Report'!$A$2:$A$8000='Active WWML'!$A17)*('ILC Report'!$BA$2:$BA$8000='Active WWML'!G$4)*('ILC Report'!$F$2:$F$8000))</f>
        <v>0</v>
      </c>
      <c r="H17" s="28">
        <f>SUMPRODUCT(('ILC Report'!$A$2:$A$8000='Active WWML'!$A17)*('ILC Report'!$BA$2:$BA$8000='Active WWML'!H$4)*('ILC Report'!$F$2:$F$8000))</f>
        <v>0</v>
      </c>
      <c r="I17" s="28">
        <f>SUMPRODUCT(('ILC Report'!$A$2:$A$8000='Active WWML'!$A17)*('ILC Report'!$BA$2:$BA$8000='Active WWML'!I$4)*('ILC Report'!$F$2:$F$8000))</f>
        <v>0</v>
      </c>
      <c r="K17" s="28" t="str">
        <f t="shared" si="0"/>
        <v>0</v>
      </c>
      <c r="L17" s="28" t="str">
        <f t="shared" si="1"/>
        <v>0</v>
      </c>
      <c r="M17" s="28" t="str">
        <f t="shared" si="2"/>
        <v>0</v>
      </c>
      <c r="O17" s="28">
        <f>SUMPRODUCT(('ILC Report'!$A$2:$A$8000='Active WWML'!$A17)*('ILC Report'!$BB$2:$BB$8000='Active WWML'!O$4)*('ILC Report'!$F$2:$F$8000))</f>
        <v>0</v>
      </c>
      <c r="P17" s="28">
        <f>SUMPRODUCT(('ILC Report'!$A$2:$A$8000='Active WWML'!$A17)*('ILC Report'!$BB$2:$BB$8000='Active WWML'!P$4)*('ILC Report'!$F$2:$F$8000))</f>
        <v>0</v>
      </c>
      <c r="Q17" s="28">
        <f>SUMPRODUCT(('ILC Report'!$A$2:$A$8000='Active WWML'!$A17)*('ILC Report'!$BB$2:$BB$8000='Active WWML'!Q$4)*('ILC Report'!$F$2:$F$8000))</f>
        <v>0</v>
      </c>
      <c r="R17" s="28">
        <f>SUMPRODUCT(('ILC Report'!$A$2:$A$8000='Active WWML'!$A17)*('ILC Report'!$BB$2:$BB$8000='Active WWML'!R$4)*('ILC Report'!$F$2:$F$8000))</f>
        <v>0</v>
      </c>
      <c r="S17" s="28">
        <f>SUMPRODUCT(('ILC Report'!$A$2:$A$8000='Active WWML'!$A17)*('ILC Report'!$BB$2:$BB$8000='Active WWML'!S$4)*('ILC Report'!$F$2:$F$8000))</f>
        <v>0</v>
      </c>
      <c r="T17" s="28">
        <f>SUMPRODUCT(('ILC Report'!$A$2:$A$8000='Active WWML'!$A17)*('ILC Report'!$BB$2:$BB$8000='Active WWML'!T$4)*('ILC Report'!$F$2:$F$8000))</f>
        <v>0</v>
      </c>
      <c r="U17" s="28">
        <f>SUMPRODUCT(('ILC Report'!$A$2:$A$8000='Active WWML'!$A17)*('ILC Report'!$BB$2:$BB$8000='Active WWML'!U$4)*('ILC Report'!$F$2:$F$8000))</f>
        <v>0</v>
      </c>
      <c r="V17" s="28">
        <f>SUMPRODUCT(('ILC Report'!$A$2:$A$8000='Active WWML'!$A17)*('ILC Report'!$BB$2:$BB$8000='Active WWML'!V$4)*('ILC Report'!$F$2:$F$8000))</f>
        <v>0</v>
      </c>
      <c r="W17" s="28">
        <f>SUMPRODUCT(('ILC Report'!$A$2:$A$8000='Active WWML'!$A17)*('ILC Report'!$BB$2:$BB$8000='Active WWML'!W$4)*('ILC Report'!$F$2:$F$8000))</f>
        <v>0</v>
      </c>
      <c r="X17" s="28">
        <f>SUMPRODUCT(('ILC Report'!$A$2:$A$8000='Active WWML'!$A17)*('ILC Report'!$BB$2:$BB$8000='Active WWML'!X$4)*('ILC Report'!$F$2:$F$8000))</f>
        <v>0</v>
      </c>
      <c r="Y17" s="28">
        <f>SUMPRODUCT(('ILC Report'!$A$2:$A$8000='Active WWML'!$A17)*('ILC Report'!$BB$2:$BB$8000='Active WWML'!Y$4)*('ILC Report'!$F$2:$F$8000))</f>
        <v>0</v>
      </c>
      <c r="Z17" s="28">
        <f>SUMPRODUCT(('ILC Report'!$A$2:$A$8000='Active WWML'!$A17)*('ILC Report'!$BB$2:$BB$8000='Active WWML'!Z$4)*('ILC Report'!$F$2:$F$8000))</f>
        <v>0</v>
      </c>
      <c r="AA17" s="28">
        <f>SUMPRODUCT(('ILC Report'!$A$2:$A$8000='Active WWML'!$A17)*('ILC Report'!$BB$2:$BB$8000='Active WWML'!AA$4)*('ILC Report'!$F$2:$F$8000))</f>
        <v>0</v>
      </c>
      <c r="AB17" s="28">
        <f>SUMPRODUCT(('ILC Report'!$A$2:$A$8000='Active WWML'!$A17)*('ILC Report'!$BB$2:$BB$8000='Active WWML'!AB$4)*('ILC Report'!$F$2:$F$8000))</f>
        <v>0</v>
      </c>
      <c r="AC17" s="28">
        <f>SUMPRODUCT(('ILC Report'!$A$2:$A$8000='Active WWML'!$A17)*('ILC Report'!$BB$2:$BB$8000='Active WWML'!AC$4)*('ILC Report'!$F$2:$F$8000))</f>
        <v>0</v>
      </c>
      <c r="AD17" s="28">
        <f>SUMPRODUCT(('ILC Report'!$A$2:$A$8000='Active WWML'!$A17)*('ILC Report'!$BB$2:$BB$8000='Active WWML'!AD$4)*('ILC Report'!$F$2:$F$8000))</f>
        <v>0</v>
      </c>
      <c r="AE17" s="28">
        <f>SUMPRODUCT(('ILC Report'!$A$2:$A$8000='Active WWML'!$A17)*('ILC Report'!$BB$2:$BB$8000='Active WWML'!AE$4)*('ILC Report'!$F$2:$F$8000))</f>
        <v>0</v>
      </c>
      <c r="AG17" s="28">
        <f>SUMPRODUCT(('ILC Report'!$A$2:$A$8000='Active WWML'!$A17)*('ILC Report'!$H$2:$H$8000='Active WWML'!AG$4)*('ILC Report'!$F$2:$F$8000))</f>
        <v>0</v>
      </c>
      <c r="AH17" s="28">
        <f>SUMPRODUCT(('ILC Report'!$A$2:$A$8000='Active WWML'!$A17)*('ILC Report'!$H$2:$H$8000='Active WWML'!AH$4)*('ILC Report'!$F$2:$F$8000))</f>
        <v>0</v>
      </c>
      <c r="AI17" s="28">
        <f>SUMPRODUCT(('ILC Report'!$A$2:$A$8000='Active WWML'!$A17)*('ILC Report'!$H$2:$H$8000='Active WWML'!AI$4)*('ILC Report'!$F$2:$F$8000))</f>
        <v>0</v>
      </c>
      <c r="AJ17" s="28">
        <f>SUMPRODUCT(('ILC Report'!$A$2:$A$8000='Active WWML'!$A17)*('ILC Report'!$H$2:$H$8000='Active WWML'!AJ$4)*('ILC Report'!$F$2:$F$8000))</f>
        <v>0</v>
      </c>
      <c r="AK17" s="28">
        <f t="shared" si="3"/>
        <v>0</v>
      </c>
    </row>
    <row r="18" spans="1:37" x14ac:dyDescent="0.3">
      <c r="A18" s="40" t="s">
        <v>950</v>
      </c>
      <c r="B18" s="11" t="s">
        <v>1179</v>
      </c>
      <c r="C18" s="11" t="s">
        <v>1164</v>
      </c>
      <c r="D18" s="11" t="s">
        <v>1155</v>
      </c>
      <c r="E18" s="11" t="s">
        <v>1156</v>
      </c>
      <c r="G18" s="28">
        <f>SUMPRODUCT(('ILC Report'!$A$2:$A$8000='Active WWML'!$A18)*('ILC Report'!$BA$2:$BA$8000='Active WWML'!G$4)*('ILC Report'!$F$2:$F$8000))</f>
        <v>0</v>
      </c>
      <c r="H18" s="28">
        <f>SUMPRODUCT(('ILC Report'!$A$2:$A$8000='Active WWML'!$A18)*('ILC Report'!$BA$2:$BA$8000='Active WWML'!H$4)*('ILC Report'!$F$2:$F$8000))</f>
        <v>0</v>
      </c>
      <c r="I18" s="28">
        <f>SUMPRODUCT(('ILC Report'!$A$2:$A$8000='Active WWML'!$A18)*('ILC Report'!$BA$2:$BA$8000='Active WWML'!I$4)*('ILC Report'!$F$2:$F$8000))</f>
        <v>0</v>
      </c>
      <c r="K18" s="28" t="str">
        <f t="shared" si="0"/>
        <v>0</v>
      </c>
      <c r="L18" s="28" t="str">
        <f t="shared" si="1"/>
        <v>0</v>
      </c>
      <c r="M18" s="28" t="str">
        <f t="shared" si="2"/>
        <v>0</v>
      </c>
      <c r="O18" s="28">
        <f>SUMPRODUCT(('ILC Report'!$A$2:$A$8000='Active WWML'!$A18)*('ILC Report'!$BB$2:$BB$8000='Active WWML'!O$4)*('ILC Report'!$F$2:$F$8000))</f>
        <v>0</v>
      </c>
      <c r="P18" s="28">
        <f>SUMPRODUCT(('ILC Report'!$A$2:$A$8000='Active WWML'!$A18)*('ILC Report'!$BB$2:$BB$8000='Active WWML'!P$4)*('ILC Report'!$F$2:$F$8000))</f>
        <v>0</v>
      </c>
      <c r="Q18" s="28">
        <f>SUMPRODUCT(('ILC Report'!$A$2:$A$8000='Active WWML'!$A18)*('ILC Report'!$BB$2:$BB$8000='Active WWML'!Q$4)*('ILC Report'!$F$2:$F$8000))</f>
        <v>0</v>
      </c>
      <c r="R18" s="28">
        <f>SUMPRODUCT(('ILC Report'!$A$2:$A$8000='Active WWML'!$A18)*('ILC Report'!$BB$2:$BB$8000='Active WWML'!R$4)*('ILC Report'!$F$2:$F$8000))</f>
        <v>0</v>
      </c>
      <c r="S18" s="28">
        <f>SUMPRODUCT(('ILC Report'!$A$2:$A$8000='Active WWML'!$A18)*('ILC Report'!$BB$2:$BB$8000='Active WWML'!S$4)*('ILC Report'!$F$2:$F$8000))</f>
        <v>0</v>
      </c>
      <c r="T18" s="28">
        <f>SUMPRODUCT(('ILC Report'!$A$2:$A$8000='Active WWML'!$A18)*('ILC Report'!$BB$2:$BB$8000='Active WWML'!T$4)*('ILC Report'!$F$2:$F$8000))</f>
        <v>0</v>
      </c>
      <c r="U18" s="28">
        <f>SUMPRODUCT(('ILC Report'!$A$2:$A$8000='Active WWML'!$A18)*('ILC Report'!$BB$2:$BB$8000='Active WWML'!U$4)*('ILC Report'!$F$2:$F$8000))</f>
        <v>0</v>
      </c>
      <c r="V18" s="28">
        <f>SUMPRODUCT(('ILC Report'!$A$2:$A$8000='Active WWML'!$A18)*('ILC Report'!$BB$2:$BB$8000='Active WWML'!V$4)*('ILC Report'!$F$2:$F$8000))</f>
        <v>0</v>
      </c>
      <c r="W18" s="28">
        <f>SUMPRODUCT(('ILC Report'!$A$2:$A$8000='Active WWML'!$A18)*('ILC Report'!$BB$2:$BB$8000='Active WWML'!W$4)*('ILC Report'!$F$2:$F$8000))</f>
        <v>0</v>
      </c>
      <c r="X18" s="28">
        <f>SUMPRODUCT(('ILC Report'!$A$2:$A$8000='Active WWML'!$A18)*('ILC Report'!$BB$2:$BB$8000='Active WWML'!X$4)*('ILC Report'!$F$2:$F$8000))</f>
        <v>0</v>
      </c>
      <c r="Y18" s="28">
        <f>SUMPRODUCT(('ILC Report'!$A$2:$A$8000='Active WWML'!$A18)*('ILC Report'!$BB$2:$BB$8000='Active WWML'!Y$4)*('ILC Report'!$F$2:$F$8000))</f>
        <v>0</v>
      </c>
      <c r="Z18" s="28">
        <f>SUMPRODUCT(('ILC Report'!$A$2:$A$8000='Active WWML'!$A18)*('ILC Report'!$BB$2:$BB$8000='Active WWML'!Z$4)*('ILC Report'!$F$2:$F$8000))</f>
        <v>0</v>
      </c>
      <c r="AA18" s="28">
        <f>SUMPRODUCT(('ILC Report'!$A$2:$A$8000='Active WWML'!$A18)*('ILC Report'!$BB$2:$BB$8000='Active WWML'!AA$4)*('ILC Report'!$F$2:$F$8000))</f>
        <v>0</v>
      </c>
      <c r="AB18" s="28">
        <f>SUMPRODUCT(('ILC Report'!$A$2:$A$8000='Active WWML'!$A18)*('ILC Report'!$BB$2:$BB$8000='Active WWML'!AB$4)*('ILC Report'!$F$2:$F$8000))</f>
        <v>0</v>
      </c>
      <c r="AC18" s="28">
        <f>SUMPRODUCT(('ILC Report'!$A$2:$A$8000='Active WWML'!$A18)*('ILC Report'!$BB$2:$BB$8000='Active WWML'!AC$4)*('ILC Report'!$F$2:$F$8000))</f>
        <v>0</v>
      </c>
      <c r="AD18" s="28">
        <f>SUMPRODUCT(('ILC Report'!$A$2:$A$8000='Active WWML'!$A18)*('ILC Report'!$BB$2:$BB$8000='Active WWML'!AD$4)*('ILC Report'!$F$2:$F$8000))</f>
        <v>0</v>
      </c>
      <c r="AE18" s="28">
        <f>SUMPRODUCT(('ILC Report'!$A$2:$A$8000='Active WWML'!$A18)*('ILC Report'!$BB$2:$BB$8000='Active WWML'!AE$4)*('ILC Report'!$F$2:$F$8000))</f>
        <v>0</v>
      </c>
      <c r="AG18" s="28">
        <f>SUMPRODUCT(('ILC Report'!$A$2:$A$8000='Active WWML'!$A18)*('ILC Report'!$H$2:$H$8000='Active WWML'!AG$4)*('ILC Report'!$F$2:$F$8000))</f>
        <v>0</v>
      </c>
      <c r="AH18" s="28">
        <f>SUMPRODUCT(('ILC Report'!$A$2:$A$8000='Active WWML'!$A18)*('ILC Report'!$H$2:$H$8000='Active WWML'!AH$4)*('ILC Report'!$F$2:$F$8000))</f>
        <v>0</v>
      </c>
      <c r="AI18" s="28">
        <f>SUMPRODUCT(('ILC Report'!$A$2:$A$8000='Active WWML'!$A18)*('ILC Report'!$H$2:$H$8000='Active WWML'!AI$4)*('ILC Report'!$F$2:$F$8000))</f>
        <v>0</v>
      </c>
      <c r="AJ18" s="28">
        <f>SUMPRODUCT(('ILC Report'!$A$2:$A$8000='Active WWML'!$A18)*('ILC Report'!$H$2:$H$8000='Active WWML'!AJ$4)*('ILC Report'!$F$2:$F$8000))</f>
        <v>0</v>
      </c>
      <c r="AK18" s="28">
        <f t="shared" si="3"/>
        <v>0</v>
      </c>
    </row>
    <row r="19" spans="1:37" x14ac:dyDescent="0.3">
      <c r="A19" s="40" t="s">
        <v>919</v>
      </c>
      <c r="B19" s="11" t="s">
        <v>1209</v>
      </c>
      <c r="C19" s="11" t="s">
        <v>1164</v>
      </c>
      <c r="D19" s="11" t="s">
        <v>1155</v>
      </c>
      <c r="E19" s="11" t="s">
        <v>1156</v>
      </c>
      <c r="G19" s="28">
        <f>SUMPRODUCT(('ILC Report'!$A$2:$A$8000='Active WWML'!$A19)*('ILC Report'!$BA$2:$BA$8000='Active WWML'!G$4)*('ILC Report'!$F$2:$F$8000))</f>
        <v>0</v>
      </c>
      <c r="H19" s="28">
        <f>SUMPRODUCT(('ILC Report'!$A$2:$A$8000='Active WWML'!$A19)*('ILC Report'!$BA$2:$BA$8000='Active WWML'!H$4)*('ILC Report'!$F$2:$F$8000))</f>
        <v>0</v>
      </c>
      <c r="I19" s="28">
        <f>SUMPRODUCT(('ILC Report'!$A$2:$A$8000='Active WWML'!$A19)*('ILC Report'!$BA$2:$BA$8000='Active WWML'!I$4)*('ILC Report'!$F$2:$F$8000))</f>
        <v>0</v>
      </c>
      <c r="K19" s="28" t="str">
        <f t="shared" si="0"/>
        <v>0</v>
      </c>
      <c r="L19" s="28" t="str">
        <f t="shared" si="1"/>
        <v>0</v>
      </c>
      <c r="M19" s="28" t="str">
        <f t="shared" si="2"/>
        <v>0</v>
      </c>
      <c r="O19" s="28">
        <f>SUMPRODUCT(('ILC Report'!$A$2:$A$8000='Active WWML'!$A19)*('ILC Report'!$BB$2:$BB$8000='Active WWML'!O$4)*('ILC Report'!$F$2:$F$8000))</f>
        <v>0</v>
      </c>
      <c r="P19" s="28">
        <f>SUMPRODUCT(('ILC Report'!$A$2:$A$8000='Active WWML'!$A19)*('ILC Report'!$BB$2:$BB$8000='Active WWML'!P$4)*('ILC Report'!$F$2:$F$8000))</f>
        <v>0</v>
      </c>
      <c r="Q19" s="28">
        <f>SUMPRODUCT(('ILC Report'!$A$2:$A$8000='Active WWML'!$A19)*('ILC Report'!$BB$2:$BB$8000='Active WWML'!Q$4)*('ILC Report'!$F$2:$F$8000))</f>
        <v>0</v>
      </c>
      <c r="R19" s="28">
        <f>SUMPRODUCT(('ILC Report'!$A$2:$A$8000='Active WWML'!$A19)*('ILC Report'!$BB$2:$BB$8000='Active WWML'!R$4)*('ILC Report'!$F$2:$F$8000))</f>
        <v>0</v>
      </c>
      <c r="S19" s="28">
        <f>SUMPRODUCT(('ILC Report'!$A$2:$A$8000='Active WWML'!$A19)*('ILC Report'!$BB$2:$BB$8000='Active WWML'!S$4)*('ILC Report'!$F$2:$F$8000))</f>
        <v>0</v>
      </c>
      <c r="T19" s="28">
        <f>SUMPRODUCT(('ILC Report'!$A$2:$A$8000='Active WWML'!$A19)*('ILC Report'!$BB$2:$BB$8000='Active WWML'!T$4)*('ILC Report'!$F$2:$F$8000))</f>
        <v>0</v>
      </c>
      <c r="U19" s="28">
        <f>SUMPRODUCT(('ILC Report'!$A$2:$A$8000='Active WWML'!$A19)*('ILC Report'!$BB$2:$BB$8000='Active WWML'!U$4)*('ILC Report'!$F$2:$F$8000))</f>
        <v>0</v>
      </c>
      <c r="V19" s="28">
        <f>SUMPRODUCT(('ILC Report'!$A$2:$A$8000='Active WWML'!$A19)*('ILC Report'!$BB$2:$BB$8000='Active WWML'!V$4)*('ILC Report'!$F$2:$F$8000))</f>
        <v>0</v>
      </c>
      <c r="W19" s="28">
        <f>SUMPRODUCT(('ILC Report'!$A$2:$A$8000='Active WWML'!$A19)*('ILC Report'!$BB$2:$BB$8000='Active WWML'!W$4)*('ILC Report'!$F$2:$F$8000))</f>
        <v>0</v>
      </c>
      <c r="X19" s="28">
        <f>SUMPRODUCT(('ILC Report'!$A$2:$A$8000='Active WWML'!$A19)*('ILC Report'!$BB$2:$BB$8000='Active WWML'!X$4)*('ILC Report'!$F$2:$F$8000))</f>
        <v>0</v>
      </c>
      <c r="Y19" s="28">
        <f>SUMPRODUCT(('ILC Report'!$A$2:$A$8000='Active WWML'!$A19)*('ILC Report'!$BB$2:$BB$8000='Active WWML'!Y$4)*('ILC Report'!$F$2:$F$8000))</f>
        <v>0</v>
      </c>
      <c r="Z19" s="28">
        <f>SUMPRODUCT(('ILC Report'!$A$2:$A$8000='Active WWML'!$A19)*('ILC Report'!$BB$2:$BB$8000='Active WWML'!Z$4)*('ILC Report'!$F$2:$F$8000))</f>
        <v>0</v>
      </c>
      <c r="AA19" s="28">
        <f>SUMPRODUCT(('ILC Report'!$A$2:$A$8000='Active WWML'!$A19)*('ILC Report'!$BB$2:$BB$8000='Active WWML'!AA$4)*('ILC Report'!$F$2:$F$8000))</f>
        <v>0</v>
      </c>
      <c r="AB19" s="28">
        <f>SUMPRODUCT(('ILC Report'!$A$2:$A$8000='Active WWML'!$A19)*('ILC Report'!$BB$2:$BB$8000='Active WWML'!AB$4)*('ILC Report'!$F$2:$F$8000))</f>
        <v>0</v>
      </c>
      <c r="AC19" s="28">
        <f>SUMPRODUCT(('ILC Report'!$A$2:$A$8000='Active WWML'!$A19)*('ILC Report'!$BB$2:$BB$8000='Active WWML'!AC$4)*('ILC Report'!$F$2:$F$8000))</f>
        <v>0</v>
      </c>
      <c r="AD19" s="28">
        <f>SUMPRODUCT(('ILC Report'!$A$2:$A$8000='Active WWML'!$A19)*('ILC Report'!$BB$2:$BB$8000='Active WWML'!AD$4)*('ILC Report'!$F$2:$F$8000))</f>
        <v>0</v>
      </c>
      <c r="AE19" s="28">
        <f>SUMPRODUCT(('ILC Report'!$A$2:$A$8000='Active WWML'!$A19)*('ILC Report'!$BB$2:$BB$8000='Active WWML'!AE$4)*('ILC Report'!$F$2:$F$8000))</f>
        <v>0</v>
      </c>
      <c r="AG19" s="28">
        <f>SUMPRODUCT(('ILC Report'!$A$2:$A$8000='Active WWML'!$A19)*('ILC Report'!$H$2:$H$8000='Active WWML'!AG$4)*('ILC Report'!$F$2:$F$8000))</f>
        <v>0</v>
      </c>
      <c r="AH19" s="28">
        <f>SUMPRODUCT(('ILC Report'!$A$2:$A$8000='Active WWML'!$A19)*('ILC Report'!$H$2:$H$8000='Active WWML'!AH$4)*('ILC Report'!$F$2:$F$8000))</f>
        <v>0</v>
      </c>
      <c r="AI19" s="28">
        <f>SUMPRODUCT(('ILC Report'!$A$2:$A$8000='Active WWML'!$A19)*('ILC Report'!$H$2:$H$8000='Active WWML'!AI$4)*('ILC Report'!$F$2:$F$8000))</f>
        <v>0</v>
      </c>
      <c r="AJ19" s="28">
        <f>SUMPRODUCT(('ILC Report'!$A$2:$A$8000='Active WWML'!$A19)*('ILC Report'!$H$2:$H$8000='Active WWML'!AJ$4)*('ILC Report'!$F$2:$F$8000))</f>
        <v>0</v>
      </c>
      <c r="AK19" s="28">
        <f t="shared" si="3"/>
        <v>0</v>
      </c>
    </row>
    <row r="20" spans="1:37" x14ac:dyDescent="0.3">
      <c r="A20" s="40" t="s">
        <v>908</v>
      </c>
      <c r="B20" s="11" t="s">
        <v>1239</v>
      </c>
      <c r="C20" s="11" t="s">
        <v>1154</v>
      </c>
      <c r="D20" s="11" t="s">
        <v>1155</v>
      </c>
      <c r="E20" s="11" t="s">
        <v>1156</v>
      </c>
      <c r="G20" s="28">
        <f>SUMPRODUCT(('ILC Report'!$A$2:$A$8000='Active WWML'!$A20)*('ILC Report'!$BA$2:$BA$8000='Active WWML'!G$4)*('ILC Report'!$F$2:$F$8000))</f>
        <v>0</v>
      </c>
      <c r="H20" s="28">
        <f>SUMPRODUCT(('ILC Report'!$A$2:$A$8000='Active WWML'!$A20)*('ILC Report'!$BA$2:$BA$8000='Active WWML'!H$4)*('ILC Report'!$F$2:$F$8000))</f>
        <v>0</v>
      </c>
      <c r="I20" s="28">
        <f>SUMPRODUCT(('ILC Report'!$A$2:$A$8000='Active WWML'!$A20)*('ILC Report'!$BA$2:$BA$8000='Active WWML'!I$4)*('ILC Report'!$F$2:$F$8000))</f>
        <v>0</v>
      </c>
      <c r="K20" s="28" t="str">
        <f t="shared" si="0"/>
        <v>0</v>
      </c>
      <c r="L20" s="28" t="str">
        <f t="shared" si="1"/>
        <v>0</v>
      </c>
      <c r="M20" s="28" t="str">
        <f t="shared" si="2"/>
        <v>0</v>
      </c>
      <c r="O20" s="28">
        <f>SUMPRODUCT(('ILC Report'!$A$2:$A$8000='Active WWML'!$A20)*('ILC Report'!$BB$2:$BB$8000='Active WWML'!O$4)*('ILC Report'!$F$2:$F$8000))</f>
        <v>0</v>
      </c>
      <c r="P20" s="28">
        <f>SUMPRODUCT(('ILC Report'!$A$2:$A$8000='Active WWML'!$A20)*('ILC Report'!$BB$2:$BB$8000='Active WWML'!P$4)*('ILC Report'!$F$2:$F$8000))</f>
        <v>0</v>
      </c>
      <c r="Q20" s="28">
        <f>SUMPRODUCT(('ILC Report'!$A$2:$A$8000='Active WWML'!$A20)*('ILC Report'!$BB$2:$BB$8000='Active WWML'!Q$4)*('ILC Report'!$F$2:$F$8000))</f>
        <v>0</v>
      </c>
      <c r="R20" s="28">
        <f>SUMPRODUCT(('ILC Report'!$A$2:$A$8000='Active WWML'!$A20)*('ILC Report'!$BB$2:$BB$8000='Active WWML'!R$4)*('ILC Report'!$F$2:$F$8000))</f>
        <v>0</v>
      </c>
      <c r="S20" s="28">
        <f>SUMPRODUCT(('ILC Report'!$A$2:$A$8000='Active WWML'!$A20)*('ILC Report'!$BB$2:$BB$8000='Active WWML'!S$4)*('ILC Report'!$F$2:$F$8000))</f>
        <v>0</v>
      </c>
      <c r="T20" s="28">
        <f>SUMPRODUCT(('ILC Report'!$A$2:$A$8000='Active WWML'!$A20)*('ILC Report'!$BB$2:$BB$8000='Active WWML'!T$4)*('ILC Report'!$F$2:$F$8000))</f>
        <v>0</v>
      </c>
      <c r="U20" s="28">
        <f>SUMPRODUCT(('ILC Report'!$A$2:$A$8000='Active WWML'!$A20)*('ILC Report'!$BB$2:$BB$8000='Active WWML'!U$4)*('ILC Report'!$F$2:$F$8000))</f>
        <v>0</v>
      </c>
      <c r="V20" s="28">
        <f>SUMPRODUCT(('ILC Report'!$A$2:$A$8000='Active WWML'!$A20)*('ILC Report'!$BB$2:$BB$8000='Active WWML'!V$4)*('ILC Report'!$F$2:$F$8000))</f>
        <v>0</v>
      </c>
      <c r="W20" s="28">
        <f>SUMPRODUCT(('ILC Report'!$A$2:$A$8000='Active WWML'!$A20)*('ILC Report'!$BB$2:$BB$8000='Active WWML'!W$4)*('ILC Report'!$F$2:$F$8000))</f>
        <v>0</v>
      </c>
      <c r="X20" s="28">
        <f>SUMPRODUCT(('ILC Report'!$A$2:$A$8000='Active WWML'!$A20)*('ILC Report'!$BB$2:$BB$8000='Active WWML'!X$4)*('ILC Report'!$F$2:$F$8000))</f>
        <v>0</v>
      </c>
      <c r="Y20" s="28">
        <f>SUMPRODUCT(('ILC Report'!$A$2:$A$8000='Active WWML'!$A20)*('ILC Report'!$BB$2:$BB$8000='Active WWML'!Y$4)*('ILC Report'!$F$2:$F$8000))</f>
        <v>0</v>
      </c>
      <c r="Z20" s="28">
        <f>SUMPRODUCT(('ILC Report'!$A$2:$A$8000='Active WWML'!$A20)*('ILC Report'!$BB$2:$BB$8000='Active WWML'!Z$4)*('ILC Report'!$F$2:$F$8000))</f>
        <v>0</v>
      </c>
      <c r="AA20" s="28">
        <f>SUMPRODUCT(('ILC Report'!$A$2:$A$8000='Active WWML'!$A20)*('ILC Report'!$BB$2:$BB$8000='Active WWML'!AA$4)*('ILC Report'!$F$2:$F$8000))</f>
        <v>0</v>
      </c>
      <c r="AB20" s="28">
        <f>SUMPRODUCT(('ILC Report'!$A$2:$A$8000='Active WWML'!$A20)*('ILC Report'!$BB$2:$BB$8000='Active WWML'!AB$4)*('ILC Report'!$F$2:$F$8000))</f>
        <v>0</v>
      </c>
      <c r="AC20" s="28">
        <f>SUMPRODUCT(('ILC Report'!$A$2:$A$8000='Active WWML'!$A20)*('ILC Report'!$BB$2:$BB$8000='Active WWML'!AC$4)*('ILC Report'!$F$2:$F$8000))</f>
        <v>0</v>
      </c>
      <c r="AD20" s="28">
        <f>SUMPRODUCT(('ILC Report'!$A$2:$A$8000='Active WWML'!$A20)*('ILC Report'!$BB$2:$BB$8000='Active WWML'!AD$4)*('ILC Report'!$F$2:$F$8000))</f>
        <v>0</v>
      </c>
      <c r="AE20" s="28">
        <f>SUMPRODUCT(('ILC Report'!$A$2:$A$8000='Active WWML'!$A20)*('ILC Report'!$BB$2:$BB$8000='Active WWML'!AE$4)*('ILC Report'!$F$2:$F$8000))</f>
        <v>0</v>
      </c>
      <c r="AG20" s="28">
        <f>SUMPRODUCT(('ILC Report'!$A$2:$A$8000='Active WWML'!$A20)*('ILC Report'!$H$2:$H$8000='Active WWML'!AG$4)*('ILC Report'!$F$2:$F$8000))</f>
        <v>0</v>
      </c>
      <c r="AH20" s="28">
        <f>SUMPRODUCT(('ILC Report'!$A$2:$A$8000='Active WWML'!$A20)*('ILC Report'!$H$2:$H$8000='Active WWML'!AH$4)*('ILC Report'!$F$2:$F$8000))</f>
        <v>0</v>
      </c>
      <c r="AI20" s="28">
        <f>SUMPRODUCT(('ILC Report'!$A$2:$A$8000='Active WWML'!$A20)*('ILC Report'!$H$2:$H$8000='Active WWML'!AI$4)*('ILC Report'!$F$2:$F$8000))</f>
        <v>0</v>
      </c>
      <c r="AJ20" s="28">
        <f>SUMPRODUCT(('ILC Report'!$A$2:$A$8000='Active WWML'!$A20)*('ILC Report'!$H$2:$H$8000='Active WWML'!AJ$4)*('ILC Report'!$F$2:$F$8000))</f>
        <v>0</v>
      </c>
      <c r="AK20" s="28">
        <f t="shared" si="3"/>
        <v>0</v>
      </c>
    </row>
    <row r="21" spans="1:37" x14ac:dyDescent="0.3">
      <c r="A21" s="40" t="s">
        <v>1660</v>
      </c>
      <c r="B21" s="11" t="s">
        <v>1667</v>
      </c>
      <c r="C21" s="11" t="s">
        <v>51</v>
      </c>
      <c r="D21" s="11" t="s">
        <v>1155</v>
      </c>
      <c r="E21" s="11" t="s">
        <v>1156</v>
      </c>
      <c r="G21" s="28">
        <f>SUMPRODUCT(('ILC Report'!$A$2:$A$8000='Active WWML'!$A21)*('ILC Report'!$BA$2:$BA$8000='Active WWML'!G$4)*('ILC Report'!$F$2:$F$8000))</f>
        <v>0</v>
      </c>
      <c r="H21" s="28">
        <f>SUMPRODUCT(('ILC Report'!$A$2:$A$8000='Active WWML'!$A21)*('ILC Report'!$BA$2:$BA$8000='Active WWML'!H$4)*('ILC Report'!$F$2:$F$8000))</f>
        <v>0</v>
      </c>
      <c r="I21" s="28">
        <f>SUMPRODUCT(('ILC Report'!$A$2:$A$8000='Active WWML'!$A21)*('ILC Report'!$BA$2:$BA$8000='Active WWML'!I$4)*('ILC Report'!$F$2:$F$8000))</f>
        <v>0</v>
      </c>
      <c r="K21" s="28" t="str">
        <f t="shared" si="0"/>
        <v>0</v>
      </c>
      <c r="L21" s="28" t="str">
        <f t="shared" si="1"/>
        <v>0</v>
      </c>
      <c r="M21" s="28" t="str">
        <f t="shared" si="2"/>
        <v>0</v>
      </c>
      <c r="O21" s="28">
        <f>SUMPRODUCT(('ILC Report'!$A$2:$A$8000='Active WWML'!$A21)*('ILC Report'!$BB$2:$BB$8000='Active WWML'!O$4)*('ILC Report'!$F$2:$F$8000))</f>
        <v>0</v>
      </c>
      <c r="P21" s="28">
        <f>SUMPRODUCT(('ILC Report'!$A$2:$A$8000='Active WWML'!$A21)*('ILC Report'!$BB$2:$BB$8000='Active WWML'!P$4)*('ILC Report'!$F$2:$F$8000))</f>
        <v>0</v>
      </c>
      <c r="Q21" s="28">
        <f>SUMPRODUCT(('ILC Report'!$A$2:$A$8000='Active WWML'!$A21)*('ILC Report'!$BB$2:$BB$8000='Active WWML'!Q$4)*('ILC Report'!$F$2:$F$8000))</f>
        <v>0</v>
      </c>
      <c r="R21" s="28">
        <f>SUMPRODUCT(('ILC Report'!$A$2:$A$8000='Active WWML'!$A21)*('ILC Report'!$BB$2:$BB$8000='Active WWML'!R$4)*('ILC Report'!$F$2:$F$8000))</f>
        <v>0</v>
      </c>
      <c r="S21" s="28">
        <f>SUMPRODUCT(('ILC Report'!$A$2:$A$8000='Active WWML'!$A21)*('ILC Report'!$BB$2:$BB$8000='Active WWML'!S$4)*('ILC Report'!$F$2:$F$8000))</f>
        <v>0</v>
      </c>
      <c r="T21" s="28">
        <f>SUMPRODUCT(('ILC Report'!$A$2:$A$8000='Active WWML'!$A21)*('ILC Report'!$BB$2:$BB$8000='Active WWML'!T$4)*('ILC Report'!$F$2:$F$8000))</f>
        <v>0</v>
      </c>
      <c r="U21" s="28">
        <f>SUMPRODUCT(('ILC Report'!$A$2:$A$8000='Active WWML'!$A21)*('ILC Report'!$BB$2:$BB$8000='Active WWML'!U$4)*('ILC Report'!$F$2:$F$8000))</f>
        <v>0</v>
      </c>
      <c r="V21" s="28">
        <f>SUMPRODUCT(('ILC Report'!$A$2:$A$8000='Active WWML'!$A21)*('ILC Report'!$BB$2:$BB$8000='Active WWML'!V$4)*('ILC Report'!$F$2:$F$8000))</f>
        <v>0</v>
      </c>
      <c r="W21" s="28">
        <f>SUMPRODUCT(('ILC Report'!$A$2:$A$8000='Active WWML'!$A21)*('ILC Report'!$BB$2:$BB$8000='Active WWML'!W$4)*('ILC Report'!$F$2:$F$8000))</f>
        <v>0</v>
      </c>
      <c r="X21" s="28">
        <f>SUMPRODUCT(('ILC Report'!$A$2:$A$8000='Active WWML'!$A21)*('ILC Report'!$BB$2:$BB$8000='Active WWML'!X$4)*('ILC Report'!$F$2:$F$8000))</f>
        <v>0</v>
      </c>
      <c r="Y21" s="28">
        <f>SUMPRODUCT(('ILC Report'!$A$2:$A$8000='Active WWML'!$A21)*('ILC Report'!$BB$2:$BB$8000='Active WWML'!Y$4)*('ILC Report'!$F$2:$F$8000))</f>
        <v>0</v>
      </c>
      <c r="Z21" s="28">
        <f>SUMPRODUCT(('ILC Report'!$A$2:$A$8000='Active WWML'!$A21)*('ILC Report'!$BB$2:$BB$8000='Active WWML'!Z$4)*('ILC Report'!$F$2:$F$8000))</f>
        <v>0</v>
      </c>
      <c r="AA21" s="28">
        <f>SUMPRODUCT(('ILC Report'!$A$2:$A$8000='Active WWML'!$A21)*('ILC Report'!$BB$2:$BB$8000='Active WWML'!AA$4)*('ILC Report'!$F$2:$F$8000))</f>
        <v>0</v>
      </c>
      <c r="AB21" s="28">
        <f>SUMPRODUCT(('ILC Report'!$A$2:$A$8000='Active WWML'!$A21)*('ILC Report'!$BB$2:$BB$8000='Active WWML'!AB$4)*('ILC Report'!$F$2:$F$8000))</f>
        <v>0</v>
      </c>
      <c r="AC21" s="28">
        <f>SUMPRODUCT(('ILC Report'!$A$2:$A$8000='Active WWML'!$A21)*('ILC Report'!$BB$2:$BB$8000='Active WWML'!AC$4)*('ILC Report'!$F$2:$F$8000))</f>
        <v>0</v>
      </c>
      <c r="AD21" s="28">
        <f>SUMPRODUCT(('ILC Report'!$A$2:$A$8000='Active WWML'!$A21)*('ILC Report'!$BB$2:$BB$8000='Active WWML'!AD$4)*('ILC Report'!$F$2:$F$8000))</f>
        <v>0</v>
      </c>
      <c r="AE21" s="28">
        <f>SUMPRODUCT(('ILC Report'!$A$2:$A$8000='Active WWML'!$A21)*('ILC Report'!$BB$2:$BB$8000='Active WWML'!AE$4)*('ILC Report'!$F$2:$F$8000))</f>
        <v>0</v>
      </c>
      <c r="AG21" s="28">
        <f>SUMPRODUCT(('ILC Report'!$A$2:$A$8000='Active WWML'!$A21)*('ILC Report'!$H$2:$H$8000='Active WWML'!AG$4)*('ILC Report'!$F$2:$F$8000))</f>
        <v>0</v>
      </c>
      <c r="AH21" s="28">
        <f>SUMPRODUCT(('ILC Report'!$A$2:$A$8000='Active WWML'!$A21)*('ILC Report'!$H$2:$H$8000='Active WWML'!AH$4)*('ILC Report'!$F$2:$F$8000))</f>
        <v>0</v>
      </c>
      <c r="AI21" s="28">
        <f>SUMPRODUCT(('ILC Report'!$A$2:$A$8000='Active WWML'!$A21)*('ILC Report'!$H$2:$H$8000='Active WWML'!AI$4)*('ILC Report'!$F$2:$F$8000))</f>
        <v>0</v>
      </c>
      <c r="AJ21" s="28">
        <f>SUMPRODUCT(('ILC Report'!$A$2:$A$8000='Active WWML'!$A21)*('ILC Report'!$H$2:$H$8000='Active WWML'!AJ$4)*('ILC Report'!$F$2:$F$8000))</f>
        <v>0</v>
      </c>
      <c r="AK21" s="28">
        <f t="shared" si="3"/>
        <v>0</v>
      </c>
    </row>
    <row r="22" spans="1:37" x14ac:dyDescent="0.3">
      <c r="A22" s="40">
        <v>27181</v>
      </c>
      <c r="B22" s="11" t="s">
        <v>1306</v>
      </c>
      <c r="C22" s="11" t="s">
        <v>1163</v>
      </c>
      <c r="D22" s="11" t="s">
        <v>1185</v>
      </c>
      <c r="E22" s="11" t="s">
        <v>1680</v>
      </c>
      <c r="G22" s="28">
        <f>SUMPRODUCT(('ILC Report'!$A$2:$A$8000='Active WWML'!$A22)*('ILC Report'!$BA$2:$BA$8000='Active WWML'!G$4)*('ILC Report'!$F$2:$F$8000))</f>
        <v>0</v>
      </c>
      <c r="H22" s="28">
        <f>SUMPRODUCT(('ILC Report'!$A$2:$A$8000='Active WWML'!$A22)*('ILC Report'!$BA$2:$BA$8000='Active WWML'!H$4)*('ILC Report'!$F$2:$F$8000))</f>
        <v>0</v>
      </c>
      <c r="I22" s="28">
        <f>SUMPRODUCT(('ILC Report'!$A$2:$A$8000='Active WWML'!$A22)*('ILC Report'!$BA$2:$BA$8000='Active WWML'!I$4)*('ILC Report'!$F$2:$F$8000))</f>
        <v>0</v>
      </c>
      <c r="K22" s="28" t="str">
        <f t="shared" si="0"/>
        <v>0</v>
      </c>
      <c r="L22" s="28" t="str">
        <f t="shared" si="1"/>
        <v>0</v>
      </c>
      <c r="M22" s="28" t="str">
        <f t="shared" si="2"/>
        <v>0</v>
      </c>
      <c r="O22" s="28">
        <f>SUMPRODUCT(('ILC Report'!$A$2:$A$8000='Active WWML'!$A22)*('ILC Report'!$BB$2:$BB$8000='Active WWML'!O$4)*('ILC Report'!$F$2:$F$8000))</f>
        <v>0</v>
      </c>
      <c r="P22" s="28">
        <f>SUMPRODUCT(('ILC Report'!$A$2:$A$8000='Active WWML'!$A22)*('ILC Report'!$BB$2:$BB$8000='Active WWML'!P$4)*('ILC Report'!$F$2:$F$8000))</f>
        <v>0</v>
      </c>
      <c r="Q22" s="28">
        <f>SUMPRODUCT(('ILC Report'!$A$2:$A$8000='Active WWML'!$A22)*('ILC Report'!$BB$2:$BB$8000='Active WWML'!Q$4)*('ILC Report'!$F$2:$F$8000))</f>
        <v>0</v>
      </c>
      <c r="R22" s="28">
        <f>SUMPRODUCT(('ILC Report'!$A$2:$A$8000='Active WWML'!$A22)*('ILC Report'!$BB$2:$BB$8000='Active WWML'!R$4)*('ILC Report'!$F$2:$F$8000))</f>
        <v>0</v>
      </c>
      <c r="S22" s="28">
        <f>SUMPRODUCT(('ILC Report'!$A$2:$A$8000='Active WWML'!$A22)*('ILC Report'!$BB$2:$BB$8000='Active WWML'!S$4)*('ILC Report'!$F$2:$F$8000))</f>
        <v>0</v>
      </c>
      <c r="T22" s="28">
        <f>SUMPRODUCT(('ILC Report'!$A$2:$A$8000='Active WWML'!$A22)*('ILC Report'!$BB$2:$BB$8000='Active WWML'!T$4)*('ILC Report'!$F$2:$F$8000))</f>
        <v>0</v>
      </c>
      <c r="U22" s="28">
        <f>SUMPRODUCT(('ILC Report'!$A$2:$A$8000='Active WWML'!$A22)*('ILC Report'!$BB$2:$BB$8000='Active WWML'!U$4)*('ILC Report'!$F$2:$F$8000))</f>
        <v>0</v>
      </c>
      <c r="V22" s="28">
        <f>SUMPRODUCT(('ILC Report'!$A$2:$A$8000='Active WWML'!$A22)*('ILC Report'!$BB$2:$BB$8000='Active WWML'!V$4)*('ILC Report'!$F$2:$F$8000))</f>
        <v>0</v>
      </c>
      <c r="W22" s="28">
        <f>SUMPRODUCT(('ILC Report'!$A$2:$A$8000='Active WWML'!$A22)*('ILC Report'!$BB$2:$BB$8000='Active WWML'!W$4)*('ILC Report'!$F$2:$F$8000))</f>
        <v>0</v>
      </c>
      <c r="X22" s="28">
        <f>SUMPRODUCT(('ILC Report'!$A$2:$A$8000='Active WWML'!$A22)*('ILC Report'!$BB$2:$BB$8000='Active WWML'!X$4)*('ILC Report'!$F$2:$F$8000))</f>
        <v>0</v>
      </c>
      <c r="Y22" s="28">
        <f>SUMPRODUCT(('ILC Report'!$A$2:$A$8000='Active WWML'!$A22)*('ILC Report'!$BB$2:$BB$8000='Active WWML'!Y$4)*('ILC Report'!$F$2:$F$8000))</f>
        <v>0</v>
      </c>
      <c r="Z22" s="28">
        <f>SUMPRODUCT(('ILC Report'!$A$2:$A$8000='Active WWML'!$A22)*('ILC Report'!$BB$2:$BB$8000='Active WWML'!Z$4)*('ILC Report'!$F$2:$F$8000))</f>
        <v>0</v>
      </c>
      <c r="AA22" s="28">
        <f>SUMPRODUCT(('ILC Report'!$A$2:$A$8000='Active WWML'!$A22)*('ILC Report'!$BB$2:$BB$8000='Active WWML'!AA$4)*('ILC Report'!$F$2:$F$8000))</f>
        <v>0</v>
      </c>
      <c r="AB22" s="28">
        <f>SUMPRODUCT(('ILC Report'!$A$2:$A$8000='Active WWML'!$A22)*('ILC Report'!$BB$2:$BB$8000='Active WWML'!AB$4)*('ILC Report'!$F$2:$F$8000))</f>
        <v>0</v>
      </c>
      <c r="AC22" s="28">
        <f>SUMPRODUCT(('ILC Report'!$A$2:$A$8000='Active WWML'!$A22)*('ILC Report'!$BB$2:$BB$8000='Active WWML'!AC$4)*('ILC Report'!$F$2:$F$8000))</f>
        <v>0</v>
      </c>
      <c r="AD22" s="28">
        <f>SUMPRODUCT(('ILC Report'!$A$2:$A$8000='Active WWML'!$A22)*('ILC Report'!$BB$2:$BB$8000='Active WWML'!AD$4)*('ILC Report'!$F$2:$F$8000))</f>
        <v>0</v>
      </c>
      <c r="AE22" s="28">
        <f>SUMPRODUCT(('ILC Report'!$A$2:$A$8000='Active WWML'!$A22)*('ILC Report'!$BB$2:$BB$8000='Active WWML'!AE$4)*('ILC Report'!$F$2:$F$8000))</f>
        <v>0</v>
      </c>
      <c r="AG22" s="28">
        <f>SUMPRODUCT(('ILC Report'!$A$2:$A$8000='Active WWML'!$A22)*('ILC Report'!$H$2:$H$8000='Active WWML'!AG$4)*('ILC Report'!$F$2:$F$8000))</f>
        <v>0</v>
      </c>
      <c r="AH22" s="28">
        <f>SUMPRODUCT(('ILC Report'!$A$2:$A$8000='Active WWML'!$A22)*('ILC Report'!$H$2:$H$8000='Active WWML'!AH$4)*('ILC Report'!$F$2:$F$8000))</f>
        <v>0</v>
      </c>
      <c r="AI22" s="28">
        <f>SUMPRODUCT(('ILC Report'!$A$2:$A$8000='Active WWML'!$A22)*('ILC Report'!$H$2:$H$8000='Active WWML'!AI$4)*('ILC Report'!$F$2:$F$8000))</f>
        <v>0</v>
      </c>
      <c r="AJ22" s="28">
        <f>SUMPRODUCT(('ILC Report'!$A$2:$A$8000='Active WWML'!$A22)*('ILC Report'!$H$2:$H$8000='Active WWML'!AJ$4)*('ILC Report'!$F$2:$F$8000))</f>
        <v>0</v>
      </c>
      <c r="AK22" s="28">
        <f t="shared" si="3"/>
        <v>0</v>
      </c>
    </row>
    <row r="23" spans="1:37" x14ac:dyDescent="0.3">
      <c r="A23" s="40" t="s">
        <v>887</v>
      </c>
      <c r="B23" s="11" t="s">
        <v>1172</v>
      </c>
      <c r="C23" s="11" t="s">
        <v>1154</v>
      </c>
      <c r="D23" s="11" t="s">
        <v>1155</v>
      </c>
      <c r="E23" s="11" t="s">
        <v>1156</v>
      </c>
      <c r="G23" s="28">
        <f>SUMPRODUCT(('ILC Report'!$A$2:$A$8000='Active WWML'!$A23)*('ILC Report'!$BA$2:$BA$8000='Active WWML'!G$4)*('ILC Report'!$F$2:$F$8000))</f>
        <v>0</v>
      </c>
      <c r="H23" s="28">
        <f>SUMPRODUCT(('ILC Report'!$A$2:$A$8000='Active WWML'!$A23)*('ILC Report'!$BA$2:$BA$8000='Active WWML'!H$4)*('ILC Report'!$F$2:$F$8000))</f>
        <v>0</v>
      </c>
      <c r="I23" s="28">
        <f>SUMPRODUCT(('ILC Report'!$A$2:$A$8000='Active WWML'!$A23)*('ILC Report'!$BA$2:$BA$8000='Active WWML'!I$4)*('ILC Report'!$F$2:$F$8000))</f>
        <v>0</v>
      </c>
      <c r="K23" s="28" t="str">
        <f t="shared" si="0"/>
        <v>0</v>
      </c>
      <c r="L23" s="28" t="str">
        <f t="shared" si="1"/>
        <v>0</v>
      </c>
      <c r="M23" s="28" t="str">
        <f t="shared" si="2"/>
        <v>0</v>
      </c>
      <c r="O23" s="28">
        <f>SUMPRODUCT(('ILC Report'!$A$2:$A$8000='Active WWML'!$A23)*('ILC Report'!$BB$2:$BB$8000='Active WWML'!O$4)*('ILC Report'!$F$2:$F$8000))</f>
        <v>0</v>
      </c>
      <c r="P23" s="28">
        <f>SUMPRODUCT(('ILC Report'!$A$2:$A$8000='Active WWML'!$A23)*('ILC Report'!$BB$2:$BB$8000='Active WWML'!P$4)*('ILC Report'!$F$2:$F$8000))</f>
        <v>0</v>
      </c>
      <c r="Q23" s="28">
        <f>SUMPRODUCT(('ILC Report'!$A$2:$A$8000='Active WWML'!$A23)*('ILC Report'!$BB$2:$BB$8000='Active WWML'!Q$4)*('ILC Report'!$F$2:$F$8000))</f>
        <v>0</v>
      </c>
      <c r="R23" s="28">
        <f>SUMPRODUCT(('ILC Report'!$A$2:$A$8000='Active WWML'!$A23)*('ILC Report'!$BB$2:$BB$8000='Active WWML'!R$4)*('ILC Report'!$F$2:$F$8000))</f>
        <v>0</v>
      </c>
      <c r="S23" s="28">
        <f>SUMPRODUCT(('ILC Report'!$A$2:$A$8000='Active WWML'!$A23)*('ILC Report'!$BB$2:$BB$8000='Active WWML'!S$4)*('ILC Report'!$F$2:$F$8000))</f>
        <v>0</v>
      </c>
      <c r="T23" s="28">
        <f>SUMPRODUCT(('ILC Report'!$A$2:$A$8000='Active WWML'!$A23)*('ILC Report'!$BB$2:$BB$8000='Active WWML'!T$4)*('ILC Report'!$F$2:$F$8000))</f>
        <v>0</v>
      </c>
      <c r="U23" s="28">
        <f>SUMPRODUCT(('ILC Report'!$A$2:$A$8000='Active WWML'!$A23)*('ILC Report'!$BB$2:$BB$8000='Active WWML'!U$4)*('ILC Report'!$F$2:$F$8000))</f>
        <v>0</v>
      </c>
      <c r="V23" s="28">
        <f>SUMPRODUCT(('ILC Report'!$A$2:$A$8000='Active WWML'!$A23)*('ILC Report'!$BB$2:$BB$8000='Active WWML'!V$4)*('ILC Report'!$F$2:$F$8000))</f>
        <v>0</v>
      </c>
      <c r="W23" s="28">
        <f>SUMPRODUCT(('ILC Report'!$A$2:$A$8000='Active WWML'!$A23)*('ILC Report'!$BB$2:$BB$8000='Active WWML'!W$4)*('ILC Report'!$F$2:$F$8000))</f>
        <v>0</v>
      </c>
      <c r="X23" s="28">
        <f>SUMPRODUCT(('ILC Report'!$A$2:$A$8000='Active WWML'!$A23)*('ILC Report'!$BB$2:$BB$8000='Active WWML'!X$4)*('ILC Report'!$F$2:$F$8000))</f>
        <v>0</v>
      </c>
      <c r="Y23" s="28">
        <f>SUMPRODUCT(('ILC Report'!$A$2:$A$8000='Active WWML'!$A23)*('ILC Report'!$BB$2:$BB$8000='Active WWML'!Y$4)*('ILC Report'!$F$2:$F$8000))</f>
        <v>0</v>
      </c>
      <c r="Z23" s="28">
        <f>SUMPRODUCT(('ILC Report'!$A$2:$A$8000='Active WWML'!$A23)*('ILC Report'!$BB$2:$BB$8000='Active WWML'!Z$4)*('ILC Report'!$F$2:$F$8000))</f>
        <v>0</v>
      </c>
      <c r="AA23" s="28">
        <f>SUMPRODUCT(('ILC Report'!$A$2:$A$8000='Active WWML'!$A23)*('ILC Report'!$BB$2:$BB$8000='Active WWML'!AA$4)*('ILC Report'!$F$2:$F$8000))</f>
        <v>0</v>
      </c>
      <c r="AB23" s="28">
        <f>SUMPRODUCT(('ILC Report'!$A$2:$A$8000='Active WWML'!$A23)*('ILC Report'!$BB$2:$BB$8000='Active WWML'!AB$4)*('ILC Report'!$F$2:$F$8000))</f>
        <v>0</v>
      </c>
      <c r="AC23" s="28">
        <f>SUMPRODUCT(('ILC Report'!$A$2:$A$8000='Active WWML'!$A23)*('ILC Report'!$BB$2:$BB$8000='Active WWML'!AC$4)*('ILC Report'!$F$2:$F$8000))</f>
        <v>0</v>
      </c>
      <c r="AD23" s="28">
        <f>SUMPRODUCT(('ILC Report'!$A$2:$A$8000='Active WWML'!$A23)*('ILC Report'!$BB$2:$BB$8000='Active WWML'!AD$4)*('ILC Report'!$F$2:$F$8000))</f>
        <v>0</v>
      </c>
      <c r="AE23" s="28">
        <f>SUMPRODUCT(('ILC Report'!$A$2:$A$8000='Active WWML'!$A23)*('ILC Report'!$BB$2:$BB$8000='Active WWML'!AE$4)*('ILC Report'!$F$2:$F$8000))</f>
        <v>0</v>
      </c>
      <c r="AG23" s="28">
        <f>SUMPRODUCT(('ILC Report'!$A$2:$A$8000='Active WWML'!$A23)*('ILC Report'!$H$2:$H$8000='Active WWML'!AG$4)*('ILC Report'!$F$2:$F$8000))</f>
        <v>0</v>
      </c>
      <c r="AH23" s="28">
        <f>SUMPRODUCT(('ILC Report'!$A$2:$A$8000='Active WWML'!$A23)*('ILC Report'!$H$2:$H$8000='Active WWML'!AH$4)*('ILC Report'!$F$2:$F$8000))</f>
        <v>0</v>
      </c>
      <c r="AI23" s="28">
        <f>SUMPRODUCT(('ILC Report'!$A$2:$A$8000='Active WWML'!$A23)*('ILC Report'!$H$2:$H$8000='Active WWML'!AI$4)*('ILC Report'!$F$2:$F$8000))</f>
        <v>0</v>
      </c>
      <c r="AJ23" s="28">
        <f>SUMPRODUCT(('ILC Report'!$A$2:$A$8000='Active WWML'!$A23)*('ILC Report'!$H$2:$H$8000='Active WWML'!AJ$4)*('ILC Report'!$F$2:$F$8000))</f>
        <v>0</v>
      </c>
      <c r="AK23" s="28">
        <f t="shared" si="3"/>
        <v>0</v>
      </c>
    </row>
    <row r="24" spans="1:37" x14ac:dyDescent="0.3">
      <c r="A24" s="40" t="s">
        <v>892</v>
      </c>
      <c r="B24" s="11" t="s">
        <v>1157</v>
      </c>
      <c r="C24" s="11" t="s">
        <v>1158</v>
      </c>
      <c r="D24" s="11" t="s">
        <v>1155</v>
      </c>
      <c r="E24" s="11" t="s">
        <v>1156</v>
      </c>
      <c r="G24" s="28">
        <f>SUMPRODUCT(('ILC Report'!$A$2:$A$8000='Active WWML'!$A24)*('ILC Report'!$BA$2:$BA$8000='Active WWML'!G$4)*('ILC Report'!$F$2:$F$8000))</f>
        <v>0</v>
      </c>
      <c r="H24" s="28">
        <f>SUMPRODUCT(('ILC Report'!$A$2:$A$8000='Active WWML'!$A24)*('ILC Report'!$BA$2:$BA$8000='Active WWML'!H$4)*('ILC Report'!$F$2:$F$8000))</f>
        <v>0</v>
      </c>
      <c r="I24" s="28">
        <f>SUMPRODUCT(('ILC Report'!$A$2:$A$8000='Active WWML'!$A24)*('ILC Report'!$BA$2:$BA$8000='Active WWML'!I$4)*('ILC Report'!$F$2:$F$8000))</f>
        <v>0</v>
      </c>
      <c r="K24" s="28" t="str">
        <f t="shared" si="0"/>
        <v>0</v>
      </c>
      <c r="L24" s="28" t="str">
        <f t="shared" si="1"/>
        <v>0</v>
      </c>
      <c r="M24" s="28" t="str">
        <f t="shared" si="2"/>
        <v>0</v>
      </c>
      <c r="O24" s="28">
        <f>SUMPRODUCT(('ILC Report'!$A$2:$A$8000='Active WWML'!$A24)*('ILC Report'!$BB$2:$BB$8000='Active WWML'!O$4)*('ILC Report'!$F$2:$F$8000))</f>
        <v>0</v>
      </c>
      <c r="P24" s="28">
        <f>SUMPRODUCT(('ILC Report'!$A$2:$A$8000='Active WWML'!$A24)*('ILC Report'!$BB$2:$BB$8000='Active WWML'!P$4)*('ILC Report'!$F$2:$F$8000))</f>
        <v>0</v>
      </c>
      <c r="Q24" s="28">
        <f>SUMPRODUCT(('ILC Report'!$A$2:$A$8000='Active WWML'!$A24)*('ILC Report'!$BB$2:$BB$8000='Active WWML'!Q$4)*('ILC Report'!$F$2:$F$8000))</f>
        <v>0</v>
      </c>
      <c r="R24" s="28">
        <f>SUMPRODUCT(('ILC Report'!$A$2:$A$8000='Active WWML'!$A24)*('ILC Report'!$BB$2:$BB$8000='Active WWML'!R$4)*('ILC Report'!$F$2:$F$8000))</f>
        <v>0</v>
      </c>
      <c r="S24" s="28">
        <f>SUMPRODUCT(('ILC Report'!$A$2:$A$8000='Active WWML'!$A24)*('ILC Report'!$BB$2:$BB$8000='Active WWML'!S$4)*('ILC Report'!$F$2:$F$8000))</f>
        <v>0</v>
      </c>
      <c r="T24" s="28">
        <f>SUMPRODUCT(('ILC Report'!$A$2:$A$8000='Active WWML'!$A24)*('ILC Report'!$BB$2:$BB$8000='Active WWML'!T$4)*('ILC Report'!$F$2:$F$8000))</f>
        <v>0</v>
      </c>
      <c r="U24" s="28">
        <f>SUMPRODUCT(('ILC Report'!$A$2:$A$8000='Active WWML'!$A24)*('ILC Report'!$BB$2:$BB$8000='Active WWML'!U$4)*('ILC Report'!$F$2:$F$8000))</f>
        <v>0</v>
      </c>
      <c r="V24" s="28">
        <f>SUMPRODUCT(('ILC Report'!$A$2:$A$8000='Active WWML'!$A24)*('ILC Report'!$BB$2:$BB$8000='Active WWML'!V$4)*('ILC Report'!$F$2:$F$8000))</f>
        <v>0</v>
      </c>
      <c r="W24" s="28">
        <f>SUMPRODUCT(('ILC Report'!$A$2:$A$8000='Active WWML'!$A24)*('ILC Report'!$BB$2:$BB$8000='Active WWML'!W$4)*('ILC Report'!$F$2:$F$8000))</f>
        <v>0</v>
      </c>
      <c r="X24" s="28">
        <f>SUMPRODUCT(('ILC Report'!$A$2:$A$8000='Active WWML'!$A24)*('ILC Report'!$BB$2:$BB$8000='Active WWML'!X$4)*('ILC Report'!$F$2:$F$8000))</f>
        <v>0</v>
      </c>
      <c r="Y24" s="28">
        <f>SUMPRODUCT(('ILC Report'!$A$2:$A$8000='Active WWML'!$A24)*('ILC Report'!$BB$2:$BB$8000='Active WWML'!Y$4)*('ILC Report'!$F$2:$F$8000))</f>
        <v>0</v>
      </c>
      <c r="Z24" s="28">
        <f>SUMPRODUCT(('ILC Report'!$A$2:$A$8000='Active WWML'!$A24)*('ILC Report'!$BB$2:$BB$8000='Active WWML'!Z$4)*('ILC Report'!$F$2:$F$8000))</f>
        <v>0</v>
      </c>
      <c r="AA24" s="28">
        <f>SUMPRODUCT(('ILC Report'!$A$2:$A$8000='Active WWML'!$A24)*('ILC Report'!$BB$2:$BB$8000='Active WWML'!AA$4)*('ILC Report'!$F$2:$F$8000))</f>
        <v>0</v>
      </c>
      <c r="AB24" s="28">
        <f>SUMPRODUCT(('ILC Report'!$A$2:$A$8000='Active WWML'!$A24)*('ILC Report'!$BB$2:$BB$8000='Active WWML'!AB$4)*('ILC Report'!$F$2:$F$8000))</f>
        <v>0</v>
      </c>
      <c r="AC24" s="28">
        <f>SUMPRODUCT(('ILC Report'!$A$2:$A$8000='Active WWML'!$A24)*('ILC Report'!$BB$2:$BB$8000='Active WWML'!AC$4)*('ILC Report'!$F$2:$F$8000))</f>
        <v>0</v>
      </c>
      <c r="AD24" s="28">
        <f>SUMPRODUCT(('ILC Report'!$A$2:$A$8000='Active WWML'!$A24)*('ILC Report'!$BB$2:$BB$8000='Active WWML'!AD$4)*('ILC Report'!$F$2:$F$8000))</f>
        <v>0</v>
      </c>
      <c r="AE24" s="28">
        <f>SUMPRODUCT(('ILC Report'!$A$2:$A$8000='Active WWML'!$A24)*('ILC Report'!$BB$2:$BB$8000='Active WWML'!AE$4)*('ILC Report'!$F$2:$F$8000))</f>
        <v>0</v>
      </c>
      <c r="AG24" s="28">
        <f>SUMPRODUCT(('ILC Report'!$A$2:$A$8000='Active WWML'!$A24)*('ILC Report'!$H$2:$H$8000='Active WWML'!AG$4)*('ILC Report'!$F$2:$F$8000))</f>
        <v>0</v>
      </c>
      <c r="AH24" s="28">
        <f>SUMPRODUCT(('ILC Report'!$A$2:$A$8000='Active WWML'!$A24)*('ILC Report'!$H$2:$H$8000='Active WWML'!AH$4)*('ILC Report'!$F$2:$F$8000))</f>
        <v>0</v>
      </c>
      <c r="AI24" s="28">
        <f>SUMPRODUCT(('ILC Report'!$A$2:$A$8000='Active WWML'!$A24)*('ILC Report'!$H$2:$H$8000='Active WWML'!AI$4)*('ILC Report'!$F$2:$F$8000))</f>
        <v>0</v>
      </c>
      <c r="AJ24" s="28">
        <f>SUMPRODUCT(('ILC Report'!$A$2:$A$8000='Active WWML'!$A24)*('ILC Report'!$H$2:$H$8000='Active WWML'!AJ$4)*('ILC Report'!$F$2:$F$8000))</f>
        <v>0</v>
      </c>
      <c r="AK24" s="28">
        <f t="shared" si="3"/>
        <v>0</v>
      </c>
    </row>
    <row r="25" spans="1:37" x14ac:dyDescent="0.3">
      <c r="A25" s="40">
        <v>98275</v>
      </c>
      <c r="B25" s="11" t="s">
        <v>1274</v>
      </c>
      <c r="C25" s="11" t="s">
        <v>1158</v>
      </c>
      <c r="D25" s="11" t="s">
        <v>1155</v>
      </c>
      <c r="E25" s="11" t="s">
        <v>1156</v>
      </c>
      <c r="G25" s="28">
        <f>SUMPRODUCT(('ILC Report'!$A$2:$A$8000='Active WWML'!$A25)*('ILC Report'!$BA$2:$BA$8000='Active WWML'!G$4)*('ILC Report'!$F$2:$F$8000))</f>
        <v>0</v>
      </c>
      <c r="H25" s="28">
        <f>SUMPRODUCT(('ILC Report'!$A$2:$A$8000='Active WWML'!$A25)*('ILC Report'!$BA$2:$BA$8000='Active WWML'!H$4)*('ILC Report'!$F$2:$F$8000))</f>
        <v>0</v>
      </c>
      <c r="I25" s="28">
        <f>SUMPRODUCT(('ILC Report'!$A$2:$A$8000='Active WWML'!$A25)*('ILC Report'!$BA$2:$BA$8000='Active WWML'!I$4)*('ILC Report'!$F$2:$F$8000))</f>
        <v>0</v>
      </c>
      <c r="K25" s="28" t="str">
        <f t="shared" si="0"/>
        <v>0</v>
      </c>
      <c r="L25" s="28" t="str">
        <f t="shared" si="1"/>
        <v>0</v>
      </c>
      <c r="M25" s="28" t="str">
        <f t="shared" si="2"/>
        <v>0</v>
      </c>
      <c r="O25" s="28">
        <f>SUMPRODUCT(('ILC Report'!$A$2:$A$8000='Active WWML'!$A25)*('ILC Report'!$BB$2:$BB$8000='Active WWML'!O$4)*('ILC Report'!$F$2:$F$8000))</f>
        <v>0</v>
      </c>
      <c r="P25" s="28">
        <f>SUMPRODUCT(('ILC Report'!$A$2:$A$8000='Active WWML'!$A25)*('ILC Report'!$BB$2:$BB$8000='Active WWML'!P$4)*('ILC Report'!$F$2:$F$8000))</f>
        <v>0</v>
      </c>
      <c r="Q25" s="28">
        <f>SUMPRODUCT(('ILC Report'!$A$2:$A$8000='Active WWML'!$A25)*('ILC Report'!$BB$2:$BB$8000='Active WWML'!Q$4)*('ILC Report'!$F$2:$F$8000))</f>
        <v>0</v>
      </c>
      <c r="R25" s="28">
        <f>SUMPRODUCT(('ILC Report'!$A$2:$A$8000='Active WWML'!$A25)*('ILC Report'!$BB$2:$BB$8000='Active WWML'!R$4)*('ILC Report'!$F$2:$F$8000))</f>
        <v>0</v>
      </c>
      <c r="S25" s="28">
        <f>SUMPRODUCT(('ILC Report'!$A$2:$A$8000='Active WWML'!$A25)*('ILC Report'!$BB$2:$BB$8000='Active WWML'!S$4)*('ILC Report'!$F$2:$F$8000))</f>
        <v>0</v>
      </c>
      <c r="T25" s="28">
        <f>SUMPRODUCT(('ILC Report'!$A$2:$A$8000='Active WWML'!$A25)*('ILC Report'!$BB$2:$BB$8000='Active WWML'!T$4)*('ILC Report'!$F$2:$F$8000))</f>
        <v>0</v>
      </c>
      <c r="U25" s="28">
        <f>SUMPRODUCT(('ILC Report'!$A$2:$A$8000='Active WWML'!$A25)*('ILC Report'!$BB$2:$BB$8000='Active WWML'!U$4)*('ILC Report'!$F$2:$F$8000))</f>
        <v>0</v>
      </c>
      <c r="V25" s="28">
        <f>SUMPRODUCT(('ILC Report'!$A$2:$A$8000='Active WWML'!$A25)*('ILC Report'!$BB$2:$BB$8000='Active WWML'!V$4)*('ILC Report'!$F$2:$F$8000))</f>
        <v>0</v>
      </c>
      <c r="W25" s="28">
        <f>SUMPRODUCT(('ILC Report'!$A$2:$A$8000='Active WWML'!$A25)*('ILC Report'!$BB$2:$BB$8000='Active WWML'!W$4)*('ILC Report'!$F$2:$F$8000))</f>
        <v>0</v>
      </c>
      <c r="X25" s="28">
        <f>SUMPRODUCT(('ILC Report'!$A$2:$A$8000='Active WWML'!$A25)*('ILC Report'!$BB$2:$BB$8000='Active WWML'!X$4)*('ILC Report'!$F$2:$F$8000))</f>
        <v>0</v>
      </c>
      <c r="Y25" s="28">
        <f>SUMPRODUCT(('ILC Report'!$A$2:$A$8000='Active WWML'!$A25)*('ILC Report'!$BB$2:$BB$8000='Active WWML'!Y$4)*('ILC Report'!$F$2:$F$8000))</f>
        <v>0</v>
      </c>
      <c r="Z25" s="28">
        <f>SUMPRODUCT(('ILC Report'!$A$2:$A$8000='Active WWML'!$A25)*('ILC Report'!$BB$2:$BB$8000='Active WWML'!Z$4)*('ILC Report'!$F$2:$F$8000))</f>
        <v>0</v>
      </c>
      <c r="AA25" s="28">
        <f>SUMPRODUCT(('ILC Report'!$A$2:$A$8000='Active WWML'!$A25)*('ILC Report'!$BB$2:$BB$8000='Active WWML'!AA$4)*('ILC Report'!$F$2:$F$8000))</f>
        <v>0</v>
      </c>
      <c r="AB25" s="28">
        <f>SUMPRODUCT(('ILC Report'!$A$2:$A$8000='Active WWML'!$A25)*('ILC Report'!$BB$2:$BB$8000='Active WWML'!AB$4)*('ILC Report'!$F$2:$F$8000))</f>
        <v>0</v>
      </c>
      <c r="AC25" s="28">
        <f>SUMPRODUCT(('ILC Report'!$A$2:$A$8000='Active WWML'!$A25)*('ILC Report'!$BB$2:$BB$8000='Active WWML'!AC$4)*('ILC Report'!$F$2:$F$8000))</f>
        <v>0</v>
      </c>
      <c r="AD25" s="28">
        <f>SUMPRODUCT(('ILC Report'!$A$2:$A$8000='Active WWML'!$A25)*('ILC Report'!$BB$2:$BB$8000='Active WWML'!AD$4)*('ILC Report'!$F$2:$F$8000))</f>
        <v>0</v>
      </c>
      <c r="AE25" s="28">
        <f>SUMPRODUCT(('ILC Report'!$A$2:$A$8000='Active WWML'!$A25)*('ILC Report'!$BB$2:$BB$8000='Active WWML'!AE$4)*('ILC Report'!$F$2:$F$8000))</f>
        <v>0</v>
      </c>
      <c r="AG25" s="28">
        <f>SUMPRODUCT(('ILC Report'!$A$2:$A$8000='Active WWML'!$A25)*('ILC Report'!$H$2:$H$8000='Active WWML'!AG$4)*('ILC Report'!$F$2:$F$8000))</f>
        <v>0</v>
      </c>
      <c r="AH25" s="28">
        <f>SUMPRODUCT(('ILC Report'!$A$2:$A$8000='Active WWML'!$A25)*('ILC Report'!$H$2:$H$8000='Active WWML'!AH$4)*('ILC Report'!$F$2:$F$8000))</f>
        <v>0</v>
      </c>
      <c r="AI25" s="28">
        <f>SUMPRODUCT(('ILC Report'!$A$2:$A$8000='Active WWML'!$A25)*('ILC Report'!$H$2:$H$8000='Active WWML'!AI$4)*('ILC Report'!$F$2:$F$8000))</f>
        <v>0</v>
      </c>
      <c r="AJ25" s="28">
        <f>SUMPRODUCT(('ILC Report'!$A$2:$A$8000='Active WWML'!$A25)*('ILC Report'!$H$2:$H$8000='Active WWML'!AJ$4)*('ILC Report'!$F$2:$F$8000))</f>
        <v>0</v>
      </c>
      <c r="AK25" s="28">
        <f t="shared" si="3"/>
        <v>0</v>
      </c>
    </row>
    <row r="26" spans="1:37" x14ac:dyDescent="0.3">
      <c r="A26" s="40">
        <v>74754</v>
      </c>
      <c r="B26" s="11" t="s">
        <v>1320</v>
      </c>
      <c r="C26" s="11" t="s">
        <v>1163</v>
      </c>
      <c r="D26" s="11" t="s">
        <v>1155</v>
      </c>
      <c r="E26" s="11" t="s">
        <v>1156</v>
      </c>
      <c r="G26" s="28">
        <f>SUMPRODUCT(('ILC Report'!$A$2:$A$8000='Active WWML'!$A26)*('ILC Report'!$BA$2:$BA$8000='Active WWML'!G$4)*('ILC Report'!$F$2:$F$8000))</f>
        <v>0</v>
      </c>
      <c r="H26" s="28">
        <f>SUMPRODUCT(('ILC Report'!$A$2:$A$8000='Active WWML'!$A26)*('ILC Report'!$BA$2:$BA$8000='Active WWML'!H$4)*('ILC Report'!$F$2:$F$8000))</f>
        <v>0</v>
      </c>
      <c r="I26" s="28">
        <f>SUMPRODUCT(('ILC Report'!$A$2:$A$8000='Active WWML'!$A26)*('ILC Report'!$BA$2:$BA$8000='Active WWML'!I$4)*('ILC Report'!$F$2:$F$8000))</f>
        <v>0</v>
      </c>
      <c r="K26" s="28" t="str">
        <f t="shared" si="0"/>
        <v>0</v>
      </c>
      <c r="L26" s="28" t="str">
        <f t="shared" si="1"/>
        <v>0</v>
      </c>
      <c r="M26" s="28" t="str">
        <f t="shared" si="2"/>
        <v>0</v>
      </c>
      <c r="O26" s="28">
        <f>SUMPRODUCT(('ILC Report'!$A$2:$A$8000='Active WWML'!$A26)*('ILC Report'!$BB$2:$BB$8000='Active WWML'!O$4)*('ILC Report'!$F$2:$F$8000))</f>
        <v>0</v>
      </c>
      <c r="P26" s="28">
        <f>SUMPRODUCT(('ILC Report'!$A$2:$A$8000='Active WWML'!$A26)*('ILC Report'!$BB$2:$BB$8000='Active WWML'!P$4)*('ILC Report'!$F$2:$F$8000))</f>
        <v>0</v>
      </c>
      <c r="Q26" s="28">
        <f>SUMPRODUCT(('ILC Report'!$A$2:$A$8000='Active WWML'!$A26)*('ILC Report'!$BB$2:$BB$8000='Active WWML'!Q$4)*('ILC Report'!$F$2:$F$8000))</f>
        <v>0</v>
      </c>
      <c r="R26" s="28">
        <f>SUMPRODUCT(('ILC Report'!$A$2:$A$8000='Active WWML'!$A26)*('ILC Report'!$BB$2:$BB$8000='Active WWML'!R$4)*('ILC Report'!$F$2:$F$8000))</f>
        <v>0</v>
      </c>
      <c r="S26" s="28">
        <f>SUMPRODUCT(('ILC Report'!$A$2:$A$8000='Active WWML'!$A26)*('ILC Report'!$BB$2:$BB$8000='Active WWML'!S$4)*('ILC Report'!$F$2:$F$8000))</f>
        <v>0</v>
      </c>
      <c r="T26" s="28">
        <f>SUMPRODUCT(('ILC Report'!$A$2:$A$8000='Active WWML'!$A26)*('ILC Report'!$BB$2:$BB$8000='Active WWML'!T$4)*('ILC Report'!$F$2:$F$8000))</f>
        <v>0</v>
      </c>
      <c r="U26" s="28">
        <f>SUMPRODUCT(('ILC Report'!$A$2:$A$8000='Active WWML'!$A26)*('ILC Report'!$BB$2:$BB$8000='Active WWML'!U$4)*('ILC Report'!$F$2:$F$8000))</f>
        <v>0</v>
      </c>
      <c r="V26" s="28">
        <f>SUMPRODUCT(('ILC Report'!$A$2:$A$8000='Active WWML'!$A26)*('ILC Report'!$BB$2:$BB$8000='Active WWML'!V$4)*('ILC Report'!$F$2:$F$8000))</f>
        <v>0</v>
      </c>
      <c r="W26" s="28">
        <f>SUMPRODUCT(('ILC Report'!$A$2:$A$8000='Active WWML'!$A26)*('ILC Report'!$BB$2:$BB$8000='Active WWML'!W$4)*('ILC Report'!$F$2:$F$8000))</f>
        <v>0</v>
      </c>
      <c r="X26" s="28">
        <f>SUMPRODUCT(('ILC Report'!$A$2:$A$8000='Active WWML'!$A26)*('ILC Report'!$BB$2:$BB$8000='Active WWML'!X$4)*('ILC Report'!$F$2:$F$8000))</f>
        <v>0</v>
      </c>
      <c r="Y26" s="28">
        <f>SUMPRODUCT(('ILC Report'!$A$2:$A$8000='Active WWML'!$A26)*('ILC Report'!$BB$2:$BB$8000='Active WWML'!Y$4)*('ILC Report'!$F$2:$F$8000))</f>
        <v>0</v>
      </c>
      <c r="Z26" s="28">
        <f>SUMPRODUCT(('ILC Report'!$A$2:$A$8000='Active WWML'!$A26)*('ILC Report'!$BB$2:$BB$8000='Active WWML'!Z$4)*('ILC Report'!$F$2:$F$8000))</f>
        <v>0</v>
      </c>
      <c r="AA26" s="28">
        <f>SUMPRODUCT(('ILC Report'!$A$2:$A$8000='Active WWML'!$A26)*('ILC Report'!$BB$2:$BB$8000='Active WWML'!AA$4)*('ILC Report'!$F$2:$F$8000))</f>
        <v>0</v>
      </c>
      <c r="AB26" s="28">
        <f>SUMPRODUCT(('ILC Report'!$A$2:$A$8000='Active WWML'!$A26)*('ILC Report'!$BB$2:$BB$8000='Active WWML'!AB$4)*('ILC Report'!$F$2:$F$8000))</f>
        <v>0</v>
      </c>
      <c r="AC26" s="28">
        <f>SUMPRODUCT(('ILC Report'!$A$2:$A$8000='Active WWML'!$A26)*('ILC Report'!$BB$2:$BB$8000='Active WWML'!AC$4)*('ILC Report'!$F$2:$F$8000))</f>
        <v>0</v>
      </c>
      <c r="AD26" s="28">
        <f>SUMPRODUCT(('ILC Report'!$A$2:$A$8000='Active WWML'!$A26)*('ILC Report'!$BB$2:$BB$8000='Active WWML'!AD$4)*('ILC Report'!$F$2:$F$8000))</f>
        <v>0</v>
      </c>
      <c r="AE26" s="28">
        <f>SUMPRODUCT(('ILC Report'!$A$2:$A$8000='Active WWML'!$A26)*('ILC Report'!$BB$2:$BB$8000='Active WWML'!AE$4)*('ILC Report'!$F$2:$F$8000))</f>
        <v>0</v>
      </c>
      <c r="AG26" s="28">
        <f>SUMPRODUCT(('ILC Report'!$A$2:$A$8000='Active WWML'!$A26)*('ILC Report'!$H$2:$H$8000='Active WWML'!AG$4)*('ILC Report'!$F$2:$F$8000))</f>
        <v>0</v>
      </c>
      <c r="AH26" s="28">
        <f>SUMPRODUCT(('ILC Report'!$A$2:$A$8000='Active WWML'!$A26)*('ILC Report'!$H$2:$H$8000='Active WWML'!AH$4)*('ILC Report'!$F$2:$F$8000))</f>
        <v>0</v>
      </c>
      <c r="AI26" s="28">
        <f>SUMPRODUCT(('ILC Report'!$A$2:$A$8000='Active WWML'!$A26)*('ILC Report'!$H$2:$H$8000='Active WWML'!AI$4)*('ILC Report'!$F$2:$F$8000))</f>
        <v>0</v>
      </c>
      <c r="AJ26" s="28">
        <f>SUMPRODUCT(('ILC Report'!$A$2:$A$8000='Active WWML'!$A26)*('ILC Report'!$H$2:$H$8000='Active WWML'!AJ$4)*('ILC Report'!$F$2:$F$8000))</f>
        <v>0</v>
      </c>
      <c r="AK26" s="28">
        <f t="shared" si="3"/>
        <v>0</v>
      </c>
    </row>
    <row r="27" spans="1:37" x14ac:dyDescent="0.3">
      <c r="A27" s="40" t="s">
        <v>914</v>
      </c>
      <c r="B27" s="11" t="s">
        <v>1197</v>
      </c>
      <c r="C27" s="11" t="s">
        <v>1164</v>
      </c>
      <c r="D27" s="11" t="s">
        <v>1155</v>
      </c>
      <c r="E27" s="11" t="s">
        <v>1156</v>
      </c>
      <c r="G27" s="28">
        <f>SUMPRODUCT(('ILC Report'!$A$2:$A$8000='Active WWML'!$A27)*('ILC Report'!$BA$2:$BA$8000='Active WWML'!G$4)*('ILC Report'!$F$2:$F$8000))</f>
        <v>0</v>
      </c>
      <c r="H27" s="28">
        <f>SUMPRODUCT(('ILC Report'!$A$2:$A$8000='Active WWML'!$A27)*('ILC Report'!$BA$2:$BA$8000='Active WWML'!H$4)*('ILC Report'!$F$2:$F$8000))</f>
        <v>0</v>
      </c>
      <c r="I27" s="28">
        <f>SUMPRODUCT(('ILC Report'!$A$2:$A$8000='Active WWML'!$A27)*('ILC Report'!$BA$2:$BA$8000='Active WWML'!I$4)*('ILC Report'!$F$2:$F$8000))</f>
        <v>0</v>
      </c>
      <c r="K27" s="28" t="str">
        <f t="shared" si="0"/>
        <v>0</v>
      </c>
      <c r="L27" s="28" t="str">
        <f t="shared" si="1"/>
        <v>0</v>
      </c>
      <c r="M27" s="28" t="str">
        <f t="shared" si="2"/>
        <v>0</v>
      </c>
      <c r="O27" s="28">
        <f>SUMPRODUCT(('ILC Report'!$A$2:$A$8000='Active WWML'!$A27)*('ILC Report'!$BB$2:$BB$8000='Active WWML'!O$4)*('ILC Report'!$F$2:$F$8000))</f>
        <v>0</v>
      </c>
      <c r="P27" s="28">
        <f>SUMPRODUCT(('ILC Report'!$A$2:$A$8000='Active WWML'!$A27)*('ILC Report'!$BB$2:$BB$8000='Active WWML'!P$4)*('ILC Report'!$F$2:$F$8000))</f>
        <v>0</v>
      </c>
      <c r="Q27" s="28">
        <f>SUMPRODUCT(('ILC Report'!$A$2:$A$8000='Active WWML'!$A27)*('ILC Report'!$BB$2:$BB$8000='Active WWML'!Q$4)*('ILC Report'!$F$2:$F$8000))</f>
        <v>0</v>
      </c>
      <c r="R27" s="28">
        <f>SUMPRODUCT(('ILC Report'!$A$2:$A$8000='Active WWML'!$A27)*('ILC Report'!$BB$2:$BB$8000='Active WWML'!R$4)*('ILC Report'!$F$2:$F$8000))</f>
        <v>0</v>
      </c>
      <c r="S27" s="28">
        <f>SUMPRODUCT(('ILC Report'!$A$2:$A$8000='Active WWML'!$A27)*('ILC Report'!$BB$2:$BB$8000='Active WWML'!S$4)*('ILC Report'!$F$2:$F$8000))</f>
        <v>0</v>
      </c>
      <c r="T27" s="28">
        <f>SUMPRODUCT(('ILC Report'!$A$2:$A$8000='Active WWML'!$A27)*('ILC Report'!$BB$2:$BB$8000='Active WWML'!T$4)*('ILC Report'!$F$2:$F$8000))</f>
        <v>0</v>
      </c>
      <c r="U27" s="28">
        <f>SUMPRODUCT(('ILC Report'!$A$2:$A$8000='Active WWML'!$A27)*('ILC Report'!$BB$2:$BB$8000='Active WWML'!U$4)*('ILC Report'!$F$2:$F$8000))</f>
        <v>0</v>
      </c>
      <c r="V27" s="28">
        <f>SUMPRODUCT(('ILC Report'!$A$2:$A$8000='Active WWML'!$A27)*('ILC Report'!$BB$2:$BB$8000='Active WWML'!V$4)*('ILC Report'!$F$2:$F$8000))</f>
        <v>0</v>
      </c>
      <c r="W27" s="28">
        <f>SUMPRODUCT(('ILC Report'!$A$2:$A$8000='Active WWML'!$A27)*('ILC Report'!$BB$2:$BB$8000='Active WWML'!W$4)*('ILC Report'!$F$2:$F$8000))</f>
        <v>0</v>
      </c>
      <c r="X27" s="28">
        <f>SUMPRODUCT(('ILC Report'!$A$2:$A$8000='Active WWML'!$A27)*('ILC Report'!$BB$2:$BB$8000='Active WWML'!X$4)*('ILC Report'!$F$2:$F$8000))</f>
        <v>0</v>
      </c>
      <c r="Y27" s="28">
        <f>SUMPRODUCT(('ILC Report'!$A$2:$A$8000='Active WWML'!$A27)*('ILC Report'!$BB$2:$BB$8000='Active WWML'!Y$4)*('ILC Report'!$F$2:$F$8000))</f>
        <v>0</v>
      </c>
      <c r="Z27" s="28">
        <f>SUMPRODUCT(('ILC Report'!$A$2:$A$8000='Active WWML'!$A27)*('ILC Report'!$BB$2:$BB$8000='Active WWML'!Z$4)*('ILC Report'!$F$2:$F$8000))</f>
        <v>0</v>
      </c>
      <c r="AA27" s="28">
        <f>SUMPRODUCT(('ILC Report'!$A$2:$A$8000='Active WWML'!$A27)*('ILC Report'!$BB$2:$BB$8000='Active WWML'!AA$4)*('ILC Report'!$F$2:$F$8000))</f>
        <v>0</v>
      </c>
      <c r="AB27" s="28">
        <f>SUMPRODUCT(('ILC Report'!$A$2:$A$8000='Active WWML'!$A27)*('ILC Report'!$BB$2:$BB$8000='Active WWML'!AB$4)*('ILC Report'!$F$2:$F$8000))</f>
        <v>0</v>
      </c>
      <c r="AC27" s="28">
        <f>SUMPRODUCT(('ILC Report'!$A$2:$A$8000='Active WWML'!$A27)*('ILC Report'!$BB$2:$BB$8000='Active WWML'!AC$4)*('ILC Report'!$F$2:$F$8000))</f>
        <v>0</v>
      </c>
      <c r="AD27" s="28">
        <f>SUMPRODUCT(('ILC Report'!$A$2:$A$8000='Active WWML'!$A27)*('ILC Report'!$BB$2:$BB$8000='Active WWML'!AD$4)*('ILC Report'!$F$2:$F$8000))</f>
        <v>0</v>
      </c>
      <c r="AE27" s="28">
        <f>SUMPRODUCT(('ILC Report'!$A$2:$A$8000='Active WWML'!$A27)*('ILC Report'!$BB$2:$BB$8000='Active WWML'!AE$4)*('ILC Report'!$F$2:$F$8000))</f>
        <v>0</v>
      </c>
      <c r="AG27" s="28">
        <f>SUMPRODUCT(('ILC Report'!$A$2:$A$8000='Active WWML'!$A27)*('ILC Report'!$H$2:$H$8000='Active WWML'!AG$4)*('ILC Report'!$F$2:$F$8000))</f>
        <v>0</v>
      </c>
      <c r="AH27" s="28">
        <f>SUMPRODUCT(('ILC Report'!$A$2:$A$8000='Active WWML'!$A27)*('ILC Report'!$H$2:$H$8000='Active WWML'!AH$4)*('ILC Report'!$F$2:$F$8000))</f>
        <v>0</v>
      </c>
      <c r="AI27" s="28">
        <f>SUMPRODUCT(('ILC Report'!$A$2:$A$8000='Active WWML'!$A27)*('ILC Report'!$H$2:$H$8000='Active WWML'!AI$4)*('ILC Report'!$F$2:$F$8000))</f>
        <v>0</v>
      </c>
      <c r="AJ27" s="28">
        <f>SUMPRODUCT(('ILC Report'!$A$2:$A$8000='Active WWML'!$A27)*('ILC Report'!$H$2:$H$8000='Active WWML'!AJ$4)*('ILC Report'!$F$2:$F$8000))</f>
        <v>0</v>
      </c>
      <c r="AK27" s="28">
        <f t="shared" si="3"/>
        <v>0</v>
      </c>
    </row>
    <row r="28" spans="1:37" x14ac:dyDescent="0.3">
      <c r="A28" s="40" t="s">
        <v>917</v>
      </c>
      <c r="B28" s="11" t="s">
        <v>1233</v>
      </c>
      <c r="C28" s="11" t="s">
        <v>1158</v>
      </c>
      <c r="D28" s="11" t="s">
        <v>1155</v>
      </c>
      <c r="E28" s="11" t="s">
        <v>1156</v>
      </c>
      <c r="G28" s="28">
        <f>SUMPRODUCT(('ILC Report'!$A$2:$A$8000='Active WWML'!$A28)*('ILC Report'!$BA$2:$BA$8000='Active WWML'!G$4)*('ILC Report'!$F$2:$F$8000))</f>
        <v>0</v>
      </c>
      <c r="H28" s="28">
        <f>SUMPRODUCT(('ILC Report'!$A$2:$A$8000='Active WWML'!$A28)*('ILC Report'!$BA$2:$BA$8000='Active WWML'!H$4)*('ILC Report'!$F$2:$F$8000))</f>
        <v>0</v>
      </c>
      <c r="I28" s="28">
        <f>SUMPRODUCT(('ILC Report'!$A$2:$A$8000='Active WWML'!$A28)*('ILC Report'!$BA$2:$BA$8000='Active WWML'!I$4)*('ILC Report'!$F$2:$F$8000))</f>
        <v>0</v>
      </c>
      <c r="K28" s="28" t="str">
        <f t="shared" si="0"/>
        <v>0</v>
      </c>
      <c r="L28" s="28" t="str">
        <f t="shared" si="1"/>
        <v>0</v>
      </c>
      <c r="M28" s="28" t="str">
        <f t="shared" si="2"/>
        <v>0</v>
      </c>
      <c r="O28" s="28">
        <f>SUMPRODUCT(('ILC Report'!$A$2:$A$8000='Active WWML'!$A28)*('ILC Report'!$BB$2:$BB$8000='Active WWML'!O$4)*('ILC Report'!$F$2:$F$8000))</f>
        <v>0</v>
      </c>
      <c r="P28" s="28">
        <f>SUMPRODUCT(('ILC Report'!$A$2:$A$8000='Active WWML'!$A28)*('ILC Report'!$BB$2:$BB$8000='Active WWML'!P$4)*('ILC Report'!$F$2:$F$8000))</f>
        <v>0</v>
      </c>
      <c r="Q28" s="28">
        <f>SUMPRODUCT(('ILC Report'!$A$2:$A$8000='Active WWML'!$A28)*('ILC Report'!$BB$2:$BB$8000='Active WWML'!Q$4)*('ILC Report'!$F$2:$F$8000))</f>
        <v>0</v>
      </c>
      <c r="R28" s="28">
        <f>SUMPRODUCT(('ILC Report'!$A$2:$A$8000='Active WWML'!$A28)*('ILC Report'!$BB$2:$BB$8000='Active WWML'!R$4)*('ILC Report'!$F$2:$F$8000))</f>
        <v>0</v>
      </c>
      <c r="S28" s="28">
        <f>SUMPRODUCT(('ILC Report'!$A$2:$A$8000='Active WWML'!$A28)*('ILC Report'!$BB$2:$BB$8000='Active WWML'!S$4)*('ILC Report'!$F$2:$F$8000))</f>
        <v>0</v>
      </c>
      <c r="T28" s="28">
        <f>SUMPRODUCT(('ILC Report'!$A$2:$A$8000='Active WWML'!$A28)*('ILC Report'!$BB$2:$BB$8000='Active WWML'!T$4)*('ILC Report'!$F$2:$F$8000))</f>
        <v>0</v>
      </c>
      <c r="U28" s="28">
        <f>SUMPRODUCT(('ILC Report'!$A$2:$A$8000='Active WWML'!$A28)*('ILC Report'!$BB$2:$BB$8000='Active WWML'!U$4)*('ILC Report'!$F$2:$F$8000))</f>
        <v>0</v>
      </c>
      <c r="V28" s="28">
        <f>SUMPRODUCT(('ILC Report'!$A$2:$A$8000='Active WWML'!$A28)*('ILC Report'!$BB$2:$BB$8000='Active WWML'!V$4)*('ILC Report'!$F$2:$F$8000))</f>
        <v>0</v>
      </c>
      <c r="W28" s="28">
        <f>SUMPRODUCT(('ILC Report'!$A$2:$A$8000='Active WWML'!$A28)*('ILC Report'!$BB$2:$BB$8000='Active WWML'!W$4)*('ILC Report'!$F$2:$F$8000))</f>
        <v>0</v>
      </c>
      <c r="X28" s="28">
        <f>SUMPRODUCT(('ILC Report'!$A$2:$A$8000='Active WWML'!$A28)*('ILC Report'!$BB$2:$BB$8000='Active WWML'!X$4)*('ILC Report'!$F$2:$F$8000))</f>
        <v>0</v>
      </c>
      <c r="Y28" s="28">
        <f>SUMPRODUCT(('ILC Report'!$A$2:$A$8000='Active WWML'!$A28)*('ILC Report'!$BB$2:$BB$8000='Active WWML'!Y$4)*('ILC Report'!$F$2:$F$8000))</f>
        <v>0</v>
      </c>
      <c r="Z28" s="28">
        <f>SUMPRODUCT(('ILC Report'!$A$2:$A$8000='Active WWML'!$A28)*('ILC Report'!$BB$2:$BB$8000='Active WWML'!Z$4)*('ILC Report'!$F$2:$F$8000))</f>
        <v>0</v>
      </c>
      <c r="AA28" s="28">
        <f>SUMPRODUCT(('ILC Report'!$A$2:$A$8000='Active WWML'!$A28)*('ILC Report'!$BB$2:$BB$8000='Active WWML'!AA$4)*('ILC Report'!$F$2:$F$8000))</f>
        <v>0</v>
      </c>
      <c r="AB28" s="28">
        <f>SUMPRODUCT(('ILC Report'!$A$2:$A$8000='Active WWML'!$A28)*('ILC Report'!$BB$2:$BB$8000='Active WWML'!AB$4)*('ILC Report'!$F$2:$F$8000))</f>
        <v>0</v>
      </c>
      <c r="AC28" s="28">
        <f>SUMPRODUCT(('ILC Report'!$A$2:$A$8000='Active WWML'!$A28)*('ILC Report'!$BB$2:$BB$8000='Active WWML'!AC$4)*('ILC Report'!$F$2:$F$8000))</f>
        <v>0</v>
      </c>
      <c r="AD28" s="28">
        <f>SUMPRODUCT(('ILC Report'!$A$2:$A$8000='Active WWML'!$A28)*('ILC Report'!$BB$2:$BB$8000='Active WWML'!AD$4)*('ILC Report'!$F$2:$F$8000))</f>
        <v>0</v>
      </c>
      <c r="AE28" s="28">
        <f>SUMPRODUCT(('ILC Report'!$A$2:$A$8000='Active WWML'!$A28)*('ILC Report'!$BB$2:$BB$8000='Active WWML'!AE$4)*('ILC Report'!$F$2:$F$8000))</f>
        <v>0</v>
      </c>
      <c r="AG28" s="28">
        <f>SUMPRODUCT(('ILC Report'!$A$2:$A$8000='Active WWML'!$A28)*('ILC Report'!$H$2:$H$8000='Active WWML'!AG$4)*('ILC Report'!$F$2:$F$8000))</f>
        <v>0</v>
      </c>
      <c r="AH28" s="28">
        <f>SUMPRODUCT(('ILC Report'!$A$2:$A$8000='Active WWML'!$A28)*('ILC Report'!$H$2:$H$8000='Active WWML'!AH$4)*('ILC Report'!$F$2:$F$8000))</f>
        <v>0</v>
      </c>
      <c r="AI28" s="28">
        <f>SUMPRODUCT(('ILC Report'!$A$2:$A$8000='Active WWML'!$A28)*('ILC Report'!$H$2:$H$8000='Active WWML'!AI$4)*('ILC Report'!$F$2:$F$8000))</f>
        <v>0</v>
      </c>
      <c r="AJ28" s="28">
        <f>SUMPRODUCT(('ILC Report'!$A$2:$A$8000='Active WWML'!$A28)*('ILC Report'!$H$2:$H$8000='Active WWML'!AJ$4)*('ILC Report'!$F$2:$F$8000))</f>
        <v>0</v>
      </c>
      <c r="AK28" s="28">
        <f t="shared" si="3"/>
        <v>0</v>
      </c>
    </row>
    <row r="29" spans="1:37" x14ac:dyDescent="0.3">
      <c r="A29" s="40">
        <v>4939</v>
      </c>
      <c r="B29" s="11" t="s">
        <v>1283</v>
      </c>
      <c r="C29" s="11" t="s">
        <v>1164</v>
      </c>
      <c r="D29" s="11" t="s">
        <v>1155</v>
      </c>
      <c r="E29" s="11" t="s">
        <v>1156</v>
      </c>
      <c r="G29" s="28">
        <f>SUMPRODUCT(('ILC Report'!$A$2:$A$8000='Active WWML'!$A29)*('ILC Report'!$BA$2:$BA$8000='Active WWML'!G$4)*('ILC Report'!$F$2:$F$8000))</f>
        <v>0</v>
      </c>
      <c r="H29" s="28">
        <f>SUMPRODUCT(('ILC Report'!$A$2:$A$8000='Active WWML'!$A29)*('ILC Report'!$BA$2:$BA$8000='Active WWML'!H$4)*('ILC Report'!$F$2:$F$8000))</f>
        <v>0</v>
      </c>
      <c r="I29" s="28">
        <f>SUMPRODUCT(('ILC Report'!$A$2:$A$8000='Active WWML'!$A29)*('ILC Report'!$BA$2:$BA$8000='Active WWML'!I$4)*('ILC Report'!$F$2:$F$8000))</f>
        <v>0</v>
      </c>
      <c r="K29" s="28" t="str">
        <f t="shared" si="0"/>
        <v>0</v>
      </c>
      <c r="L29" s="28" t="str">
        <f t="shared" si="1"/>
        <v>0</v>
      </c>
      <c r="M29" s="28" t="str">
        <f t="shared" si="2"/>
        <v>0</v>
      </c>
      <c r="O29" s="28">
        <f>SUMPRODUCT(('ILC Report'!$A$2:$A$8000='Active WWML'!$A29)*('ILC Report'!$BB$2:$BB$8000='Active WWML'!O$4)*('ILC Report'!$F$2:$F$8000))</f>
        <v>0</v>
      </c>
      <c r="P29" s="28">
        <f>SUMPRODUCT(('ILC Report'!$A$2:$A$8000='Active WWML'!$A29)*('ILC Report'!$BB$2:$BB$8000='Active WWML'!P$4)*('ILC Report'!$F$2:$F$8000))</f>
        <v>0</v>
      </c>
      <c r="Q29" s="28">
        <f>SUMPRODUCT(('ILC Report'!$A$2:$A$8000='Active WWML'!$A29)*('ILC Report'!$BB$2:$BB$8000='Active WWML'!Q$4)*('ILC Report'!$F$2:$F$8000))</f>
        <v>0</v>
      </c>
      <c r="R29" s="28">
        <f>SUMPRODUCT(('ILC Report'!$A$2:$A$8000='Active WWML'!$A29)*('ILC Report'!$BB$2:$BB$8000='Active WWML'!R$4)*('ILC Report'!$F$2:$F$8000))</f>
        <v>0</v>
      </c>
      <c r="S29" s="28">
        <f>SUMPRODUCT(('ILC Report'!$A$2:$A$8000='Active WWML'!$A29)*('ILC Report'!$BB$2:$BB$8000='Active WWML'!S$4)*('ILC Report'!$F$2:$F$8000))</f>
        <v>0</v>
      </c>
      <c r="T29" s="28">
        <f>SUMPRODUCT(('ILC Report'!$A$2:$A$8000='Active WWML'!$A29)*('ILC Report'!$BB$2:$BB$8000='Active WWML'!T$4)*('ILC Report'!$F$2:$F$8000))</f>
        <v>0</v>
      </c>
      <c r="U29" s="28">
        <f>SUMPRODUCT(('ILC Report'!$A$2:$A$8000='Active WWML'!$A29)*('ILC Report'!$BB$2:$BB$8000='Active WWML'!U$4)*('ILC Report'!$F$2:$F$8000))</f>
        <v>0</v>
      </c>
      <c r="V29" s="28">
        <f>SUMPRODUCT(('ILC Report'!$A$2:$A$8000='Active WWML'!$A29)*('ILC Report'!$BB$2:$BB$8000='Active WWML'!V$4)*('ILC Report'!$F$2:$F$8000))</f>
        <v>0</v>
      </c>
      <c r="W29" s="28">
        <f>SUMPRODUCT(('ILC Report'!$A$2:$A$8000='Active WWML'!$A29)*('ILC Report'!$BB$2:$BB$8000='Active WWML'!W$4)*('ILC Report'!$F$2:$F$8000))</f>
        <v>0</v>
      </c>
      <c r="X29" s="28">
        <f>SUMPRODUCT(('ILC Report'!$A$2:$A$8000='Active WWML'!$A29)*('ILC Report'!$BB$2:$BB$8000='Active WWML'!X$4)*('ILC Report'!$F$2:$F$8000))</f>
        <v>0</v>
      </c>
      <c r="Y29" s="28">
        <f>SUMPRODUCT(('ILC Report'!$A$2:$A$8000='Active WWML'!$A29)*('ILC Report'!$BB$2:$BB$8000='Active WWML'!Y$4)*('ILC Report'!$F$2:$F$8000))</f>
        <v>0</v>
      </c>
      <c r="Z29" s="28">
        <f>SUMPRODUCT(('ILC Report'!$A$2:$A$8000='Active WWML'!$A29)*('ILC Report'!$BB$2:$BB$8000='Active WWML'!Z$4)*('ILC Report'!$F$2:$F$8000))</f>
        <v>0</v>
      </c>
      <c r="AA29" s="28">
        <f>SUMPRODUCT(('ILC Report'!$A$2:$A$8000='Active WWML'!$A29)*('ILC Report'!$BB$2:$BB$8000='Active WWML'!AA$4)*('ILC Report'!$F$2:$F$8000))</f>
        <v>0</v>
      </c>
      <c r="AB29" s="28">
        <f>SUMPRODUCT(('ILC Report'!$A$2:$A$8000='Active WWML'!$A29)*('ILC Report'!$BB$2:$BB$8000='Active WWML'!AB$4)*('ILC Report'!$F$2:$F$8000))</f>
        <v>0</v>
      </c>
      <c r="AC29" s="28">
        <f>SUMPRODUCT(('ILC Report'!$A$2:$A$8000='Active WWML'!$A29)*('ILC Report'!$BB$2:$BB$8000='Active WWML'!AC$4)*('ILC Report'!$F$2:$F$8000))</f>
        <v>0</v>
      </c>
      <c r="AD29" s="28">
        <f>SUMPRODUCT(('ILC Report'!$A$2:$A$8000='Active WWML'!$A29)*('ILC Report'!$BB$2:$BB$8000='Active WWML'!AD$4)*('ILC Report'!$F$2:$F$8000))</f>
        <v>0</v>
      </c>
      <c r="AE29" s="28">
        <f>SUMPRODUCT(('ILC Report'!$A$2:$A$8000='Active WWML'!$A29)*('ILC Report'!$BB$2:$BB$8000='Active WWML'!AE$4)*('ILC Report'!$F$2:$F$8000))</f>
        <v>0</v>
      </c>
      <c r="AG29" s="28">
        <f>SUMPRODUCT(('ILC Report'!$A$2:$A$8000='Active WWML'!$A29)*('ILC Report'!$H$2:$H$8000='Active WWML'!AG$4)*('ILC Report'!$F$2:$F$8000))</f>
        <v>0</v>
      </c>
      <c r="AH29" s="28">
        <f>SUMPRODUCT(('ILC Report'!$A$2:$A$8000='Active WWML'!$A29)*('ILC Report'!$H$2:$H$8000='Active WWML'!AH$4)*('ILC Report'!$F$2:$F$8000))</f>
        <v>0</v>
      </c>
      <c r="AI29" s="28">
        <f>SUMPRODUCT(('ILC Report'!$A$2:$A$8000='Active WWML'!$A29)*('ILC Report'!$H$2:$H$8000='Active WWML'!AI$4)*('ILC Report'!$F$2:$F$8000))</f>
        <v>0</v>
      </c>
      <c r="AJ29" s="28">
        <f>SUMPRODUCT(('ILC Report'!$A$2:$A$8000='Active WWML'!$A29)*('ILC Report'!$H$2:$H$8000='Active WWML'!AJ$4)*('ILC Report'!$F$2:$F$8000))</f>
        <v>0</v>
      </c>
      <c r="AK29" s="28">
        <f t="shared" si="3"/>
        <v>0</v>
      </c>
    </row>
    <row r="30" spans="1:37" x14ac:dyDescent="0.3">
      <c r="A30" s="40" t="s">
        <v>874</v>
      </c>
      <c r="B30" s="11" t="s">
        <v>1254</v>
      </c>
      <c r="C30" s="11" t="s">
        <v>1163</v>
      </c>
      <c r="D30" s="11" t="s">
        <v>1155</v>
      </c>
      <c r="E30" s="11" t="s">
        <v>1156</v>
      </c>
      <c r="G30" s="28">
        <f>SUMPRODUCT(('ILC Report'!$A$2:$A$8000='Active WWML'!$A30)*('ILC Report'!$BA$2:$BA$8000='Active WWML'!G$4)*('ILC Report'!$F$2:$F$8000))</f>
        <v>0</v>
      </c>
      <c r="H30" s="28">
        <f>SUMPRODUCT(('ILC Report'!$A$2:$A$8000='Active WWML'!$A30)*('ILC Report'!$BA$2:$BA$8000='Active WWML'!H$4)*('ILC Report'!$F$2:$F$8000))</f>
        <v>0</v>
      </c>
      <c r="I30" s="28">
        <f>SUMPRODUCT(('ILC Report'!$A$2:$A$8000='Active WWML'!$A30)*('ILC Report'!$BA$2:$BA$8000='Active WWML'!I$4)*('ILC Report'!$F$2:$F$8000))</f>
        <v>0</v>
      </c>
      <c r="K30" s="28" t="str">
        <f t="shared" si="0"/>
        <v>0</v>
      </c>
      <c r="L30" s="28" t="str">
        <f t="shared" si="1"/>
        <v>0</v>
      </c>
      <c r="M30" s="28" t="str">
        <f t="shared" si="2"/>
        <v>0</v>
      </c>
      <c r="O30" s="28">
        <f>SUMPRODUCT(('ILC Report'!$A$2:$A$8000='Active WWML'!$A30)*('ILC Report'!$BB$2:$BB$8000='Active WWML'!O$4)*('ILC Report'!$F$2:$F$8000))</f>
        <v>0</v>
      </c>
      <c r="P30" s="28">
        <f>SUMPRODUCT(('ILC Report'!$A$2:$A$8000='Active WWML'!$A30)*('ILC Report'!$BB$2:$BB$8000='Active WWML'!P$4)*('ILC Report'!$F$2:$F$8000))</f>
        <v>0</v>
      </c>
      <c r="Q30" s="28">
        <f>SUMPRODUCT(('ILC Report'!$A$2:$A$8000='Active WWML'!$A30)*('ILC Report'!$BB$2:$BB$8000='Active WWML'!Q$4)*('ILC Report'!$F$2:$F$8000))</f>
        <v>0</v>
      </c>
      <c r="R30" s="28">
        <f>SUMPRODUCT(('ILC Report'!$A$2:$A$8000='Active WWML'!$A30)*('ILC Report'!$BB$2:$BB$8000='Active WWML'!R$4)*('ILC Report'!$F$2:$F$8000))</f>
        <v>0</v>
      </c>
      <c r="S30" s="28">
        <f>SUMPRODUCT(('ILC Report'!$A$2:$A$8000='Active WWML'!$A30)*('ILC Report'!$BB$2:$BB$8000='Active WWML'!S$4)*('ILC Report'!$F$2:$F$8000))</f>
        <v>0</v>
      </c>
      <c r="T30" s="28">
        <f>SUMPRODUCT(('ILC Report'!$A$2:$A$8000='Active WWML'!$A30)*('ILC Report'!$BB$2:$BB$8000='Active WWML'!T$4)*('ILC Report'!$F$2:$F$8000))</f>
        <v>0</v>
      </c>
      <c r="U30" s="28">
        <f>SUMPRODUCT(('ILC Report'!$A$2:$A$8000='Active WWML'!$A30)*('ILC Report'!$BB$2:$BB$8000='Active WWML'!U$4)*('ILC Report'!$F$2:$F$8000))</f>
        <v>0</v>
      </c>
      <c r="V30" s="28">
        <f>SUMPRODUCT(('ILC Report'!$A$2:$A$8000='Active WWML'!$A30)*('ILC Report'!$BB$2:$BB$8000='Active WWML'!V$4)*('ILC Report'!$F$2:$F$8000))</f>
        <v>0</v>
      </c>
      <c r="W30" s="28">
        <f>SUMPRODUCT(('ILC Report'!$A$2:$A$8000='Active WWML'!$A30)*('ILC Report'!$BB$2:$BB$8000='Active WWML'!W$4)*('ILC Report'!$F$2:$F$8000))</f>
        <v>0</v>
      </c>
      <c r="X30" s="28">
        <f>SUMPRODUCT(('ILC Report'!$A$2:$A$8000='Active WWML'!$A30)*('ILC Report'!$BB$2:$BB$8000='Active WWML'!X$4)*('ILC Report'!$F$2:$F$8000))</f>
        <v>0</v>
      </c>
      <c r="Y30" s="28">
        <f>SUMPRODUCT(('ILC Report'!$A$2:$A$8000='Active WWML'!$A30)*('ILC Report'!$BB$2:$BB$8000='Active WWML'!Y$4)*('ILC Report'!$F$2:$F$8000))</f>
        <v>0</v>
      </c>
      <c r="Z30" s="28">
        <f>SUMPRODUCT(('ILC Report'!$A$2:$A$8000='Active WWML'!$A30)*('ILC Report'!$BB$2:$BB$8000='Active WWML'!Z$4)*('ILC Report'!$F$2:$F$8000))</f>
        <v>0</v>
      </c>
      <c r="AA30" s="28">
        <f>SUMPRODUCT(('ILC Report'!$A$2:$A$8000='Active WWML'!$A30)*('ILC Report'!$BB$2:$BB$8000='Active WWML'!AA$4)*('ILC Report'!$F$2:$F$8000))</f>
        <v>0</v>
      </c>
      <c r="AB30" s="28">
        <f>SUMPRODUCT(('ILC Report'!$A$2:$A$8000='Active WWML'!$A30)*('ILC Report'!$BB$2:$BB$8000='Active WWML'!AB$4)*('ILC Report'!$F$2:$F$8000))</f>
        <v>0</v>
      </c>
      <c r="AC30" s="28">
        <f>SUMPRODUCT(('ILC Report'!$A$2:$A$8000='Active WWML'!$A30)*('ILC Report'!$BB$2:$BB$8000='Active WWML'!AC$4)*('ILC Report'!$F$2:$F$8000))</f>
        <v>0</v>
      </c>
      <c r="AD30" s="28">
        <f>SUMPRODUCT(('ILC Report'!$A$2:$A$8000='Active WWML'!$A30)*('ILC Report'!$BB$2:$BB$8000='Active WWML'!AD$4)*('ILC Report'!$F$2:$F$8000))</f>
        <v>0</v>
      </c>
      <c r="AE30" s="28">
        <f>SUMPRODUCT(('ILC Report'!$A$2:$A$8000='Active WWML'!$A30)*('ILC Report'!$BB$2:$BB$8000='Active WWML'!AE$4)*('ILC Report'!$F$2:$F$8000))</f>
        <v>0</v>
      </c>
      <c r="AG30" s="28">
        <f>SUMPRODUCT(('ILC Report'!$A$2:$A$8000='Active WWML'!$A30)*('ILC Report'!$H$2:$H$8000='Active WWML'!AG$4)*('ILC Report'!$F$2:$F$8000))</f>
        <v>0</v>
      </c>
      <c r="AH30" s="28">
        <f>SUMPRODUCT(('ILC Report'!$A$2:$A$8000='Active WWML'!$A30)*('ILC Report'!$H$2:$H$8000='Active WWML'!AH$4)*('ILC Report'!$F$2:$F$8000))</f>
        <v>0</v>
      </c>
      <c r="AI30" s="28">
        <f>SUMPRODUCT(('ILC Report'!$A$2:$A$8000='Active WWML'!$A30)*('ILC Report'!$H$2:$H$8000='Active WWML'!AI$4)*('ILC Report'!$F$2:$F$8000))</f>
        <v>0</v>
      </c>
      <c r="AJ30" s="28">
        <f>SUMPRODUCT(('ILC Report'!$A$2:$A$8000='Active WWML'!$A30)*('ILC Report'!$H$2:$H$8000='Active WWML'!AJ$4)*('ILC Report'!$F$2:$F$8000))</f>
        <v>0</v>
      </c>
      <c r="AK30" s="28">
        <f t="shared" si="3"/>
        <v>0</v>
      </c>
    </row>
    <row r="31" spans="1:37" x14ac:dyDescent="0.3">
      <c r="A31" s="40">
        <v>21766</v>
      </c>
      <c r="B31" s="11" t="s">
        <v>1668</v>
      </c>
      <c r="C31" s="11" t="s">
        <v>1158</v>
      </c>
      <c r="D31" s="11" t="s">
        <v>1155</v>
      </c>
      <c r="E31" s="11" t="s">
        <v>1156</v>
      </c>
      <c r="G31" s="28">
        <f>SUMPRODUCT(('ILC Report'!$A$2:$A$8000='Active WWML'!$A31)*('ILC Report'!$BA$2:$BA$8000='Active WWML'!G$4)*('ILC Report'!$F$2:$F$8000))</f>
        <v>0</v>
      </c>
      <c r="H31" s="28">
        <f>SUMPRODUCT(('ILC Report'!$A$2:$A$8000='Active WWML'!$A31)*('ILC Report'!$BA$2:$BA$8000='Active WWML'!H$4)*('ILC Report'!$F$2:$F$8000))</f>
        <v>0</v>
      </c>
      <c r="I31" s="28">
        <f>SUMPRODUCT(('ILC Report'!$A$2:$A$8000='Active WWML'!$A31)*('ILC Report'!$BA$2:$BA$8000='Active WWML'!I$4)*('ILC Report'!$F$2:$F$8000))</f>
        <v>0</v>
      </c>
      <c r="K31" s="28" t="str">
        <f t="shared" si="0"/>
        <v>0</v>
      </c>
      <c r="L31" s="28" t="str">
        <f t="shared" si="1"/>
        <v>0</v>
      </c>
      <c r="M31" s="28" t="str">
        <f t="shared" si="2"/>
        <v>0</v>
      </c>
      <c r="O31" s="28">
        <f>SUMPRODUCT(('ILC Report'!$A$2:$A$8000='Active WWML'!$A31)*('ILC Report'!$BB$2:$BB$8000='Active WWML'!O$4)*('ILC Report'!$F$2:$F$8000))</f>
        <v>0</v>
      </c>
      <c r="P31" s="28">
        <f>SUMPRODUCT(('ILC Report'!$A$2:$A$8000='Active WWML'!$A31)*('ILC Report'!$BB$2:$BB$8000='Active WWML'!P$4)*('ILC Report'!$F$2:$F$8000))</f>
        <v>0</v>
      </c>
      <c r="Q31" s="28">
        <f>SUMPRODUCT(('ILC Report'!$A$2:$A$8000='Active WWML'!$A31)*('ILC Report'!$BB$2:$BB$8000='Active WWML'!Q$4)*('ILC Report'!$F$2:$F$8000))</f>
        <v>0</v>
      </c>
      <c r="R31" s="28">
        <f>SUMPRODUCT(('ILC Report'!$A$2:$A$8000='Active WWML'!$A31)*('ILC Report'!$BB$2:$BB$8000='Active WWML'!R$4)*('ILC Report'!$F$2:$F$8000))</f>
        <v>0</v>
      </c>
      <c r="S31" s="28">
        <f>SUMPRODUCT(('ILC Report'!$A$2:$A$8000='Active WWML'!$A31)*('ILC Report'!$BB$2:$BB$8000='Active WWML'!S$4)*('ILC Report'!$F$2:$F$8000))</f>
        <v>0</v>
      </c>
      <c r="T31" s="28">
        <f>SUMPRODUCT(('ILC Report'!$A$2:$A$8000='Active WWML'!$A31)*('ILC Report'!$BB$2:$BB$8000='Active WWML'!T$4)*('ILC Report'!$F$2:$F$8000))</f>
        <v>0</v>
      </c>
      <c r="U31" s="28">
        <f>SUMPRODUCT(('ILC Report'!$A$2:$A$8000='Active WWML'!$A31)*('ILC Report'!$BB$2:$BB$8000='Active WWML'!U$4)*('ILC Report'!$F$2:$F$8000))</f>
        <v>0</v>
      </c>
      <c r="V31" s="28">
        <f>SUMPRODUCT(('ILC Report'!$A$2:$A$8000='Active WWML'!$A31)*('ILC Report'!$BB$2:$BB$8000='Active WWML'!V$4)*('ILC Report'!$F$2:$F$8000))</f>
        <v>0</v>
      </c>
      <c r="W31" s="28">
        <f>SUMPRODUCT(('ILC Report'!$A$2:$A$8000='Active WWML'!$A31)*('ILC Report'!$BB$2:$BB$8000='Active WWML'!W$4)*('ILC Report'!$F$2:$F$8000))</f>
        <v>0</v>
      </c>
      <c r="X31" s="28">
        <f>SUMPRODUCT(('ILC Report'!$A$2:$A$8000='Active WWML'!$A31)*('ILC Report'!$BB$2:$BB$8000='Active WWML'!X$4)*('ILC Report'!$F$2:$F$8000))</f>
        <v>0</v>
      </c>
      <c r="Y31" s="28">
        <f>SUMPRODUCT(('ILC Report'!$A$2:$A$8000='Active WWML'!$A31)*('ILC Report'!$BB$2:$BB$8000='Active WWML'!Y$4)*('ILC Report'!$F$2:$F$8000))</f>
        <v>0</v>
      </c>
      <c r="Z31" s="28">
        <f>SUMPRODUCT(('ILC Report'!$A$2:$A$8000='Active WWML'!$A31)*('ILC Report'!$BB$2:$BB$8000='Active WWML'!Z$4)*('ILC Report'!$F$2:$F$8000))</f>
        <v>0</v>
      </c>
      <c r="AA31" s="28">
        <f>SUMPRODUCT(('ILC Report'!$A$2:$A$8000='Active WWML'!$A31)*('ILC Report'!$BB$2:$BB$8000='Active WWML'!AA$4)*('ILC Report'!$F$2:$F$8000))</f>
        <v>0</v>
      </c>
      <c r="AB31" s="28">
        <f>SUMPRODUCT(('ILC Report'!$A$2:$A$8000='Active WWML'!$A31)*('ILC Report'!$BB$2:$BB$8000='Active WWML'!AB$4)*('ILC Report'!$F$2:$F$8000))</f>
        <v>0</v>
      </c>
      <c r="AC31" s="28">
        <f>SUMPRODUCT(('ILC Report'!$A$2:$A$8000='Active WWML'!$A31)*('ILC Report'!$BB$2:$BB$8000='Active WWML'!AC$4)*('ILC Report'!$F$2:$F$8000))</f>
        <v>0</v>
      </c>
      <c r="AD31" s="28">
        <f>SUMPRODUCT(('ILC Report'!$A$2:$A$8000='Active WWML'!$A31)*('ILC Report'!$BB$2:$BB$8000='Active WWML'!AD$4)*('ILC Report'!$F$2:$F$8000))</f>
        <v>0</v>
      </c>
      <c r="AE31" s="28">
        <f>SUMPRODUCT(('ILC Report'!$A$2:$A$8000='Active WWML'!$A31)*('ILC Report'!$BB$2:$BB$8000='Active WWML'!AE$4)*('ILC Report'!$F$2:$F$8000))</f>
        <v>0</v>
      </c>
      <c r="AG31" s="28">
        <f>SUMPRODUCT(('ILC Report'!$A$2:$A$8000='Active WWML'!$A31)*('ILC Report'!$H$2:$H$8000='Active WWML'!AG$4)*('ILC Report'!$F$2:$F$8000))</f>
        <v>0</v>
      </c>
      <c r="AH31" s="28">
        <f>SUMPRODUCT(('ILC Report'!$A$2:$A$8000='Active WWML'!$A31)*('ILC Report'!$H$2:$H$8000='Active WWML'!AH$4)*('ILC Report'!$F$2:$F$8000))</f>
        <v>0</v>
      </c>
      <c r="AI31" s="28">
        <f>SUMPRODUCT(('ILC Report'!$A$2:$A$8000='Active WWML'!$A31)*('ILC Report'!$H$2:$H$8000='Active WWML'!AI$4)*('ILC Report'!$F$2:$F$8000))</f>
        <v>0</v>
      </c>
      <c r="AJ31" s="28">
        <f>SUMPRODUCT(('ILC Report'!$A$2:$A$8000='Active WWML'!$A31)*('ILC Report'!$H$2:$H$8000='Active WWML'!AJ$4)*('ILC Report'!$F$2:$F$8000))</f>
        <v>0</v>
      </c>
      <c r="AK31" s="28">
        <f t="shared" si="3"/>
        <v>0</v>
      </c>
    </row>
    <row r="32" spans="1:37" x14ac:dyDescent="0.3">
      <c r="A32" s="40" t="s">
        <v>942</v>
      </c>
      <c r="B32" s="11" t="s">
        <v>1324</v>
      </c>
      <c r="C32" s="11" t="s">
        <v>1163</v>
      </c>
      <c r="D32" s="11" t="s">
        <v>1155</v>
      </c>
      <c r="E32" s="11" t="s">
        <v>1156</v>
      </c>
      <c r="G32" s="28">
        <f>SUMPRODUCT(('ILC Report'!$A$2:$A$8000='Active WWML'!$A32)*('ILC Report'!$BA$2:$BA$8000='Active WWML'!G$4)*('ILC Report'!$F$2:$F$8000))</f>
        <v>0</v>
      </c>
      <c r="H32" s="28">
        <f>SUMPRODUCT(('ILC Report'!$A$2:$A$8000='Active WWML'!$A32)*('ILC Report'!$BA$2:$BA$8000='Active WWML'!H$4)*('ILC Report'!$F$2:$F$8000))</f>
        <v>0</v>
      </c>
      <c r="I32" s="28">
        <f>SUMPRODUCT(('ILC Report'!$A$2:$A$8000='Active WWML'!$A32)*('ILC Report'!$BA$2:$BA$8000='Active WWML'!I$4)*('ILC Report'!$F$2:$F$8000))</f>
        <v>0</v>
      </c>
      <c r="K32" s="28" t="str">
        <f t="shared" si="0"/>
        <v>0</v>
      </c>
      <c r="L32" s="28" t="str">
        <f t="shared" si="1"/>
        <v>0</v>
      </c>
      <c r="M32" s="28" t="str">
        <f t="shared" si="2"/>
        <v>0</v>
      </c>
      <c r="O32" s="28">
        <f>SUMPRODUCT(('ILC Report'!$A$2:$A$8000='Active WWML'!$A32)*('ILC Report'!$BB$2:$BB$8000='Active WWML'!O$4)*('ILC Report'!$F$2:$F$8000))</f>
        <v>0</v>
      </c>
      <c r="P32" s="28">
        <f>SUMPRODUCT(('ILC Report'!$A$2:$A$8000='Active WWML'!$A32)*('ILC Report'!$BB$2:$BB$8000='Active WWML'!P$4)*('ILC Report'!$F$2:$F$8000))</f>
        <v>0</v>
      </c>
      <c r="Q32" s="28">
        <f>SUMPRODUCT(('ILC Report'!$A$2:$A$8000='Active WWML'!$A32)*('ILC Report'!$BB$2:$BB$8000='Active WWML'!Q$4)*('ILC Report'!$F$2:$F$8000))</f>
        <v>0</v>
      </c>
      <c r="R32" s="28">
        <f>SUMPRODUCT(('ILC Report'!$A$2:$A$8000='Active WWML'!$A32)*('ILC Report'!$BB$2:$BB$8000='Active WWML'!R$4)*('ILC Report'!$F$2:$F$8000))</f>
        <v>0</v>
      </c>
      <c r="S32" s="28">
        <f>SUMPRODUCT(('ILC Report'!$A$2:$A$8000='Active WWML'!$A32)*('ILC Report'!$BB$2:$BB$8000='Active WWML'!S$4)*('ILC Report'!$F$2:$F$8000))</f>
        <v>0</v>
      </c>
      <c r="T32" s="28">
        <f>SUMPRODUCT(('ILC Report'!$A$2:$A$8000='Active WWML'!$A32)*('ILC Report'!$BB$2:$BB$8000='Active WWML'!T$4)*('ILC Report'!$F$2:$F$8000))</f>
        <v>0</v>
      </c>
      <c r="U32" s="28">
        <f>SUMPRODUCT(('ILC Report'!$A$2:$A$8000='Active WWML'!$A32)*('ILC Report'!$BB$2:$BB$8000='Active WWML'!U$4)*('ILC Report'!$F$2:$F$8000))</f>
        <v>0</v>
      </c>
      <c r="V32" s="28">
        <f>SUMPRODUCT(('ILC Report'!$A$2:$A$8000='Active WWML'!$A32)*('ILC Report'!$BB$2:$BB$8000='Active WWML'!V$4)*('ILC Report'!$F$2:$F$8000))</f>
        <v>0</v>
      </c>
      <c r="W32" s="28">
        <f>SUMPRODUCT(('ILC Report'!$A$2:$A$8000='Active WWML'!$A32)*('ILC Report'!$BB$2:$BB$8000='Active WWML'!W$4)*('ILC Report'!$F$2:$F$8000))</f>
        <v>0</v>
      </c>
      <c r="X32" s="28">
        <f>SUMPRODUCT(('ILC Report'!$A$2:$A$8000='Active WWML'!$A32)*('ILC Report'!$BB$2:$BB$8000='Active WWML'!X$4)*('ILC Report'!$F$2:$F$8000))</f>
        <v>0</v>
      </c>
      <c r="Y32" s="28">
        <f>SUMPRODUCT(('ILC Report'!$A$2:$A$8000='Active WWML'!$A32)*('ILC Report'!$BB$2:$BB$8000='Active WWML'!Y$4)*('ILC Report'!$F$2:$F$8000))</f>
        <v>0</v>
      </c>
      <c r="Z32" s="28">
        <f>SUMPRODUCT(('ILC Report'!$A$2:$A$8000='Active WWML'!$A32)*('ILC Report'!$BB$2:$BB$8000='Active WWML'!Z$4)*('ILC Report'!$F$2:$F$8000))</f>
        <v>0</v>
      </c>
      <c r="AA32" s="28">
        <f>SUMPRODUCT(('ILC Report'!$A$2:$A$8000='Active WWML'!$A32)*('ILC Report'!$BB$2:$BB$8000='Active WWML'!AA$4)*('ILC Report'!$F$2:$F$8000))</f>
        <v>0</v>
      </c>
      <c r="AB32" s="28">
        <f>SUMPRODUCT(('ILC Report'!$A$2:$A$8000='Active WWML'!$A32)*('ILC Report'!$BB$2:$BB$8000='Active WWML'!AB$4)*('ILC Report'!$F$2:$F$8000))</f>
        <v>0</v>
      </c>
      <c r="AC32" s="28">
        <f>SUMPRODUCT(('ILC Report'!$A$2:$A$8000='Active WWML'!$A32)*('ILC Report'!$BB$2:$BB$8000='Active WWML'!AC$4)*('ILC Report'!$F$2:$F$8000))</f>
        <v>0</v>
      </c>
      <c r="AD32" s="28">
        <f>SUMPRODUCT(('ILC Report'!$A$2:$A$8000='Active WWML'!$A32)*('ILC Report'!$BB$2:$BB$8000='Active WWML'!AD$4)*('ILC Report'!$F$2:$F$8000))</f>
        <v>0</v>
      </c>
      <c r="AE32" s="28">
        <f>SUMPRODUCT(('ILC Report'!$A$2:$A$8000='Active WWML'!$A32)*('ILC Report'!$BB$2:$BB$8000='Active WWML'!AE$4)*('ILC Report'!$F$2:$F$8000))</f>
        <v>0</v>
      </c>
      <c r="AG32" s="28">
        <f>SUMPRODUCT(('ILC Report'!$A$2:$A$8000='Active WWML'!$A32)*('ILC Report'!$H$2:$H$8000='Active WWML'!AG$4)*('ILC Report'!$F$2:$F$8000))</f>
        <v>0</v>
      </c>
      <c r="AH32" s="28">
        <f>SUMPRODUCT(('ILC Report'!$A$2:$A$8000='Active WWML'!$A32)*('ILC Report'!$H$2:$H$8000='Active WWML'!AH$4)*('ILC Report'!$F$2:$F$8000))</f>
        <v>0</v>
      </c>
      <c r="AI32" s="28">
        <f>SUMPRODUCT(('ILC Report'!$A$2:$A$8000='Active WWML'!$A32)*('ILC Report'!$H$2:$H$8000='Active WWML'!AI$4)*('ILC Report'!$F$2:$F$8000))</f>
        <v>0</v>
      </c>
      <c r="AJ32" s="28">
        <f>SUMPRODUCT(('ILC Report'!$A$2:$A$8000='Active WWML'!$A32)*('ILC Report'!$H$2:$H$8000='Active WWML'!AJ$4)*('ILC Report'!$F$2:$F$8000))</f>
        <v>0</v>
      </c>
      <c r="AK32" s="28">
        <f t="shared" si="3"/>
        <v>0</v>
      </c>
    </row>
    <row r="33" spans="1:37" x14ac:dyDescent="0.3">
      <c r="A33" s="40" t="s">
        <v>855</v>
      </c>
      <c r="B33" s="11" t="s">
        <v>1173</v>
      </c>
      <c r="C33" s="11" t="s">
        <v>1158</v>
      </c>
      <c r="D33" s="11" t="s">
        <v>1155</v>
      </c>
      <c r="E33" s="11" t="s">
        <v>1156</v>
      </c>
      <c r="G33" s="28">
        <f>SUMPRODUCT(('ILC Report'!$A$2:$A$8000='Active WWML'!$A33)*('ILC Report'!$BA$2:$BA$8000='Active WWML'!G$4)*('ILC Report'!$F$2:$F$8000))</f>
        <v>0</v>
      </c>
      <c r="H33" s="28">
        <f>SUMPRODUCT(('ILC Report'!$A$2:$A$8000='Active WWML'!$A33)*('ILC Report'!$BA$2:$BA$8000='Active WWML'!H$4)*('ILC Report'!$F$2:$F$8000))</f>
        <v>0</v>
      </c>
      <c r="I33" s="28">
        <f>SUMPRODUCT(('ILC Report'!$A$2:$A$8000='Active WWML'!$A33)*('ILC Report'!$BA$2:$BA$8000='Active WWML'!I$4)*('ILC Report'!$F$2:$F$8000))</f>
        <v>0</v>
      </c>
      <c r="K33" s="28" t="str">
        <f t="shared" si="0"/>
        <v>0</v>
      </c>
      <c r="L33" s="28" t="str">
        <f t="shared" si="1"/>
        <v>0</v>
      </c>
      <c r="M33" s="28" t="str">
        <f t="shared" si="2"/>
        <v>0</v>
      </c>
      <c r="O33" s="28">
        <f>SUMPRODUCT(('ILC Report'!$A$2:$A$8000='Active WWML'!$A33)*('ILC Report'!$BB$2:$BB$8000='Active WWML'!O$4)*('ILC Report'!$F$2:$F$8000))</f>
        <v>0</v>
      </c>
      <c r="P33" s="28">
        <f>SUMPRODUCT(('ILC Report'!$A$2:$A$8000='Active WWML'!$A33)*('ILC Report'!$BB$2:$BB$8000='Active WWML'!P$4)*('ILC Report'!$F$2:$F$8000))</f>
        <v>0</v>
      </c>
      <c r="Q33" s="28">
        <f>SUMPRODUCT(('ILC Report'!$A$2:$A$8000='Active WWML'!$A33)*('ILC Report'!$BB$2:$BB$8000='Active WWML'!Q$4)*('ILC Report'!$F$2:$F$8000))</f>
        <v>0</v>
      </c>
      <c r="R33" s="28">
        <f>SUMPRODUCT(('ILC Report'!$A$2:$A$8000='Active WWML'!$A33)*('ILC Report'!$BB$2:$BB$8000='Active WWML'!R$4)*('ILC Report'!$F$2:$F$8000))</f>
        <v>0</v>
      </c>
      <c r="S33" s="28">
        <f>SUMPRODUCT(('ILC Report'!$A$2:$A$8000='Active WWML'!$A33)*('ILC Report'!$BB$2:$BB$8000='Active WWML'!S$4)*('ILC Report'!$F$2:$F$8000))</f>
        <v>0</v>
      </c>
      <c r="T33" s="28">
        <f>SUMPRODUCT(('ILC Report'!$A$2:$A$8000='Active WWML'!$A33)*('ILC Report'!$BB$2:$BB$8000='Active WWML'!T$4)*('ILC Report'!$F$2:$F$8000))</f>
        <v>0</v>
      </c>
      <c r="U33" s="28">
        <f>SUMPRODUCT(('ILC Report'!$A$2:$A$8000='Active WWML'!$A33)*('ILC Report'!$BB$2:$BB$8000='Active WWML'!U$4)*('ILC Report'!$F$2:$F$8000))</f>
        <v>0</v>
      </c>
      <c r="V33" s="28">
        <f>SUMPRODUCT(('ILC Report'!$A$2:$A$8000='Active WWML'!$A33)*('ILC Report'!$BB$2:$BB$8000='Active WWML'!V$4)*('ILC Report'!$F$2:$F$8000))</f>
        <v>0</v>
      </c>
      <c r="W33" s="28">
        <f>SUMPRODUCT(('ILC Report'!$A$2:$A$8000='Active WWML'!$A33)*('ILC Report'!$BB$2:$BB$8000='Active WWML'!W$4)*('ILC Report'!$F$2:$F$8000))</f>
        <v>0</v>
      </c>
      <c r="X33" s="28">
        <f>SUMPRODUCT(('ILC Report'!$A$2:$A$8000='Active WWML'!$A33)*('ILC Report'!$BB$2:$BB$8000='Active WWML'!X$4)*('ILC Report'!$F$2:$F$8000))</f>
        <v>0</v>
      </c>
      <c r="Y33" s="28">
        <f>SUMPRODUCT(('ILC Report'!$A$2:$A$8000='Active WWML'!$A33)*('ILC Report'!$BB$2:$BB$8000='Active WWML'!Y$4)*('ILC Report'!$F$2:$F$8000))</f>
        <v>0</v>
      </c>
      <c r="Z33" s="28">
        <f>SUMPRODUCT(('ILC Report'!$A$2:$A$8000='Active WWML'!$A33)*('ILC Report'!$BB$2:$BB$8000='Active WWML'!Z$4)*('ILC Report'!$F$2:$F$8000))</f>
        <v>0</v>
      </c>
      <c r="AA33" s="28">
        <f>SUMPRODUCT(('ILC Report'!$A$2:$A$8000='Active WWML'!$A33)*('ILC Report'!$BB$2:$BB$8000='Active WWML'!AA$4)*('ILC Report'!$F$2:$F$8000))</f>
        <v>0</v>
      </c>
      <c r="AB33" s="28">
        <f>SUMPRODUCT(('ILC Report'!$A$2:$A$8000='Active WWML'!$A33)*('ILC Report'!$BB$2:$BB$8000='Active WWML'!AB$4)*('ILC Report'!$F$2:$F$8000))</f>
        <v>0</v>
      </c>
      <c r="AC33" s="28">
        <f>SUMPRODUCT(('ILC Report'!$A$2:$A$8000='Active WWML'!$A33)*('ILC Report'!$BB$2:$BB$8000='Active WWML'!AC$4)*('ILC Report'!$F$2:$F$8000))</f>
        <v>0</v>
      </c>
      <c r="AD33" s="28">
        <f>SUMPRODUCT(('ILC Report'!$A$2:$A$8000='Active WWML'!$A33)*('ILC Report'!$BB$2:$BB$8000='Active WWML'!AD$4)*('ILC Report'!$F$2:$F$8000))</f>
        <v>0</v>
      </c>
      <c r="AE33" s="28">
        <f>SUMPRODUCT(('ILC Report'!$A$2:$A$8000='Active WWML'!$A33)*('ILC Report'!$BB$2:$BB$8000='Active WWML'!AE$4)*('ILC Report'!$F$2:$F$8000))</f>
        <v>0</v>
      </c>
      <c r="AG33" s="28">
        <f>SUMPRODUCT(('ILC Report'!$A$2:$A$8000='Active WWML'!$A33)*('ILC Report'!$H$2:$H$8000='Active WWML'!AG$4)*('ILC Report'!$F$2:$F$8000))</f>
        <v>0</v>
      </c>
      <c r="AH33" s="28">
        <f>SUMPRODUCT(('ILC Report'!$A$2:$A$8000='Active WWML'!$A33)*('ILC Report'!$H$2:$H$8000='Active WWML'!AH$4)*('ILC Report'!$F$2:$F$8000))</f>
        <v>0</v>
      </c>
      <c r="AI33" s="28">
        <f>SUMPRODUCT(('ILC Report'!$A$2:$A$8000='Active WWML'!$A33)*('ILC Report'!$H$2:$H$8000='Active WWML'!AI$4)*('ILC Report'!$F$2:$F$8000))</f>
        <v>0</v>
      </c>
      <c r="AJ33" s="28">
        <f>SUMPRODUCT(('ILC Report'!$A$2:$A$8000='Active WWML'!$A33)*('ILC Report'!$H$2:$H$8000='Active WWML'!AJ$4)*('ILC Report'!$F$2:$F$8000))</f>
        <v>0</v>
      </c>
      <c r="AK33" s="28">
        <f t="shared" si="3"/>
        <v>0</v>
      </c>
    </row>
    <row r="34" spans="1:37" x14ac:dyDescent="0.3">
      <c r="A34" s="40" t="s">
        <v>933</v>
      </c>
      <c r="B34" s="11" t="s">
        <v>1237</v>
      </c>
      <c r="C34" s="11" t="s">
        <v>409</v>
      </c>
      <c r="D34" s="11" t="s">
        <v>1155</v>
      </c>
      <c r="E34" s="11" t="s">
        <v>1156</v>
      </c>
      <c r="G34" s="28">
        <f>SUMPRODUCT(('ILC Report'!$A$2:$A$8000='Active WWML'!$A34)*('ILC Report'!$BA$2:$BA$8000='Active WWML'!G$4)*('ILC Report'!$F$2:$F$8000))</f>
        <v>0</v>
      </c>
      <c r="H34" s="28">
        <f>SUMPRODUCT(('ILC Report'!$A$2:$A$8000='Active WWML'!$A34)*('ILC Report'!$BA$2:$BA$8000='Active WWML'!H$4)*('ILC Report'!$F$2:$F$8000))</f>
        <v>0</v>
      </c>
      <c r="I34" s="28">
        <f>SUMPRODUCT(('ILC Report'!$A$2:$A$8000='Active WWML'!$A34)*('ILC Report'!$BA$2:$BA$8000='Active WWML'!I$4)*('ILC Report'!$F$2:$F$8000))</f>
        <v>0</v>
      </c>
      <c r="K34" s="28" t="str">
        <f t="shared" si="0"/>
        <v>0</v>
      </c>
      <c r="L34" s="28" t="str">
        <f t="shared" si="1"/>
        <v>0</v>
      </c>
      <c r="M34" s="28" t="str">
        <f t="shared" si="2"/>
        <v>0</v>
      </c>
      <c r="O34" s="28">
        <f>SUMPRODUCT(('ILC Report'!$A$2:$A$8000='Active WWML'!$A34)*('ILC Report'!$BB$2:$BB$8000='Active WWML'!O$4)*('ILC Report'!$F$2:$F$8000))</f>
        <v>0</v>
      </c>
      <c r="P34" s="28">
        <f>SUMPRODUCT(('ILC Report'!$A$2:$A$8000='Active WWML'!$A34)*('ILC Report'!$BB$2:$BB$8000='Active WWML'!P$4)*('ILC Report'!$F$2:$F$8000))</f>
        <v>0</v>
      </c>
      <c r="Q34" s="28">
        <f>SUMPRODUCT(('ILC Report'!$A$2:$A$8000='Active WWML'!$A34)*('ILC Report'!$BB$2:$BB$8000='Active WWML'!Q$4)*('ILC Report'!$F$2:$F$8000))</f>
        <v>0</v>
      </c>
      <c r="R34" s="28">
        <f>SUMPRODUCT(('ILC Report'!$A$2:$A$8000='Active WWML'!$A34)*('ILC Report'!$BB$2:$BB$8000='Active WWML'!R$4)*('ILC Report'!$F$2:$F$8000))</f>
        <v>0</v>
      </c>
      <c r="S34" s="28">
        <f>SUMPRODUCT(('ILC Report'!$A$2:$A$8000='Active WWML'!$A34)*('ILC Report'!$BB$2:$BB$8000='Active WWML'!S$4)*('ILC Report'!$F$2:$F$8000))</f>
        <v>0</v>
      </c>
      <c r="T34" s="28">
        <f>SUMPRODUCT(('ILC Report'!$A$2:$A$8000='Active WWML'!$A34)*('ILC Report'!$BB$2:$BB$8000='Active WWML'!T$4)*('ILC Report'!$F$2:$F$8000))</f>
        <v>0</v>
      </c>
      <c r="U34" s="28">
        <f>SUMPRODUCT(('ILC Report'!$A$2:$A$8000='Active WWML'!$A34)*('ILC Report'!$BB$2:$BB$8000='Active WWML'!U$4)*('ILC Report'!$F$2:$F$8000))</f>
        <v>0</v>
      </c>
      <c r="V34" s="28">
        <f>SUMPRODUCT(('ILC Report'!$A$2:$A$8000='Active WWML'!$A34)*('ILC Report'!$BB$2:$BB$8000='Active WWML'!V$4)*('ILC Report'!$F$2:$F$8000))</f>
        <v>0</v>
      </c>
      <c r="W34" s="28">
        <f>SUMPRODUCT(('ILC Report'!$A$2:$A$8000='Active WWML'!$A34)*('ILC Report'!$BB$2:$BB$8000='Active WWML'!W$4)*('ILC Report'!$F$2:$F$8000))</f>
        <v>0</v>
      </c>
      <c r="X34" s="28">
        <f>SUMPRODUCT(('ILC Report'!$A$2:$A$8000='Active WWML'!$A34)*('ILC Report'!$BB$2:$BB$8000='Active WWML'!X$4)*('ILC Report'!$F$2:$F$8000))</f>
        <v>0</v>
      </c>
      <c r="Y34" s="28">
        <f>SUMPRODUCT(('ILC Report'!$A$2:$A$8000='Active WWML'!$A34)*('ILC Report'!$BB$2:$BB$8000='Active WWML'!Y$4)*('ILC Report'!$F$2:$F$8000))</f>
        <v>0</v>
      </c>
      <c r="Z34" s="28">
        <f>SUMPRODUCT(('ILC Report'!$A$2:$A$8000='Active WWML'!$A34)*('ILC Report'!$BB$2:$BB$8000='Active WWML'!Z$4)*('ILC Report'!$F$2:$F$8000))</f>
        <v>0</v>
      </c>
      <c r="AA34" s="28">
        <f>SUMPRODUCT(('ILC Report'!$A$2:$A$8000='Active WWML'!$A34)*('ILC Report'!$BB$2:$BB$8000='Active WWML'!AA$4)*('ILC Report'!$F$2:$F$8000))</f>
        <v>0</v>
      </c>
      <c r="AB34" s="28">
        <f>SUMPRODUCT(('ILC Report'!$A$2:$A$8000='Active WWML'!$A34)*('ILC Report'!$BB$2:$BB$8000='Active WWML'!AB$4)*('ILC Report'!$F$2:$F$8000))</f>
        <v>0</v>
      </c>
      <c r="AC34" s="28">
        <f>SUMPRODUCT(('ILC Report'!$A$2:$A$8000='Active WWML'!$A34)*('ILC Report'!$BB$2:$BB$8000='Active WWML'!AC$4)*('ILC Report'!$F$2:$F$8000))</f>
        <v>0</v>
      </c>
      <c r="AD34" s="28">
        <f>SUMPRODUCT(('ILC Report'!$A$2:$A$8000='Active WWML'!$A34)*('ILC Report'!$BB$2:$BB$8000='Active WWML'!AD$4)*('ILC Report'!$F$2:$F$8000))</f>
        <v>0</v>
      </c>
      <c r="AE34" s="28">
        <f>SUMPRODUCT(('ILC Report'!$A$2:$A$8000='Active WWML'!$A34)*('ILC Report'!$BB$2:$BB$8000='Active WWML'!AE$4)*('ILC Report'!$F$2:$F$8000))</f>
        <v>0</v>
      </c>
      <c r="AG34" s="28">
        <f>SUMPRODUCT(('ILC Report'!$A$2:$A$8000='Active WWML'!$A34)*('ILC Report'!$H$2:$H$8000='Active WWML'!AG$4)*('ILC Report'!$F$2:$F$8000))</f>
        <v>0</v>
      </c>
      <c r="AH34" s="28">
        <f>SUMPRODUCT(('ILC Report'!$A$2:$A$8000='Active WWML'!$A34)*('ILC Report'!$H$2:$H$8000='Active WWML'!AH$4)*('ILC Report'!$F$2:$F$8000))</f>
        <v>0</v>
      </c>
      <c r="AI34" s="28">
        <f>SUMPRODUCT(('ILC Report'!$A$2:$A$8000='Active WWML'!$A34)*('ILC Report'!$H$2:$H$8000='Active WWML'!AI$4)*('ILC Report'!$F$2:$F$8000))</f>
        <v>0</v>
      </c>
      <c r="AJ34" s="28">
        <f>SUMPRODUCT(('ILC Report'!$A$2:$A$8000='Active WWML'!$A34)*('ILC Report'!$H$2:$H$8000='Active WWML'!AJ$4)*('ILC Report'!$F$2:$F$8000))</f>
        <v>0</v>
      </c>
      <c r="AK34" s="28">
        <f t="shared" si="3"/>
        <v>0</v>
      </c>
    </row>
    <row r="35" spans="1:37" x14ac:dyDescent="0.3">
      <c r="A35" s="40">
        <v>31598</v>
      </c>
      <c r="B35" s="11" t="s">
        <v>1305</v>
      </c>
      <c r="C35" s="11" t="s">
        <v>1163</v>
      </c>
      <c r="D35" s="11" t="s">
        <v>1155</v>
      </c>
      <c r="E35" s="11" t="s">
        <v>1156</v>
      </c>
      <c r="G35" s="28">
        <f>SUMPRODUCT(('ILC Report'!$A$2:$A$8000='Active WWML'!$A35)*('ILC Report'!$BA$2:$BA$8000='Active WWML'!G$4)*('ILC Report'!$F$2:$F$8000))</f>
        <v>0</v>
      </c>
      <c r="H35" s="28">
        <f>SUMPRODUCT(('ILC Report'!$A$2:$A$8000='Active WWML'!$A35)*('ILC Report'!$BA$2:$BA$8000='Active WWML'!H$4)*('ILC Report'!$F$2:$F$8000))</f>
        <v>0</v>
      </c>
      <c r="I35" s="28">
        <f>SUMPRODUCT(('ILC Report'!$A$2:$A$8000='Active WWML'!$A35)*('ILC Report'!$BA$2:$BA$8000='Active WWML'!I$4)*('ILC Report'!$F$2:$F$8000))</f>
        <v>0</v>
      </c>
      <c r="K35" s="28" t="str">
        <f t="shared" si="0"/>
        <v>0</v>
      </c>
      <c r="L35" s="28" t="str">
        <f t="shared" si="1"/>
        <v>0</v>
      </c>
      <c r="M35" s="28" t="str">
        <f t="shared" si="2"/>
        <v>0</v>
      </c>
      <c r="O35" s="28">
        <f>SUMPRODUCT(('ILC Report'!$A$2:$A$8000='Active WWML'!$A35)*('ILC Report'!$BB$2:$BB$8000='Active WWML'!O$4)*('ILC Report'!$F$2:$F$8000))</f>
        <v>0</v>
      </c>
      <c r="P35" s="28">
        <f>SUMPRODUCT(('ILC Report'!$A$2:$A$8000='Active WWML'!$A35)*('ILC Report'!$BB$2:$BB$8000='Active WWML'!P$4)*('ILC Report'!$F$2:$F$8000))</f>
        <v>0</v>
      </c>
      <c r="Q35" s="28">
        <f>SUMPRODUCT(('ILC Report'!$A$2:$A$8000='Active WWML'!$A35)*('ILC Report'!$BB$2:$BB$8000='Active WWML'!Q$4)*('ILC Report'!$F$2:$F$8000))</f>
        <v>0</v>
      </c>
      <c r="R35" s="28">
        <f>SUMPRODUCT(('ILC Report'!$A$2:$A$8000='Active WWML'!$A35)*('ILC Report'!$BB$2:$BB$8000='Active WWML'!R$4)*('ILC Report'!$F$2:$F$8000))</f>
        <v>0</v>
      </c>
      <c r="S35" s="28">
        <f>SUMPRODUCT(('ILC Report'!$A$2:$A$8000='Active WWML'!$A35)*('ILC Report'!$BB$2:$BB$8000='Active WWML'!S$4)*('ILC Report'!$F$2:$F$8000))</f>
        <v>0</v>
      </c>
      <c r="T35" s="28">
        <f>SUMPRODUCT(('ILC Report'!$A$2:$A$8000='Active WWML'!$A35)*('ILC Report'!$BB$2:$BB$8000='Active WWML'!T$4)*('ILC Report'!$F$2:$F$8000))</f>
        <v>0</v>
      </c>
      <c r="U35" s="28">
        <f>SUMPRODUCT(('ILC Report'!$A$2:$A$8000='Active WWML'!$A35)*('ILC Report'!$BB$2:$BB$8000='Active WWML'!U$4)*('ILC Report'!$F$2:$F$8000))</f>
        <v>0</v>
      </c>
      <c r="V35" s="28">
        <f>SUMPRODUCT(('ILC Report'!$A$2:$A$8000='Active WWML'!$A35)*('ILC Report'!$BB$2:$BB$8000='Active WWML'!V$4)*('ILC Report'!$F$2:$F$8000))</f>
        <v>0</v>
      </c>
      <c r="W35" s="28">
        <f>SUMPRODUCT(('ILC Report'!$A$2:$A$8000='Active WWML'!$A35)*('ILC Report'!$BB$2:$BB$8000='Active WWML'!W$4)*('ILC Report'!$F$2:$F$8000))</f>
        <v>0</v>
      </c>
      <c r="X35" s="28">
        <f>SUMPRODUCT(('ILC Report'!$A$2:$A$8000='Active WWML'!$A35)*('ILC Report'!$BB$2:$BB$8000='Active WWML'!X$4)*('ILC Report'!$F$2:$F$8000))</f>
        <v>0</v>
      </c>
      <c r="Y35" s="28">
        <f>SUMPRODUCT(('ILC Report'!$A$2:$A$8000='Active WWML'!$A35)*('ILC Report'!$BB$2:$BB$8000='Active WWML'!Y$4)*('ILC Report'!$F$2:$F$8000))</f>
        <v>0</v>
      </c>
      <c r="Z35" s="28">
        <f>SUMPRODUCT(('ILC Report'!$A$2:$A$8000='Active WWML'!$A35)*('ILC Report'!$BB$2:$BB$8000='Active WWML'!Z$4)*('ILC Report'!$F$2:$F$8000))</f>
        <v>0</v>
      </c>
      <c r="AA35" s="28">
        <f>SUMPRODUCT(('ILC Report'!$A$2:$A$8000='Active WWML'!$A35)*('ILC Report'!$BB$2:$BB$8000='Active WWML'!AA$4)*('ILC Report'!$F$2:$F$8000))</f>
        <v>0</v>
      </c>
      <c r="AB35" s="28">
        <f>SUMPRODUCT(('ILC Report'!$A$2:$A$8000='Active WWML'!$A35)*('ILC Report'!$BB$2:$BB$8000='Active WWML'!AB$4)*('ILC Report'!$F$2:$F$8000))</f>
        <v>0</v>
      </c>
      <c r="AC35" s="28">
        <f>SUMPRODUCT(('ILC Report'!$A$2:$A$8000='Active WWML'!$A35)*('ILC Report'!$BB$2:$BB$8000='Active WWML'!AC$4)*('ILC Report'!$F$2:$F$8000))</f>
        <v>0</v>
      </c>
      <c r="AD35" s="28">
        <f>SUMPRODUCT(('ILC Report'!$A$2:$A$8000='Active WWML'!$A35)*('ILC Report'!$BB$2:$BB$8000='Active WWML'!AD$4)*('ILC Report'!$F$2:$F$8000))</f>
        <v>0</v>
      </c>
      <c r="AE35" s="28">
        <f>SUMPRODUCT(('ILC Report'!$A$2:$A$8000='Active WWML'!$A35)*('ILC Report'!$BB$2:$BB$8000='Active WWML'!AE$4)*('ILC Report'!$F$2:$F$8000))</f>
        <v>0</v>
      </c>
      <c r="AG35" s="28">
        <f>SUMPRODUCT(('ILC Report'!$A$2:$A$8000='Active WWML'!$A35)*('ILC Report'!$H$2:$H$8000='Active WWML'!AG$4)*('ILC Report'!$F$2:$F$8000))</f>
        <v>0</v>
      </c>
      <c r="AH35" s="28">
        <f>SUMPRODUCT(('ILC Report'!$A$2:$A$8000='Active WWML'!$A35)*('ILC Report'!$H$2:$H$8000='Active WWML'!AH$4)*('ILC Report'!$F$2:$F$8000))</f>
        <v>0</v>
      </c>
      <c r="AI35" s="28">
        <f>SUMPRODUCT(('ILC Report'!$A$2:$A$8000='Active WWML'!$A35)*('ILC Report'!$H$2:$H$8000='Active WWML'!AI$4)*('ILC Report'!$F$2:$F$8000))</f>
        <v>0</v>
      </c>
      <c r="AJ35" s="28">
        <f>SUMPRODUCT(('ILC Report'!$A$2:$A$8000='Active WWML'!$A35)*('ILC Report'!$H$2:$H$8000='Active WWML'!AJ$4)*('ILC Report'!$F$2:$F$8000))</f>
        <v>0</v>
      </c>
      <c r="AK35" s="28">
        <f t="shared" si="3"/>
        <v>0</v>
      </c>
    </row>
    <row r="36" spans="1:37" x14ac:dyDescent="0.3">
      <c r="A36" s="40" t="s">
        <v>929</v>
      </c>
      <c r="B36" s="11" t="s">
        <v>1286</v>
      </c>
      <c r="C36" s="11" t="s">
        <v>1164</v>
      </c>
      <c r="D36" s="11" t="s">
        <v>1155</v>
      </c>
      <c r="E36" s="11" t="s">
        <v>1156</v>
      </c>
      <c r="G36" s="28">
        <f>SUMPRODUCT(('ILC Report'!$A$2:$A$8000='Active WWML'!$A36)*('ILC Report'!$BA$2:$BA$8000='Active WWML'!G$4)*('ILC Report'!$F$2:$F$8000))</f>
        <v>0</v>
      </c>
      <c r="H36" s="28">
        <f>SUMPRODUCT(('ILC Report'!$A$2:$A$8000='Active WWML'!$A36)*('ILC Report'!$BA$2:$BA$8000='Active WWML'!H$4)*('ILC Report'!$F$2:$F$8000))</f>
        <v>0</v>
      </c>
      <c r="I36" s="28">
        <f>SUMPRODUCT(('ILC Report'!$A$2:$A$8000='Active WWML'!$A36)*('ILC Report'!$BA$2:$BA$8000='Active WWML'!I$4)*('ILC Report'!$F$2:$F$8000))</f>
        <v>0</v>
      </c>
      <c r="K36" s="28" t="str">
        <f t="shared" si="0"/>
        <v>0</v>
      </c>
      <c r="L36" s="28" t="str">
        <f t="shared" si="1"/>
        <v>0</v>
      </c>
      <c r="M36" s="28" t="str">
        <f t="shared" si="2"/>
        <v>0</v>
      </c>
      <c r="O36" s="28">
        <f>SUMPRODUCT(('ILC Report'!$A$2:$A$8000='Active WWML'!$A36)*('ILC Report'!$BB$2:$BB$8000='Active WWML'!O$4)*('ILC Report'!$F$2:$F$8000))</f>
        <v>0</v>
      </c>
      <c r="P36" s="28">
        <f>SUMPRODUCT(('ILC Report'!$A$2:$A$8000='Active WWML'!$A36)*('ILC Report'!$BB$2:$BB$8000='Active WWML'!P$4)*('ILC Report'!$F$2:$F$8000))</f>
        <v>0</v>
      </c>
      <c r="Q36" s="28">
        <f>SUMPRODUCT(('ILC Report'!$A$2:$A$8000='Active WWML'!$A36)*('ILC Report'!$BB$2:$BB$8000='Active WWML'!Q$4)*('ILC Report'!$F$2:$F$8000))</f>
        <v>0</v>
      </c>
      <c r="R36" s="28">
        <f>SUMPRODUCT(('ILC Report'!$A$2:$A$8000='Active WWML'!$A36)*('ILC Report'!$BB$2:$BB$8000='Active WWML'!R$4)*('ILC Report'!$F$2:$F$8000))</f>
        <v>0</v>
      </c>
      <c r="S36" s="28">
        <f>SUMPRODUCT(('ILC Report'!$A$2:$A$8000='Active WWML'!$A36)*('ILC Report'!$BB$2:$BB$8000='Active WWML'!S$4)*('ILC Report'!$F$2:$F$8000))</f>
        <v>0</v>
      </c>
      <c r="T36" s="28">
        <f>SUMPRODUCT(('ILC Report'!$A$2:$A$8000='Active WWML'!$A36)*('ILC Report'!$BB$2:$BB$8000='Active WWML'!T$4)*('ILC Report'!$F$2:$F$8000))</f>
        <v>0</v>
      </c>
      <c r="U36" s="28">
        <f>SUMPRODUCT(('ILC Report'!$A$2:$A$8000='Active WWML'!$A36)*('ILC Report'!$BB$2:$BB$8000='Active WWML'!U$4)*('ILC Report'!$F$2:$F$8000))</f>
        <v>0</v>
      </c>
      <c r="V36" s="28">
        <f>SUMPRODUCT(('ILC Report'!$A$2:$A$8000='Active WWML'!$A36)*('ILC Report'!$BB$2:$BB$8000='Active WWML'!V$4)*('ILC Report'!$F$2:$F$8000))</f>
        <v>0</v>
      </c>
      <c r="W36" s="28">
        <f>SUMPRODUCT(('ILC Report'!$A$2:$A$8000='Active WWML'!$A36)*('ILC Report'!$BB$2:$BB$8000='Active WWML'!W$4)*('ILC Report'!$F$2:$F$8000))</f>
        <v>0</v>
      </c>
      <c r="X36" s="28">
        <f>SUMPRODUCT(('ILC Report'!$A$2:$A$8000='Active WWML'!$A36)*('ILC Report'!$BB$2:$BB$8000='Active WWML'!X$4)*('ILC Report'!$F$2:$F$8000))</f>
        <v>0</v>
      </c>
      <c r="Y36" s="28">
        <f>SUMPRODUCT(('ILC Report'!$A$2:$A$8000='Active WWML'!$A36)*('ILC Report'!$BB$2:$BB$8000='Active WWML'!Y$4)*('ILC Report'!$F$2:$F$8000))</f>
        <v>0</v>
      </c>
      <c r="Z36" s="28">
        <f>SUMPRODUCT(('ILC Report'!$A$2:$A$8000='Active WWML'!$A36)*('ILC Report'!$BB$2:$BB$8000='Active WWML'!Z$4)*('ILC Report'!$F$2:$F$8000))</f>
        <v>0</v>
      </c>
      <c r="AA36" s="28">
        <f>SUMPRODUCT(('ILC Report'!$A$2:$A$8000='Active WWML'!$A36)*('ILC Report'!$BB$2:$BB$8000='Active WWML'!AA$4)*('ILC Report'!$F$2:$F$8000))</f>
        <v>0</v>
      </c>
      <c r="AB36" s="28">
        <f>SUMPRODUCT(('ILC Report'!$A$2:$A$8000='Active WWML'!$A36)*('ILC Report'!$BB$2:$BB$8000='Active WWML'!AB$4)*('ILC Report'!$F$2:$F$8000))</f>
        <v>0</v>
      </c>
      <c r="AC36" s="28">
        <f>SUMPRODUCT(('ILC Report'!$A$2:$A$8000='Active WWML'!$A36)*('ILC Report'!$BB$2:$BB$8000='Active WWML'!AC$4)*('ILC Report'!$F$2:$F$8000))</f>
        <v>0</v>
      </c>
      <c r="AD36" s="28">
        <f>SUMPRODUCT(('ILC Report'!$A$2:$A$8000='Active WWML'!$A36)*('ILC Report'!$BB$2:$BB$8000='Active WWML'!AD$4)*('ILC Report'!$F$2:$F$8000))</f>
        <v>0</v>
      </c>
      <c r="AE36" s="28">
        <f>SUMPRODUCT(('ILC Report'!$A$2:$A$8000='Active WWML'!$A36)*('ILC Report'!$BB$2:$BB$8000='Active WWML'!AE$4)*('ILC Report'!$F$2:$F$8000))</f>
        <v>0</v>
      </c>
      <c r="AG36" s="28">
        <f>SUMPRODUCT(('ILC Report'!$A$2:$A$8000='Active WWML'!$A36)*('ILC Report'!$H$2:$H$8000='Active WWML'!AG$4)*('ILC Report'!$F$2:$F$8000))</f>
        <v>0</v>
      </c>
      <c r="AH36" s="28">
        <f>SUMPRODUCT(('ILC Report'!$A$2:$A$8000='Active WWML'!$A36)*('ILC Report'!$H$2:$H$8000='Active WWML'!AH$4)*('ILC Report'!$F$2:$F$8000))</f>
        <v>0</v>
      </c>
      <c r="AI36" s="28">
        <f>SUMPRODUCT(('ILC Report'!$A$2:$A$8000='Active WWML'!$A36)*('ILC Report'!$H$2:$H$8000='Active WWML'!AI$4)*('ILC Report'!$F$2:$F$8000))</f>
        <v>0</v>
      </c>
      <c r="AJ36" s="28">
        <f>SUMPRODUCT(('ILC Report'!$A$2:$A$8000='Active WWML'!$A36)*('ILC Report'!$H$2:$H$8000='Active WWML'!AJ$4)*('ILC Report'!$F$2:$F$8000))</f>
        <v>0</v>
      </c>
      <c r="AK36" s="28">
        <f t="shared" si="3"/>
        <v>0</v>
      </c>
    </row>
    <row r="37" spans="1:37" x14ac:dyDescent="0.3">
      <c r="A37" s="40" t="s">
        <v>1657</v>
      </c>
      <c r="B37" s="11" t="s">
        <v>1669</v>
      </c>
      <c r="C37" s="11" t="s">
        <v>1158</v>
      </c>
      <c r="D37" s="11" t="s">
        <v>1155</v>
      </c>
      <c r="E37" s="11" t="s">
        <v>1156</v>
      </c>
      <c r="G37" s="28">
        <f>SUMPRODUCT(('ILC Report'!$A$2:$A$8000='Active WWML'!$A37)*('ILC Report'!$BA$2:$BA$8000='Active WWML'!G$4)*('ILC Report'!$F$2:$F$8000))</f>
        <v>0</v>
      </c>
      <c r="H37" s="28">
        <f>SUMPRODUCT(('ILC Report'!$A$2:$A$8000='Active WWML'!$A37)*('ILC Report'!$BA$2:$BA$8000='Active WWML'!H$4)*('ILC Report'!$F$2:$F$8000))</f>
        <v>0</v>
      </c>
      <c r="I37" s="28">
        <f>SUMPRODUCT(('ILC Report'!$A$2:$A$8000='Active WWML'!$A37)*('ILC Report'!$BA$2:$BA$8000='Active WWML'!I$4)*('ILC Report'!$F$2:$F$8000))</f>
        <v>0</v>
      </c>
      <c r="K37" s="28" t="str">
        <f t="shared" si="0"/>
        <v>0</v>
      </c>
      <c r="L37" s="28" t="str">
        <f t="shared" si="1"/>
        <v>0</v>
      </c>
      <c r="M37" s="28" t="str">
        <f t="shared" si="2"/>
        <v>0</v>
      </c>
      <c r="O37" s="28">
        <f>SUMPRODUCT(('ILC Report'!$A$2:$A$8000='Active WWML'!$A37)*('ILC Report'!$BB$2:$BB$8000='Active WWML'!O$4)*('ILC Report'!$F$2:$F$8000))</f>
        <v>0</v>
      </c>
      <c r="P37" s="28">
        <f>SUMPRODUCT(('ILC Report'!$A$2:$A$8000='Active WWML'!$A37)*('ILC Report'!$BB$2:$BB$8000='Active WWML'!P$4)*('ILC Report'!$F$2:$F$8000))</f>
        <v>0</v>
      </c>
      <c r="Q37" s="28">
        <f>SUMPRODUCT(('ILC Report'!$A$2:$A$8000='Active WWML'!$A37)*('ILC Report'!$BB$2:$BB$8000='Active WWML'!Q$4)*('ILC Report'!$F$2:$F$8000))</f>
        <v>0</v>
      </c>
      <c r="R37" s="28">
        <f>SUMPRODUCT(('ILC Report'!$A$2:$A$8000='Active WWML'!$A37)*('ILC Report'!$BB$2:$BB$8000='Active WWML'!R$4)*('ILC Report'!$F$2:$F$8000))</f>
        <v>0</v>
      </c>
      <c r="S37" s="28">
        <f>SUMPRODUCT(('ILC Report'!$A$2:$A$8000='Active WWML'!$A37)*('ILC Report'!$BB$2:$BB$8000='Active WWML'!S$4)*('ILC Report'!$F$2:$F$8000))</f>
        <v>0</v>
      </c>
      <c r="T37" s="28">
        <f>SUMPRODUCT(('ILC Report'!$A$2:$A$8000='Active WWML'!$A37)*('ILC Report'!$BB$2:$BB$8000='Active WWML'!T$4)*('ILC Report'!$F$2:$F$8000))</f>
        <v>0</v>
      </c>
      <c r="U37" s="28">
        <f>SUMPRODUCT(('ILC Report'!$A$2:$A$8000='Active WWML'!$A37)*('ILC Report'!$BB$2:$BB$8000='Active WWML'!U$4)*('ILC Report'!$F$2:$F$8000))</f>
        <v>0</v>
      </c>
      <c r="V37" s="28">
        <f>SUMPRODUCT(('ILC Report'!$A$2:$A$8000='Active WWML'!$A37)*('ILC Report'!$BB$2:$BB$8000='Active WWML'!V$4)*('ILC Report'!$F$2:$F$8000))</f>
        <v>0</v>
      </c>
      <c r="W37" s="28">
        <f>SUMPRODUCT(('ILC Report'!$A$2:$A$8000='Active WWML'!$A37)*('ILC Report'!$BB$2:$BB$8000='Active WWML'!W$4)*('ILC Report'!$F$2:$F$8000))</f>
        <v>0</v>
      </c>
      <c r="X37" s="28">
        <f>SUMPRODUCT(('ILC Report'!$A$2:$A$8000='Active WWML'!$A37)*('ILC Report'!$BB$2:$BB$8000='Active WWML'!X$4)*('ILC Report'!$F$2:$F$8000))</f>
        <v>0</v>
      </c>
      <c r="Y37" s="28">
        <f>SUMPRODUCT(('ILC Report'!$A$2:$A$8000='Active WWML'!$A37)*('ILC Report'!$BB$2:$BB$8000='Active WWML'!Y$4)*('ILC Report'!$F$2:$F$8000))</f>
        <v>0</v>
      </c>
      <c r="Z37" s="28">
        <f>SUMPRODUCT(('ILC Report'!$A$2:$A$8000='Active WWML'!$A37)*('ILC Report'!$BB$2:$BB$8000='Active WWML'!Z$4)*('ILC Report'!$F$2:$F$8000))</f>
        <v>0</v>
      </c>
      <c r="AA37" s="28">
        <f>SUMPRODUCT(('ILC Report'!$A$2:$A$8000='Active WWML'!$A37)*('ILC Report'!$BB$2:$BB$8000='Active WWML'!AA$4)*('ILC Report'!$F$2:$F$8000))</f>
        <v>0</v>
      </c>
      <c r="AB37" s="28">
        <f>SUMPRODUCT(('ILC Report'!$A$2:$A$8000='Active WWML'!$A37)*('ILC Report'!$BB$2:$BB$8000='Active WWML'!AB$4)*('ILC Report'!$F$2:$F$8000))</f>
        <v>0</v>
      </c>
      <c r="AC37" s="28">
        <f>SUMPRODUCT(('ILC Report'!$A$2:$A$8000='Active WWML'!$A37)*('ILC Report'!$BB$2:$BB$8000='Active WWML'!AC$4)*('ILC Report'!$F$2:$F$8000))</f>
        <v>0</v>
      </c>
      <c r="AD37" s="28">
        <f>SUMPRODUCT(('ILC Report'!$A$2:$A$8000='Active WWML'!$A37)*('ILC Report'!$BB$2:$BB$8000='Active WWML'!AD$4)*('ILC Report'!$F$2:$F$8000))</f>
        <v>0</v>
      </c>
      <c r="AE37" s="28">
        <f>SUMPRODUCT(('ILC Report'!$A$2:$A$8000='Active WWML'!$A37)*('ILC Report'!$BB$2:$BB$8000='Active WWML'!AE$4)*('ILC Report'!$F$2:$F$8000))</f>
        <v>0</v>
      </c>
      <c r="AG37" s="28">
        <f>SUMPRODUCT(('ILC Report'!$A$2:$A$8000='Active WWML'!$A37)*('ILC Report'!$H$2:$H$8000='Active WWML'!AG$4)*('ILC Report'!$F$2:$F$8000))</f>
        <v>0</v>
      </c>
      <c r="AH37" s="28">
        <f>SUMPRODUCT(('ILC Report'!$A$2:$A$8000='Active WWML'!$A37)*('ILC Report'!$H$2:$H$8000='Active WWML'!AH$4)*('ILC Report'!$F$2:$F$8000))</f>
        <v>0</v>
      </c>
      <c r="AI37" s="28">
        <f>SUMPRODUCT(('ILC Report'!$A$2:$A$8000='Active WWML'!$A37)*('ILC Report'!$H$2:$H$8000='Active WWML'!AI$4)*('ILC Report'!$F$2:$F$8000))</f>
        <v>0</v>
      </c>
      <c r="AJ37" s="28">
        <f>SUMPRODUCT(('ILC Report'!$A$2:$A$8000='Active WWML'!$A37)*('ILC Report'!$H$2:$H$8000='Active WWML'!AJ$4)*('ILC Report'!$F$2:$F$8000))</f>
        <v>0</v>
      </c>
      <c r="AK37" s="28">
        <f t="shared" si="3"/>
        <v>0</v>
      </c>
    </row>
    <row r="38" spans="1:37" x14ac:dyDescent="0.3">
      <c r="A38" s="40" t="s">
        <v>830</v>
      </c>
      <c r="B38" s="11" t="s">
        <v>1288</v>
      </c>
      <c r="C38" s="11" t="s">
        <v>1163</v>
      </c>
      <c r="D38" s="11" t="s">
        <v>1155</v>
      </c>
      <c r="E38" s="11" t="s">
        <v>1156</v>
      </c>
      <c r="G38" s="28">
        <f>SUMPRODUCT(('ILC Report'!$A$2:$A$8000='Active WWML'!$A38)*('ILC Report'!$BA$2:$BA$8000='Active WWML'!G$4)*('ILC Report'!$F$2:$F$8000))</f>
        <v>0</v>
      </c>
      <c r="H38" s="28">
        <f>SUMPRODUCT(('ILC Report'!$A$2:$A$8000='Active WWML'!$A38)*('ILC Report'!$BA$2:$BA$8000='Active WWML'!H$4)*('ILC Report'!$F$2:$F$8000))</f>
        <v>0</v>
      </c>
      <c r="I38" s="28">
        <f>SUMPRODUCT(('ILC Report'!$A$2:$A$8000='Active WWML'!$A38)*('ILC Report'!$BA$2:$BA$8000='Active WWML'!I$4)*('ILC Report'!$F$2:$F$8000))</f>
        <v>0</v>
      </c>
      <c r="K38" s="28" t="str">
        <f t="shared" si="0"/>
        <v>0</v>
      </c>
      <c r="L38" s="28" t="str">
        <f t="shared" si="1"/>
        <v>0</v>
      </c>
      <c r="M38" s="28" t="str">
        <f t="shared" si="2"/>
        <v>0</v>
      </c>
      <c r="O38" s="28">
        <f>SUMPRODUCT(('ILC Report'!$A$2:$A$8000='Active WWML'!$A38)*('ILC Report'!$BB$2:$BB$8000='Active WWML'!O$4)*('ILC Report'!$F$2:$F$8000))</f>
        <v>0</v>
      </c>
      <c r="P38" s="28">
        <f>SUMPRODUCT(('ILC Report'!$A$2:$A$8000='Active WWML'!$A38)*('ILC Report'!$BB$2:$BB$8000='Active WWML'!P$4)*('ILC Report'!$F$2:$F$8000))</f>
        <v>0</v>
      </c>
      <c r="Q38" s="28">
        <f>SUMPRODUCT(('ILC Report'!$A$2:$A$8000='Active WWML'!$A38)*('ILC Report'!$BB$2:$BB$8000='Active WWML'!Q$4)*('ILC Report'!$F$2:$F$8000))</f>
        <v>0</v>
      </c>
      <c r="R38" s="28">
        <f>SUMPRODUCT(('ILC Report'!$A$2:$A$8000='Active WWML'!$A38)*('ILC Report'!$BB$2:$BB$8000='Active WWML'!R$4)*('ILC Report'!$F$2:$F$8000))</f>
        <v>0</v>
      </c>
      <c r="S38" s="28">
        <f>SUMPRODUCT(('ILC Report'!$A$2:$A$8000='Active WWML'!$A38)*('ILC Report'!$BB$2:$BB$8000='Active WWML'!S$4)*('ILC Report'!$F$2:$F$8000))</f>
        <v>0</v>
      </c>
      <c r="T38" s="28">
        <f>SUMPRODUCT(('ILC Report'!$A$2:$A$8000='Active WWML'!$A38)*('ILC Report'!$BB$2:$BB$8000='Active WWML'!T$4)*('ILC Report'!$F$2:$F$8000))</f>
        <v>0</v>
      </c>
      <c r="U38" s="28">
        <f>SUMPRODUCT(('ILC Report'!$A$2:$A$8000='Active WWML'!$A38)*('ILC Report'!$BB$2:$BB$8000='Active WWML'!U$4)*('ILC Report'!$F$2:$F$8000))</f>
        <v>0</v>
      </c>
      <c r="V38" s="28">
        <f>SUMPRODUCT(('ILC Report'!$A$2:$A$8000='Active WWML'!$A38)*('ILC Report'!$BB$2:$BB$8000='Active WWML'!V$4)*('ILC Report'!$F$2:$F$8000))</f>
        <v>0</v>
      </c>
      <c r="W38" s="28">
        <f>SUMPRODUCT(('ILC Report'!$A$2:$A$8000='Active WWML'!$A38)*('ILC Report'!$BB$2:$BB$8000='Active WWML'!W$4)*('ILC Report'!$F$2:$F$8000))</f>
        <v>0</v>
      </c>
      <c r="X38" s="28">
        <f>SUMPRODUCT(('ILC Report'!$A$2:$A$8000='Active WWML'!$A38)*('ILC Report'!$BB$2:$BB$8000='Active WWML'!X$4)*('ILC Report'!$F$2:$F$8000))</f>
        <v>0</v>
      </c>
      <c r="Y38" s="28">
        <f>SUMPRODUCT(('ILC Report'!$A$2:$A$8000='Active WWML'!$A38)*('ILC Report'!$BB$2:$BB$8000='Active WWML'!Y$4)*('ILC Report'!$F$2:$F$8000))</f>
        <v>0</v>
      </c>
      <c r="Z38" s="28">
        <f>SUMPRODUCT(('ILC Report'!$A$2:$A$8000='Active WWML'!$A38)*('ILC Report'!$BB$2:$BB$8000='Active WWML'!Z$4)*('ILC Report'!$F$2:$F$8000))</f>
        <v>0</v>
      </c>
      <c r="AA38" s="28">
        <f>SUMPRODUCT(('ILC Report'!$A$2:$A$8000='Active WWML'!$A38)*('ILC Report'!$BB$2:$BB$8000='Active WWML'!AA$4)*('ILC Report'!$F$2:$F$8000))</f>
        <v>0</v>
      </c>
      <c r="AB38" s="28">
        <f>SUMPRODUCT(('ILC Report'!$A$2:$A$8000='Active WWML'!$A38)*('ILC Report'!$BB$2:$BB$8000='Active WWML'!AB$4)*('ILC Report'!$F$2:$F$8000))</f>
        <v>0</v>
      </c>
      <c r="AC38" s="28">
        <f>SUMPRODUCT(('ILC Report'!$A$2:$A$8000='Active WWML'!$A38)*('ILC Report'!$BB$2:$BB$8000='Active WWML'!AC$4)*('ILC Report'!$F$2:$F$8000))</f>
        <v>0</v>
      </c>
      <c r="AD38" s="28">
        <f>SUMPRODUCT(('ILC Report'!$A$2:$A$8000='Active WWML'!$A38)*('ILC Report'!$BB$2:$BB$8000='Active WWML'!AD$4)*('ILC Report'!$F$2:$F$8000))</f>
        <v>0</v>
      </c>
      <c r="AE38" s="28">
        <f>SUMPRODUCT(('ILC Report'!$A$2:$A$8000='Active WWML'!$A38)*('ILC Report'!$BB$2:$BB$8000='Active WWML'!AE$4)*('ILC Report'!$F$2:$F$8000))</f>
        <v>0</v>
      </c>
      <c r="AG38" s="28">
        <f>SUMPRODUCT(('ILC Report'!$A$2:$A$8000='Active WWML'!$A38)*('ILC Report'!$H$2:$H$8000='Active WWML'!AG$4)*('ILC Report'!$F$2:$F$8000))</f>
        <v>0</v>
      </c>
      <c r="AH38" s="28">
        <f>SUMPRODUCT(('ILC Report'!$A$2:$A$8000='Active WWML'!$A38)*('ILC Report'!$H$2:$H$8000='Active WWML'!AH$4)*('ILC Report'!$F$2:$F$8000))</f>
        <v>0</v>
      </c>
      <c r="AI38" s="28">
        <f>SUMPRODUCT(('ILC Report'!$A$2:$A$8000='Active WWML'!$A38)*('ILC Report'!$H$2:$H$8000='Active WWML'!AI$4)*('ILC Report'!$F$2:$F$8000))</f>
        <v>0</v>
      </c>
      <c r="AJ38" s="28">
        <f>SUMPRODUCT(('ILC Report'!$A$2:$A$8000='Active WWML'!$A38)*('ILC Report'!$H$2:$H$8000='Active WWML'!AJ$4)*('ILC Report'!$F$2:$F$8000))</f>
        <v>0</v>
      </c>
      <c r="AK38" s="28">
        <f t="shared" si="3"/>
        <v>0</v>
      </c>
    </row>
    <row r="39" spans="1:37" x14ac:dyDescent="0.3">
      <c r="A39" s="40">
        <v>841496</v>
      </c>
      <c r="B39" s="11" t="s">
        <v>1670</v>
      </c>
      <c r="C39" s="11" t="s">
        <v>51</v>
      </c>
      <c r="D39" s="11" t="s">
        <v>1175</v>
      </c>
      <c r="E39" s="11" t="s">
        <v>1680</v>
      </c>
      <c r="G39" s="28">
        <f>SUMPRODUCT(('ILC Report'!$A$2:$A$8000='Active WWML'!$A39)*('ILC Report'!$BA$2:$BA$8000='Active WWML'!G$4)*('ILC Report'!$F$2:$F$8000))</f>
        <v>0</v>
      </c>
      <c r="H39" s="28">
        <f>SUMPRODUCT(('ILC Report'!$A$2:$A$8000='Active WWML'!$A39)*('ILC Report'!$BA$2:$BA$8000='Active WWML'!H$4)*('ILC Report'!$F$2:$F$8000))</f>
        <v>0</v>
      </c>
      <c r="I39" s="28">
        <f>SUMPRODUCT(('ILC Report'!$A$2:$A$8000='Active WWML'!$A39)*('ILC Report'!$BA$2:$BA$8000='Active WWML'!I$4)*('ILC Report'!$F$2:$F$8000))</f>
        <v>0</v>
      </c>
      <c r="K39" s="28" t="str">
        <f t="shared" si="0"/>
        <v>0</v>
      </c>
      <c r="L39" s="28" t="str">
        <f t="shared" si="1"/>
        <v>0</v>
      </c>
      <c r="M39" s="28" t="str">
        <f t="shared" si="2"/>
        <v>0</v>
      </c>
      <c r="O39" s="28">
        <f>SUMPRODUCT(('ILC Report'!$A$2:$A$8000='Active WWML'!$A39)*('ILC Report'!$BB$2:$BB$8000='Active WWML'!O$4)*('ILC Report'!$F$2:$F$8000))</f>
        <v>0</v>
      </c>
      <c r="P39" s="28">
        <f>SUMPRODUCT(('ILC Report'!$A$2:$A$8000='Active WWML'!$A39)*('ILC Report'!$BB$2:$BB$8000='Active WWML'!P$4)*('ILC Report'!$F$2:$F$8000))</f>
        <v>0</v>
      </c>
      <c r="Q39" s="28">
        <f>SUMPRODUCT(('ILC Report'!$A$2:$A$8000='Active WWML'!$A39)*('ILC Report'!$BB$2:$BB$8000='Active WWML'!Q$4)*('ILC Report'!$F$2:$F$8000))</f>
        <v>0</v>
      </c>
      <c r="R39" s="28">
        <f>SUMPRODUCT(('ILC Report'!$A$2:$A$8000='Active WWML'!$A39)*('ILC Report'!$BB$2:$BB$8000='Active WWML'!R$4)*('ILC Report'!$F$2:$F$8000))</f>
        <v>0</v>
      </c>
      <c r="S39" s="28">
        <f>SUMPRODUCT(('ILC Report'!$A$2:$A$8000='Active WWML'!$A39)*('ILC Report'!$BB$2:$BB$8000='Active WWML'!S$4)*('ILC Report'!$F$2:$F$8000))</f>
        <v>0</v>
      </c>
      <c r="T39" s="28">
        <f>SUMPRODUCT(('ILC Report'!$A$2:$A$8000='Active WWML'!$A39)*('ILC Report'!$BB$2:$BB$8000='Active WWML'!T$4)*('ILC Report'!$F$2:$F$8000))</f>
        <v>0</v>
      </c>
      <c r="U39" s="28">
        <f>SUMPRODUCT(('ILC Report'!$A$2:$A$8000='Active WWML'!$A39)*('ILC Report'!$BB$2:$BB$8000='Active WWML'!U$4)*('ILC Report'!$F$2:$F$8000))</f>
        <v>0</v>
      </c>
      <c r="V39" s="28">
        <f>SUMPRODUCT(('ILC Report'!$A$2:$A$8000='Active WWML'!$A39)*('ILC Report'!$BB$2:$BB$8000='Active WWML'!V$4)*('ILC Report'!$F$2:$F$8000))</f>
        <v>0</v>
      </c>
      <c r="W39" s="28">
        <f>SUMPRODUCT(('ILC Report'!$A$2:$A$8000='Active WWML'!$A39)*('ILC Report'!$BB$2:$BB$8000='Active WWML'!W$4)*('ILC Report'!$F$2:$F$8000))</f>
        <v>0</v>
      </c>
      <c r="X39" s="28">
        <f>SUMPRODUCT(('ILC Report'!$A$2:$A$8000='Active WWML'!$A39)*('ILC Report'!$BB$2:$BB$8000='Active WWML'!X$4)*('ILC Report'!$F$2:$F$8000))</f>
        <v>0</v>
      </c>
      <c r="Y39" s="28">
        <f>SUMPRODUCT(('ILC Report'!$A$2:$A$8000='Active WWML'!$A39)*('ILC Report'!$BB$2:$BB$8000='Active WWML'!Y$4)*('ILC Report'!$F$2:$F$8000))</f>
        <v>0</v>
      </c>
      <c r="Z39" s="28">
        <f>SUMPRODUCT(('ILC Report'!$A$2:$A$8000='Active WWML'!$A39)*('ILC Report'!$BB$2:$BB$8000='Active WWML'!Z$4)*('ILC Report'!$F$2:$F$8000))</f>
        <v>0</v>
      </c>
      <c r="AA39" s="28">
        <f>SUMPRODUCT(('ILC Report'!$A$2:$A$8000='Active WWML'!$A39)*('ILC Report'!$BB$2:$BB$8000='Active WWML'!AA$4)*('ILC Report'!$F$2:$F$8000))</f>
        <v>0</v>
      </c>
      <c r="AB39" s="28">
        <f>SUMPRODUCT(('ILC Report'!$A$2:$A$8000='Active WWML'!$A39)*('ILC Report'!$BB$2:$BB$8000='Active WWML'!AB$4)*('ILC Report'!$F$2:$F$8000))</f>
        <v>0</v>
      </c>
      <c r="AC39" s="28">
        <f>SUMPRODUCT(('ILC Report'!$A$2:$A$8000='Active WWML'!$A39)*('ILC Report'!$BB$2:$BB$8000='Active WWML'!AC$4)*('ILC Report'!$F$2:$F$8000))</f>
        <v>0</v>
      </c>
      <c r="AD39" s="28">
        <f>SUMPRODUCT(('ILC Report'!$A$2:$A$8000='Active WWML'!$A39)*('ILC Report'!$BB$2:$BB$8000='Active WWML'!AD$4)*('ILC Report'!$F$2:$F$8000))</f>
        <v>0</v>
      </c>
      <c r="AE39" s="28">
        <f>SUMPRODUCT(('ILC Report'!$A$2:$A$8000='Active WWML'!$A39)*('ILC Report'!$BB$2:$BB$8000='Active WWML'!AE$4)*('ILC Report'!$F$2:$F$8000))</f>
        <v>0</v>
      </c>
      <c r="AG39" s="28">
        <f>SUMPRODUCT(('ILC Report'!$A$2:$A$8000='Active WWML'!$A39)*('ILC Report'!$H$2:$H$8000='Active WWML'!AG$4)*('ILC Report'!$F$2:$F$8000))</f>
        <v>0</v>
      </c>
      <c r="AH39" s="28">
        <f>SUMPRODUCT(('ILC Report'!$A$2:$A$8000='Active WWML'!$A39)*('ILC Report'!$H$2:$H$8000='Active WWML'!AH$4)*('ILC Report'!$F$2:$F$8000))</f>
        <v>0</v>
      </c>
      <c r="AI39" s="28">
        <f>SUMPRODUCT(('ILC Report'!$A$2:$A$8000='Active WWML'!$A39)*('ILC Report'!$H$2:$H$8000='Active WWML'!AI$4)*('ILC Report'!$F$2:$F$8000))</f>
        <v>0</v>
      </c>
      <c r="AJ39" s="28">
        <f>SUMPRODUCT(('ILC Report'!$A$2:$A$8000='Active WWML'!$A39)*('ILC Report'!$H$2:$H$8000='Active WWML'!AJ$4)*('ILC Report'!$F$2:$F$8000))</f>
        <v>0</v>
      </c>
      <c r="AK39" s="28">
        <f t="shared" si="3"/>
        <v>0</v>
      </c>
    </row>
    <row r="40" spans="1:37" x14ac:dyDescent="0.3">
      <c r="A40" s="40" t="s">
        <v>925</v>
      </c>
      <c r="B40" s="11" t="s">
        <v>1205</v>
      </c>
      <c r="C40" s="11" t="s">
        <v>1163</v>
      </c>
      <c r="D40" s="11" t="s">
        <v>1185</v>
      </c>
      <c r="E40" s="11" t="s">
        <v>1680</v>
      </c>
      <c r="G40" s="28">
        <f>SUMPRODUCT(('ILC Report'!$A$2:$A$8000='Active WWML'!$A40)*('ILC Report'!$BA$2:$BA$8000='Active WWML'!G$4)*('ILC Report'!$F$2:$F$8000))</f>
        <v>0</v>
      </c>
      <c r="H40" s="28">
        <f>SUMPRODUCT(('ILC Report'!$A$2:$A$8000='Active WWML'!$A40)*('ILC Report'!$BA$2:$BA$8000='Active WWML'!H$4)*('ILC Report'!$F$2:$F$8000))</f>
        <v>0</v>
      </c>
      <c r="I40" s="28">
        <f>SUMPRODUCT(('ILC Report'!$A$2:$A$8000='Active WWML'!$A40)*('ILC Report'!$BA$2:$BA$8000='Active WWML'!I$4)*('ILC Report'!$F$2:$F$8000))</f>
        <v>0</v>
      </c>
      <c r="K40" s="28" t="str">
        <f t="shared" si="0"/>
        <v>0</v>
      </c>
      <c r="L40" s="28" t="str">
        <f t="shared" si="1"/>
        <v>0</v>
      </c>
      <c r="M40" s="28" t="str">
        <f t="shared" si="2"/>
        <v>0</v>
      </c>
      <c r="O40" s="28">
        <f>SUMPRODUCT(('ILC Report'!$A$2:$A$8000='Active WWML'!$A40)*('ILC Report'!$BB$2:$BB$8000='Active WWML'!O$4)*('ILC Report'!$F$2:$F$8000))</f>
        <v>0</v>
      </c>
      <c r="P40" s="28">
        <f>SUMPRODUCT(('ILC Report'!$A$2:$A$8000='Active WWML'!$A40)*('ILC Report'!$BB$2:$BB$8000='Active WWML'!P$4)*('ILC Report'!$F$2:$F$8000))</f>
        <v>0</v>
      </c>
      <c r="Q40" s="28">
        <f>SUMPRODUCT(('ILC Report'!$A$2:$A$8000='Active WWML'!$A40)*('ILC Report'!$BB$2:$BB$8000='Active WWML'!Q$4)*('ILC Report'!$F$2:$F$8000))</f>
        <v>0</v>
      </c>
      <c r="R40" s="28">
        <f>SUMPRODUCT(('ILC Report'!$A$2:$A$8000='Active WWML'!$A40)*('ILC Report'!$BB$2:$BB$8000='Active WWML'!R$4)*('ILC Report'!$F$2:$F$8000))</f>
        <v>0</v>
      </c>
      <c r="S40" s="28">
        <f>SUMPRODUCT(('ILC Report'!$A$2:$A$8000='Active WWML'!$A40)*('ILC Report'!$BB$2:$BB$8000='Active WWML'!S$4)*('ILC Report'!$F$2:$F$8000))</f>
        <v>0</v>
      </c>
      <c r="T40" s="28">
        <f>SUMPRODUCT(('ILC Report'!$A$2:$A$8000='Active WWML'!$A40)*('ILC Report'!$BB$2:$BB$8000='Active WWML'!T$4)*('ILC Report'!$F$2:$F$8000))</f>
        <v>0</v>
      </c>
      <c r="U40" s="28">
        <f>SUMPRODUCT(('ILC Report'!$A$2:$A$8000='Active WWML'!$A40)*('ILC Report'!$BB$2:$BB$8000='Active WWML'!U$4)*('ILC Report'!$F$2:$F$8000))</f>
        <v>0</v>
      </c>
      <c r="V40" s="28">
        <f>SUMPRODUCT(('ILC Report'!$A$2:$A$8000='Active WWML'!$A40)*('ILC Report'!$BB$2:$BB$8000='Active WWML'!V$4)*('ILC Report'!$F$2:$F$8000))</f>
        <v>0</v>
      </c>
      <c r="W40" s="28">
        <f>SUMPRODUCT(('ILC Report'!$A$2:$A$8000='Active WWML'!$A40)*('ILC Report'!$BB$2:$BB$8000='Active WWML'!W$4)*('ILC Report'!$F$2:$F$8000))</f>
        <v>0</v>
      </c>
      <c r="X40" s="28">
        <f>SUMPRODUCT(('ILC Report'!$A$2:$A$8000='Active WWML'!$A40)*('ILC Report'!$BB$2:$BB$8000='Active WWML'!X$4)*('ILC Report'!$F$2:$F$8000))</f>
        <v>0</v>
      </c>
      <c r="Y40" s="28">
        <f>SUMPRODUCT(('ILC Report'!$A$2:$A$8000='Active WWML'!$A40)*('ILC Report'!$BB$2:$BB$8000='Active WWML'!Y$4)*('ILC Report'!$F$2:$F$8000))</f>
        <v>0</v>
      </c>
      <c r="Z40" s="28">
        <f>SUMPRODUCT(('ILC Report'!$A$2:$A$8000='Active WWML'!$A40)*('ILC Report'!$BB$2:$BB$8000='Active WWML'!Z$4)*('ILC Report'!$F$2:$F$8000))</f>
        <v>0</v>
      </c>
      <c r="AA40" s="28">
        <f>SUMPRODUCT(('ILC Report'!$A$2:$A$8000='Active WWML'!$A40)*('ILC Report'!$BB$2:$BB$8000='Active WWML'!AA$4)*('ILC Report'!$F$2:$F$8000))</f>
        <v>0</v>
      </c>
      <c r="AB40" s="28">
        <f>SUMPRODUCT(('ILC Report'!$A$2:$A$8000='Active WWML'!$A40)*('ILC Report'!$BB$2:$BB$8000='Active WWML'!AB$4)*('ILC Report'!$F$2:$F$8000))</f>
        <v>0</v>
      </c>
      <c r="AC40" s="28">
        <f>SUMPRODUCT(('ILC Report'!$A$2:$A$8000='Active WWML'!$A40)*('ILC Report'!$BB$2:$BB$8000='Active WWML'!AC$4)*('ILC Report'!$F$2:$F$8000))</f>
        <v>0</v>
      </c>
      <c r="AD40" s="28">
        <f>SUMPRODUCT(('ILC Report'!$A$2:$A$8000='Active WWML'!$A40)*('ILC Report'!$BB$2:$BB$8000='Active WWML'!AD$4)*('ILC Report'!$F$2:$F$8000))</f>
        <v>0</v>
      </c>
      <c r="AE40" s="28">
        <f>SUMPRODUCT(('ILC Report'!$A$2:$A$8000='Active WWML'!$A40)*('ILC Report'!$BB$2:$BB$8000='Active WWML'!AE$4)*('ILC Report'!$F$2:$F$8000))</f>
        <v>0</v>
      </c>
      <c r="AG40" s="28">
        <f>SUMPRODUCT(('ILC Report'!$A$2:$A$8000='Active WWML'!$A40)*('ILC Report'!$H$2:$H$8000='Active WWML'!AG$4)*('ILC Report'!$F$2:$F$8000))</f>
        <v>0</v>
      </c>
      <c r="AH40" s="28">
        <f>SUMPRODUCT(('ILC Report'!$A$2:$A$8000='Active WWML'!$A40)*('ILC Report'!$H$2:$H$8000='Active WWML'!AH$4)*('ILC Report'!$F$2:$F$8000))</f>
        <v>0</v>
      </c>
      <c r="AI40" s="28">
        <f>SUMPRODUCT(('ILC Report'!$A$2:$A$8000='Active WWML'!$A40)*('ILC Report'!$H$2:$H$8000='Active WWML'!AI$4)*('ILC Report'!$F$2:$F$8000))</f>
        <v>0</v>
      </c>
      <c r="AJ40" s="28">
        <f>SUMPRODUCT(('ILC Report'!$A$2:$A$8000='Active WWML'!$A40)*('ILC Report'!$H$2:$H$8000='Active WWML'!AJ$4)*('ILC Report'!$F$2:$F$8000))</f>
        <v>0</v>
      </c>
      <c r="AK40" s="28">
        <f t="shared" si="3"/>
        <v>0</v>
      </c>
    </row>
    <row r="41" spans="1:37" x14ac:dyDescent="0.3">
      <c r="A41" s="40">
        <v>918097</v>
      </c>
      <c r="B41" s="11" t="s">
        <v>1264</v>
      </c>
      <c r="C41" s="11" t="s">
        <v>1154</v>
      </c>
      <c r="D41" s="11" t="s">
        <v>1185</v>
      </c>
      <c r="E41" s="11" t="s">
        <v>1680</v>
      </c>
      <c r="G41" s="28">
        <f>SUMPRODUCT(('ILC Report'!$A$2:$A$8000='Active WWML'!$A41)*('ILC Report'!$BA$2:$BA$8000='Active WWML'!G$4)*('ILC Report'!$F$2:$F$8000))</f>
        <v>0</v>
      </c>
      <c r="H41" s="28">
        <f>SUMPRODUCT(('ILC Report'!$A$2:$A$8000='Active WWML'!$A41)*('ILC Report'!$BA$2:$BA$8000='Active WWML'!H$4)*('ILC Report'!$F$2:$F$8000))</f>
        <v>0</v>
      </c>
      <c r="I41" s="28">
        <f>SUMPRODUCT(('ILC Report'!$A$2:$A$8000='Active WWML'!$A41)*('ILC Report'!$BA$2:$BA$8000='Active WWML'!I$4)*('ILC Report'!$F$2:$F$8000))</f>
        <v>0</v>
      </c>
      <c r="K41" s="28" t="str">
        <f t="shared" si="0"/>
        <v>0</v>
      </c>
      <c r="L41" s="28" t="str">
        <f t="shared" si="1"/>
        <v>0</v>
      </c>
      <c r="M41" s="28" t="str">
        <f t="shared" si="2"/>
        <v>0</v>
      </c>
      <c r="O41" s="28">
        <f>SUMPRODUCT(('ILC Report'!$A$2:$A$8000='Active WWML'!$A41)*('ILC Report'!$BB$2:$BB$8000='Active WWML'!O$4)*('ILC Report'!$F$2:$F$8000))</f>
        <v>0</v>
      </c>
      <c r="P41" s="28">
        <f>SUMPRODUCT(('ILC Report'!$A$2:$A$8000='Active WWML'!$A41)*('ILC Report'!$BB$2:$BB$8000='Active WWML'!P$4)*('ILC Report'!$F$2:$F$8000))</f>
        <v>0</v>
      </c>
      <c r="Q41" s="28">
        <f>SUMPRODUCT(('ILC Report'!$A$2:$A$8000='Active WWML'!$A41)*('ILC Report'!$BB$2:$BB$8000='Active WWML'!Q$4)*('ILC Report'!$F$2:$F$8000))</f>
        <v>0</v>
      </c>
      <c r="R41" s="28">
        <f>SUMPRODUCT(('ILC Report'!$A$2:$A$8000='Active WWML'!$A41)*('ILC Report'!$BB$2:$BB$8000='Active WWML'!R$4)*('ILC Report'!$F$2:$F$8000))</f>
        <v>0</v>
      </c>
      <c r="S41" s="28">
        <f>SUMPRODUCT(('ILC Report'!$A$2:$A$8000='Active WWML'!$A41)*('ILC Report'!$BB$2:$BB$8000='Active WWML'!S$4)*('ILC Report'!$F$2:$F$8000))</f>
        <v>0</v>
      </c>
      <c r="T41" s="28">
        <f>SUMPRODUCT(('ILC Report'!$A$2:$A$8000='Active WWML'!$A41)*('ILC Report'!$BB$2:$BB$8000='Active WWML'!T$4)*('ILC Report'!$F$2:$F$8000))</f>
        <v>0</v>
      </c>
      <c r="U41" s="28">
        <f>SUMPRODUCT(('ILC Report'!$A$2:$A$8000='Active WWML'!$A41)*('ILC Report'!$BB$2:$BB$8000='Active WWML'!U$4)*('ILC Report'!$F$2:$F$8000))</f>
        <v>0</v>
      </c>
      <c r="V41" s="28">
        <f>SUMPRODUCT(('ILC Report'!$A$2:$A$8000='Active WWML'!$A41)*('ILC Report'!$BB$2:$BB$8000='Active WWML'!V$4)*('ILC Report'!$F$2:$F$8000))</f>
        <v>0</v>
      </c>
      <c r="W41" s="28">
        <f>SUMPRODUCT(('ILC Report'!$A$2:$A$8000='Active WWML'!$A41)*('ILC Report'!$BB$2:$BB$8000='Active WWML'!W$4)*('ILC Report'!$F$2:$F$8000))</f>
        <v>0</v>
      </c>
      <c r="X41" s="28">
        <f>SUMPRODUCT(('ILC Report'!$A$2:$A$8000='Active WWML'!$A41)*('ILC Report'!$BB$2:$BB$8000='Active WWML'!X$4)*('ILC Report'!$F$2:$F$8000))</f>
        <v>0</v>
      </c>
      <c r="Y41" s="28">
        <f>SUMPRODUCT(('ILC Report'!$A$2:$A$8000='Active WWML'!$A41)*('ILC Report'!$BB$2:$BB$8000='Active WWML'!Y$4)*('ILC Report'!$F$2:$F$8000))</f>
        <v>0</v>
      </c>
      <c r="Z41" s="28">
        <f>SUMPRODUCT(('ILC Report'!$A$2:$A$8000='Active WWML'!$A41)*('ILC Report'!$BB$2:$BB$8000='Active WWML'!Z$4)*('ILC Report'!$F$2:$F$8000))</f>
        <v>0</v>
      </c>
      <c r="AA41" s="28">
        <f>SUMPRODUCT(('ILC Report'!$A$2:$A$8000='Active WWML'!$A41)*('ILC Report'!$BB$2:$BB$8000='Active WWML'!AA$4)*('ILC Report'!$F$2:$F$8000))</f>
        <v>0</v>
      </c>
      <c r="AB41" s="28">
        <f>SUMPRODUCT(('ILC Report'!$A$2:$A$8000='Active WWML'!$A41)*('ILC Report'!$BB$2:$BB$8000='Active WWML'!AB$4)*('ILC Report'!$F$2:$F$8000))</f>
        <v>0</v>
      </c>
      <c r="AC41" s="28">
        <f>SUMPRODUCT(('ILC Report'!$A$2:$A$8000='Active WWML'!$A41)*('ILC Report'!$BB$2:$BB$8000='Active WWML'!AC$4)*('ILC Report'!$F$2:$F$8000))</f>
        <v>0</v>
      </c>
      <c r="AD41" s="28">
        <f>SUMPRODUCT(('ILC Report'!$A$2:$A$8000='Active WWML'!$A41)*('ILC Report'!$BB$2:$BB$8000='Active WWML'!AD$4)*('ILC Report'!$F$2:$F$8000))</f>
        <v>0</v>
      </c>
      <c r="AE41" s="28">
        <f>SUMPRODUCT(('ILC Report'!$A$2:$A$8000='Active WWML'!$A41)*('ILC Report'!$BB$2:$BB$8000='Active WWML'!AE$4)*('ILC Report'!$F$2:$F$8000))</f>
        <v>0</v>
      </c>
      <c r="AG41" s="28">
        <f>SUMPRODUCT(('ILC Report'!$A$2:$A$8000='Active WWML'!$A41)*('ILC Report'!$H$2:$H$8000='Active WWML'!AG$4)*('ILC Report'!$F$2:$F$8000))</f>
        <v>0</v>
      </c>
      <c r="AH41" s="28">
        <f>SUMPRODUCT(('ILC Report'!$A$2:$A$8000='Active WWML'!$A41)*('ILC Report'!$H$2:$H$8000='Active WWML'!AH$4)*('ILC Report'!$F$2:$F$8000))</f>
        <v>0</v>
      </c>
      <c r="AI41" s="28">
        <f>SUMPRODUCT(('ILC Report'!$A$2:$A$8000='Active WWML'!$A41)*('ILC Report'!$H$2:$H$8000='Active WWML'!AI$4)*('ILC Report'!$F$2:$F$8000))</f>
        <v>0</v>
      </c>
      <c r="AJ41" s="28">
        <f>SUMPRODUCT(('ILC Report'!$A$2:$A$8000='Active WWML'!$A41)*('ILC Report'!$H$2:$H$8000='Active WWML'!AJ$4)*('ILC Report'!$F$2:$F$8000))</f>
        <v>0</v>
      </c>
      <c r="AK41" s="28">
        <f t="shared" si="3"/>
        <v>0</v>
      </c>
    </row>
    <row r="42" spans="1:37" x14ac:dyDescent="0.3">
      <c r="A42" s="40" t="s">
        <v>909</v>
      </c>
      <c r="B42" s="11" t="s">
        <v>1240</v>
      </c>
      <c r="C42" s="11" t="s">
        <v>1154</v>
      </c>
      <c r="D42" s="11" t="s">
        <v>1155</v>
      </c>
      <c r="E42" s="11" t="s">
        <v>1156</v>
      </c>
      <c r="G42" s="28">
        <f>SUMPRODUCT(('ILC Report'!$A$2:$A$8000='Active WWML'!$A42)*('ILC Report'!$BA$2:$BA$8000='Active WWML'!G$4)*('ILC Report'!$F$2:$F$8000))</f>
        <v>0</v>
      </c>
      <c r="H42" s="28">
        <f>SUMPRODUCT(('ILC Report'!$A$2:$A$8000='Active WWML'!$A42)*('ILC Report'!$BA$2:$BA$8000='Active WWML'!H$4)*('ILC Report'!$F$2:$F$8000))</f>
        <v>0</v>
      </c>
      <c r="I42" s="28">
        <f>SUMPRODUCT(('ILC Report'!$A$2:$A$8000='Active WWML'!$A42)*('ILC Report'!$BA$2:$BA$8000='Active WWML'!I$4)*('ILC Report'!$F$2:$F$8000))</f>
        <v>0</v>
      </c>
      <c r="K42" s="28" t="str">
        <f t="shared" si="0"/>
        <v>0</v>
      </c>
      <c r="L42" s="28" t="str">
        <f t="shared" si="1"/>
        <v>0</v>
      </c>
      <c r="M42" s="28" t="str">
        <f t="shared" si="2"/>
        <v>0</v>
      </c>
      <c r="O42" s="28">
        <f>SUMPRODUCT(('ILC Report'!$A$2:$A$8000='Active WWML'!$A42)*('ILC Report'!$BB$2:$BB$8000='Active WWML'!O$4)*('ILC Report'!$F$2:$F$8000))</f>
        <v>0</v>
      </c>
      <c r="P42" s="28">
        <f>SUMPRODUCT(('ILC Report'!$A$2:$A$8000='Active WWML'!$A42)*('ILC Report'!$BB$2:$BB$8000='Active WWML'!P$4)*('ILC Report'!$F$2:$F$8000))</f>
        <v>0</v>
      </c>
      <c r="Q42" s="28">
        <f>SUMPRODUCT(('ILC Report'!$A$2:$A$8000='Active WWML'!$A42)*('ILC Report'!$BB$2:$BB$8000='Active WWML'!Q$4)*('ILC Report'!$F$2:$F$8000))</f>
        <v>0</v>
      </c>
      <c r="R42" s="28">
        <f>SUMPRODUCT(('ILC Report'!$A$2:$A$8000='Active WWML'!$A42)*('ILC Report'!$BB$2:$BB$8000='Active WWML'!R$4)*('ILC Report'!$F$2:$F$8000))</f>
        <v>0</v>
      </c>
      <c r="S42" s="28">
        <f>SUMPRODUCT(('ILC Report'!$A$2:$A$8000='Active WWML'!$A42)*('ILC Report'!$BB$2:$BB$8000='Active WWML'!S$4)*('ILC Report'!$F$2:$F$8000))</f>
        <v>0</v>
      </c>
      <c r="T42" s="28">
        <f>SUMPRODUCT(('ILC Report'!$A$2:$A$8000='Active WWML'!$A42)*('ILC Report'!$BB$2:$BB$8000='Active WWML'!T$4)*('ILC Report'!$F$2:$F$8000))</f>
        <v>0</v>
      </c>
      <c r="U42" s="28">
        <f>SUMPRODUCT(('ILC Report'!$A$2:$A$8000='Active WWML'!$A42)*('ILC Report'!$BB$2:$BB$8000='Active WWML'!U$4)*('ILC Report'!$F$2:$F$8000))</f>
        <v>0</v>
      </c>
      <c r="V42" s="28">
        <f>SUMPRODUCT(('ILC Report'!$A$2:$A$8000='Active WWML'!$A42)*('ILC Report'!$BB$2:$BB$8000='Active WWML'!V$4)*('ILC Report'!$F$2:$F$8000))</f>
        <v>0</v>
      </c>
      <c r="W42" s="28">
        <f>SUMPRODUCT(('ILC Report'!$A$2:$A$8000='Active WWML'!$A42)*('ILC Report'!$BB$2:$BB$8000='Active WWML'!W$4)*('ILC Report'!$F$2:$F$8000))</f>
        <v>0</v>
      </c>
      <c r="X42" s="28">
        <f>SUMPRODUCT(('ILC Report'!$A$2:$A$8000='Active WWML'!$A42)*('ILC Report'!$BB$2:$BB$8000='Active WWML'!X$4)*('ILC Report'!$F$2:$F$8000))</f>
        <v>0</v>
      </c>
      <c r="Y42" s="28">
        <f>SUMPRODUCT(('ILC Report'!$A$2:$A$8000='Active WWML'!$A42)*('ILC Report'!$BB$2:$BB$8000='Active WWML'!Y$4)*('ILC Report'!$F$2:$F$8000))</f>
        <v>0</v>
      </c>
      <c r="Z42" s="28">
        <f>SUMPRODUCT(('ILC Report'!$A$2:$A$8000='Active WWML'!$A42)*('ILC Report'!$BB$2:$BB$8000='Active WWML'!Z$4)*('ILC Report'!$F$2:$F$8000))</f>
        <v>0</v>
      </c>
      <c r="AA42" s="28">
        <f>SUMPRODUCT(('ILC Report'!$A$2:$A$8000='Active WWML'!$A42)*('ILC Report'!$BB$2:$BB$8000='Active WWML'!AA$4)*('ILC Report'!$F$2:$F$8000))</f>
        <v>0</v>
      </c>
      <c r="AB42" s="28">
        <f>SUMPRODUCT(('ILC Report'!$A$2:$A$8000='Active WWML'!$A42)*('ILC Report'!$BB$2:$BB$8000='Active WWML'!AB$4)*('ILC Report'!$F$2:$F$8000))</f>
        <v>0</v>
      </c>
      <c r="AC42" s="28">
        <f>SUMPRODUCT(('ILC Report'!$A$2:$A$8000='Active WWML'!$A42)*('ILC Report'!$BB$2:$BB$8000='Active WWML'!AC$4)*('ILC Report'!$F$2:$F$8000))</f>
        <v>0</v>
      </c>
      <c r="AD42" s="28">
        <f>SUMPRODUCT(('ILC Report'!$A$2:$A$8000='Active WWML'!$A42)*('ILC Report'!$BB$2:$BB$8000='Active WWML'!AD$4)*('ILC Report'!$F$2:$F$8000))</f>
        <v>0</v>
      </c>
      <c r="AE42" s="28">
        <f>SUMPRODUCT(('ILC Report'!$A$2:$A$8000='Active WWML'!$A42)*('ILC Report'!$BB$2:$BB$8000='Active WWML'!AE$4)*('ILC Report'!$F$2:$F$8000))</f>
        <v>0</v>
      </c>
      <c r="AG42" s="28">
        <f>SUMPRODUCT(('ILC Report'!$A$2:$A$8000='Active WWML'!$A42)*('ILC Report'!$H$2:$H$8000='Active WWML'!AG$4)*('ILC Report'!$F$2:$F$8000))</f>
        <v>0</v>
      </c>
      <c r="AH42" s="28">
        <f>SUMPRODUCT(('ILC Report'!$A$2:$A$8000='Active WWML'!$A42)*('ILC Report'!$H$2:$H$8000='Active WWML'!AH$4)*('ILC Report'!$F$2:$F$8000))</f>
        <v>0</v>
      </c>
      <c r="AI42" s="28">
        <f>SUMPRODUCT(('ILC Report'!$A$2:$A$8000='Active WWML'!$A42)*('ILC Report'!$H$2:$H$8000='Active WWML'!AI$4)*('ILC Report'!$F$2:$F$8000))</f>
        <v>0</v>
      </c>
      <c r="AJ42" s="28">
        <f>SUMPRODUCT(('ILC Report'!$A$2:$A$8000='Active WWML'!$A42)*('ILC Report'!$H$2:$H$8000='Active WWML'!AJ$4)*('ILC Report'!$F$2:$F$8000))</f>
        <v>0</v>
      </c>
      <c r="AK42" s="28">
        <f t="shared" si="3"/>
        <v>0</v>
      </c>
    </row>
    <row r="43" spans="1:37" x14ac:dyDescent="0.3">
      <c r="A43" s="40" t="s">
        <v>889</v>
      </c>
      <c r="B43" s="11" t="s">
        <v>1160</v>
      </c>
      <c r="C43" s="11" t="s">
        <v>1154</v>
      </c>
      <c r="D43" s="11" t="s">
        <v>1155</v>
      </c>
      <c r="E43" s="11" t="s">
        <v>1156</v>
      </c>
      <c r="G43" s="28">
        <f>SUMPRODUCT(('ILC Report'!$A$2:$A$8000='Active WWML'!$A43)*('ILC Report'!$BA$2:$BA$8000='Active WWML'!G$4)*('ILC Report'!$F$2:$F$8000))</f>
        <v>0</v>
      </c>
      <c r="H43" s="28">
        <f>SUMPRODUCT(('ILC Report'!$A$2:$A$8000='Active WWML'!$A43)*('ILC Report'!$BA$2:$BA$8000='Active WWML'!H$4)*('ILC Report'!$F$2:$F$8000))</f>
        <v>0</v>
      </c>
      <c r="I43" s="28">
        <f>SUMPRODUCT(('ILC Report'!$A$2:$A$8000='Active WWML'!$A43)*('ILC Report'!$BA$2:$BA$8000='Active WWML'!I$4)*('ILC Report'!$F$2:$F$8000))</f>
        <v>0</v>
      </c>
      <c r="K43" s="28" t="str">
        <f t="shared" si="0"/>
        <v>0</v>
      </c>
      <c r="L43" s="28" t="str">
        <f t="shared" si="1"/>
        <v>0</v>
      </c>
      <c r="M43" s="28" t="str">
        <f t="shared" si="2"/>
        <v>0</v>
      </c>
      <c r="O43" s="28">
        <f>SUMPRODUCT(('ILC Report'!$A$2:$A$8000='Active WWML'!$A43)*('ILC Report'!$BB$2:$BB$8000='Active WWML'!O$4)*('ILC Report'!$F$2:$F$8000))</f>
        <v>0</v>
      </c>
      <c r="P43" s="28">
        <f>SUMPRODUCT(('ILC Report'!$A$2:$A$8000='Active WWML'!$A43)*('ILC Report'!$BB$2:$BB$8000='Active WWML'!P$4)*('ILC Report'!$F$2:$F$8000))</f>
        <v>0</v>
      </c>
      <c r="Q43" s="28">
        <f>SUMPRODUCT(('ILC Report'!$A$2:$A$8000='Active WWML'!$A43)*('ILC Report'!$BB$2:$BB$8000='Active WWML'!Q$4)*('ILC Report'!$F$2:$F$8000))</f>
        <v>0</v>
      </c>
      <c r="R43" s="28">
        <f>SUMPRODUCT(('ILC Report'!$A$2:$A$8000='Active WWML'!$A43)*('ILC Report'!$BB$2:$BB$8000='Active WWML'!R$4)*('ILC Report'!$F$2:$F$8000))</f>
        <v>0</v>
      </c>
      <c r="S43" s="28">
        <f>SUMPRODUCT(('ILC Report'!$A$2:$A$8000='Active WWML'!$A43)*('ILC Report'!$BB$2:$BB$8000='Active WWML'!S$4)*('ILC Report'!$F$2:$F$8000))</f>
        <v>0</v>
      </c>
      <c r="T43" s="28">
        <f>SUMPRODUCT(('ILC Report'!$A$2:$A$8000='Active WWML'!$A43)*('ILC Report'!$BB$2:$BB$8000='Active WWML'!T$4)*('ILC Report'!$F$2:$F$8000))</f>
        <v>0</v>
      </c>
      <c r="U43" s="28">
        <f>SUMPRODUCT(('ILC Report'!$A$2:$A$8000='Active WWML'!$A43)*('ILC Report'!$BB$2:$BB$8000='Active WWML'!U$4)*('ILC Report'!$F$2:$F$8000))</f>
        <v>0</v>
      </c>
      <c r="V43" s="28">
        <f>SUMPRODUCT(('ILC Report'!$A$2:$A$8000='Active WWML'!$A43)*('ILC Report'!$BB$2:$BB$8000='Active WWML'!V$4)*('ILC Report'!$F$2:$F$8000))</f>
        <v>0</v>
      </c>
      <c r="W43" s="28">
        <f>SUMPRODUCT(('ILC Report'!$A$2:$A$8000='Active WWML'!$A43)*('ILC Report'!$BB$2:$BB$8000='Active WWML'!W$4)*('ILC Report'!$F$2:$F$8000))</f>
        <v>0</v>
      </c>
      <c r="X43" s="28">
        <f>SUMPRODUCT(('ILC Report'!$A$2:$A$8000='Active WWML'!$A43)*('ILC Report'!$BB$2:$BB$8000='Active WWML'!X$4)*('ILC Report'!$F$2:$F$8000))</f>
        <v>0</v>
      </c>
      <c r="Y43" s="28">
        <f>SUMPRODUCT(('ILC Report'!$A$2:$A$8000='Active WWML'!$A43)*('ILC Report'!$BB$2:$BB$8000='Active WWML'!Y$4)*('ILC Report'!$F$2:$F$8000))</f>
        <v>0</v>
      </c>
      <c r="Z43" s="28">
        <f>SUMPRODUCT(('ILC Report'!$A$2:$A$8000='Active WWML'!$A43)*('ILC Report'!$BB$2:$BB$8000='Active WWML'!Z$4)*('ILC Report'!$F$2:$F$8000))</f>
        <v>0</v>
      </c>
      <c r="AA43" s="28">
        <f>SUMPRODUCT(('ILC Report'!$A$2:$A$8000='Active WWML'!$A43)*('ILC Report'!$BB$2:$BB$8000='Active WWML'!AA$4)*('ILC Report'!$F$2:$F$8000))</f>
        <v>0</v>
      </c>
      <c r="AB43" s="28">
        <f>SUMPRODUCT(('ILC Report'!$A$2:$A$8000='Active WWML'!$A43)*('ILC Report'!$BB$2:$BB$8000='Active WWML'!AB$4)*('ILC Report'!$F$2:$F$8000))</f>
        <v>0</v>
      </c>
      <c r="AC43" s="28">
        <f>SUMPRODUCT(('ILC Report'!$A$2:$A$8000='Active WWML'!$A43)*('ILC Report'!$BB$2:$BB$8000='Active WWML'!AC$4)*('ILC Report'!$F$2:$F$8000))</f>
        <v>0</v>
      </c>
      <c r="AD43" s="28">
        <f>SUMPRODUCT(('ILC Report'!$A$2:$A$8000='Active WWML'!$A43)*('ILC Report'!$BB$2:$BB$8000='Active WWML'!AD$4)*('ILC Report'!$F$2:$F$8000))</f>
        <v>0</v>
      </c>
      <c r="AE43" s="28">
        <f>SUMPRODUCT(('ILC Report'!$A$2:$A$8000='Active WWML'!$A43)*('ILC Report'!$BB$2:$BB$8000='Active WWML'!AE$4)*('ILC Report'!$F$2:$F$8000))</f>
        <v>0</v>
      </c>
      <c r="AG43" s="28">
        <f>SUMPRODUCT(('ILC Report'!$A$2:$A$8000='Active WWML'!$A43)*('ILC Report'!$H$2:$H$8000='Active WWML'!AG$4)*('ILC Report'!$F$2:$F$8000))</f>
        <v>0</v>
      </c>
      <c r="AH43" s="28">
        <f>SUMPRODUCT(('ILC Report'!$A$2:$A$8000='Active WWML'!$A43)*('ILC Report'!$H$2:$H$8000='Active WWML'!AH$4)*('ILC Report'!$F$2:$F$8000))</f>
        <v>0</v>
      </c>
      <c r="AI43" s="28">
        <f>SUMPRODUCT(('ILC Report'!$A$2:$A$8000='Active WWML'!$A43)*('ILC Report'!$H$2:$H$8000='Active WWML'!AI$4)*('ILC Report'!$F$2:$F$8000))</f>
        <v>0</v>
      </c>
      <c r="AJ43" s="28">
        <f>SUMPRODUCT(('ILC Report'!$A$2:$A$8000='Active WWML'!$A43)*('ILC Report'!$H$2:$H$8000='Active WWML'!AJ$4)*('ILC Report'!$F$2:$F$8000))</f>
        <v>0</v>
      </c>
      <c r="AK43" s="28">
        <f t="shared" si="3"/>
        <v>0</v>
      </c>
    </row>
    <row r="44" spans="1:37" x14ac:dyDescent="0.3">
      <c r="A44" s="40" t="s">
        <v>941</v>
      </c>
      <c r="B44" s="11" t="s">
        <v>1325</v>
      </c>
      <c r="C44" s="11" t="s">
        <v>1163</v>
      </c>
      <c r="D44" s="11" t="s">
        <v>1155</v>
      </c>
      <c r="E44" s="11" t="s">
        <v>1156</v>
      </c>
      <c r="G44" s="28">
        <f>SUMPRODUCT(('ILC Report'!$A$2:$A$8000='Active WWML'!$A44)*('ILC Report'!$BA$2:$BA$8000='Active WWML'!G$4)*('ILC Report'!$F$2:$F$8000))</f>
        <v>0</v>
      </c>
      <c r="H44" s="28">
        <f>SUMPRODUCT(('ILC Report'!$A$2:$A$8000='Active WWML'!$A44)*('ILC Report'!$BA$2:$BA$8000='Active WWML'!H$4)*('ILC Report'!$F$2:$F$8000))</f>
        <v>0</v>
      </c>
      <c r="I44" s="28">
        <f>SUMPRODUCT(('ILC Report'!$A$2:$A$8000='Active WWML'!$A44)*('ILC Report'!$BA$2:$BA$8000='Active WWML'!I$4)*('ILC Report'!$F$2:$F$8000))</f>
        <v>0</v>
      </c>
      <c r="K44" s="28" t="str">
        <f t="shared" si="0"/>
        <v>0</v>
      </c>
      <c r="L44" s="28" t="str">
        <f t="shared" si="1"/>
        <v>0</v>
      </c>
      <c r="M44" s="28" t="str">
        <f t="shared" si="2"/>
        <v>0</v>
      </c>
      <c r="O44" s="28">
        <f>SUMPRODUCT(('ILC Report'!$A$2:$A$8000='Active WWML'!$A44)*('ILC Report'!$BB$2:$BB$8000='Active WWML'!O$4)*('ILC Report'!$F$2:$F$8000))</f>
        <v>0</v>
      </c>
      <c r="P44" s="28">
        <f>SUMPRODUCT(('ILC Report'!$A$2:$A$8000='Active WWML'!$A44)*('ILC Report'!$BB$2:$BB$8000='Active WWML'!P$4)*('ILC Report'!$F$2:$F$8000))</f>
        <v>0</v>
      </c>
      <c r="Q44" s="28">
        <f>SUMPRODUCT(('ILC Report'!$A$2:$A$8000='Active WWML'!$A44)*('ILC Report'!$BB$2:$BB$8000='Active WWML'!Q$4)*('ILC Report'!$F$2:$F$8000))</f>
        <v>0</v>
      </c>
      <c r="R44" s="28">
        <f>SUMPRODUCT(('ILC Report'!$A$2:$A$8000='Active WWML'!$A44)*('ILC Report'!$BB$2:$BB$8000='Active WWML'!R$4)*('ILC Report'!$F$2:$F$8000))</f>
        <v>0</v>
      </c>
      <c r="S44" s="28">
        <f>SUMPRODUCT(('ILC Report'!$A$2:$A$8000='Active WWML'!$A44)*('ILC Report'!$BB$2:$BB$8000='Active WWML'!S$4)*('ILC Report'!$F$2:$F$8000))</f>
        <v>0</v>
      </c>
      <c r="T44" s="28">
        <f>SUMPRODUCT(('ILC Report'!$A$2:$A$8000='Active WWML'!$A44)*('ILC Report'!$BB$2:$BB$8000='Active WWML'!T$4)*('ILC Report'!$F$2:$F$8000))</f>
        <v>0</v>
      </c>
      <c r="U44" s="28">
        <f>SUMPRODUCT(('ILC Report'!$A$2:$A$8000='Active WWML'!$A44)*('ILC Report'!$BB$2:$BB$8000='Active WWML'!U$4)*('ILC Report'!$F$2:$F$8000))</f>
        <v>0</v>
      </c>
      <c r="V44" s="28">
        <f>SUMPRODUCT(('ILC Report'!$A$2:$A$8000='Active WWML'!$A44)*('ILC Report'!$BB$2:$BB$8000='Active WWML'!V$4)*('ILC Report'!$F$2:$F$8000))</f>
        <v>0</v>
      </c>
      <c r="W44" s="28">
        <f>SUMPRODUCT(('ILC Report'!$A$2:$A$8000='Active WWML'!$A44)*('ILC Report'!$BB$2:$BB$8000='Active WWML'!W$4)*('ILC Report'!$F$2:$F$8000))</f>
        <v>0</v>
      </c>
      <c r="X44" s="28">
        <f>SUMPRODUCT(('ILC Report'!$A$2:$A$8000='Active WWML'!$A44)*('ILC Report'!$BB$2:$BB$8000='Active WWML'!X$4)*('ILC Report'!$F$2:$F$8000))</f>
        <v>0</v>
      </c>
      <c r="Y44" s="28">
        <f>SUMPRODUCT(('ILC Report'!$A$2:$A$8000='Active WWML'!$A44)*('ILC Report'!$BB$2:$BB$8000='Active WWML'!Y$4)*('ILC Report'!$F$2:$F$8000))</f>
        <v>0</v>
      </c>
      <c r="Z44" s="28">
        <f>SUMPRODUCT(('ILC Report'!$A$2:$A$8000='Active WWML'!$A44)*('ILC Report'!$BB$2:$BB$8000='Active WWML'!Z$4)*('ILC Report'!$F$2:$F$8000))</f>
        <v>0</v>
      </c>
      <c r="AA44" s="28">
        <f>SUMPRODUCT(('ILC Report'!$A$2:$A$8000='Active WWML'!$A44)*('ILC Report'!$BB$2:$BB$8000='Active WWML'!AA$4)*('ILC Report'!$F$2:$F$8000))</f>
        <v>0</v>
      </c>
      <c r="AB44" s="28">
        <f>SUMPRODUCT(('ILC Report'!$A$2:$A$8000='Active WWML'!$A44)*('ILC Report'!$BB$2:$BB$8000='Active WWML'!AB$4)*('ILC Report'!$F$2:$F$8000))</f>
        <v>0</v>
      </c>
      <c r="AC44" s="28">
        <f>SUMPRODUCT(('ILC Report'!$A$2:$A$8000='Active WWML'!$A44)*('ILC Report'!$BB$2:$BB$8000='Active WWML'!AC$4)*('ILC Report'!$F$2:$F$8000))</f>
        <v>0</v>
      </c>
      <c r="AD44" s="28">
        <f>SUMPRODUCT(('ILC Report'!$A$2:$A$8000='Active WWML'!$A44)*('ILC Report'!$BB$2:$BB$8000='Active WWML'!AD$4)*('ILC Report'!$F$2:$F$8000))</f>
        <v>0</v>
      </c>
      <c r="AE44" s="28">
        <f>SUMPRODUCT(('ILC Report'!$A$2:$A$8000='Active WWML'!$A44)*('ILC Report'!$BB$2:$BB$8000='Active WWML'!AE$4)*('ILC Report'!$F$2:$F$8000))</f>
        <v>0</v>
      </c>
      <c r="AG44" s="28">
        <f>SUMPRODUCT(('ILC Report'!$A$2:$A$8000='Active WWML'!$A44)*('ILC Report'!$H$2:$H$8000='Active WWML'!AG$4)*('ILC Report'!$F$2:$F$8000))</f>
        <v>0</v>
      </c>
      <c r="AH44" s="28">
        <f>SUMPRODUCT(('ILC Report'!$A$2:$A$8000='Active WWML'!$A44)*('ILC Report'!$H$2:$H$8000='Active WWML'!AH$4)*('ILC Report'!$F$2:$F$8000))</f>
        <v>0</v>
      </c>
      <c r="AI44" s="28">
        <f>SUMPRODUCT(('ILC Report'!$A$2:$A$8000='Active WWML'!$A44)*('ILC Report'!$H$2:$H$8000='Active WWML'!AI$4)*('ILC Report'!$F$2:$F$8000))</f>
        <v>0</v>
      </c>
      <c r="AJ44" s="28">
        <f>SUMPRODUCT(('ILC Report'!$A$2:$A$8000='Active WWML'!$A44)*('ILC Report'!$H$2:$H$8000='Active WWML'!AJ$4)*('ILC Report'!$F$2:$F$8000))</f>
        <v>0</v>
      </c>
      <c r="AK44" s="28">
        <f t="shared" si="3"/>
        <v>0</v>
      </c>
    </row>
    <row r="45" spans="1:37" x14ac:dyDescent="0.3">
      <c r="A45" s="40">
        <v>4171</v>
      </c>
      <c r="B45" s="11" t="s">
        <v>1215</v>
      </c>
      <c r="C45" s="11" t="s">
        <v>409</v>
      </c>
      <c r="D45" s="11" t="s">
        <v>1155</v>
      </c>
      <c r="E45" s="11" t="s">
        <v>1156</v>
      </c>
      <c r="G45" s="28">
        <f>SUMPRODUCT(('ILC Report'!$A$2:$A$8000='Active WWML'!$A45)*('ILC Report'!$BA$2:$BA$8000='Active WWML'!G$4)*('ILC Report'!$F$2:$F$8000))</f>
        <v>0</v>
      </c>
      <c r="H45" s="28">
        <f>SUMPRODUCT(('ILC Report'!$A$2:$A$8000='Active WWML'!$A45)*('ILC Report'!$BA$2:$BA$8000='Active WWML'!H$4)*('ILC Report'!$F$2:$F$8000))</f>
        <v>0</v>
      </c>
      <c r="I45" s="28">
        <f>SUMPRODUCT(('ILC Report'!$A$2:$A$8000='Active WWML'!$A45)*('ILC Report'!$BA$2:$BA$8000='Active WWML'!I$4)*('ILC Report'!$F$2:$F$8000))</f>
        <v>0</v>
      </c>
      <c r="K45" s="28" t="str">
        <f t="shared" si="0"/>
        <v>0</v>
      </c>
      <c r="L45" s="28" t="str">
        <f t="shared" si="1"/>
        <v>0</v>
      </c>
      <c r="M45" s="28" t="str">
        <f t="shared" si="2"/>
        <v>0</v>
      </c>
      <c r="O45" s="28">
        <f>SUMPRODUCT(('ILC Report'!$A$2:$A$8000='Active WWML'!$A45)*('ILC Report'!$BB$2:$BB$8000='Active WWML'!O$4)*('ILC Report'!$F$2:$F$8000))</f>
        <v>0</v>
      </c>
      <c r="P45" s="28">
        <f>SUMPRODUCT(('ILC Report'!$A$2:$A$8000='Active WWML'!$A45)*('ILC Report'!$BB$2:$BB$8000='Active WWML'!P$4)*('ILC Report'!$F$2:$F$8000))</f>
        <v>0</v>
      </c>
      <c r="Q45" s="28">
        <f>SUMPRODUCT(('ILC Report'!$A$2:$A$8000='Active WWML'!$A45)*('ILC Report'!$BB$2:$BB$8000='Active WWML'!Q$4)*('ILC Report'!$F$2:$F$8000))</f>
        <v>0</v>
      </c>
      <c r="R45" s="28">
        <f>SUMPRODUCT(('ILC Report'!$A$2:$A$8000='Active WWML'!$A45)*('ILC Report'!$BB$2:$BB$8000='Active WWML'!R$4)*('ILC Report'!$F$2:$F$8000))</f>
        <v>0</v>
      </c>
      <c r="S45" s="28">
        <f>SUMPRODUCT(('ILC Report'!$A$2:$A$8000='Active WWML'!$A45)*('ILC Report'!$BB$2:$BB$8000='Active WWML'!S$4)*('ILC Report'!$F$2:$F$8000))</f>
        <v>0</v>
      </c>
      <c r="T45" s="28">
        <f>SUMPRODUCT(('ILC Report'!$A$2:$A$8000='Active WWML'!$A45)*('ILC Report'!$BB$2:$BB$8000='Active WWML'!T$4)*('ILC Report'!$F$2:$F$8000))</f>
        <v>0</v>
      </c>
      <c r="U45" s="28">
        <f>SUMPRODUCT(('ILC Report'!$A$2:$A$8000='Active WWML'!$A45)*('ILC Report'!$BB$2:$BB$8000='Active WWML'!U$4)*('ILC Report'!$F$2:$F$8000))</f>
        <v>0</v>
      </c>
      <c r="V45" s="28">
        <f>SUMPRODUCT(('ILC Report'!$A$2:$A$8000='Active WWML'!$A45)*('ILC Report'!$BB$2:$BB$8000='Active WWML'!V$4)*('ILC Report'!$F$2:$F$8000))</f>
        <v>0</v>
      </c>
      <c r="W45" s="28">
        <f>SUMPRODUCT(('ILC Report'!$A$2:$A$8000='Active WWML'!$A45)*('ILC Report'!$BB$2:$BB$8000='Active WWML'!W$4)*('ILC Report'!$F$2:$F$8000))</f>
        <v>0</v>
      </c>
      <c r="X45" s="28">
        <f>SUMPRODUCT(('ILC Report'!$A$2:$A$8000='Active WWML'!$A45)*('ILC Report'!$BB$2:$BB$8000='Active WWML'!X$4)*('ILC Report'!$F$2:$F$8000))</f>
        <v>0</v>
      </c>
      <c r="Y45" s="28">
        <f>SUMPRODUCT(('ILC Report'!$A$2:$A$8000='Active WWML'!$A45)*('ILC Report'!$BB$2:$BB$8000='Active WWML'!Y$4)*('ILC Report'!$F$2:$F$8000))</f>
        <v>0</v>
      </c>
      <c r="Z45" s="28">
        <f>SUMPRODUCT(('ILC Report'!$A$2:$A$8000='Active WWML'!$A45)*('ILC Report'!$BB$2:$BB$8000='Active WWML'!Z$4)*('ILC Report'!$F$2:$F$8000))</f>
        <v>0</v>
      </c>
      <c r="AA45" s="28">
        <f>SUMPRODUCT(('ILC Report'!$A$2:$A$8000='Active WWML'!$A45)*('ILC Report'!$BB$2:$BB$8000='Active WWML'!AA$4)*('ILC Report'!$F$2:$F$8000))</f>
        <v>0</v>
      </c>
      <c r="AB45" s="28">
        <f>SUMPRODUCT(('ILC Report'!$A$2:$A$8000='Active WWML'!$A45)*('ILC Report'!$BB$2:$BB$8000='Active WWML'!AB$4)*('ILC Report'!$F$2:$F$8000))</f>
        <v>0</v>
      </c>
      <c r="AC45" s="28">
        <f>SUMPRODUCT(('ILC Report'!$A$2:$A$8000='Active WWML'!$A45)*('ILC Report'!$BB$2:$BB$8000='Active WWML'!AC$4)*('ILC Report'!$F$2:$F$8000))</f>
        <v>0</v>
      </c>
      <c r="AD45" s="28">
        <f>SUMPRODUCT(('ILC Report'!$A$2:$A$8000='Active WWML'!$A45)*('ILC Report'!$BB$2:$BB$8000='Active WWML'!AD$4)*('ILC Report'!$F$2:$F$8000))</f>
        <v>0</v>
      </c>
      <c r="AE45" s="28">
        <f>SUMPRODUCT(('ILC Report'!$A$2:$A$8000='Active WWML'!$A45)*('ILC Report'!$BB$2:$BB$8000='Active WWML'!AE$4)*('ILC Report'!$F$2:$F$8000))</f>
        <v>0</v>
      </c>
      <c r="AG45" s="28">
        <f>SUMPRODUCT(('ILC Report'!$A$2:$A$8000='Active WWML'!$A45)*('ILC Report'!$H$2:$H$8000='Active WWML'!AG$4)*('ILC Report'!$F$2:$F$8000))</f>
        <v>0</v>
      </c>
      <c r="AH45" s="28">
        <f>SUMPRODUCT(('ILC Report'!$A$2:$A$8000='Active WWML'!$A45)*('ILC Report'!$H$2:$H$8000='Active WWML'!AH$4)*('ILC Report'!$F$2:$F$8000))</f>
        <v>0</v>
      </c>
      <c r="AI45" s="28">
        <f>SUMPRODUCT(('ILC Report'!$A$2:$A$8000='Active WWML'!$A45)*('ILC Report'!$H$2:$H$8000='Active WWML'!AI$4)*('ILC Report'!$F$2:$F$8000))</f>
        <v>0</v>
      </c>
      <c r="AJ45" s="28">
        <f>SUMPRODUCT(('ILC Report'!$A$2:$A$8000='Active WWML'!$A45)*('ILC Report'!$H$2:$H$8000='Active WWML'!AJ$4)*('ILC Report'!$F$2:$F$8000))</f>
        <v>0</v>
      </c>
      <c r="AK45" s="28">
        <f t="shared" si="3"/>
        <v>0</v>
      </c>
    </row>
    <row r="46" spans="1:37" x14ac:dyDescent="0.3">
      <c r="A46" s="40" t="s">
        <v>922</v>
      </c>
      <c r="B46" s="11" t="s">
        <v>1316</v>
      </c>
      <c r="C46" s="11" t="s">
        <v>1158</v>
      </c>
      <c r="D46" s="11" t="s">
        <v>1155</v>
      </c>
      <c r="E46" s="11" t="s">
        <v>1156</v>
      </c>
      <c r="G46" s="28">
        <f>SUMPRODUCT(('ILC Report'!$A$2:$A$8000='Active WWML'!$A46)*('ILC Report'!$BA$2:$BA$8000='Active WWML'!G$4)*('ILC Report'!$F$2:$F$8000))</f>
        <v>0</v>
      </c>
      <c r="H46" s="28">
        <f>SUMPRODUCT(('ILC Report'!$A$2:$A$8000='Active WWML'!$A46)*('ILC Report'!$BA$2:$BA$8000='Active WWML'!H$4)*('ILC Report'!$F$2:$F$8000))</f>
        <v>0</v>
      </c>
      <c r="I46" s="28">
        <f>SUMPRODUCT(('ILC Report'!$A$2:$A$8000='Active WWML'!$A46)*('ILC Report'!$BA$2:$BA$8000='Active WWML'!I$4)*('ILC Report'!$F$2:$F$8000))</f>
        <v>0</v>
      </c>
      <c r="K46" s="28" t="str">
        <f t="shared" si="0"/>
        <v>0</v>
      </c>
      <c r="L46" s="28" t="str">
        <f t="shared" si="1"/>
        <v>0</v>
      </c>
      <c r="M46" s="28" t="str">
        <f t="shared" si="2"/>
        <v>0</v>
      </c>
      <c r="O46" s="28">
        <f>SUMPRODUCT(('ILC Report'!$A$2:$A$8000='Active WWML'!$A46)*('ILC Report'!$BB$2:$BB$8000='Active WWML'!O$4)*('ILC Report'!$F$2:$F$8000))</f>
        <v>0</v>
      </c>
      <c r="P46" s="28">
        <f>SUMPRODUCT(('ILC Report'!$A$2:$A$8000='Active WWML'!$A46)*('ILC Report'!$BB$2:$BB$8000='Active WWML'!P$4)*('ILC Report'!$F$2:$F$8000))</f>
        <v>0</v>
      </c>
      <c r="Q46" s="28">
        <f>SUMPRODUCT(('ILC Report'!$A$2:$A$8000='Active WWML'!$A46)*('ILC Report'!$BB$2:$BB$8000='Active WWML'!Q$4)*('ILC Report'!$F$2:$F$8000))</f>
        <v>0</v>
      </c>
      <c r="R46" s="28">
        <f>SUMPRODUCT(('ILC Report'!$A$2:$A$8000='Active WWML'!$A46)*('ILC Report'!$BB$2:$BB$8000='Active WWML'!R$4)*('ILC Report'!$F$2:$F$8000))</f>
        <v>0</v>
      </c>
      <c r="S46" s="28">
        <f>SUMPRODUCT(('ILC Report'!$A$2:$A$8000='Active WWML'!$A46)*('ILC Report'!$BB$2:$BB$8000='Active WWML'!S$4)*('ILC Report'!$F$2:$F$8000))</f>
        <v>0</v>
      </c>
      <c r="T46" s="28">
        <f>SUMPRODUCT(('ILC Report'!$A$2:$A$8000='Active WWML'!$A46)*('ILC Report'!$BB$2:$BB$8000='Active WWML'!T$4)*('ILC Report'!$F$2:$F$8000))</f>
        <v>0</v>
      </c>
      <c r="U46" s="28">
        <f>SUMPRODUCT(('ILC Report'!$A$2:$A$8000='Active WWML'!$A46)*('ILC Report'!$BB$2:$BB$8000='Active WWML'!U$4)*('ILC Report'!$F$2:$F$8000))</f>
        <v>0</v>
      </c>
      <c r="V46" s="28">
        <f>SUMPRODUCT(('ILC Report'!$A$2:$A$8000='Active WWML'!$A46)*('ILC Report'!$BB$2:$BB$8000='Active WWML'!V$4)*('ILC Report'!$F$2:$F$8000))</f>
        <v>0</v>
      </c>
      <c r="W46" s="28">
        <f>SUMPRODUCT(('ILC Report'!$A$2:$A$8000='Active WWML'!$A46)*('ILC Report'!$BB$2:$BB$8000='Active WWML'!W$4)*('ILC Report'!$F$2:$F$8000))</f>
        <v>0</v>
      </c>
      <c r="X46" s="28">
        <f>SUMPRODUCT(('ILC Report'!$A$2:$A$8000='Active WWML'!$A46)*('ILC Report'!$BB$2:$BB$8000='Active WWML'!X$4)*('ILC Report'!$F$2:$F$8000))</f>
        <v>0</v>
      </c>
      <c r="Y46" s="28">
        <f>SUMPRODUCT(('ILC Report'!$A$2:$A$8000='Active WWML'!$A46)*('ILC Report'!$BB$2:$BB$8000='Active WWML'!Y$4)*('ILC Report'!$F$2:$F$8000))</f>
        <v>0</v>
      </c>
      <c r="Z46" s="28">
        <f>SUMPRODUCT(('ILC Report'!$A$2:$A$8000='Active WWML'!$A46)*('ILC Report'!$BB$2:$BB$8000='Active WWML'!Z$4)*('ILC Report'!$F$2:$F$8000))</f>
        <v>0</v>
      </c>
      <c r="AA46" s="28">
        <f>SUMPRODUCT(('ILC Report'!$A$2:$A$8000='Active WWML'!$A46)*('ILC Report'!$BB$2:$BB$8000='Active WWML'!AA$4)*('ILC Report'!$F$2:$F$8000))</f>
        <v>0</v>
      </c>
      <c r="AB46" s="28">
        <f>SUMPRODUCT(('ILC Report'!$A$2:$A$8000='Active WWML'!$A46)*('ILC Report'!$BB$2:$BB$8000='Active WWML'!AB$4)*('ILC Report'!$F$2:$F$8000))</f>
        <v>0</v>
      </c>
      <c r="AC46" s="28">
        <f>SUMPRODUCT(('ILC Report'!$A$2:$A$8000='Active WWML'!$A46)*('ILC Report'!$BB$2:$BB$8000='Active WWML'!AC$4)*('ILC Report'!$F$2:$F$8000))</f>
        <v>0</v>
      </c>
      <c r="AD46" s="28">
        <f>SUMPRODUCT(('ILC Report'!$A$2:$A$8000='Active WWML'!$A46)*('ILC Report'!$BB$2:$BB$8000='Active WWML'!AD$4)*('ILC Report'!$F$2:$F$8000))</f>
        <v>0</v>
      </c>
      <c r="AE46" s="28">
        <f>SUMPRODUCT(('ILC Report'!$A$2:$A$8000='Active WWML'!$A46)*('ILC Report'!$BB$2:$BB$8000='Active WWML'!AE$4)*('ILC Report'!$F$2:$F$8000))</f>
        <v>0</v>
      </c>
      <c r="AG46" s="28">
        <f>SUMPRODUCT(('ILC Report'!$A$2:$A$8000='Active WWML'!$A46)*('ILC Report'!$H$2:$H$8000='Active WWML'!AG$4)*('ILC Report'!$F$2:$F$8000))</f>
        <v>0</v>
      </c>
      <c r="AH46" s="28">
        <f>SUMPRODUCT(('ILC Report'!$A$2:$A$8000='Active WWML'!$A46)*('ILC Report'!$H$2:$H$8000='Active WWML'!AH$4)*('ILC Report'!$F$2:$F$8000))</f>
        <v>0</v>
      </c>
      <c r="AI46" s="28">
        <f>SUMPRODUCT(('ILC Report'!$A$2:$A$8000='Active WWML'!$A46)*('ILC Report'!$H$2:$H$8000='Active WWML'!AI$4)*('ILC Report'!$F$2:$F$8000))</f>
        <v>0</v>
      </c>
      <c r="AJ46" s="28">
        <f>SUMPRODUCT(('ILC Report'!$A$2:$A$8000='Active WWML'!$A46)*('ILC Report'!$H$2:$H$8000='Active WWML'!AJ$4)*('ILC Report'!$F$2:$F$8000))</f>
        <v>0</v>
      </c>
      <c r="AK46" s="28">
        <f t="shared" si="3"/>
        <v>0</v>
      </c>
    </row>
    <row r="47" spans="1:37" x14ac:dyDescent="0.3">
      <c r="A47" s="40">
        <v>98881</v>
      </c>
      <c r="B47" s="11" t="s">
        <v>1171</v>
      </c>
      <c r="C47" s="11" t="s">
        <v>1163</v>
      </c>
      <c r="D47" s="11" t="s">
        <v>1155</v>
      </c>
      <c r="E47" s="11" t="s">
        <v>1156</v>
      </c>
      <c r="G47" s="28">
        <f>SUMPRODUCT(('ILC Report'!$A$2:$A$8000='Active WWML'!$A47)*('ILC Report'!$BA$2:$BA$8000='Active WWML'!G$4)*('ILC Report'!$F$2:$F$8000))</f>
        <v>0</v>
      </c>
      <c r="H47" s="28">
        <f>SUMPRODUCT(('ILC Report'!$A$2:$A$8000='Active WWML'!$A47)*('ILC Report'!$BA$2:$BA$8000='Active WWML'!H$4)*('ILC Report'!$F$2:$F$8000))</f>
        <v>0</v>
      </c>
      <c r="I47" s="28">
        <f>SUMPRODUCT(('ILC Report'!$A$2:$A$8000='Active WWML'!$A47)*('ILC Report'!$BA$2:$BA$8000='Active WWML'!I$4)*('ILC Report'!$F$2:$F$8000))</f>
        <v>0</v>
      </c>
      <c r="K47" s="28" t="str">
        <f t="shared" si="0"/>
        <v>0</v>
      </c>
      <c r="L47" s="28" t="str">
        <f t="shared" si="1"/>
        <v>0</v>
      </c>
      <c r="M47" s="28" t="str">
        <f t="shared" si="2"/>
        <v>0</v>
      </c>
      <c r="O47" s="28">
        <f>SUMPRODUCT(('ILC Report'!$A$2:$A$8000='Active WWML'!$A47)*('ILC Report'!$BB$2:$BB$8000='Active WWML'!O$4)*('ILC Report'!$F$2:$F$8000))</f>
        <v>0</v>
      </c>
      <c r="P47" s="28">
        <f>SUMPRODUCT(('ILC Report'!$A$2:$A$8000='Active WWML'!$A47)*('ILC Report'!$BB$2:$BB$8000='Active WWML'!P$4)*('ILC Report'!$F$2:$F$8000))</f>
        <v>0</v>
      </c>
      <c r="Q47" s="28">
        <f>SUMPRODUCT(('ILC Report'!$A$2:$A$8000='Active WWML'!$A47)*('ILC Report'!$BB$2:$BB$8000='Active WWML'!Q$4)*('ILC Report'!$F$2:$F$8000))</f>
        <v>0</v>
      </c>
      <c r="R47" s="28">
        <f>SUMPRODUCT(('ILC Report'!$A$2:$A$8000='Active WWML'!$A47)*('ILC Report'!$BB$2:$BB$8000='Active WWML'!R$4)*('ILC Report'!$F$2:$F$8000))</f>
        <v>0</v>
      </c>
      <c r="S47" s="28">
        <f>SUMPRODUCT(('ILC Report'!$A$2:$A$8000='Active WWML'!$A47)*('ILC Report'!$BB$2:$BB$8000='Active WWML'!S$4)*('ILC Report'!$F$2:$F$8000))</f>
        <v>0</v>
      </c>
      <c r="T47" s="28">
        <f>SUMPRODUCT(('ILC Report'!$A$2:$A$8000='Active WWML'!$A47)*('ILC Report'!$BB$2:$BB$8000='Active WWML'!T$4)*('ILC Report'!$F$2:$F$8000))</f>
        <v>0</v>
      </c>
      <c r="U47" s="28">
        <f>SUMPRODUCT(('ILC Report'!$A$2:$A$8000='Active WWML'!$A47)*('ILC Report'!$BB$2:$BB$8000='Active WWML'!U$4)*('ILC Report'!$F$2:$F$8000))</f>
        <v>0</v>
      </c>
      <c r="V47" s="28">
        <f>SUMPRODUCT(('ILC Report'!$A$2:$A$8000='Active WWML'!$A47)*('ILC Report'!$BB$2:$BB$8000='Active WWML'!V$4)*('ILC Report'!$F$2:$F$8000))</f>
        <v>0</v>
      </c>
      <c r="W47" s="28">
        <f>SUMPRODUCT(('ILC Report'!$A$2:$A$8000='Active WWML'!$A47)*('ILC Report'!$BB$2:$BB$8000='Active WWML'!W$4)*('ILC Report'!$F$2:$F$8000))</f>
        <v>0</v>
      </c>
      <c r="X47" s="28">
        <f>SUMPRODUCT(('ILC Report'!$A$2:$A$8000='Active WWML'!$A47)*('ILC Report'!$BB$2:$BB$8000='Active WWML'!X$4)*('ILC Report'!$F$2:$F$8000))</f>
        <v>0</v>
      </c>
      <c r="Y47" s="28">
        <f>SUMPRODUCT(('ILC Report'!$A$2:$A$8000='Active WWML'!$A47)*('ILC Report'!$BB$2:$BB$8000='Active WWML'!Y$4)*('ILC Report'!$F$2:$F$8000))</f>
        <v>0</v>
      </c>
      <c r="Z47" s="28">
        <f>SUMPRODUCT(('ILC Report'!$A$2:$A$8000='Active WWML'!$A47)*('ILC Report'!$BB$2:$BB$8000='Active WWML'!Z$4)*('ILC Report'!$F$2:$F$8000))</f>
        <v>0</v>
      </c>
      <c r="AA47" s="28">
        <f>SUMPRODUCT(('ILC Report'!$A$2:$A$8000='Active WWML'!$A47)*('ILC Report'!$BB$2:$BB$8000='Active WWML'!AA$4)*('ILC Report'!$F$2:$F$8000))</f>
        <v>0</v>
      </c>
      <c r="AB47" s="28">
        <f>SUMPRODUCT(('ILC Report'!$A$2:$A$8000='Active WWML'!$A47)*('ILC Report'!$BB$2:$BB$8000='Active WWML'!AB$4)*('ILC Report'!$F$2:$F$8000))</f>
        <v>0</v>
      </c>
      <c r="AC47" s="28">
        <f>SUMPRODUCT(('ILC Report'!$A$2:$A$8000='Active WWML'!$A47)*('ILC Report'!$BB$2:$BB$8000='Active WWML'!AC$4)*('ILC Report'!$F$2:$F$8000))</f>
        <v>0</v>
      </c>
      <c r="AD47" s="28">
        <f>SUMPRODUCT(('ILC Report'!$A$2:$A$8000='Active WWML'!$A47)*('ILC Report'!$BB$2:$BB$8000='Active WWML'!AD$4)*('ILC Report'!$F$2:$F$8000))</f>
        <v>0</v>
      </c>
      <c r="AE47" s="28">
        <f>SUMPRODUCT(('ILC Report'!$A$2:$A$8000='Active WWML'!$A47)*('ILC Report'!$BB$2:$BB$8000='Active WWML'!AE$4)*('ILC Report'!$F$2:$F$8000))</f>
        <v>0</v>
      </c>
      <c r="AG47" s="28">
        <f>SUMPRODUCT(('ILC Report'!$A$2:$A$8000='Active WWML'!$A47)*('ILC Report'!$H$2:$H$8000='Active WWML'!AG$4)*('ILC Report'!$F$2:$F$8000))</f>
        <v>0</v>
      </c>
      <c r="AH47" s="28">
        <f>SUMPRODUCT(('ILC Report'!$A$2:$A$8000='Active WWML'!$A47)*('ILC Report'!$H$2:$H$8000='Active WWML'!AH$4)*('ILC Report'!$F$2:$F$8000))</f>
        <v>0</v>
      </c>
      <c r="AI47" s="28">
        <f>SUMPRODUCT(('ILC Report'!$A$2:$A$8000='Active WWML'!$A47)*('ILC Report'!$H$2:$H$8000='Active WWML'!AI$4)*('ILC Report'!$F$2:$F$8000))</f>
        <v>0</v>
      </c>
      <c r="AJ47" s="28">
        <f>SUMPRODUCT(('ILC Report'!$A$2:$A$8000='Active WWML'!$A47)*('ILC Report'!$H$2:$H$8000='Active WWML'!AJ$4)*('ILC Report'!$F$2:$F$8000))</f>
        <v>0</v>
      </c>
      <c r="AK47" s="28">
        <f t="shared" si="3"/>
        <v>0</v>
      </c>
    </row>
    <row r="48" spans="1:37" x14ac:dyDescent="0.3">
      <c r="A48" s="40">
        <v>54559</v>
      </c>
      <c r="B48" s="11" t="s">
        <v>1180</v>
      </c>
      <c r="C48" s="11" t="s">
        <v>1181</v>
      </c>
      <c r="D48" s="11" t="s">
        <v>1155</v>
      </c>
      <c r="E48" s="11" t="s">
        <v>1156</v>
      </c>
      <c r="G48" s="28">
        <f>SUMPRODUCT(('ILC Report'!$A$2:$A$8000='Active WWML'!$A48)*('ILC Report'!$BA$2:$BA$8000='Active WWML'!G$4)*('ILC Report'!$F$2:$F$8000))</f>
        <v>0</v>
      </c>
      <c r="H48" s="28">
        <f>SUMPRODUCT(('ILC Report'!$A$2:$A$8000='Active WWML'!$A48)*('ILC Report'!$BA$2:$BA$8000='Active WWML'!H$4)*('ILC Report'!$F$2:$F$8000))</f>
        <v>0</v>
      </c>
      <c r="I48" s="28">
        <f>SUMPRODUCT(('ILC Report'!$A$2:$A$8000='Active WWML'!$A48)*('ILC Report'!$BA$2:$BA$8000='Active WWML'!I$4)*('ILC Report'!$F$2:$F$8000))</f>
        <v>0</v>
      </c>
      <c r="K48" s="28" t="str">
        <f t="shared" si="0"/>
        <v>0</v>
      </c>
      <c r="L48" s="28" t="str">
        <f t="shared" si="1"/>
        <v>0</v>
      </c>
      <c r="M48" s="28" t="str">
        <f t="shared" si="2"/>
        <v>0</v>
      </c>
      <c r="O48" s="28">
        <f>SUMPRODUCT(('ILC Report'!$A$2:$A$8000='Active WWML'!$A48)*('ILC Report'!$BB$2:$BB$8000='Active WWML'!O$4)*('ILC Report'!$F$2:$F$8000))</f>
        <v>0</v>
      </c>
      <c r="P48" s="28">
        <f>SUMPRODUCT(('ILC Report'!$A$2:$A$8000='Active WWML'!$A48)*('ILC Report'!$BB$2:$BB$8000='Active WWML'!P$4)*('ILC Report'!$F$2:$F$8000))</f>
        <v>0</v>
      </c>
      <c r="Q48" s="28">
        <f>SUMPRODUCT(('ILC Report'!$A$2:$A$8000='Active WWML'!$A48)*('ILC Report'!$BB$2:$BB$8000='Active WWML'!Q$4)*('ILC Report'!$F$2:$F$8000))</f>
        <v>0</v>
      </c>
      <c r="R48" s="28">
        <f>SUMPRODUCT(('ILC Report'!$A$2:$A$8000='Active WWML'!$A48)*('ILC Report'!$BB$2:$BB$8000='Active WWML'!R$4)*('ILC Report'!$F$2:$F$8000))</f>
        <v>0</v>
      </c>
      <c r="S48" s="28">
        <f>SUMPRODUCT(('ILC Report'!$A$2:$A$8000='Active WWML'!$A48)*('ILC Report'!$BB$2:$BB$8000='Active WWML'!S$4)*('ILC Report'!$F$2:$F$8000))</f>
        <v>0</v>
      </c>
      <c r="T48" s="28">
        <f>SUMPRODUCT(('ILC Report'!$A$2:$A$8000='Active WWML'!$A48)*('ILC Report'!$BB$2:$BB$8000='Active WWML'!T$4)*('ILC Report'!$F$2:$F$8000))</f>
        <v>0</v>
      </c>
      <c r="U48" s="28">
        <f>SUMPRODUCT(('ILC Report'!$A$2:$A$8000='Active WWML'!$A48)*('ILC Report'!$BB$2:$BB$8000='Active WWML'!U$4)*('ILC Report'!$F$2:$F$8000))</f>
        <v>0</v>
      </c>
      <c r="V48" s="28">
        <f>SUMPRODUCT(('ILC Report'!$A$2:$A$8000='Active WWML'!$A48)*('ILC Report'!$BB$2:$BB$8000='Active WWML'!V$4)*('ILC Report'!$F$2:$F$8000))</f>
        <v>0</v>
      </c>
      <c r="W48" s="28">
        <f>SUMPRODUCT(('ILC Report'!$A$2:$A$8000='Active WWML'!$A48)*('ILC Report'!$BB$2:$BB$8000='Active WWML'!W$4)*('ILC Report'!$F$2:$F$8000))</f>
        <v>0</v>
      </c>
      <c r="X48" s="28">
        <f>SUMPRODUCT(('ILC Report'!$A$2:$A$8000='Active WWML'!$A48)*('ILC Report'!$BB$2:$BB$8000='Active WWML'!X$4)*('ILC Report'!$F$2:$F$8000))</f>
        <v>0</v>
      </c>
      <c r="Y48" s="28">
        <f>SUMPRODUCT(('ILC Report'!$A$2:$A$8000='Active WWML'!$A48)*('ILC Report'!$BB$2:$BB$8000='Active WWML'!Y$4)*('ILC Report'!$F$2:$F$8000))</f>
        <v>0</v>
      </c>
      <c r="Z48" s="28">
        <f>SUMPRODUCT(('ILC Report'!$A$2:$A$8000='Active WWML'!$A48)*('ILC Report'!$BB$2:$BB$8000='Active WWML'!Z$4)*('ILC Report'!$F$2:$F$8000))</f>
        <v>0</v>
      </c>
      <c r="AA48" s="28">
        <f>SUMPRODUCT(('ILC Report'!$A$2:$A$8000='Active WWML'!$A48)*('ILC Report'!$BB$2:$BB$8000='Active WWML'!AA$4)*('ILC Report'!$F$2:$F$8000))</f>
        <v>0</v>
      </c>
      <c r="AB48" s="28">
        <f>SUMPRODUCT(('ILC Report'!$A$2:$A$8000='Active WWML'!$A48)*('ILC Report'!$BB$2:$BB$8000='Active WWML'!AB$4)*('ILC Report'!$F$2:$F$8000))</f>
        <v>0</v>
      </c>
      <c r="AC48" s="28">
        <f>SUMPRODUCT(('ILC Report'!$A$2:$A$8000='Active WWML'!$A48)*('ILC Report'!$BB$2:$BB$8000='Active WWML'!AC$4)*('ILC Report'!$F$2:$F$8000))</f>
        <v>0</v>
      </c>
      <c r="AD48" s="28">
        <f>SUMPRODUCT(('ILC Report'!$A$2:$A$8000='Active WWML'!$A48)*('ILC Report'!$BB$2:$BB$8000='Active WWML'!AD$4)*('ILC Report'!$F$2:$F$8000))</f>
        <v>0</v>
      </c>
      <c r="AE48" s="28">
        <f>SUMPRODUCT(('ILC Report'!$A$2:$A$8000='Active WWML'!$A48)*('ILC Report'!$BB$2:$BB$8000='Active WWML'!AE$4)*('ILC Report'!$F$2:$F$8000))</f>
        <v>0</v>
      </c>
      <c r="AG48" s="28">
        <f>SUMPRODUCT(('ILC Report'!$A$2:$A$8000='Active WWML'!$A48)*('ILC Report'!$H$2:$H$8000='Active WWML'!AG$4)*('ILC Report'!$F$2:$F$8000))</f>
        <v>0</v>
      </c>
      <c r="AH48" s="28">
        <f>SUMPRODUCT(('ILC Report'!$A$2:$A$8000='Active WWML'!$A48)*('ILC Report'!$H$2:$H$8000='Active WWML'!AH$4)*('ILC Report'!$F$2:$F$8000))</f>
        <v>0</v>
      </c>
      <c r="AI48" s="28">
        <f>SUMPRODUCT(('ILC Report'!$A$2:$A$8000='Active WWML'!$A48)*('ILC Report'!$H$2:$H$8000='Active WWML'!AI$4)*('ILC Report'!$F$2:$F$8000))</f>
        <v>0</v>
      </c>
      <c r="AJ48" s="28">
        <f>SUMPRODUCT(('ILC Report'!$A$2:$A$8000='Active WWML'!$A48)*('ILC Report'!$H$2:$H$8000='Active WWML'!AJ$4)*('ILC Report'!$F$2:$F$8000))</f>
        <v>0</v>
      </c>
      <c r="AK48" s="28">
        <f t="shared" si="3"/>
        <v>0</v>
      </c>
    </row>
    <row r="49" spans="1:37" x14ac:dyDescent="0.3">
      <c r="A49" s="40" t="s">
        <v>952</v>
      </c>
      <c r="B49" s="11" t="s">
        <v>1343</v>
      </c>
      <c r="C49" s="11" t="s">
        <v>51</v>
      </c>
      <c r="D49" s="11" t="s">
        <v>1155</v>
      </c>
      <c r="E49" s="11" t="s">
        <v>1156</v>
      </c>
      <c r="G49" s="28">
        <f>SUMPRODUCT(('ILC Report'!$A$2:$A$8000='Active WWML'!$A49)*('ILC Report'!$BA$2:$BA$8000='Active WWML'!G$4)*('ILC Report'!$F$2:$F$8000))</f>
        <v>0</v>
      </c>
      <c r="H49" s="28">
        <f>SUMPRODUCT(('ILC Report'!$A$2:$A$8000='Active WWML'!$A49)*('ILC Report'!$BA$2:$BA$8000='Active WWML'!H$4)*('ILC Report'!$F$2:$F$8000))</f>
        <v>0</v>
      </c>
      <c r="I49" s="28">
        <f>SUMPRODUCT(('ILC Report'!$A$2:$A$8000='Active WWML'!$A49)*('ILC Report'!$BA$2:$BA$8000='Active WWML'!I$4)*('ILC Report'!$F$2:$F$8000))</f>
        <v>0</v>
      </c>
      <c r="K49" s="28" t="str">
        <f t="shared" si="0"/>
        <v>0</v>
      </c>
      <c r="L49" s="28" t="str">
        <f t="shared" si="1"/>
        <v>0</v>
      </c>
      <c r="M49" s="28" t="str">
        <f t="shared" si="2"/>
        <v>0</v>
      </c>
      <c r="O49" s="28">
        <f>SUMPRODUCT(('ILC Report'!$A$2:$A$8000='Active WWML'!$A49)*('ILC Report'!$BB$2:$BB$8000='Active WWML'!O$4)*('ILC Report'!$F$2:$F$8000))</f>
        <v>0</v>
      </c>
      <c r="P49" s="28">
        <f>SUMPRODUCT(('ILC Report'!$A$2:$A$8000='Active WWML'!$A49)*('ILC Report'!$BB$2:$BB$8000='Active WWML'!P$4)*('ILC Report'!$F$2:$F$8000))</f>
        <v>0</v>
      </c>
      <c r="Q49" s="28">
        <f>SUMPRODUCT(('ILC Report'!$A$2:$A$8000='Active WWML'!$A49)*('ILC Report'!$BB$2:$BB$8000='Active WWML'!Q$4)*('ILC Report'!$F$2:$F$8000))</f>
        <v>0</v>
      </c>
      <c r="R49" s="28">
        <f>SUMPRODUCT(('ILC Report'!$A$2:$A$8000='Active WWML'!$A49)*('ILC Report'!$BB$2:$BB$8000='Active WWML'!R$4)*('ILC Report'!$F$2:$F$8000))</f>
        <v>0</v>
      </c>
      <c r="S49" s="28">
        <f>SUMPRODUCT(('ILC Report'!$A$2:$A$8000='Active WWML'!$A49)*('ILC Report'!$BB$2:$BB$8000='Active WWML'!S$4)*('ILC Report'!$F$2:$F$8000))</f>
        <v>0</v>
      </c>
      <c r="T49" s="28">
        <f>SUMPRODUCT(('ILC Report'!$A$2:$A$8000='Active WWML'!$A49)*('ILC Report'!$BB$2:$BB$8000='Active WWML'!T$4)*('ILC Report'!$F$2:$F$8000))</f>
        <v>0</v>
      </c>
      <c r="U49" s="28">
        <f>SUMPRODUCT(('ILC Report'!$A$2:$A$8000='Active WWML'!$A49)*('ILC Report'!$BB$2:$BB$8000='Active WWML'!U$4)*('ILC Report'!$F$2:$F$8000))</f>
        <v>0</v>
      </c>
      <c r="V49" s="28">
        <f>SUMPRODUCT(('ILC Report'!$A$2:$A$8000='Active WWML'!$A49)*('ILC Report'!$BB$2:$BB$8000='Active WWML'!V$4)*('ILC Report'!$F$2:$F$8000))</f>
        <v>0</v>
      </c>
      <c r="W49" s="28">
        <f>SUMPRODUCT(('ILC Report'!$A$2:$A$8000='Active WWML'!$A49)*('ILC Report'!$BB$2:$BB$8000='Active WWML'!W$4)*('ILC Report'!$F$2:$F$8000))</f>
        <v>0</v>
      </c>
      <c r="X49" s="28">
        <f>SUMPRODUCT(('ILC Report'!$A$2:$A$8000='Active WWML'!$A49)*('ILC Report'!$BB$2:$BB$8000='Active WWML'!X$4)*('ILC Report'!$F$2:$F$8000))</f>
        <v>0</v>
      </c>
      <c r="Y49" s="28">
        <f>SUMPRODUCT(('ILC Report'!$A$2:$A$8000='Active WWML'!$A49)*('ILC Report'!$BB$2:$BB$8000='Active WWML'!Y$4)*('ILC Report'!$F$2:$F$8000))</f>
        <v>0</v>
      </c>
      <c r="Z49" s="28">
        <f>SUMPRODUCT(('ILC Report'!$A$2:$A$8000='Active WWML'!$A49)*('ILC Report'!$BB$2:$BB$8000='Active WWML'!Z$4)*('ILC Report'!$F$2:$F$8000))</f>
        <v>0</v>
      </c>
      <c r="AA49" s="28">
        <f>SUMPRODUCT(('ILC Report'!$A$2:$A$8000='Active WWML'!$A49)*('ILC Report'!$BB$2:$BB$8000='Active WWML'!AA$4)*('ILC Report'!$F$2:$F$8000))</f>
        <v>0</v>
      </c>
      <c r="AB49" s="28">
        <f>SUMPRODUCT(('ILC Report'!$A$2:$A$8000='Active WWML'!$A49)*('ILC Report'!$BB$2:$BB$8000='Active WWML'!AB$4)*('ILC Report'!$F$2:$F$8000))</f>
        <v>0</v>
      </c>
      <c r="AC49" s="28">
        <f>SUMPRODUCT(('ILC Report'!$A$2:$A$8000='Active WWML'!$A49)*('ILC Report'!$BB$2:$BB$8000='Active WWML'!AC$4)*('ILC Report'!$F$2:$F$8000))</f>
        <v>0</v>
      </c>
      <c r="AD49" s="28">
        <f>SUMPRODUCT(('ILC Report'!$A$2:$A$8000='Active WWML'!$A49)*('ILC Report'!$BB$2:$BB$8000='Active WWML'!AD$4)*('ILC Report'!$F$2:$F$8000))</f>
        <v>0</v>
      </c>
      <c r="AE49" s="28">
        <f>SUMPRODUCT(('ILC Report'!$A$2:$A$8000='Active WWML'!$A49)*('ILC Report'!$BB$2:$BB$8000='Active WWML'!AE$4)*('ILC Report'!$F$2:$F$8000))</f>
        <v>0</v>
      </c>
      <c r="AG49" s="28">
        <f>SUMPRODUCT(('ILC Report'!$A$2:$A$8000='Active WWML'!$A49)*('ILC Report'!$H$2:$H$8000='Active WWML'!AG$4)*('ILC Report'!$F$2:$F$8000))</f>
        <v>0</v>
      </c>
      <c r="AH49" s="28">
        <f>SUMPRODUCT(('ILC Report'!$A$2:$A$8000='Active WWML'!$A49)*('ILC Report'!$H$2:$H$8000='Active WWML'!AH$4)*('ILC Report'!$F$2:$F$8000))</f>
        <v>0</v>
      </c>
      <c r="AI49" s="28">
        <f>SUMPRODUCT(('ILC Report'!$A$2:$A$8000='Active WWML'!$A49)*('ILC Report'!$H$2:$H$8000='Active WWML'!AI$4)*('ILC Report'!$F$2:$F$8000))</f>
        <v>0</v>
      </c>
      <c r="AJ49" s="28">
        <f>SUMPRODUCT(('ILC Report'!$A$2:$A$8000='Active WWML'!$A49)*('ILC Report'!$H$2:$H$8000='Active WWML'!AJ$4)*('ILC Report'!$F$2:$F$8000))</f>
        <v>0</v>
      </c>
      <c r="AK49" s="28">
        <f t="shared" si="3"/>
        <v>0</v>
      </c>
    </row>
    <row r="50" spans="1:37" x14ac:dyDescent="0.3">
      <c r="A50" s="40" t="s">
        <v>878</v>
      </c>
      <c r="B50" s="11" t="s">
        <v>1250</v>
      </c>
      <c r="C50" s="11" t="s">
        <v>1158</v>
      </c>
      <c r="D50" s="11" t="s">
        <v>1155</v>
      </c>
      <c r="E50" s="11" t="s">
        <v>1156</v>
      </c>
      <c r="G50" s="28">
        <f>SUMPRODUCT(('ILC Report'!$A$2:$A$8000='Active WWML'!$A50)*('ILC Report'!$BA$2:$BA$8000='Active WWML'!G$4)*('ILC Report'!$F$2:$F$8000))</f>
        <v>0</v>
      </c>
      <c r="H50" s="28">
        <f>SUMPRODUCT(('ILC Report'!$A$2:$A$8000='Active WWML'!$A50)*('ILC Report'!$BA$2:$BA$8000='Active WWML'!H$4)*('ILC Report'!$F$2:$F$8000))</f>
        <v>0</v>
      </c>
      <c r="I50" s="28">
        <f>SUMPRODUCT(('ILC Report'!$A$2:$A$8000='Active WWML'!$A50)*('ILC Report'!$BA$2:$BA$8000='Active WWML'!I$4)*('ILC Report'!$F$2:$F$8000))</f>
        <v>0</v>
      </c>
      <c r="K50" s="28" t="str">
        <f t="shared" si="0"/>
        <v>0</v>
      </c>
      <c r="L50" s="28" t="str">
        <f t="shared" si="1"/>
        <v>0</v>
      </c>
      <c r="M50" s="28" t="str">
        <f t="shared" si="2"/>
        <v>0</v>
      </c>
      <c r="O50" s="28">
        <f>SUMPRODUCT(('ILC Report'!$A$2:$A$8000='Active WWML'!$A50)*('ILC Report'!$BB$2:$BB$8000='Active WWML'!O$4)*('ILC Report'!$F$2:$F$8000))</f>
        <v>0</v>
      </c>
      <c r="P50" s="28">
        <f>SUMPRODUCT(('ILC Report'!$A$2:$A$8000='Active WWML'!$A50)*('ILC Report'!$BB$2:$BB$8000='Active WWML'!P$4)*('ILC Report'!$F$2:$F$8000))</f>
        <v>0</v>
      </c>
      <c r="Q50" s="28">
        <f>SUMPRODUCT(('ILC Report'!$A$2:$A$8000='Active WWML'!$A50)*('ILC Report'!$BB$2:$BB$8000='Active WWML'!Q$4)*('ILC Report'!$F$2:$F$8000))</f>
        <v>0</v>
      </c>
      <c r="R50" s="28">
        <f>SUMPRODUCT(('ILC Report'!$A$2:$A$8000='Active WWML'!$A50)*('ILC Report'!$BB$2:$BB$8000='Active WWML'!R$4)*('ILC Report'!$F$2:$F$8000))</f>
        <v>0</v>
      </c>
      <c r="S50" s="28">
        <f>SUMPRODUCT(('ILC Report'!$A$2:$A$8000='Active WWML'!$A50)*('ILC Report'!$BB$2:$BB$8000='Active WWML'!S$4)*('ILC Report'!$F$2:$F$8000))</f>
        <v>0</v>
      </c>
      <c r="T50" s="28">
        <f>SUMPRODUCT(('ILC Report'!$A$2:$A$8000='Active WWML'!$A50)*('ILC Report'!$BB$2:$BB$8000='Active WWML'!T$4)*('ILC Report'!$F$2:$F$8000))</f>
        <v>0</v>
      </c>
      <c r="U50" s="28">
        <f>SUMPRODUCT(('ILC Report'!$A$2:$A$8000='Active WWML'!$A50)*('ILC Report'!$BB$2:$BB$8000='Active WWML'!U$4)*('ILC Report'!$F$2:$F$8000))</f>
        <v>0</v>
      </c>
      <c r="V50" s="28">
        <f>SUMPRODUCT(('ILC Report'!$A$2:$A$8000='Active WWML'!$A50)*('ILC Report'!$BB$2:$BB$8000='Active WWML'!V$4)*('ILC Report'!$F$2:$F$8000))</f>
        <v>0</v>
      </c>
      <c r="W50" s="28">
        <f>SUMPRODUCT(('ILC Report'!$A$2:$A$8000='Active WWML'!$A50)*('ILC Report'!$BB$2:$BB$8000='Active WWML'!W$4)*('ILC Report'!$F$2:$F$8000))</f>
        <v>0</v>
      </c>
      <c r="X50" s="28">
        <f>SUMPRODUCT(('ILC Report'!$A$2:$A$8000='Active WWML'!$A50)*('ILC Report'!$BB$2:$BB$8000='Active WWML'!X$4)*('ILC Report'!$F$2:$F$8000))</f>
        <v>0</v>
      </c>
      <c r="Y50" s="28">
        <f>SUMPRODUCT(('ILC Report'!$A$2:$A$8000='Active WWML'!$A50)*('ILC Report'!$BB$2:$BB$8000='Active WWML'!Y$4)*('ILC Report'!$F$2:$F$8000))</f>
        <v>0</v>
      </c>
      <c r="Z50" s="28">
        <f>SUMPRODUCT(('ILC Report'!$A$2:$A$8000='Active WWML'!$A50)*('ILC Report'!$BB$2:$BB$8000='Active WWML'!Z$4)*('ILC Report'!$F$2:$F$8000))</f>
        <v>0</v>
      </c>
      <c r="AA50" s="28">
        <f>SUMPRODUCT(('ILC Report'!$A$2:$A$8000='Active WWML'!$A50)*('ILC Report'!$BB$2:$BB$8000='Active WWML'!AA$4)*('ILC Report'!$F$2:$F$8000))</f>
        <v>0</v>
      </c>
      <c r="AB50" s="28">
        <f>SUMPRODUCT(('ILC Report'!$A$2:$A$8000='Active WWML'!$A50)*('ILC Report'!$BB$2:$BB$8000='Active WWML'!AB$4)*('ILC Report'!$F$2:$F$8000))</f>
        <v>0</v>
      </c>
      <c r="AC50" s="28">
        <f>SUMPRODUCT(('ILC Report'!$A$2:$A$8000='Active WWML'!$A50)*('ILC Report'!$BB$2:$BB$8000='Active WWML'!AC$4)*('ILC Report'!$F$2:$F$8000))</f>
        <v>0</v>
      </c>
      <c r="AD50" s="28">
        <f>SUMPRODUCT(('ILC Report'!$A$2:$A$8000='Active WWML'!$A50)*('ILC Report'!$BB$2:$BB$8000='Active WWML'!AD$4)*('ILC Report'!$F$2:$F$8000))</f>
        <v>0</v>
      </c>
      <c r="AE50" s="28">
        <f>SUMPRODUCT(('ILC Report'!$A$2:$A$8000='Active WWML'!$A50)*('ILC Report'!$BB$2:$BB$8000='Active WWML'!AE$4)*('ILC Report'!$F$2:$F$8000))</f>
        <v>0</v>
      </c>
      <c r="AG50" s="28">
        <f>SUMPRODUCT(('ILC Report'!$A$2:$A$8000='Active WWML'!$A50)*('ILC Report'!$H$2:$H$8000='Active WWML'!AG$4)*('ILC Report'!$F$2:$F$8000))</f>
        <v>0</v>
      </c>
      <c r="AH50" s="28">
        <f>SUMPRODUCT(('ILC Report'!$A$2:$A$8000='Active WWML'!$A50)*('ILC Report'!$H$2:$H$8000='Active WWML'!AH$4)*('ILC Report'!$F$2:$F$8000))</f>
        <v>0</v>
      </c>
      <c r="AI50" s="28">
        <f>SUMPRODUCT(('ILC Report'!$A$2:$A$8000='Active WWML'!$A50)*('ILC Report'!$H$2:$H$8000='Active WWML'!AI$4)*('ILC Report'!$F$2:$F$8000))</f>
        <v>0</v>
      </c>
      <c r="AJ50" s="28">
        <f>SUMPRODUCT(('ILC Report'!$A$2:$A$8000='Active WWML'!$A50)*('ILC Report'!$H$2:$H$8000='Active WWML'!AJ$4)*('ILC Report'!$F$2:$F$8000))</f>
        <v>0</v>
      </c>
      <c r="AK50" s="28">
        <f t="shared" si="3"/>
        <v>0</v>
      </c>
    </row>
    <row r="51" spans="1:37" x14ac:dyDescent="0.3">
      <c r="A51" s="40" t="s">
        <v>905</v>
      </c>
      <c r="B51" s="11" t="s">
        <v>1332</v>
      </c>
      <c r="C51" s="11" t="s">
        <v>1158</v>
      </c>
      <c r="D51" s="11" t="s">
        <v>1155</v>
      </c>
      <c r="E51" s="11" t="s">
        <v>1156</v>
      </c>
      <c r="G51" s="28">
        <f>SUMPRODUCT(('ILC Report'!$A$2:$A$8000='Active WWML'!$A51)*('ILC Report'!$BA$2:$BA$8000='Active WWML'!G$4)*('ILC Report'!$F$2:$F$8000))</f>
        <v>0</v>
      </c>
      <c r="H51" s="28">
        <f>SUMPRODUCT(('ILC Report'!$A$2:$A$8000='Active WWML'!$A51)*('ILC Report'!$BA$2:$BA$8000='Active WWML'!H$4)*('ILC Report'!$F$2:$F$8000))</f>
        <v>0</v>
      </c>
      <c r="I51" s="28">
        <f>SUMPRODUCT(('ILC Report'!$A$2:$A$8000='Active WWML'!$A51)*('ILC Report'!$BA$2:$BA$8000='Active WWML'!I$4)*('ILC Report'!$F$2:$F$8000))</f>
        <v>0</v>
      </c>
      <c r="K51" s="28" t="str">
        <f t="shared" si="0"/>
        <v>0</v>
      </c>
      <c r="L51" s="28" t="str">
        <f t="shared" si="1"/>
        <v>0</v>
      </c>
      <c r="M51" s="28" t="str">
        <f t="shared" si="2"/>
        <v>0</v>
      </c>
      <c r="O51" s="28">
        <f>SUMPRODUCT(('ILC Report'!$A$2:$A$8000='Active WWML'!$A51)*('ILC Report'!$BB$2:$BB$8000='Active WWML'!O$4)*('ILC Report'!$F$2:$F$8000))</f>
        <v>0</v>
      </c>
      <c r="P51" s="28">
        <f>SUMPRODUCT(('ILC Report'!$A$2:$A$8000='Active WWML'!$A51)*('ILC Report'!$BB$2:$BB$8000='Active WWML'!P$4)*('ILC Report'!$F$2:$F$8000))</f>
        <v>0</v>
      </c>
      <c r="Q51" s="28">
        <f>SUMPRODUCT(('ILC Report'!$A$2:$A$8000='Active WWML'!$A51)*('ILC Report'!$BB$2:$BB$8000='Active WWML'!Q$4)*('ILC Report'!$F$2:$F$8000))</f>
        <v>0</v>
      </c>
      <c r="R51" s="28">
        <f>SUMPRODUCT(('ILC Report'!$A$2:$A$8000='Active WWML'!$A51)*('ILC Report'!$BB$2:$BB$8000='Active WWML'!R$4)*('ILC Report'!$F$2:$F$8000))</f>
        <v>0</v>
      </c>
      <c r="S51" s="28">
        <f>SUMPRODUCT(('ILC Report'!$A$2:$A$8000='Active WWML'!$A51)*('ILC Report'!$BB$2:$BB$8000='Active WWML'!S$4)*('ILC Report'!$F$2:$F$8000))</f>
        <v>0</v>
      </c>
      <c r="T51" s="28">
        <f>SUMPRODUCT(('ILC Report'!$A$2:$A$8000='Active WWML'!$A51)*('ILC Report'!$BB$2:$BB$8000='Active WWML'!T$4)*('ILC Report'!$F$2:$F$8000))</f>
        <v>0</v>
      </c>
      <c r="U51" s="28">
        <f>SUMPRODUCT(('ILC Report'!$A$2:$A$8000='Active WWML'!$A51)*('ILC Report'!$BB$2:$BB$8000='Active WWML'!U$4)*('ILC Report'!$F$2:$F$8000))</f>
        <v>0</v>
      </c>
      <c r="V51" s="28">
        <f>SUMPRODUCT(('ILC Report'!$A$2:$A$8000='Active WWML'!$A51)*('ILC Report'!$BB$2:$BB$8000='Active WWML'!V$4)*('ILC Report'!$F$2:$F$8000))</f>
        <v>0</v>
      </c>
      <c r="W51" s="28">
        <f>SUMPRODUCT(('ILC Report'!$A$2:$A$8000='Active WWML'!$A51)*('ILC Report'!$BB$2:$BB$8000='Active WWML'!W$4)*('ILC Report'!$F$2:$F$8000))</f>
        <v>0</v>
      </c>
      <c r="X51" s="28">
        <f>SUMPRODUCT(('ILC Report'!$A$2:$A$8000='Active WWML'!$A51)*('ILC Report'!$BB$2:$BB$8000='Active WWML'!X$4)*('ILC Report'!$F$2:$F$8000))</f>
        <v>0</v>
      </c>
      <c r="Y51" s="28">
        <f>SUMPRODUCT(('ILC Report'!$A$2:$A$8000='Active WWML'!$A51)*('ILC Report'!$BB$2:$BB$8000='Active WWML'!Y$4)*('ILC Report'!$F$2:$F$8000))</f>
        <v>0</v>
      </c>
      <c r="Z51" s="28">
        <f>SUMPRODUCT(('ILC Report'!$A$2:$A$8000='Active WWML'!$A51)*('ILC Report'!$BB$2:$BB$8000='Active WWML'!Z$4)*('ILC Report'!$F$2:$F$8000))</f>
        <v>0</v>
      </c>
      <c r="AA51" s="28">
        <f>SUMPRODUCT(('ILC Report'!$A$2:$A$8000='Active WWML'!$A51)*('ILC Report'!$BB$2:$BB$8000='Active WWML'!AA$4)*('ILC Report'!$F$2:$F$8000))</f>
        <v>0</v>
      </c>
      <c r="AB51" s="28">
        <f>SUMPRODUCT(('ILC Report'!$A$2:$A$8000='Active WWML'!$A51)*('ILC Report'!$BB$2:$BB$8000='Active WWML'!AB$4)*('ILC Report'!$F$2:$F$8000))</f>
        <v>0</v>
      </c>
      <c r="AC51" s="28">
        <f>SUMPRODUCT(('ILC Report'!$A$2:$A$8000='Active WWML'!$A51)*('ILC Report'!$BB$2:$BB$8000='Active WWML'!AC$4)*('ILC Report'!$F$2:$F$8000))</f>
        <v>0</v>
      </c>
      <c r="AD51" s="28">
        <f>SUMPRODUCT(('ILC Report'!$A$2:$A$8000='Active WWML'!$A51)*('ILC Report'!$BB$2:$BB$8000='Active WWML'!AD$4)*('ILC Report'!$F$2:$F$8000))</f>
        <v>0</v>
      </c>
      <c r="AE51" s="28">
        <f>SUMPRODUCT(('ILC Report'!$A$2:$A$8000='Active WWML'!$A51)*('ILC Report'!$BB$2:$BB$8000='Active WWML'!AE$4)*('ILC Report'!$F$2:$F$8000))</f>
        <v>0</v>
      </c>
      <c r="AG51" s="28">
        <f>SUMPRODUCT(('ILC Report'!$A$2:$A$8000='Active WWML'!$A51)*('ILC Report'!$H$2:$H$8000='Active WWML'!AG$4)*('ILC Report'!$F$2:$F$8000))</f>
        <v>0</v>
      </c>
      <c r="AH51" s="28">
        <f>SUMPRODUCT(('ILC Report'!$A$2:$A$8000='Active WWML'!$A51)*('ILC Report'!$H$2:$H$8000='Active WWML'!AH$4)*('ILC Report'!$F$2:$F$8000))</f>
        <v>0</v>
      </c>
      <c r="AI51" s="28">
        <f>SUMPRODUCT(('ILC Report'!$A$2:$A$8000='Active WWML'!$A51)*('ILC Report'!$H$2:$H$8000='Active WWML'!AI$4)*('ILC Report'!$F$2:$F$8000))</f>
        <v>0</v>
      </c>
      <c r="AJ51" s="28">
        <f>SUMPRODUCT(('ILC Report'!$A$2:$A$8000='Active WWML'!$A51)*('ILC Report'!$H$2:$H$8000='Active WWML'!AJ$4)*('ILC Report'!$F$2:$F$8000))</f>
        <v>0</v>
      </c>
      <c r="AK51" s="28">
        <f t="shared" si="3"/>
        <v>0</v>
      </c>
    </row>
    <row r="52" spans="1:37" x14ac:dyDescent="0.3">
      <c r="A52" s="40" t="s">
        <v>1551</v>
      </c>
      <c r="B52" s="11" t="s">
        <v>1671</v>
      </c>
      <c r="C52" s="11" t="s">
        <v>1163</v>
      </c>
      <c r="D52" s="11" t="s">
        <v>1155</v>
      </c>
      <c r="E52" s="11" t="s">
        <v>1156</v>
      </c>
      <c r="G52" s="28">
        <f>SUMPRODUCT(('ILC Report'!$A$2:$A$8000='Active WWML'!$A52)*('ILC Report'!$BA$2:$BA$8000='Active WWML'!G$4)*('ILC Report'!$F$2:$F$8000))</f>
        <v>0</v>
      </c>
      <c r="H52" s="28">
        <f>SUMPRODUCT(('ILC Report'!$A$2:$A$8000='Active WWML'!$A52)*('ILC Report'!$BA$2:$BA$8000='Active WWML'!H$4)*('ILC Report'!$F$2:$F$8000))</f>
        <v>0</v>
      </c>
      <c r="I52" s="28">
        <f>SUMPRODUCT(('ILC Report'!$A$2:$A$8000='Active WWML'!$A52)*('ILC Report'!$BA$2:$BA$8000='Active WWML'!I$4)*('ILC Report'!$F$2:$F$8000))</f>
        <v>0</v>
      </c>
      <c r="K52" s="28" t="str">
        <f t="shared" si="0"/>
        <v>0</v>
      </c>
      <c r="L52" s="28" t="str">
        <f t="shared" si="1"/>
        <v>0</v>
      </c>
      <c r="M52" s="28" t="str">
        <f t="shared" si="2"/>
        <v>0</v>
      </c>
      <c r="O52" s="28">
        <f>SUMPRODUCT(('ILC Report'!$A$2:$A$8000='Active WWML'!$A52)*('ILC Report'!$BB$2:$BB$8000='Active WWML'!O$4)*('ILC Report'!$F$2:$F$8000))</f>
        <v>0</v>
      </c>
      <c r="P52" s="28">
        <f>SUMPRODUCT(('ILC Report'!$A$2:$A$8000='Active WWML'!$A52)*('ILC Report'!$BB$2:$BB$8000='Active WWML'!P$4)*('ILC Report'!$F$2:$F$8000))</f>
        <v>0</v>
      </c>
      <c r="Q52" s="28">
        <f>SUMPRODUCT(('ILC Report'!$A$2:$A$8000='Active WWML'!$A52)*('ILC Report'!$BB$2:$BB$8000='Active WWML'!Q$4)*('ILC Report'!$F$2:$F$8000))</f>
        <v>0</v>
      </c>
      <c r="R52" s="28">
        <f>SUMPRODUCT(('ILC Report'!$A$2:$A$8000='Active WWML'!$A52)*('ILC Report'!$BB$2:$BB$8000='Active WWML'!R$4)*('ILC Report'!$F$2:$F$8000))</f>
        <v>0</v>
      </c>
      <c r="S52" s="28">
        <f>SUMPRODUCT(('ILC Report'!$A$2:$A$8000='Active WWML'!$A52)*('ILC Report'!$BB$2:$BB$8000='Active WWML'!S$4)*('ILC Report'!$F$2:$F$8000))</f>
        <v>0</v>
      </c>
      <c r="T52" s="28">
        <f>SUMPRODUCT(('ILC Report'!$A$2:$A$8000='Active WWML'!$A52)*('ILC Report'!$BB$2:$BB$8000='Active WWML'!T$4)*('ILC Report'!$F$2:$F$8000))</f>
        <v>0</v>
      </c>
      <c r="U52" s="28">
        <f>SUMPRODUCT(('ILC Report'!$A$2:$A$8000='Active WWML'!$A52)*('ILC Report'!$BB$2:$BB$8000='Active WWML'!U$4)*('ILC Report'!$F$2:$F$8000))</f>
        <v>0</v>
      </c>
      <c r="V52" s="28">
        <f>SUMPRODUCT(('ILC Report'!$A$2:$A$8000='Active WWML'!$A52)*('ILC Report'!$BB$2:$BB$8000='Active WWML'!V$4)*('ILC Report'!$F$2:$F$8000))</f>
        <v>0</v>
      </c>
      <c r="W52" s="28">
        <f>SUMPRODUCT(('ILC Report'!$A$2:$A$8000='Active WWML'!$A52)*('ILC Report'!$BB$2:$BB$8000='Active WWML'!W$4)*('ILC Report'!$F$2:$F$8000))</f>
        <v>0</v>
      </c>
      <c r="X52" s="28">
        <f>SUMPRODUCT(('ILC Report'!$A$2:$A$8000='Active WWML'!$A52)*('ILC Report'!$BB$2:$BB$8000='Active WWML'!X$4)*('ILC Report'!$F$2:$F$8000))</f>
        <v>0</v>
      </c>
      <c r="Y52" s="28">
        <f>SUMPRODUCT(('ILC Report'!$A$2:$A$8000='Active WWML'!$A52)*('ILC Report'!$BB$2:$BB$8000='Active WWML'!Y$4)*('ILC Report'!$F$2:$F$8000))</f>
        <v>0</v>
      </c>
      <c r="Z52" s="28">
        <f>SUMPRODUCT(('ILC Report'!$A$2:$A$8000='Active WWML'!$A52)*('ILC Report'!$BB$2:$BB$8000='Active WWML'!Z$4)*('ILC Report'!$F$2:$F$8000))</f>
        <v>0</v>
      </c>
      <c r="AA52" s="28">
        <f>SUMPRODUCT(('ILC Report'!$A$2:$A$8000='Active WWML'!$A52)*('ILC Report'!$BB$2:$BB$8000='Active WWML'!AA$4)*('ILC Report'!$F$2:$F$8000))</f>
        <v>0</v>
      </c>
      <c r="AB52" s="28">
        <f>SUMPRODUCT(('ILC Report'!$A$2:$A$8000='Active WWML'!$A52)*('ILC Report'!$BB$2:$BB$8000='Active WWML'!AB$4)*('ILC Report'!$F$2:$F$8000))</f>
        <v>0</v>
      </c>
      <c r="AC52" s="28">
        <f>SUMPRODUCT(('ILC Report'!$A$2:$A$8000='Active WWML'!$A52)*('ILC Report'!$BB$2:$BB$8000='Active WWML'!AC$4)*('ILC Report'!$F$2:$F$8000))</f>
        <v>0</v>
      </c>
      <c r="AD52" s="28">
        <f>SUMPRODUCT(('ILC Report'!$A$2:$A$8000='Active WWML'!$A52)*('ILC Report'!$BB$2:$BB$8000='Active WWML'!AD$4)*('ILC Report'!$F$2:$F$8000))</f>
        <v>0</v>
      </c>
      <c r="AE52" s="28">
        <f>SUMPRODUCT(('ILC Report'!$A$2:$A$8000='Active WWML'!$A52)*('ILC Report'!$BB$2:$BB$8000='Active WWML'!AE$4)*('ILC Report'!$F$2:$F$8000))</f>
        <v>0</v>
      </c>
      <c r="AG52" s="28">
        <f>SUMPRODUCT(('ILC Report'!$A$2:$A$8000='Active WWML'!$A52)*('ILC Report'!$H$2:$H$8000='Active WWML'!AG$4)*('ILC Report'!$F$2:$F$8000))</f>
        <v>0</v>
      </c>
      <c r="AH52" s="28">
        <f>SUMPRODUCT(('ILC Report'!$A$2:$A$8000='Active WWML'!$A52)*('ILC Report'!$H$2:$H$8000='Active WWML'!AH$4)*('ILC Report'!$F$2:$F$8000))</f>
        <v>0</v>
      </c>
      <c r="AI52" s="28">
        <f>SUMPRODUCT(('ILC Report'!$A$2:$A$8000='Active WWML'!$A52)*('ILC Report'!$H$2:$H$8000='Active WWML'!AI$4)*('ILC Report'!$F$2:$F$8000))</f>
        <v>0</v>
      </c>
      <c r="AJ52" s="28">
        <f>SUMPRODUCT(('ILC Report'!$A$2:$A$8000='Active WWML'!$A52)*('ILC Report'!$H$2:$H$8000='Active WWML'!AJ$4)*('ILC Report'!$F$2:$F$8000))</f>
        <v>0</v>
      </c>
      <c r="AK52" s="28">
        <f t="shared" si="3"/>
        <v>0</v>
      </c>
    </row>
    <row r="53" spans="1:37" x14ac:dyDescent="0.3">
      <c r="A53" s="40">
        <v>64269</v>
      </c>
      <c r="B53" s="11" t="s">
        <v>1341</v>
      </c>
      <c r="C53" s="11" t="s">
        <v>1158</v>
      </c>
      <c r="D53" s="11" t="s">
        <v>1155</v>
      </c>
      <c r="E53" s="11" t="s">
        <v>1156</v>
      </c>
      <c r="G53" s="28">
        <f>SUMPRODUCT(('ILC Report'!$A$2:$A$8000='Active WWML'!$A53)*('ILC Report'!$BA$2:$BA$8000='Active WWML'!G$4)*('ILC Report'!$F$2:$F$8000))</f>
        <v>0</v>
      </c>
      <c r="H53" s="28">
        <f>SUMPRODUCT(('ILC Report'!$A$2:$A$8000='Active WWML'!$A53)*('ILC Report'!$BA$2:$BA$8000='Active WWML'!H$4)*('ILC Report'!$F$2:$F$8000))</f>
        <v>0</v>
      </c>
      <c r="I53" s="28">
        <f>SUMPRODUCT(('ILC Report'!$A$2:$A$8000='Active WWML'!$A53)*('ILC Report'!$BA$2:$BA$8000='Active WWML'!I$4)*('ILC Report'!$F$2:$F$8000))</f>
        <v>0</v>
      </c>
      <c r="K53" s="28" t="str">
        <f t="shared" si="0"/>
        <v>0</v>
      </c>
      <c r="L53" s="28" t="str">
        <f t="shared" si="1"/>
        <v>0</v>
      </c>
      <c r="M53" s="28" t="str">
        <f t="shared" si="2"/>
        <v>0</v>
      </c>
      <c r="O53" s="28">
        <f>SUMPRODUCT(('ILC Report'!$A$2:$A$8000='Active WWML'!$A53)*('ILC Report'!$BB$2:$BB$8000='Active WWML'!O$4)*('ILC Report'!$F$2:$F$8000))</f>
        <v>0</v>
      </c>
      <c r="P53" s="28">
        <f>SUMPRODUCT(('ILC Report'!$A$2:$A$8000='Active WWML'!$A53)*('ILC Report'!$BB$2:$BB$8000='Active WWML'!P$4)*('ILC Report'!$F$2:$F$8000))</f>
        <v>0</v>
      </c>
      <c r="Q53" s="28">
        <f>SUMPRODUCT(('ILC Report'!$A$2:$A$8000='Active WWML'!$A53)*('ILC Report'!$BB$2:$BB$8000='Active WWML'!Q$4)*('ILC Report'!$F$2:$F$8000))</f>
        <v>0</v>
      </c>
      <c r="R53" s="28">
        <f>SUMPRODUCT(('ILC Report'!$A$2:$A$8000='Active WWML'!$A53)*('ILC Report'!$BB$2:$BB$8000='Active WWML'!R$4)*('ILC Report'!$F$2:$F$8000))</f>
        <v>0</v>
      </c>
      <c r="S53" s="28">
        <f>SUMPRODUCT(('ILC Report'!$A$2:$A$8000='Active WWML'!$A53)*('ILC Report'!$BB$2:$BB$8000='Active WWML'!S$4)*('ILC Report'!$F$2:$F$8000))</f>
        <v>0</v>
      </c>
      <c r="T53" s="28">
        <f>SUMPRODUCT(('ILC Report'!$A$2:$A$8000='Active WWML'!$A53)*('ILC Report'!$BB$2:$BB$8000='Active WWML'!T$4)*('ILC Report'!$F$2:$F$8000))</f>
        <v>0</v>
      </c>
      <c r="U53" s="28">
        <f>SUMPRODUCT(('ILC Report'!$A$2:$A$8000='Active WWML'!$A53)*('ILC Report'!$BB$2:$BB$8000='Active WWML'!U$4)*('ILC Report'!$F$2:$F$8000))</f>
        <v>0</v>
      </c>
      <c r="V53" s="28">
        <f>SUMPRODUCT(('ILC Report'!$A$2:$A$8000='Active WWML'!$A53)*('ILC Report'!$BB$2:$BB$8000='Active WWML'!V$4)*('ILC Report'!$F$2:$F$8000))</f>
        <v>0</v>
      </c>
      <c r="W53" s="28">
        <f>SUMPRODUCT(('ILC Report'!$A$2:$A$8000='Active WWML'!$A53)*('ILC Report'!$BB$2:$BB$8000='Active WWML'!W$4)*('ILC Report'!$F$2:$F$8000))</f>
        <v>0</v>
      </c>
      <c r="X53" s="28">
        <f>SUMPRODUCT(('ILC Report'!$A$2:$A$8000='Active WWML'!$A53)*('ILC Report'!$BB$2:$BB$8000='Active WWML'!X$4)*('ILC Report'!$F$2:$F$8000))</f>
        <v>0</v>
      </c>
      <c r="Y53" s="28">
        <f>SUMPRODUCT(('ILC Report'!$A$2:$A$8000='Active WWML'!$A53)*('ILC Report'!$BB$2:$BB$8000='Active WWML'!Y$4)*('ILC Report'!$F$2:$F$8000))</f>
        <v>0</v>
      </c>
      <c r="Z53" s="28">
        <f>SUMPRODUCT(('ILC Report'!$A$2:$A$8000='Active WWML'!$A53)*('ILC Report'!$BB$2:$BB$8000='Active WWML'!Z$4)*('ILC Report'!$F$2:$F$8000))</f>
        <v>0</v>
      </c>
      <c r="AA53" s="28">
        <f>SUMPRODUCT(('ILC Report'!$A$2:$A$8000='Active WWML'!$A53)*('ILC Report'!$BB$2:$BB$8000='Active WWML'!AA$4)*('ILC Report'!$F$2:$F$8000))</f>
        <v>0</v>
      </c>
      <c r="AB53" s="28">
        <f>SUMPRODUCT(('ILC Report'!$A$2:$A$8000='Active WWML'!$A53)*('ILC Report'!$BB$2:$BB$8000='Active WWML'!AB$4)*('ILC Report'!$F$2:$F$8000))</f>
        <v>0</v>
      </c>
      <c r="AC53" s="28">
        <f>SUMPRODUCT(('ILC Report'!$A$2:$A$8000='Active WWML'!$A53)*('ILC Report'!$BB$2:$BB$8000='Active WWML'!AC$4)*('ILC Report'!$F$2:$F$8000))</f>
        <v>0</v>
      </c>
      <c r="AD53" s="28">
        <f>SUMPRODUCT(('ILC Report'!$A$2:$A$8000='Active WWML'!$A53)*('ILC Report'!$BB$2:$BB$8000='Active WWML'!AD$4)*('ILC Report'!$F$2:$F$8000))</f>
        <v>0</v>
      </c>
      <c r="AE53" s="28">
        <f>SUMPRODUCT(('ILC Report'!$A$2:$A$8000='Active WWML'!$A53)*('ILC Report'!$BB$2:$BB$8000='Active WWML'!AE$4)*('ILC Report'!$F$2:$F$8000))</f>
        <v>0</v>
      </c>
      <c r="AG53" s="28">
        <f>SUMPRODUCT(('ILC Report'!$A$2:$A$8000='Active WWML'!$A53)*('ILC Report'!$H$2:$H$8000='Active WWML'!AG$4)*('ILC Report'!$F$2:$F$8000))</f>
        <v>0</v>
      </c>
      <c r="AH53" s="28">
        <f>SUMPRODUCT(('ILC Report'!$A$2:$A$8000='Active WWML'!$A53)*('ILC Report'!$H$2:$H$8000='Active WWML'!AH$4)*('ILC Report'!$F$2:$F$8000))</f>
        <v>0</v>
      </c>
      <c r="AI53" s="28">
        <f>SUMPRODUCT(('ILC Report'!$A$2:$A$8000='Active WWML'!$A53)*('ILC Report'!$H$2:$H$8000='Active WWML'!AI$4)*('ILC Report'!$F$2:$F$8000))</f>
        <v>0</v>
      </c>
      <c r="AJ53" s="28">
        <f>SUMPRODUCT(('ILC Report'!$A$2:$A$8000='Active WWML'!$A53)*('ILC Report'!$H$2:$H$8000='Active WWML'!AJ$4)*('ILC Report'!$F$2:$F$8000))</f>
        <v>0</v>
      </c>
      <c r="AK53" s="28">
        <f t="shared" si="3"/>
        <v>0</v>
      </c>
    </row>
    <row r="54" spans="1:37" x14ac:dyDescent="0.3">
      <c r="A54" s="40" t="s">
        <v>927</v>
      </c>
      <c r="B54" s="11" t="s">
        <v>1229</v>
      </c>
      <c r="C54" s="11" t="s">
        <v>1158</v>
      </c>
      <c r="D54" s="11" t="s">
        <v>1155</v>
      </c>
      <c r="E54" s="11" t="s">
        <v>1156</v>
      </c>
      <c r="G54" s="28">
        <f>SUMPRODUCT(('ILC Report'!$A$2:$A$8000='Active WWML'!$A54)*('ILC Report'!$BA$2:$BA$8000='Active WWML'!G$4)*('ILC Report'!$F$2:$F$8000))</f>
        <v>0</v>
      </c>
      <c r="H54" s="28">
        <f>SUMPRODUCT(('ILC Report'!$A$2:$A$8000='Active WWML'!$A54)*('ILC Report'!$BA$2:$BA$8000='Active WWML'!H$4)*('ILC Report'!$F$2:$F$8000))</f>
        <v>0</v>
      </c>
      <c r="I54" s="28">
        <f>SUMPRODUCT(('ILC Report'!$A$2:$A$8000='Active WWML'!$A54)*('ILC Report'!$BA$2:$BA$8000='Active WWML'!I$4)*('ILC Report'!$F$2:$F$8000))</f>
        <v>0</v>
      </c>
      <c r="K54" s="28" t="str">
        <f t="shared" si="0"/>
        <v>0</v>
      </c>
      <c r="L54" s="28" t="str">
        <f t="shared" si="1"/>
        <v>0</v>
      </c>
      <c r="M54" s="28" t="str">
        <f t="shared" si="2"/>
        <v>0</v>
      </c>
      <c r="O54" s="28">
        <f>SUMPRODUCT(('ILC Report'!$A$2:$A$8000='Active WWML'!$A54)*('ILC Report'!$BB$2:$BB$8000='Active WWML'!O$4)*('ILC Report'!$F$2:$F$8000))</f>
        <v>0</v>
      </c>
      <c r="P54" s="28">
        <f>SUMPRODUCT(('ILC Report'!$A$2:$A$8000='Active WWML'!$A54)*('ILC Report'!$BB$2:$BB$8000='Active WWML'!P$4)*('ILC Report'!$F$2:$F$8000))</f>
        <v>0</v>
      </c>
      <c r="Q54" s="28">
        <f>SUMPRODUCT(('ILC Report'!$A$2:$A$8000='Active WWML'!$A54)*('ILC Report'!$BB$2:$BB$8000='Active WWML'!Q$4)*('ILC Report'!$F$2:$F$8000))</f>
        <v>0</v>
      </c>
      <c r="R54" s="28">
        <f>SUMPRODUCT(('ILC Report'!$A$2:$A$8000='Active WWML'!$A54)*('ILC Report'!$BB$2:$BB$8000='Active WWML'!R$4)*('ILC Report'!$F$2:$F$8000))</f>
        <v>0</v>
      </c>
      <c r="S54" s="28">
        <f>SUMPRODUCT(('ILC Report'!$A$2:$A$8000='Active WWML'!$A54)*('ILC Report'!$BB$2:$BB$8000='Active WWML'!S$4)*('ILC Report'!$F$2:$F$8000))</f>
        <v>0</v>
      </c>
      <c r="T54" s="28">
        <f>SUMPRODUCT(('ILC Report'!$A$2:$A$8000='Active WWML'!$A54)*('ILC Report'!$BB$2:$BB$8000='Active WWML'!T$4)*('ILC Report'!$F$2:$F$8000))</f>
        <v>0</v>
      </c>
      <c r="U54" s="28">
        <f>SUMPRODUCT(('ILC Report'!$A$2:$A$8000='Active WWML'!$A54)*('ILC Report'!$BB$2:$BB$8000='Active WWML'!U$4)*('ILC Report'!$F$2:$F$8000))</f>
        <v>0</v>
      </c>
      <c r="V54" s="28">
        <f>SUMPRODUCT(('ILC Report'!$A$2:$A$8000='Active WWML'!$A54)*('ILC Report'!$BB$2:$BB$8000='Active WWML'!V$4)*('ILC Report'!$F$2:$F$8000))</f>
        <v>0</v>
      </c>
      <c r="W54" s="28">
        <f>SUMPRODUCT(('ILC Report'!$A$2:$A$8000='Active WWML'!$A54)*('ILC Report'!$BB$2:$BB$8000='Active WWML'!W$4)*('ILC Report'!$F$2:$F$8000))</f>
        <v>0</v>
      </c>
      <c r="X54" s="28">
        <f>SUMPRODUCT(('ILC Report'!$A$2:$A$8000='Active WWML'!$A54)*('ILC Report'!$BB$2:$BB$8000='Active WWML'!X$4)*('ILC Report'!$F$2:$F$8000))</f>
        <v>0</v>
      </c>
      <c r="Y54" s="28">
        <f>SUMPRODUCT(('ILC Report'!$A$2:$A$8000='Active WWML'!$A54)*('ILC Report'!$BB$2:$BB$8000='Active WWML'!Y$4)*('ILC Report'!$F$2:$F$8000))</f>
        <v>0</v>
      </c>
      <c r="Z54" s="28">
        <f>SUMPRODUCT(('ILC Report'!$A$2:$A$8000='Active WWML'!$A54)*('ILC Report'!$BB$2:$BB$8000='Active WWML'!Z$4)*('ILC Report'!$F$2:$F$8000))</f>
        <v>0</v>
      </c>
      <c r="AA54" s="28">
        <f>SUMPRODUCT(('ILC Report'!$A$2:$A$8000='Active WWML'!$A54)*('ILC Report'!$BB$2:$BB$8000='Active WWML'!AA$4)*('ILC Report'!$F$2:$F$8000))</f>
        <v>0</v>
      </c>
      <c r="AB54" s="28">
        <f>SUMPRODUCT(('ILC Report'!$A$2:$A$8000='Active WWML'!$A54)*('ILC Report'!$BB$2:$BB$8000='Active WWML'!AB$4)*('ILC Report'!$F$2:$F$8000))</f>
        <v>0</v>
      </c>
      <c r="AC54" s="28">
        <f>SUMPRODUCT(('ILC Report'!$A$2:$A$8000='Active WWML'!$A54)*('ILC Report'!$BB$2:$BB$8000='Active WWML'!AC$4)*('ILC Report'!$F$2:$F$8000))</f>
        <v>0</v>
      </c>
      <c r="AD54" s="28">
        <f>SUMPRODUCT(('ILC Report'!$A$2:$A$8000='Active WWML'!$A54)*('ILC Report'!$BB$2:$BB$8000='Active WWML'!AD$4)*('ILC Report'!$F$2:$F$8000))</f>
        <v>0</v>
      </c>
      <c r="AE54" s="28">
        <f>SUMPRODUCT(('ILC Report'!$A$2:$A$8000='Active WWML'!$A54)*('ILC Report'!$BB$2:$BB$8000='Active WWML'!AE$4)*('ILC Report'!$F$2:$F$8000))</f>
        <v>0</v>
      </c>
      <c r="AG54" s="28">
        <f>SUMPRODUCT(('ILC Report'!$A$2:$A$8000='Active WWML'!$A54)*('ILC Report'!$H$2:$H$8000='Active WWML'!AG$4)*('ILC Report'!$F$2:$F$8000))</f>
        <v>0</v>
      </c>
      <c r="AH54" s="28">
        <f>SUMPRODUCT(('ILC Report'!$A$2:$A$8000='Active WWML'!$A54)*('ILC Report'!$H$2:$H$8000='Active WWML'!AH$4)*('ILC Report'!$F$2:$F$8000))</f>
        <v>0</v>
      </c>
      <c r="AI54" s="28">
        <f>SUMPRODUCT(('ILC Report'!$A$2:$A$8000='Active WWML'!$A54)*('ILC Report'!$H$2:$H$8000='Active WWML'!AI$4)*('ILC Report'!$F$2:$F$8000))</f>
        <v>0</v>
      </c>
      <c r="AJ54" s="28">
        <f>SUMPRODUCT(('ILC Report'!$A$2:$A$8000='Active WWML'!$A54)*('ILC Report'!$H$2:$H$8000='Active WWML'!AJ$4)*('ILC Report'!$F$2:$F$8000))</f>
        <v>0</v>
      </c>
      <c r="AK54" s="28">
        <f t="shared" si="3"/>
        <v>0</v>
      </c>
    </row>
    <row r="55" spans="1:37" x14ac:dyDescent="0.3">
      <c r="A55" s="40" t="s">
        <v>924</v>
      </c>
      <c r="B55" s="11" t="s">
        <v>1313</v>
      </c>
      <c r="C55" s="11" t="s">
        <v>1163</v>
      </c>
      <c r="D55" s="11" t="s">
        <v>1155</v>
      </c>
      <c r="E55" s="11" t="s">
        <v>1156</v>
      </c>
      <c r="G55" s="28">
        <f>SUMPRODUCT(('ILC Report'!$A$2:$A$8000='Active WWML'!$A55)*('ILC Report'!$BA$2:$BA$8000='Active WWML'!G$4)*('ILC Report'!$F$2:$F$8000))</f>
        <v>0</v>
      </c>
      <c r="H55" s="28">
        <f>SUMPRODUCT(('ILC Report'!$A$2:$A$8000='Active WWML'!$A55)*('ILC Report'!$BA$2:$BA$8000='Active WWML'!H$4)*('ILC Report'!$F$2:$F$8000))</f>
        <v>0</v>
      </c>
      <c r="I55" s="28">
        <f>SUMPRODUCT(('ILC Report'!$A$2:$A$8000='Active WWML'!$A55)*('ILC Report'!$BA$2:$BA$8000='Active WWML'!I$4)*('ILC Report'!$F$2:$F$8000))</f>
        <v>0</v>
      </c>
      <c r="K55" s="28" t="str">
        <f t="shared" si="0"/>
        <v>0</v>
      </c>
      <c r="L55" s="28" t="str">
        <f t="shared" si="1"/>
        <v>0</v>
      </c>
      <c r="M55" s="28" t="str">
        <f t="shared" si="2"/>
        <v>0</v>
      </c>
      <c r="O55" s="28">
        <f>SUMPRODUCT(('ILC Report'!$A$2:$A$8000='Active WWML'!$A55)*('ILC Report'!$BB$2:$BB$8000='Active WWML'!O$4)*('ILC Report'!$F$2:$F$8000))</f>
        <v>0</v>
      </c>
      <c r="P55" s="28">
        <f>SUMPRODUCT(('ILC Report'!$A$2:$A$8000='Active WWML'!$A55)*('ILC Report'!$BB$2:$BB$8000='Active WWML'!P$4)*('ILC Report'!$F$2:$F$8000))</f>
        <v>0</v>
      </c>
      <c r="Q55" s="28">
        <f>SUMPRODUCT(('ILC Report'!$A$2:$A$8000='Active WWML'!$A55)*('ILC Report'!$BB$2:$BB$8000='Active WWML'!Q$4)*('ILC Report'!$F$2:$F$8000))</f>
        <v>0</v>
      </c>
      <c r="R55" s="28">
        <f>SUMPRODUCT(('ILC Report'!$A$2:$A$8000='Active WWML'!$A55)*('ILC Report'!$BB$2:$BB$8000='Active WWML'!R$4)*('ILC Report'!$F$2:$F$8000))</f>
        <v>0</v>
      </c>
      <c r="S55" s="28">
        <f>SUMPRODUCT(('ILC Report'!$A$2:$A$8000='Active WWML'!$A55)*('ILC Report'!$BB$2:$BB$8000='Active WWML'!S$4)*('ILC Report'!$F$2:$F$8000))</f>
        <v>0</v>
      </c>
      <c r="T55" s="28">
        <f>SUMPRODUCT(('ILC Report'!$A$2:$A$8000='Active WWML'!$A55)*('ILC Report'!$BB$2:$BB$8000='Active WWML'!T$4)*('ILC Report'!$F$2:$F$8000))</f>
        <v>0</v>
      </c>
      <c r="U55" s="28">
        <f>SUMPRODUCT(('ILC Report'!$A$2:$A$8000='Active WWML'!$A55)*('ILC Report'!$BB$2:$BB$8000='Active WWML'!U$4)*('ILC Report'!$F$2:$F$8000))</f>
        <v>0</v>
      </c>
      <c r="V55" s="28">
        <f>SUMPRODUCT(('ILC Report'!$A$2:$A$8000='Active WWML'!$A55)*('ILC Report'!$BB$2:$BB$8000='Active WWML'!V$4)*('ILC Report'!$F$2:$F$8000))</f>
        <v>0</v>
      </c>
      <c r="W55" s="28">
        <f>SUMPRODUCT(('ILC Report'!$A$2:$A$8000='Active WWML'!$A55)*('ILC Report'!$BB$2:$BB$8000='Active WWML'!W$4)*('ILC Report'!$F$2:$F$8000))</f>
        <v>0</v>
      </c>
      <c r="X55" s="28">
        <f>SUMPRODUCT(('ILC Report'!$A$2:$A$8000='Active WWML'!$A55)*('ILC Report'!$BB$2:$BB$8000='Active WWML'!X$4)*('ILC Report'!$F$2:$F$8000))</f>
        <v>0</v>
      </c>
      <c r="Y55" s="28">
        <f>SUMPRODUCT(('ILC Report'!$A$2:$A$8000='Active WWML'!$A55)*('ILC Report'!$BB$2:$BB$8000='Active WWML'!Y$4)*('ILC Report'!$F$2:$F$8000))</f>
        <v>0</v>
      </c>
      <c r="Z55" s="28">
        <f>SUMPRODUCT(('ILC Report'!$A$2:$A$8000='Active WWML'!$A55)*('ILC Report'!$BB$2:$BB$8000='Active WWML'!Z$4)*('ILC Report'!$F$2:$F$8000))</f>
        <v>0</v>
      </c>
      <c r="AA55" s="28">
        <f>SUMPRODUCT(('ILC Report'!$A$2:$A$8000='Active WWML'!$A55)*('ILC Report'!$BB$2:$BB$8000='Active WWML'!AA$4)*('ILC Report'!$F$2:$F$8000))</f>
        <v>0</v>
      </c>
      <c r="AB55" s="28">
        <f>SUMPRODUCT(('ILC Report'!$A$2:$A$8000='Active WWML'!$A55)*('ILC Report'!$BB$2:$BB$8000='Active WWML'!AB$4)*('ILC Report'!$F$2:$F$8000))</f>
        <v>0</v>
      </c>
      <c r="AC55" s="28">
        <f>SUMPRODUCT(('ILC Report'!$A$2:$A$8000='Active WWML'!$A55)*('ILC Report'!$BB$2:$BB$8000='Active WWML'!AC$4)*('ILC Report'!$F$2:$F$8000))</f>
        <v>0</v>
      </c>
      <c r="AD55" s="28">
        <f>SUMPRODUCT(('ILC Report'!$A$2:$A$8000='Active WWML'!$A55)*('ILC Report'!$BB$2:$BB$8000='Active WWML'!AD$4)*('ILC Report'!$F$2:$F$8000))</f>
        <v>0</v>
      </c>
      <c r="AE55" s="28">
        <f>SUMPRODUCT(('ILC Report'!$A$2:$A$8000='Active WWML'!$A55)*('ILC Report'!$BB$2:$BB$8000='Active WWML'!AE$4)*('ILC Report'!$F$2:$F$8000))</f>
        <v>0</v>
      </c>
      <c r="AG55" s="28">
        <f>SUMPRODUCT(('ILC Report'!$A$2:$A$8000='Active WWML'!$A55)*('ILC Report'!$H$2:$H$8000='Active WWML'!AG$4)*('ILC Report'!$F$2:$F$8000))</f>
        <v>0</v>
      </c>
      <c r="AH55" s="28">
        <f>SUMPRODUCT(('ILC Report'!$A$2:$A$8000='Active WWML'!$A55)*('ILC Report'!$H$2:$H$8000='Active WWML'!AH$4)*('ILC Report'!$F$2:$F$8000))</f>
        <v>0</v>
      </c>
      <c r="AI55" s="28">
        <f>SUMPRODUCT(('ILC Report'!$A$2:$A$8000='Active WWML'!$A55)*('ILC Report'!$H$2:$H$8000='Active WWML'!AI$4)*('ILC Report'!$F$2:$F$8000))</f>
        <v>0</v>
      </c>
      <c r="AJ55" s="28">
        <f>SUMPRODUCT(('ILC Report'!$A$2:$A$8000='Active WWML'!$A55)*('ILC Report'!$H$2:$H$8000='Active WWML'!AJ$4)*('ILC Report'!$F$2:$F$8000))</f>
        <v>0</v>
      </c>
      <c r="AK55" s="28">
        <f t="shared" si="3"/>
        <v>0</v>
      </c>
    </row>
    <row r="56" spans="1:37" x14ac:dyDescent="0.3">
      <c r="A56" s="40" t="s">
        <v>951</v>
      </c>
      <c r="B56" s="11" t="s">
        <v>1328</v>
      </c>
      <c r="C56" s="11" t="s">
        <v>1158</v>
      </c>
      <c r="D56" s="11" t="s">
        <v>1155</v>
      </c>
      <c r="E56" s="11" t="s">
        <v>1156</v>
      </c>
      <c r="G56" s="28">
        <f>SUMPRODUCT(('ILC Report'!$A$2:$A$8000='Active WWML'!$A56)*('ILC Report'!$BA$2:$BA$8000='Active WWML'!G$4)*('ILC Report'!$F$2:$F$8000))</f>
        <v>0</v>
      </c>
      <c r="H56" s="28">
        <f>SUMPRODUCT(('ILC Report'!$A$2:$A$8000='Active WWML'!$A56)*('ILC Report'!$BA$2:$BA$8000='Active WWML'!H$4)*('ILC Report'!$F$2:$F$8000))</f>
        <v>0</v>
      </c>
      <c r="I56" s="28">
        <f>SUMPRODUCT(('ILC Report'!$A$2:$A$8000='Active WWML'!$A56)*('ILC Report'!$BA$2:$BA$8000='Active WWML'!I$4)*('ILC Report'!$F$2:$F$8000))</f>
        <v>0</v>
      </c>
      <c r="K56" s="28" t="str">
        <f t="shared" si="0"/>
        <v>0</v>
      </c>
      <c r="L56" s="28" t="str">
        <f t="shared" si="1"/>
        <v>0</v>
      </c>
      <c r="M56" s="28" t="str">
        <f t="shared" si="2"/>
        <v>0</v>
      </c>
      <c r="O56" s="28">
        <f>SUMPRODUCT(('ILC Report'!$A$2:$A$8000='Active WWML'!$A56)*('ILC Report'!$BB$2:$BB$8000='Active WWML'!O$4)*('ILC Report'!$F$2:$F$8000))</f>
        <v>0</v>
      </c>
      <c r="P56" s="28">
        <f>SUMPRODUCT(('ILC Report'!$A$2:$A$8000='Active WWML'!$A56)*('ILC Report'!$BB$2:$BB$8000='Active WWML'!P$4)*('ILC Report'!$F$2:$F$8000))</f>
        <v>0</v>
      </c>
      <c r="Q56" s="28">
        <f>SUMPRODUCT(('ILC Report'!$A$2:$A$8000='Active WWML'!$A56)*('ILC Report'!$BB$2:$BB$8000='Active WWML'!Q$4)*('ILC Report'!$F$2:$F$8000))</f>
        <v>0</v>
      </c>
      <c r="R56" s="28">
        <f>SUMPRODUCT(('ILC Report'!$A$2:$A$8000='Active WWML'!$A56)*('ILC Report'!$BB$2:$BB$8000='Active WWML'!R$4)*('ILC Report'!$F$2:$F$8000))</f>
        <v>0</v>
      </c>
      <c r="S56" s="28">
        <f>SUMPRODUCT(('ILC Report'!$A$2:$A$8000='Active WWML'!$A56)*('ILC Report'!$BB$2:$BB$8000='Active WWML'!S$4)*('ILC Report'!$F$2:$F$8000))</f>
        <v>0</v>
      </c>
      <c r="T56" s="28">
        <f>SUMPRODUCT(('ILC Report'!$A$2:$A$8000='Active WWML'!$A56)*('ILC Report'!$BB$2:$BB$8000='Active WWML'!T$4)*('ILC Report'!$F$2:$F$8000))</f>
        <v>0</v>
      </c>
      <c r="U56" s="28">
        <f>SUMPRODUCT(('ILC Report'!$A$2:$A$8000='Active WWML'!$A56)*('ILC Report'!$BB$2:$BB$8000='Active WWML'!U$4)*('ILC Report'!$F$2:$F$8000))</f>
        <v>0</v>
      </c>
      <c r="V56" s="28">
        <f>SUMPRODUCT(('ILC Report'!$A$2:$A$8000='Active WWML'!$A56)*('ILC Report'!$BB$2:$BB$8000='Active WWML'!V$4)*('ILC Report'!$F$2:$F$8000))</f>
        <v>0</v>
      </c>
      <c r="W56" s="28">
        <f>SUMPRODUCT(('ILC Report'!$A$2:$A$8000='Active WWML'!$A56)*('ILC Report'!$BB$2:$BB$8000='Active WWML'!W$4)*('ILC Report'!$F$2:$F$8000))</f>
        <v>0</v>
      </c>
      <c r="X56" s="28">
        <f>SUMPRODUCT(('ILC Report'!$A$2:$A$8000='Active WWML'!$A56)*('ILC Report'!$BB$2:$BB$8000='Active WWML'!X$4)*('ILC Report'!$F$2:$F$8000))</f>
        <v>0</v>
      </c>
      <c r="Y56" s="28">
        <f>SUMPRODUCT(('ILC Report'!$A$2:$A$8000='Active WWML'!$A56)*('ILC Report'!$BB$2:$BB$8000='Active WWML'!Y$4)*('ILC Report'!$F$2:$F$8000))</f>
        <v>0</v>
      </c>
      <c r="Z56" s="28">
        <f>SUMPRODUCT(('ILC Report'!$A$2:$A$8000='Active WWML'!$A56)*('ILC Report'!$BB$2:$BB$8000='Active WWML'!Z$4)*('ILC Report'!$F$2:$F$8000))</f>
        <v>0</v>
      </c>
      <c r="AA56" s="28">
        <f>SUMPRODUCT(('ILC Report'!$A$2:$A$8000='Active WWML'!$A56)*('ILC Report'!$BB$2:$BB$8000='Active WWML'!AA$4)*('ILC Report'!$F$2:$F$8000))</f>
        <v>0</v>
      </c>
      <c r="AB56" s="28">
        <f>SUMPRODUCT(('ILC Report'!$A$2:$A$8000='Active WWML'!$A56)*('ILC Report'!$BB$2:$BB$8000='Active WWML'!AB$4)*('ILC Report'!$F$2:$F$8000))</f>
        <v>0</v>
      </c>
      <c r="AC56" s="28">
        <f>SUMPRODUCT(('ILC Report'!$A$2:$A$8000='Active WWML'!$A56)*('ILC Report'!$BB$2:$BB$8000='Active WWML'!AC$4)*('ILC Report'!$F$2:$F$8000))</f>
        <v>0</v>
      </c>
      <c r="AD56" s="28">
        <f>SUMPRODUCT(('ILC Report'!$A$2:$A$8000='Active WWML'!$A56)*('ILC Report'!$BB$2:$BB$8000='Active WWML'!AD$4)*('ILC Report'!$F$2:$F$8000))</f>
        <v>0</v>
      </c>
      <c r="AE56" s="28">
        <f>SUMPRODUCT(('ILC Report'!$A$2:$A$8000='Active WWML'!$A56)*('ILC Report'!$BB$2:$BB$8000='Active WWML'!AE$4)*('ILC Report'!$F$2:$F$8000))</f>
        <v>0</v>
      </c>
      <c r="AG56" s="28">
        <f>SUMPRODUCT(('ILC Report'!$A$2:$A$8000='Active WWML'!$A56)*('ILC Report'!$H$2:$H$8000='Active WWML'!AG$4)*('ILC Report'!$F$2:$F$8000))</f>
        <v>0</v>
      </c>
      <c r="AH56" s="28">
        <f>SUMPRODUCT(('ILC Report'!$A$2:$A$8000='Active WWML'!$A56)*('ILC Report'!$H$2:$H$8000='Active WWML'!AH$4)*('ILC Report'!$F$2:$F$8000))</f>
        <v>0</v>
      </c>
      <c r="AI56" s="28">
        <f>SUMPRODUCT(('ILC Report'!$A$2:$A$8000='Active WWML'!$A56)*('ILC Report'!$H$2:$H$8000='Active WWML'!AI$4)*('ILC Report'!$F$2:$F$8000))</f>
        <v>0</v>
      </c>
      <c r="AJ56" s="28">
        <f>SUMPRODUCT(('ILC Report'!$A$2:$A$8000='Active WWML'!$A56)*('ILC Report'!$H$2:$H$8000='Active WWML'!AJ$4)*('ILC Report'!$F$2:$F$8000))</f>
        <v>0</v>
      </c>
      <c r="AK56" s="28">
        <f t="shared" si="3"/>
        <v>0</v>
      </c>
    </row>
    <row r="57" spans="1:37" x14ac:dyDescent="0.3">
      <c r="A57" s="40">
        <v>83866</v>
      </c>
      <c r="B57" s="11" t="s">
        <v>1300</v>
      </c>
      <c r="C57" s="11" t="s">
        <v>1154</v>
      </c>
      <c r="D57" s="11" t="s">
        <v>1155</v>
      </c>
      <c r="E57" s="11" t="s">
        <v>1156</v>
      </c>
      <c r="G57" s="28">
        <f>SUMPRODUCT(('ILC Report'!$A$2:$A$8000='Active WWML'!$A57)*('ILC Report'!$BA$2:$BA$8000='Active WWML'!G$4)*('ILC Report'!$F$2:$F$8000))</f>
        <v>0</v>
      </c>
      <c r="H57" s="28">
        <f>SUMPRODUCT(('ILC Report'!$A$2:$A$8000='Active WWML'!$A57)*('ILC Report'!$BA$2:$BA$8000='Active WWML'!H$4)*('ILC Report'!$F$2:$F$8000))</f>
        <v>0</v>
      </c>
      <c r="I57" s="28">
        <f>SUMPRODUCT(('ILC Report'!$A$2:$A$8000='Active WWML'!$A57)*('ILC Report'!$BA$2:$BA$8000='Active WWML'!I$4)*('ILC Report'!$F$2:$F$8000))</f>
        <v>0</v>
      </c>
      <c r="K57" s="28" t="str">
        <f t="shared" si="0"/>
        <v>0</v>
      </c>
      <c r="L57" s="28" t="str">
        <f t="shared" si="1"/>
        <v>0</v>
      </c>
      <c r="M57" s="28" t="str">
        <f t="shared" si="2"/>
        <v>0</v>
      </c>
      <c r="O57" s="28">
        <f>SUMPRODUCT(('ILC Report'!$A$2:$A$8000='Active WWML'!$A57)*('ILC Report'!$BB$2:$BB$8000='Active WWML'!O$4)*('ILC Report'!$F$2:$F$8000))</f>
        <v>0</v>
      </c>
      <c r="P57" s="28">
        <f>SUMPRODUCT(('ILC Report'!$A$2:$A$8000='Active WWML'!$A57)*('ILC Report'!$BB$2:$BB$8000='Active WWML'!P$4)*('ILC Report'!$F$2:$F$8000))</f>
        <v>0</v>
      </c>
      <c r="Q57" s="28">
        <f>SUMPRODUCT(('ILC Report'!$A$2:$A$8000='Active WWML'!$A57)*('ILC Report'!$BB$2:$BB$8000='Active WWML'!Q$4)*('ILC Report'!$F$2:$F$8000))</f>
        <v>0</v>
      </c>
      <c r="R57" s="28">
        <f>SUMPRODUCT(('ILC Report'!$A$2:$A$8000='Active WWML'!$A57)*('ILC Report'!$BB$2:$BB$8000='Active WWML'!R$4)*('ILC Report'!$F$2:$F$8000))</f>
        <v>0</v>
      </c>
      <c r="S57" s="28">
        <f>SUMPRODUCT(('ILC Report'!$A$2:$A$8000='Active WWML'!$A57)*('ILC Report'!$BB$2:$BB$8000='Active WWML'!S$4)*('ILC Report'!$F$2:$F$8000))</f>
        <v>0</v>
      </c>
      <c r="T57" s="28">
        <f>SUMPRODUCT(('ILC Report'!$A$2:$A$8000='Active WWML'!$A57)*('ILC Report'!$BB$2:$BB$8000='Active WWML'!T$4)*('ILC Report'!$F$2:$F$8000))</f>
        <v>0</v>
      </c>
      <c r="U57" s="28">
        <f>SUMPRODUCT(('ILC Report'!$A$2:$A$8000='Active WWML'!$A57)*('ILC Report'!$BB$2:$BB$8000='Active WWML'!U$4)*('ILC Report'!$F$2:$F$8000))</f>
        <v>0</v>
      </c>
      <c r="V57" s="28">
        <f>SUMPRODUCT(('ILC Report'!$A$2:$A$8000='Active WWML'!$A57)*('ILC Report'!$BB$2:$BB$8000='Active WWML'!V$4)*('ILC Report'!$F$2:$F$8000))</f>
        <v>0</v>
      </c>
      <c r="W57" s="28">
        <f>SUMPRODUCT(('ILC Report'!$A$2:$A$8000='Active WWML'!$A57)*('ILC Report'!$BB$2:$BB$8000='Active WWML'!W$4)*('ILC Report'!$F$2:$F$8000))</f>
        <v>0</v>
      </c>
      <c r="X57" s="28">
        <f>SUMPRODUCT(('ILC Report'!$A$2:$A$8000='Active WWML'!$A57)*('ILC Report'!$BB$2:$BB$8000='Active WWML'!X$4)*('ILC Report'!$F$2:$F$8000))</f>
        <v>0</v>
      </c>
      <c r="Y57" s="28">
        <f>SUMPRODUCT(('ILC Report'!$A$2:$A$8000='Active WWML'!$A57)*('ILC Report'!$BB$2:$BB$8000='Active WWML'!Y$4)*('ILC Report'!$F$2:$F$8000))</f>
        <v>0</v>
      </c>
      <c r="Z57" s="28">
        <f>SUMPRODUCT(('ILC Report'!$A$2:$A$8000='Active WWML'!$A57)*('ILC Report'!$BB$2:$BB$8000='Active WWML'!Z$4)*('ILC Report'!$F$2:$F$8000))</f>
        <v>0</v>
      </c>
      <c r="AA57" s="28">
        <f>SUMPRODUCT(('ILC Report'!$A$2:$A$8000='Active WWML'!$A57)*('ILC Report'!$BB$2:$BB$8000='Active WWML'!AA$4)*('ILC Report'!$F$2:$F$8000))</f>
        <v>0</v>
      </c>
      <c r="AB57" s="28">
        <f>SUMPRODUCT(('ILC Report'!$A$2:$A$8000='Active WWML'!$A57)*('ILC Report'!$BB$2:$BB$8000='Active WWML'!AB$4)*('ILC Report'!$F$2:$F$8000))</f>
        <v>0</v>
      </c>
      <c r="AC57" s="28">
        <f>SUMPRODUCT(('ILC Report'!$A$2:$A$8000='Active WWML'!$A57)*('ILC Report'!$BB$2:$BB$8000='Active WWML'!AC$4)*('ILC Report'!$F$2:$F$8000))</f>
        <v>0</v>
      </c>
      <c r="AD57" s="28">
        <f>SUMPRODUCT(('ILC Report'!$A$2:$A$8000='Active WWML'!$A57)*('ILC Report'!$BB$2:$BB$8000='Active WWML'!AD$4)*('ILC Report'!$F$2:$F$8000))</f>
        <v>0</v>
      </c>
      <c r="AE57" s="28">
        <f>SUMPRODUCT(('ILC Report'!$A$2:$A$8000='Active WWML'!$A57)*('ILC Report'!$BB$2:$BB$8000='Active WWML'!AE$4)*('ILC Report'!$F$2:$F$8000))</f>
        <v>0</v>
      </c>
      <c r="AG57" s="28">
        <f>SUMPRODUCT(('ILC Report'!$A$2:$A$8000='Active WWML'!$A57)*('ILC Report'!$H$2:$H$8000='Active WWML'!AG$4)*('ILC Report'!$F$2:$F$8000))</f>
        <v>0</v>
      </c>
      <c r="AH57" s="28">
        <f>SUMPRODUCT(('ILC Report'!$A$2:$A$8000='Active WWML'!$A57)*('ILC Report'!$H$2:$H$8000='Active WWML'!AH$4)*('ILC Report'!$F$2:$F$8000))</f>
        <v>0</v>
      </c>
      <c r="AI57" s="28">
        <f>SUMPRODUCT(('ILC Report'!$A$2:$A$8000='Active WWML'!$A57)*('ILC Report'!$H$2:$H$8000='Active WWML'!AI$4)*('ILC Report'!$F$2:$F$8000))</f>
        <v>0</v>
      </c>
      <c r="AJ57" s="28">
        <f>SUMPRODUCT(('ILC Report'!$A$2:$A$8000='Active WWML'!$A57)*('ILC Report'!$H$2:$H$8000='Active WWML'!AJ$4)*('ILC Report'!$F$2:$F$8000))</f>
        <v>0</v>
      </c>
      <c r="AK57" s="28">
        <f t="shared" si="3"/>
        <v>0</v>
      </c>
    </row>
    <row r="58" spans="1:37" x14ac:dyDescent="0.3">
      <c r="A58" s="40" t="s">
        <v>866</v>
      </c>
      <c r="B58" s="11" t="s">
        <v>1206</v>
      </c>
      <c r="C58" s="11" t="s">
        <v>1154</v>
      </c>
      <c r="D58" s="11" t="s">
        <v>1155</v>
      </c>
      <c r="E58" s="11" t="s">
        <v>1156</v>
      </c>
      <c r="G58" s="28">
        <f>SUMPRODUCT(('ILC Report'!$A$2:$A$8000='Active WWML'!$A58)*('ILC Report'!$BA$2:$BA$8000='Active WWML'!G$4)*('ILC Report'!$F$2:$F$8000))</f>
        <v>0</v>
      </c>
      <c r="H58" s="28">
        <f>SUMPRODUCT(('ILC Report'!$A$2:$A$8000='Active WWML'!$A58)*('ILC Report'!$BA$2:$BA$8000='Active WWML'!H$4)*('ILC Report'!$F$2:$F$8000))</f>
        <v>0</v>
      </c>
      <c r="I58" s="28">
        <f>SUMPRODUCT(('ILC Report'!$A$2:$A$8000='Active WWML'!$A58)*('ILC Report'!$BA$2:$BA$8000='Active WWML'!I$4)*('ILC Report'!$F$2:$F$8000))</f>
        <v>0</v>
      </c>
      <c r="K58" s="28" t="str">
        <f t="shared" si="0"/>
        <v>0</v>
      </c>
      <c r="L58" s="28" t="str">
        <f t="shared" si="1"/>
        <v>0</v>
      </c>
      <c r="M58" s="28" t="str">
        <f t="shared" si="2"/>
        <v>0</v>
      </c>
      <c r="O58" s="28">
        <f>SUMPRODUCT(('ILC Report'!$A$2:$A$8000='Active WWML'!$A58)*('ILC Report'!$BB$2:$BB$8000='Active WWML'!O$4)*('ILC Report'!$F$2:$F$8000))</f>
        <v>0</v>
      </c>
      <c r="P58" s="28">
        <f>SUMPRODUCT(('ILC Report'!$A$2:$A$8000='Active WWML'!$A58)*('ILC Report'!$BB$2:$BB$8000='Active WWML'!P$4)*('ILC Report'!$F$2:$F$8000))</f>
        <v>0</v>
      </c>
      <c r="Q58" s="28">
        <f>SUMPRODUCT(('ILC Report'!$A$2:$A$8000='Active WWML'!$A58)*('ILC Report'!$BB$2:$BB$8000='Active WWML'!Q$4)*('ILC Report'!$F$2:$F$8000))</f>
        <v>0</v>
      </c>
      <c r="R58" s="28">
        <f>SUMPRODUCT(('ILC Report'!$A$2:$A$8000='Active WWML'!$A58)*('ILC Report'!$BB$2:$BB$8000='Active WWML'!R$4)*('ILC Report'!$F$2:$F$8000))</f>
        <v>0</v>
      </c>
      <c r="S58" s="28">
        <f>SUMPRODUCT(('ILC Report'!$A$2:$A$8000='Active WWML'!$A58)*('ILC Report'!$BB$2:$BB$8000='Active WWML'!S$4)*('ILC Report'!$F$2:$F$8000))</f>
        <v>0</v>
      </c>
      <c r="T58" s="28">
        <f>SUMPRODUCT(('ILC Report'!$A$2:$A$8000='Active WWML'!$A58)*('ILC Report'!$BB$2:$BB$8000='Active WWML'!T$4)*('ILC Report'!$F$2:$F$8000))</f>
        <v>0</v>
      </c>
      <c r="U58" s="28">
        <f>SUMPRODUCT(('ILC Report'!$A$2:$A$8000='Active WWML'!$A58)*('ILC Report'!$BB$2:$BB$8000='Active WWML'!U$4)*('ILC Report'!$F$2:$F$8000))</f>
        <v>0</v>
      </c>
      <c r="V58" s="28">
        <f>SUMPRODUCT(('ILC Report'!$A$2:$A$8000='Active WWML'!$A58)*('ILC Report'!$BB$2:$BB$8000='Active WWML'!V$4)*('ILC Report'!$F$2:$F$8000))</f>
        <v>0</v>
      </c>
      <c r="W58" s="28">
        <f>SUMPRODUCT(('ILC Report'!$A$2:$A$8000='Active WWML'!$A58)*('ILC Report'!$BB$2:$BB$8000='Active WWML'!W$4)*('ILC Report'!$F$2:$F$8000))</f>
        <v>0</v>
      </c>
      <c r="X58" s="28">
        <f>SUMPRODUCT(('ILC Report'!$A$2:$A$8000='Active WWML'!$A58)*('ILC Report'!$BB$2:$BB$8000='Active WWML'!X$4)*('ILC Report'!$F$2:$F$8000))</f>
        <v>0</v>
      </c>
      <c r="Y58" s="28">
        <f>SUMPRODUCT(('ILC Report'!$A$2:$A$8000='Active WWML'!$A58)*('ILC Report'!$BB$2:$BB$8000='Active WWML'!Y$4)*('ILC Report'!$F$2:$F$8000))</f>
        <v>0</v>
      </c>
      <c r="Z58" s="28">
        <f>SUMPRODUCT(('ILC Report'!$A$2:$A$8000='Active WWML'!$A58)*('ILC Report'!$BB$2:$BB$8000='Active WWML'!Z$4)*('ILC Report'!$F$2:$F$8000))</f>
        <v>0</v>
      </c>
      <c r="AA58" s="28">
        <f>SUMPRODUCT(('ILC Report'!$A$2:$A$8000='Active WWML'!$A58)*('ILC Report'!$BB$2:$BB$8000='Active WWML'!AA$4)*('ILC Report'!$F$2:$F$8000))</f>
        <v>0</v>
      </c>
      <c r="AB58" s="28">
        <f>SUMPRODUCT(('ILC Report'!$A$2:$A$8000='Active WWML'!$A58)*('ILC Report'!$BB$2:$BB$8000='Active WWML'!AB$4)*('ILC Report'!$F$2:$F$8000))</f>
        <v>0</v>
      </c>
      <c r="AC58" s="28">
        <f>SUMPRODUCT(('ILC Report'!$A$2:$A$8000='Active WWML'!$A58)*('ILC Report'!$BB$2:$BB$8000='Active WWML'!AC$4)*('ILC Report'!$F$2:$F$8000))</f>
        <v>0</v>
      </c>
      <c r="AD58" s="28">
        <f>SUMPRODUCT(('ILC Report'!$A$2:$A$8000='Active WWML'!$A58)*('ILC Report'!$BB$2:$BB$8000='Active WWML'!AD$4)*('ILC Report'!$F$2:$F$8000))</f>
        <v>0</v>
      </c>
      <c r="AE58" s="28">
        <f>SUMPRODUCT(('ILC Report'!$A$2:$A$8000='Active WWML'!$A58)*('ILC Report'!$BB$2:$BB$8000='Active WWML'!AE$4)*('ILC Report'!$F$2:$F$8000))</f>
        <v>0</v>
      </c>
      <c r="AG58" s="28">
        <f>SUMPRODUCT(('ILC Report'!$A$2:$A$8000='Active WWML'!$A58)*('ILC Report'!$H$2:$H$8000='Active WWML'!AG$4)*('ILC Report'!$F$2:$F$8000))</f>
        <v>0</v>
      </c>
      <c r="AH58" s="28">
        <f>SUMPRODUCT(('ILC Report'!$A$2:$A$8000='Active WWML'!$A58)*('ILC Report'!$H$2:$H$8000='Active WWML'!AH$4)*('ILC Report'!$F$2:$F$8000))</f>
        <v>0</v>
      </c>
      <c r="AI58" s="28">
        <f>SUMPRODUCT(('ILC Report'!$A$2:$A$8000='Active WWML'!$A58)*('ILC Report'!$H$2:$H$8000='Active WWML'!AI$4)*('ILC Report'!$F$2:$F$8000))</f>
        <v>0</v>
      </c>
      <c r="AJ58" s="28">
        <f>SUMPRODUCT(('ILC Report'!$A$2:$A$8000='Active WWML'!$A58)*('ILC Report'!$H$2:$H$8000='Active WWML'!AJ$4)*('ILC Report'!$F$2:$F$8000))</f>
        <v>0</v>
      </c>
      <c r="AK58" s="28">
        <f t="shared" si="3"/>
        <v>0</v>
      </c>
    </row>
    <row r="59" spans="1:37" x14ac:dyDescent="0.3">
      <c r="A59" s="40" t="s">
        <v>959</v>
      </c>
      <c r="B59" s="11" t="s">
        <v>1194</v>
      </c>
      <c r="C59" s="11" t="s">
        <v>1163</v>
      </c>
      <c r="D59" s="11" t="s">
        <v>1155</v>
      </c>
      <c r="E59" s="11" t="s">
        <v>1156</v>
      </c>
      <c r="G59" s="28">
        <f>SUMPRODUCT(('ILC Report'!$A$2:$A$8000='Active WWML'!$A59)*('ILC Report'!$BA$2:$BA$8000='Active WWML'!G$4)*('ILC Report'!$F$2:$F$8000))</f>
        <v>0</v>
      </c>
      <c r="H59" s="28">
        <f>SUMPRODUCT(('ILC Report'!$A$2:$A$8000='Active WWML'!$A59)*('ILC Report'!$BA$2:$BA$8000='Active WWML'!H$4)*('ILC Report'!$F$2:$F$8000))</f>
        <v>0</v>
      </c>
      <c r="I59" s="28">
        <f>SUMPRODUCT(('ILC Report'!$A$2:$A$8000='Active WWML'!$A59)*('ILC Report'!$BA$2:$BA$8000='Active WWML'!I$4)*('ILC Report'!$F$2:$F$8000))</f>
        <v>0</v>
      </c>
      <c r="K59" s="28" t="str">
        <f t="shared" si="0"/>
        <v>0</v>
      </c>
      <c r="L59" s="28" t="str">
        <f t="shared" si="1"/>
        <v>0</v>
      </c>
      <c r="M59" s="28" t="str">
        <f t="shared" si="2"/>
        <v>0</v>
      </c>
      <c r="O59" s="28">
        <f>SUMPRODUCT(('ILC Report'!$A$2:$A$8000='Active WWML'!$A59)*('ILC Report'!$BB$2:$BB$8000='Active WWML'!O$4)*('ILC Report'!$F$2:$F$8000))</f>
        <v>0</v>
      </c>
      <c r="P59" s="28">
        <f>SUMPRODUCT(('ILC Report'!$A$2:$A$8000='Active WWML'!$A59)*('ILC Report'!$BB$2:$BB$8000='Active WWML'!P$4)*('ILC Report'!$F$2:$F$8000))</f>
        <v>0</v>
      </c>
      <c r="Q59" s="28">
        <f>SUMPRODUCT(('ILC Report'!$A$2:$A$8000='Active WWML'!$A59)*('ILC Report'!$BB$2:$BB$8000='Active WWML'!Q$4)*('ILC Report'!$F$2:$F$8000))</f>
        <v>0</v>
      </c>
      <c r="R59" s="28">
        <f>SUMPRODUCT(('ILC Report'!$A$2:$A$8000='Active WWML'!$A59)*('ILC Report'!$BB$2:$BB$8000='Active WWML'!R$4)*('ILC Report'!$F$2:$F$8000))</f>
        <v>0</v>
      </c>
      <c r="S59" s="28">
        <f>SUMPRODUCT(('ILC Report'!$A$2:$A$8000='Active WWML'!$A59)*('ILC Report'!$BB$2:$BB$8000='Active WWML'!S$4)*('ILC Report'!$F$2:$F$8000))</f>
        <v>0</v>
      </c>
      <c r="T59" s="28">
        <f>SUMPRODUCT(('ILC Report'!$A$2:$A$8000='Active WWML'!$A59)*('ILC Report'!$BB$2:$BB$8000='Active WWML'!T$4)*('ILC Report'!$F$2:$F$8000))</f>
        <v>0</v>
      </c>
      <c r="U59" s="28">
        <f>SUMPRODUCT(('ILC Report'!$A$2:$A$8000='Active WWML'!$A59)*('ILC Report'!$BB$2:$BB$8000='Active WWML'!U$4)*('ILC Report'!$F$2:$F$8000))</f>
        <v>0</v>
      </c>
      <c r="V59" s="28">
        <f>SUMPRODUCT(('ILC Report'!$A$2:$A$8000='Active WWML'!$A59)*('ILC Report'!$BB$2:$BB$8000='Active WWML'!V$4)*('ILC Report'!$F$2:$F$8000))</f>
        <v>0</v>
      </c>
      <c r="W59" s="28">
        <f>SUMPRODUCT(('ILC Report'!$A$2:$A$8000='Active WWML'!$A59)*('ILC Report'!$BB$2:$BB$8000='Active WWML'!W$4)*('ILC Report'!$F$2:$F$8000))</f>
        <v>0</v>
      </c>
      <c r="X59" s="28">
        <f>SUMPRODUCT(('ILC Report'!$A$2:$A$8000='Active WWML'!$A59)*('ILC Report'!$BB$2:$BB$8000='Active WWML'!X$4)*('ILC Report'!$F$2:$F$8000))</f>
        <v>0</v>
      </c>
      <c r="Y59" s="28">
        <f>SUMPRODUCT(('ILC Report'!$A$2:$A$8000='Active WWML'!$A59)*('ILC Report'!$BB$2:$BB$8000='Active WWML'!Y$4)*('ILC Report'!$F$2:$F$8000))</f>
        <v>0</v>
      </c>
      <c r="Z59" s="28">
        <f>SUMPRODUCT(('ILC Report'!$A$2:$A$8000='Active WWML'!$A59)*('ILC Report'!$BB$2:$BB$8000='Active WWML'!Z$4)*('ILC Report'!$F$2:$F$8000))</f>
        <v>0</v>
      </c>
      <c r="AA59" s="28">
        <f>SUMPRODUCT(('ILC Report'!$A$2:$A$8000='Active WWML'!$A59)*('ILC Report'!$BB$2:$BB$8000='Active WWML'!AA$4)*('ILC Report'!$F$2:$F$8000))</f>
        <v>0</v>
      </c>
      <c r="AB59" s="28">
        <f>SUMPRODUCT(('ILC Report'!$A$2:$A$8000='Active WWML'!$A59)*('ILC Report'!$BB$2:$BB$8000='Active WWML'!AB$4)*('ILC Report'!$F$2:$F$8000))</f>
        <v>0</v>
      </c>
      <c r="AC59" s="28">
        <f>SUMPRODUCT(('ILC Report'!$A$2:$A$8000='Active WWML'!$A59)*('ILC Report'!$BB$2:$BB$8000='Active WWML'!AC$4)*('ILC Report'!$F$2:$F$8000))</f>
        <v>0</v>
      </c>
      <c r="AD59" s="28">
        <f>SUMPRODUCT(('ILC Report'!$A$2:$A$8000='Active WWML'!$A59)*('ILC Report'!$BB$2:$BB$8000='Active WWML'!AD$4)*('ILC Report'!$F$2:$F$8000))</f>
        <v>0</v>
      </c>
      <c r="AE59" s="28">
        <f>SUMPRODUCT(('ILC Report'!$A$2:$A$8000='Active WWML'!$A59)*('ILC Report'!$BB$2:$BB$8000='Active WWML'!AE$4)*('ILC Report'!$F$2:$F$8000))</f>
        <v>0</v>
      </c>
      <c r="AG59" s="28">
        <f>SUMPRODUCT(('ILC Report'!$A$2:$A$8000='Active WWML'!$A59)*('ILC Report'!$H$2:$H$8000='Active WWML'!AG$4)*('ILC Report'!$F$2:$F$8000))</f>
        <v>0</v>
      </c>
      <c r="AH59" s="28">
        <f>SUMPRODUCT(('ILC Report'!$A$2:$A$8000='Active WWML'!$A59)*('ILC Report'!$H$2:$H$8000='Active WWML'!AH$4)*('ILC Report'!$F$2:$F$8000))</f>
        <v>0</v>
      </c>
      <c r="AI59" s="28">
        <f>SUMPRODUCT(('ILC Report'!$A$2:$A$8000='Active WWML'!$A59)*('ILC Report'!$H$2:$H$8000='Active WWML'!AI$4)*('ILC Report'!$F$2:$F$8000))</f>
        <v>0</v>
      </c>
      <c r="AJ59" s="28">
        <f>SUMPRODUCT(('ILC Report'!$A$2:$A$8000='Active WWML'!$A59)*('ILC Report'!$H$2:$H$8000='Active WWML'!AJ$4)*('ILC Report'!$F$2:$F$8000))</f>
        <v>0</v>
      </c>
      <c r="AK59" s="28">
        <f t="shared" si="3"/>
        <v>0</v>
      </c>
    </row>
    <row r="60" spans="1:37" x14ac:dyDescent="0.3">
      <c r="A60" s="40" t="s">
        <v>935</v>
      </c>
      <c r="B60" s="11" t="s">
        <v>1222</v>
      </c>
      <c r="C60" s="11" t="s">
        <v>1158</v>
      </c>
      <c r="D60" s="11" t="s">
        <v>1155</v>
      </c>
      <c r="E60" s="11" t="s">
        <v>1156</v>
      </c>
      <c r="G60" s="28">
        <f>SUMPRODUCT(('ILC Report'!$A$2:$A$8000='Active WWML'!$A60)*('ILC Report'!$BA$2:$BA$8000='Active WWML'!G$4)*('ILC Report'!$F$2:$F$8000))</f>
        <v>0</v>
      </c>
      <c r="H60" s="28">
        <f>SUMPRODUCT(('ILC Report'!$A$2:$A$8000='Active WWML'!$A60)*('ILC Report'!$BA$2:$BA$8000='Active WWML'!H$4)*('ILC Report'!$F$2:$F$8000))</f>
        <v>0</v>
      </c>
      <c r="I60" s="28">
        <f>SUMPRODUCT(('ILC Report'!$A$2:$A$8000='Active WWML'!$A60)*('ILC Report'!$BA$2:$BA$8000='Active WWML'!I$4)*('ILC Report'!$F$2:$F$8000))</f>
        <v>0</v>
      </c>
      <c r="K60" s="28" t="str">
        <f t="shared" si="0"/>
        <v>0</v>
      </c>
      <c r="L60" s="28" t="str">
        <f t="shared" si="1"/>
        <v>0</v>
      </c>
      <c r="M60" s="28" t="str">
        <f t="shared" si="2"/>
        <v>0</v>
      </c>
      <c r="O60" s="28">
        <f>SUMPRODUCT(('ILC Report'!$A$2:$A$8000='Active WWML'!$A60)*('ILC Report'!$BB$2:$BB$8000='Active WWML'!O$4)*('ILC Report'!$F$2:$F$8000))</f>
        <v>0</v>
      </c>
      <c r="P60" s="28">
        <f>SUMPRODUCT(('ILC Report'!$A$2:$A$8000='Active WWML'!$A60)*('ILC Report'!$BB$2:$BB$8000='Active WWML'!P$4)*('ILC Report'!$F$2:$F$8000))</f>
        <v>0</v>
      </c>
      <c r="Q60" s="28">
        <f>SUMPRODUCT(('ILC Report'!$A$2:$A$8000='Active WWML'!$A60)*('ILC Report'!$BB$2:$BB$8000='Active WWML'!Q$4)*('ILC Report'!$F$2:$F$8000))</f>
        <v>0</v>
      </c>
      <c r="R60" s="28">
        <f>SUMPRODUCT(('ILC Report'!$A$2:$A$8000='Active WWML'!$A60)*('ILC Report'!$BB$2:$BB$8000='Active WWML'!R$4)*('ILC Report'!$F$2:$F$8000))</f>
        <v>0</v>
      </c>
      <c r="S60" s="28">
        <f>SUMPRODUCT(('ILC Report'!$A$2:$A$8000='Active WWML'!$A60)*('ILC Report'!$BB$2:$BB$8000='Active WWML'!S$4)*('ILC Report'!$F$2:$F$8000))</f>
        <v>0</v>
      </c>
      <c r="T60" s="28">
        <f>SUMPRODUCT(('ILC Report'!$A$2:$A$8000='Active WWML'!$A60)*('ILC Report'!$BB$2:$BB$8000='Active WWML'!T$4)*('ILC Report'!$F$2:$F$8000))</f>
        <v>0</v>
      </c>
      <c r="U60" s="28">
        <f>SUMPRODUCT(('ILC Report'!$A$2:$A$8000='Active WWML'!$A60)*('ILC Report'!$BB$2:$BB$8000='Active WWML'!U$4)*('ILC Report'!$F$2:$F$8000))</f>
        <v>0</v>
      </c>
      <c r="V60" s="28">
        <f>SUMPRODUCT(('ILC Report'!$A$2:$A$8000='Active WWML'!$A60)*('ILC Report'!$BB$2:$BB$8000='Active WWML'!V$4)*('ILC Report'!$F$2:$F$8000))</f>
        <v>0</v>
      </c>
      <c r="W60" s="28">
        <f>SUMPRODUCT(('ILC Report'!$A$2:$A$8000='Active WWML'!$A60)*('ILC Report'!$BB$2:$BB$8000='Active WWML'!W$4)*('ILC Report'!$F$2:$F$8000))</f>
        <v>0</v>
      </c>
      <c r="X60" s="28">
        <f>SUMPRODUCT(('ILC Report'!$A$2:$A$8000='Active WWML'!$A60)*('ILC Report'!$BB$2:$BB$8000='Active WWML'!X$4)*('ILC Report'!$F$2:$F$8000))</f>
        <v>0</v>
      </c>
      <c r="Y60" s="28">
        <f>SUMPRODUCT(('ILC Report'!$A$2:$A$8000='Active WWML'!$A60)*('ILC Report'!$BB$2:$BB$8000='Active WWML'!Y$4)*('ILC Report'!$F$2:$F$8000))</f>
        <v>0</v>
      </c>
      <c r="Z60" s="28">
        <f>SUMPRODUCT(('ILC Report'!$A$2:$A$8000='Active WWML'!$A60)*('ILC Report'!$BB$2:$BB$8000='Active WWML'!Z$4)*('ILC Report'!$F$2:$F$8000))</f>
        <v>0</v>
      </c>
      <c r="AA60" s="28">
        <f>SUMPRODUCT(('ILC Report'!$A$2:$A$8000='Active WWML'!$A60)*('ILC Report'!$BB$2:$BB$8000='Active WWML'!AA$4)*('ILC Report'!$F$2:$F$8000))</f>
        <v>0</v>
      </c>
      <c r="AB60" s="28">
        <f>SUMPRODUCT(('ILC Report'!$A$2:$A$8000='Active WWML'!$A60)*('ILC Report'!$BB$2:$BB$8000='Active WWML'!AB$4)*('ILC Report'!$F$2:$F$8000))</f>
        <v>0</v>
      </c>
      <c r="AC60" s="28">
        <f>SUMPRODUCT(('ILC Report'!$A$2:$A$8000='Active WWML'!$A60)*('ILC Report'!$BB$2:$BB$8000='Active WWML'!AC$4)*('ILC Report'!$F$2:$F$8000))</f>
        <v>0</v>
      </c>
      <c r="AD60" s="28">
        <f>SUMPRODUCT(('ILC Report'!$A$2:$A$8000='Active WWML'!$A60)*('ILC Report'!$BB$2:$BB$8000='Active WWML'!AD$4)*('ILC Report'!$F$2:$F$8000))</f>
        <v>0</v>
      </c>
      <c r="AE60" s="28">
        <f>SUMPRODUCT(('ILC Report'!$A$2:$A$8000='Active WWML'!$A60)*('ILC Report'!$BB$2:$BB$8000='Active WWML'!AE$4)*('ILC Report'!$F$2:$F$8000))</f>
        <v>0</v>
      </c>
      <c r="AG60" s="28">
        <f>SUMPRODUCT(('ILC Report'!$A$2:$A$8000='Active WWML'!$A60)*('ILC Report'!$H$2:$H$8000='Active WWML'!AG$4)*('ILC Report'!$F$2:$F$8000))</f>
        <v>0</v>
      </c>
      <c r="AH60" s="28">
        <f>SUMPRODUCT(('ILC Report'!$A$2:$A$8000='Active WWML'!$A60)*('ILC Report'!$H$2:$H$8000='Active WWML'!AH$4)*('ILC Report'!$F$2:$F$8000))</f>
        <v>0</v>
      </c>
      <c r="AI60" s="28">
        <f>SUMPRODUCT(('ILC Report'!$A$2:$A$8000='Active WWML'!$A60)*('ILC Report'!$H$2:$H$8000='Active WWML'!AI$4)*('ILC Report'!$F$2:$F$8000))</f>
        <v>0</v>
      </c>
      <c r="AJ60" s="28">
        <f>SUMPRODUCT(('ILC Report'!$A$2:$A$8000='Active WWML'!$A60)*('ILC Report'!$H$2:$H$8000='Active WWML'!AJ$4)*('ILC Report'!$F$2:$F$8000))</f>
        <v>0</v>
      </c>
      <c r="AK60" s="28">
        <f t="shared" si="3"/>
        <v>0</v>
      </c>
    </row>
    <row r="61" spans="1:37" x14ac:dyDescent="0.3">
      <c r="A61" s="40" t="s">
        <v>837</v>
      </c>
      <c r="B61" s="11" t="s">
        <v>1203</v>
      </c>
      <c r="C61" s="11" t="s">
        <v>1163</v>
      </c>
      <c r="D61" s="11" t="s">
        <v>1155</v>
      </c>
      <c r="E61" s="11" t="s">
        <v>1156</v>
      </c>
      <c r="G61" s="28">
        <f>SUMPRODUCT(('ILC Report'!$A$2:$A$8000='Active WWML'!$A61)*('ILC Report'!$BA$2:$BA$8000='Active WWML'!G$4)*('ILC Report'!$F$2:$F$8000))</f>
        <v>45</v>
      </c>
      <c r="H61" s="28">
        <f>SUMPRODUCT(('ILC Report'!$A$2:$A$8000='Active WWML'!$A61)*('ILC Report'!$BA$2:$BA$8000='Active WWML'!H$4)*('ILC Report'!$F$2:$F$8000))</f>
        <v>0</v>
      </c>
      <c r="I61" s="28">
        <f>SUMPRODUCT(('ILC Report'!$A$2:$A$8000='Active WWML'!$A61)*('ILC Report'!$BA$2:$BA$8000='Active WWML'!I$4)*('ILC Report'!$F$2:$F$8000))</f>
        <v>0</v>
      </c>
      <c r="K61" s="28" t="str">
        <f t="shared" si="0"/>
        <v>1</v>
      </c>
      <c r="L61" s="28" t="str">
        <f t="shared" si="1"/>
        <v>0</v>
      </c>
      <c r="M61" s="28" t="str">
        <f t="shared" si="2"/>
        <v>0</v>
      </c>
      <c r="O61" s="28">
        <f>SUMPRODUCT(('ILC Report'!$A$2:$A$8000='Active WWML'!$A61)*('ILC Report'!$BB$2:$BB$8000='Active WWML'!O$4)*('ILC Report'!$F$2:$F$8000))</f>
        <v>45</v>
      </c>
      <c r="P61" s="28">
        <f>SUMPRODUCT(('ILC Report'!$A$2:$A$8000='Active WWML'!$A61)*('ILC Report'!$BB$2:$BB$8000='Active WWML'!P$4)*('ILC Report'!$F$2:$F$8000))</f>
        <v>0</v>
      </c>
      <c r="Q61" s="28">
        <f>SUMPRODUCT(('ILC Report'!$A$2:$A$8000='Active WWML'!$A61)*('ILC Report'!$BB$2:$BB$8000='Active WWML'!Q$4)*('ILC Report'!$F$2:$F$8000))</f>
        <v>0</v>
      </c>
      <c r="R61" s="28">
        <f>SUMPRODUCT(('ILC Report'!$A$2:$A$8000='Active WWML'!$A61)*('ILC Report'!$BB$2:$BB$8000='Active WWML'!R$4)*('ILC Report'!$F$2:$F$8000))</f>
        <v>0</v>
      </c>
      <c r="S61" s="28">
        <f>SUMPRODUCT(('ILC Report'!$A$2:$A$8000='Active WWML'!$A61)*('ILC Report'!$BB$2:$BB$8000='Active WWML'!S$4)*('ILC Report'!$F$2:$F$8000))</f>
        <v>0</v>
      </c>
      <c r="T61" s="28">
        <f>SUMPRODUCT(('ILC Report'!$A$2:$A$8000='Active WWML'!$A61)*('ILC Report'!$BB$2:$BB$8000='Active WWML'!T$4)*('ILC Report'!$F$2:$F$8000))</f>
        <v>0</v>
      </c>
      <c r="U61" s="28">
        <f>SUMPRODUCT(('ILC Report'!$A$2:$A$8000='Active WWML'!$A61)*('ILC Report'!$BB$2:$BB$8000='Active WWML'!U$4)*('ILC Report'!$F$2:$F$8000))</f>
        <v>0</v>
      </c>
      <c r="V61" s="28">
        <f>SUMPRODUCT(('ILC Report'!$A$2:$A$8000='Active WWML'!$A61)*('ILC Report'!$BB$2:$BB$8000='Active WWML'!V$4)*('ILC Report'!$F$2:$F$8000))</f>
        <v>0</v>
      </c>
      <c r="W61" s="28">
        <f>SUMPRODUCT(('ILC Report'!$A$2:$A$8000='Active WWML'!$A61)*('ILC Report'!$BB$2:$BB$8000='Active WWML'!W$4)*('ILC Report'!$F$2:$F$8000))</f>
        <v>0</v>
      </c>
      <c r="X61" s="28">
        <f>SUMPRODUCT(('ILC Report'!$A$2:$A$8000='Active WWML'!$A61)*('ILC Report'!$BB$2:$BB$8000='Active WWML'!X$4)*('ILC Report'!$F$2:$F$8000))</f>
        <v>0</v>
      </c>
      <c r="Y61" s="28">
        <f>SUMPRODUCT(('ILC Report'!$A$2:$A$8000='Active WWML'!$A61)*('ILC Report'!$BB$2:$BB$8000='Active WWML'!Y$4)*('ILC Report'!$F$2:$F$8000))</f>
        <v>0</v>
      </c>
      <c r="Z61" s="28">
        <f>SUMPRODUCT(('ILC Report'!$A$2:$A$8000='Active WWML'!$A61)*('ILC Report'!$BB$2:$BB$8000='Active WWML'!Z$4)*('ILC Report'!$F$2:$F$8000))</f>
        <v>0</v>
      </c>
      <c r="AA61" s="28">
        <f>SUMPRODUCT(('ILC Report'!$A$2:$A$8000='Active WWML'!$A61)*('ILC Report'!$BB$2:$BB$8000='Active WWML'!AA$4)*('ILC Report'!$F$2:$F$8000))</f>
        <v>0</v>
      </c>
      <c r="AB61" s="28">
        <f>SUMPRODUCT(('ILC Report'!$A$2:$A$8000='Active WWML'!$A61)*('ILC Report'!$BB$2:$BB$8000='Active WWML'!AB$4)*('ILC Report'!$F$2:$F$8000))</f>
        <v>0</v>
      </c>
      <c r="AC61" s="28">
        <f>SUMPRODUCT(('ILC Report'!$A$2:$A$8000='Active WWML'!$A61)*('ILC Report'!$BB$2:$BB$8000='Active WWML'!AC$4)*('ILC Report'!$F$2:$F$8000))</f>
        <v>0</v>
      </c>
      <c r="AD61" s="28">
        <f>SUMPRODUCT(('ILC Report'!$A$2:$A$8000='Active WWML'!$A61)*('ILC Report'!$BB$2:$BB$8000='Active WWML'!AD$4)*('ILC Report'!$F$2:$F$8000))</f>
        <v>0</v>
      </c>
      <c r="AE61" s="28">
        <f>SUMPRODUCT(('ILC Report'!$A$2:$A$8000='Active WWML'!$A61)*('ILC Report'!$BB$2:$BB$8000='Active WWML'!AE$4)*('ILC Report'!$F$2:$F$8000))</f>
        <v>0</v>
      </c>
      <c r="AG61" s="28">
        <f>SUMPRODUCT(('ILC Report'!$A$2:$A$8000='Active WWML'!$A61)*('ILC Report'!$H$2:$H$8000='Active WWML'!AG$4)*('ILC Report'!$F$2:$F$8000))</f>
        <v>18</v>
      </c>
      <c r="AH61" s="28">
        <f>SUMPRODUCT(('ILC Report'!$A$2:$A$8000='Active WWML'!$A61)*('ILC Report'!$H$2:$H$8000='Active WWML'!AH$4)*('ILC Report'!$F$2:$F$8000))</f>
        <v>0</v>
      </c>
      <c r="AI61" s="28">
        <f>SUMPRODUCT(('ILC Report'!$A$2:$A$8000='Active WWML'!$A61)*('ILC Report'!$H$2:$H$8000='Active WWML'!AI$4)*('ILC Report'!$F$2:$F$8000))</f>
        <v>27</v>
      </c>
      <c r="AJ61" s="28">
        <f>SUMPRODUCT(('ILC Report'!$A$2:$A$8000='Active WWML'!$A61)*('ILC Report'!$H$2:$H$8000='Active WWML'!AJ$4)*('ILC Report'!$F$2:$F$8000))</f>
        <v>0</v>
      </c>
      <c r="AK61" s="28">
        <f t="shared" si="3"/>
        <v>45</v>
      </c>
    </row>
    <row r="62" spans="1:37" x14ac:dyDescent="0.3">
      <c r="A62" s="40" t="s">
        <v>877</v>
      </c>
      <c r="B62" s="11" t="s">
        <v>1167</v>
      </c>
      <c r="C62" s="11" t="s">
        <v>1154</v>
      </c>
      <c r="D62" s="11" t="s">
        <v>1155</v>
      </c>
      <c r="E62" s="11" t="s">
        <v>1156</v>
      </c>
      <c r="G62" s="28">
        <f>SUMPRODUCT(('ILC Report'!$A$2:$A$8000='Active WWML'!$A62)*('ILC Report'!$BA$2:$BA$8000='Active WWML'!G$4)*('ILC Report'!$F$2:$F$8000))</f>
        <v>0</v>
      </c>
      <c r="H62" s="28">
        <f>SUMPRODUCT(('ILC Report'!$A$2:$A$8000='Active WWML'!$A62)*('ILC Report'!$BA$2:$BA$8000='Active WWML'!H$4)*('ILC Report'!$F$2:$F$8000))</f>
        <v>0</v>
      </c>
      <c r="I62" s="28">
        <f>SUMPRODUCT(('ILC Report'!$A$2:$A$8000='Active WWML'!$A62)*('ILC Report'!$BA$2:$BA$8000='Active WWML'!I$4)*('ILC Report'!$F$2:$F$8000))</f>
        <v>0</v>
      </c>
      <c r="K62" s="28" t="str">
        <f t="shared" si="0"/>
        <v>0</v>
      </c>
      <c r="L62" s="28" t="str">
        <f t="shared" si="1"/>
        <v>0</v>
      </c>
      <c r="M62" s="28" t="str">
        <f t="shared" si="2"/>
        <v>0</v>
      </c>
      <c r="O62" s="28">
        <f>SUMPRODUCT(('ILC Report'!$A$2:$A$8000='Active WWML'!$A62)*('ILC Report'!$BB$2:$BB$8000='Active WWML'!O$4)*('ILC Report'!$F$2:$F$8000))</f>
        <v>0</v>
      </c>
      <c r="P62" s="28">
        <f>SUMPRODUCT(('ILC Report'!$A$2:$A$8000='Active WWML'!$A62)*('ILC Report'!$BB$2:$BB$8000='Active WWML'!P$4)*('ILC Report'!$F$2:$F$8000))</f>
        <v>0</v>
      </c>
      <c r="Q62" s="28">
        <f>SUMPRODUCT(('ILC Report'!$A$2:$A$8000='Active WWML'!$A62)*('ILC Report'!$BB$2:$BB$8000='Active WWML'!Q$4)*('ILC Report'!$F$2:$F$8000))</f>
        <v>0</v>
      </c>
      <c r="R62" s="28">
        <f>SUMPRODUCT(('ILC Report'!$A$2:$A$8000='Active WWML'!$A62)*('ILC Report'!$BB$2:$BB$8000='Active WWML'!R$4)*('ILC Report'!$F$2:$F$8000))</f>
        <v>0</v>
      </c>
      <c r="S62" s="28">
        <f>SUMPRODUCT(('ILC Report'!$A$2:$A$8000='Active WWML'!$A62)*('ILC Report'!$BB$2:$BB$8000='Active WWML'!S$4)*('ILC Report'!$F$2:$F$8000))</f>
        <v>0</v>
      </c>
      <c r="T62" s="28">
        <f>SUMPRODUCT(('ILC Report'!$A$2:$A$8000='Active WWML'!$A62)*('ILC Report'!$BB$2:$BB$8000='Active WWML'!T$4)*('ILC Report'!$F$2:$F$8000))</f>
        <v>0</v>
      </c>
      <c r="U62" s="28">
        <f>SUMPRODUCT(('ILC Report'!$A$2:$A$8000='Active WWML'!$A62)*('ILC Report'!$BB$2:$BB$8000='Active WWML'!U$4)*('ILC Report'!$F$2:$F$8000))</f>
        <v>0</v>
      </c>
      <c r="V62" s="28">
        <f>SUMPRODUCT(('ILC Report'!$A$2:$A$8000='Active WWML'!$A62)*('ILC Report'!$BB$2:$BB$8000='Active WWML'!V$4)*('ILC Report'!$F$2:$F$8000))</f>
        <v>0</v>
      </c>
      <c r="W62" s="28">
        <f>SUMPRODUCT(('ILC Report'!$A$2:$A$8000='Active WWML'!$A62)*('ILC Report'!$BB$2:$BB$8000='Active WWML'!W$4)*('ILC Report'!$F$2:$F$8000))</f>
        <v>0</v>
      </c>
      <c r="X62" s="28">
        <f>SUMPRODUCT(('ILC Report'!$A$2:$A$8000='Active WWML'!$A62)*('ILC Report'!$BB$2:$BB$8000='Active WWML'!X$4)*('ILC Report'!$F$2:$F$8000))</f>
        <v>0</v>
      </c>
      <c r="Y62" s="28">
        <f>SUMPRODUCT(('ILC Report'!$A$2:$A$8000='Active WWML'!$A62)*('ILC Report'!$BB$2:$BB$8000='Active WWML'!Y$4)*('ILC Report'!$F$2:$F$8000))</f>
        <v>0</v>
      </c>
      <c r="Z62" s="28">
        <f>SUMPRODUCT(('ILC Report'!$A$2:$A$8000='Active WWML'!$A62)*('ILC Report'!$BB$2:$BB$8000='Active WWML'!Z$4)*('ILC Report'!$F$2:$F$8000))</f>
        <v>0</v>
      </c>
      <c r="AA62" s="28">
        <f>SUMPRODUCT(('ILC Report'!$A$2:$A$8000='Active WWML'!$A62)*('ILC Report'!$BB$2:$BB$8000='Active WWML'!AA$4)*('ILC Report'!$F$2:$F$8000))</f>
        <v>0</v>
      </c>
      <c r="AB62" s="28">
        <f>SUMPRODUCT(('ILC Report'!$A$2:$A$8000='Active WWML'!$A62)*('ILC Report'!$BB$2:$BB$8000='Active WWML'!AB$4)*('ILC Report'!$F$2:$F$8000))</f>
        <v>0</v>
      </c>
      <c r="AC62" s="28">
        <f>SUMPRODUCT(('ILC Report'!$A$2:$A$8000='Active WWML'!$A62)*('ILC Report'!$BB$2:$BB$8000='Active WWML'!AC$4)*('ILC Report'!$F$2:$F$8000))</f>
        <v>0</v>
      </c>
      <c r="AD62" s="28">
        <f>SUMPRODUCT(('ILC Report'!$A$2:$A$8000='Active WWML'!$A62)*('ILC Report'!$BB$2:$BB$8000='Active WWML'!AD$4)*('ILC Report'!$F$2:$F$8000))</f>
        <v>0</v>
      </c>
      <c r="AE62" s="28">
        <f>SUMPRODUCT(('ILC Report'!$A$2:$A$8000='Active WWML'!$A62)*('ILC Report'!$BB$2:$BB$8000='Active WWML'!AE$4)*('ILC Report'!$F$2:$F$8000))</f>
        <v>0</v>
      </c>
      <c r="AG62" s="28">
        <f>SUMPRODUCT(('ILC Report'!$A$2:$A$8000='Active WWML'!$A62)*('ILC Report'!$H$2:$H$8000='Active WWML'!AG$4)*('ILC Report'!$F$2:$F$8000))</f>
        <v>0</v>
      </c>
      <c r="AH62" s="28">
        <f>SUMPRODUCT(('ILC Report'!$A$2:$A$8000='Active WWML'!$A62)*('ILC Report'!$H$2:$H$8000='Active WWML'!AH$4)*('ILC Report'!$F$2:$F$8000))</f>
        <v>0</v>
      </c>
      <c r="AI62" s="28">
        <f>SUMPRODUCT(('ILC Report'!$A$2:$A$8000='Active WWML'!$A62)*('ILC Report'!$H$2:$H$8000='Active WWML'!AI$4)*('ILC Report'!$F$2:$F$8000))</f>
        <v>0</v>
      </c>
      <c r="AJ62" s="28">
        <f>SUMPRODUCT(('ILC Report'!$A$2:$A$8000='Active WWML'!$A62)*('ILC Report'!$H$2:$H$8000='Active WWML'!AJ$4)*('ILC Report'!$F$2:$F$8000))</f>
        <v>0</v>
      </c>
      <c r="AK62" s="28">
        <f t="shared" si="3"/>
        <v>0</v>
      </c>
    </row>
    <row r="63" spans="1:37" x14ac:dyDescent="0.3">
      <c r="A63" s="40" t="s">
        <v>916</v>
      </c>
      <c r="B63" s="11" t="s">
        <v>1232</v>
      </c>
      <c r="C63" s="11" t="s">
        <v>1154</v>
      </c>
      <c r="D63" s="11" t="s">
        <v>1155</v>
      </c>
      <c r="E63" s="11" t="s">
        <v>1156</v>
      </c>
      <c r="G63" s="28">
        <f>SUMPRODUCT(('ILC Report'!$A$2:$A$8000='Active WWML'!$A63)*('ILC Report'!$BA$2:$BA$8000='Active WWML'!G$4)*('ILC Report'!$F$2:$F$8000))</f>
        <v>0</v>
      </c>
      <c r="H63" s="28">
        <f>SUMPRODUCT(('ILC Report'!$A$2:$A$8000='Active WWML'!$A63)*('ILC Report'!$BA$2:$BA$8000='Active WWML'!H$4)*('ILC Report'!$F$2:$F$8000))</f>
        <v>0</v>
      </c>
      <c r="I63" s="28">
        <f>SUMPRODUCT(('ILC Report'!$A$2:$A$8000='Active WWML'!$A63)*('ILC Report'!$BA$2:$BA$8000='Active WWML'!I$4)*('ILC Report'!$F$2:$F$8000))</f>
        <v>0</v>
      </c>
      <c r="K63" s="28" t="str">
        <f t="shared" si="0"/>
        <v>0</v>
      </c>
      <c r="L63" s="28" t="str">
        <f t="shared" si="1"/>
        <v>0</v>
      </c>
      <c r="M63" s="28" t="str">
        <f t="shared" si="2"/>
        <v>0</v>
      </c>
      <c r="O63" s="28">
        <f>SUMPRODUCT(('ILC Report'!$A$2:$A$8000='Active WWML'!$A63)*('ILC Report'!$BB$2:$BB$8000='Active WWML'!O$4)*('ILC Report'!$F$2:$F$8000))</f>
        <v>0</v>
      </c>
      <c r="P63" s="28">
        <f>SUMPRODUCT(('ILC Report'!$A$2:$A$8000='Active WWML'!$A63)*('ILC Report'!$BB$2:$BB$8000='Active WWML'!P$4)*('ILC Report'!$F$2:$F$8000))</f>
        <v>0</v>
      </c>
      <c r="Q63" s="28">
        <f>SUMPRODUCT(('ILC Report'!$A$2:$A$8000='Active WWML'!$A63)*('ILC Report'!$BB$2:$BB$8000='Active WWML'!Q$4)*('ILC Report'!$F$2:$F$8000))</f>
        <v>0</v>
      </c>
      <c r="R63" s="28">
        <f>SUMPRODUCT(('ILC Report'!$A$2:$A$8000='Active WWML'!$A63)*('ILC Report'!$BB$2:$BB$8000='Active WWML'!R$4)*('ILC Report'!$F$2:$F$8000))</f>
        <v>0</v>
      </c>
      <c r="S63" s="28">
        <f>SUMPRODUCT(('ILC Report'!$A$2:$A$8000='Active WWML'!$A63)*('ILC Report'!$BB$2:$BB$8000='Active WWML'!S$4)*('ILC Report'!$F$2:$F$8000))</f>
        <v>0</v>
      </c>
      <c r="T63" s="28">
        <f>SUMPRODUCT(('ILC Report'!$A$2:$A$8000='Active WWML'!$A63)*('ILC Report'!$BB$2:$BB$8000='Active WWML'!T$4)*('ILC Report'!$F$2:$F$8000))</f>
        <v>0</v>
      </c>
      <c r="U63" s="28">
        <f>SUMPRODUCT(('ILC Report'!$A$2:$A$8000='Active WWML'!$A63)*('ILC Report'!$BB$2:$BB$8000='Active WWML'!U$4)*('ILC Report'!$F$2:$F$8000))</f>
        <v>0</v>
      </c>
      <c r="V63" s="28">
        <f>SUMPRODUCT(('ILC Report'!$A$2:$A$8000='Active WWML'!$A63)*('ILC Report'!$BB$2:$BB$8000='Active WWML'!V$4)*('ILC Report'!$F$2:$F$8000))</f>
        <v>0</v>
      </c>
      <c r="W63" s="28">
        <f>SUMPRODUCT(('ILC Report'!$A$2:$A$8000='Active WWML'!$A63)*('ILC Report'!$BB$2:$BB$8000='Active WWML'!W$4)*('ILC Report'!$F$2:$F$8000))</f>
        <v>0</v>
      </c>
      <c r="X63" s="28">
        <f>SUMPRODUCT(('ILC Report'!$A$2:$A$8000='Active WWML'!$A63)*('ILC Report'!$BB$2:$BB$8000='Active WWML'!X$4)*('ILC Report'!$F$2:$F$8000))</f>
        <v>0</v>
      </c>
      <c r="Y63" s="28">
        <f>SUMPRODUCT(('ILC Report'!$A$2:$A$8000='Active WWML'!$A63)*('ILC Report'!$BB$2:$BB$8000='Active WWML'!Y$4)*('ILC Report'!$F$2:$F$8000))</f>
        <v>0</v>
      </c>
      <c r="Z63" s="28">
        <f>SUMPRODUCT(('ILC Report'!$A$2:$A$8000='Active WWML'!$A63)*('ILC Report'!$BB$2:$BB$8000='Active WWML'!Z$4)*('ILC Report'!$F$2:$F$8000))</f>
        <v>0</v>
      </c>
      <c r="AA63" s="28">
        <f>SUMPRODUCT(('ILC Report'!$A$2:$A$8000='Active WWML'!$A63)*('ILC Report'!$BB$2:$BB$8000='Active WWML'!AA$4)*('ILC Report'!$F$2:$F$8000))</f>
        <v>0</v>
      </c>
      <c r="AB63" s="28">
        <f>SUMPRODUCT(('ILC Report'!$A$2:$A$8000='Active WWML'!$A63)*('ILC Report'!$BB$2:$BB$8000='Active WWML'!AB$4)*('ILC Report'!$F$2:$F$8000))</f>
        <v>0</v>
      </c>
      <c r="AC63" s="28">
        <f>SUMPRODUCT(('ILC Report'!$A$2:$A$8000='Active WWML'!$A63)*('ILC Report'!$BB$2:$BB$8000='Active WWML'!AC$4)*('ILC Report'!$F$2:$F$8000))</f>
        <v>0</v>
      </c>
      <c r="AD63" s="28">
        <f>SUMPRODUCT(('ILC Report'!$A$2:$A$8000='Active WWML'!$A63)*('ILC Report'!$BB$2:$BB$8000='Active WWML'!AD$4)*('ILC Report'!$F$2:$F$8000))</f>
        <v>0</v>
      </c>
      <c r="AE63" s="28">
        <f>SUMPRODUCT(('ILC Report'!$A$2:$A$8000='Active WWML'!$A63)*('ILC Report'!$BB$2:$BB$8000='Active WWML'!AE$4)*('ILC Report'!$F$2:$F$8000))</f>
        <v>0</v>
      </c>
      <c r="AG63" s="28">
        <f>SUMPRODUCT(('ILC Report'!$A$2:$A$8000='Active WWML'!$A63)*('ILC Report'!$H$2:$H$8000='Active WWML'!AG$4)*('ILC Report'!$F$2:$F$8000))</f>
        <v>0</v>
      </c>
      <c r="AH63" s="28">
        <f>SUMPRODUCT(('ILC Report'!$A$2:$A$8000='Active WWML'!$A63)*('ILC Report'!$H$2:$H$8000='Active WWML'!AH$4)*('ILC Report'!$F$2:$F$8000))</f>
        <v>0</v>
      </c>
      <c r="AI63" s="28">
        <f>SUMPRODUCT(('ILC Report'!$A$2:$A$8000='Active WWML'!$A63)*('ILC Report'!$H$2:$H$8000='Active WWML'!AI$4)*('ILC Report'!$F$2:$F$8000))</f>
        <v>0</v>
      </c>
      <c r="AJ63" s="28">
        <f>SUMPRODUCT(('ILC Report'!$A$2:$A$8000='Active WWML'!$A63)*('ILC Report'!$H$2:$H$8000='Active WWML'!AJ$4)*('ILC Report'!$F$2:$F$8000))</f>
        <v>0</v>
      </c>
      <c r="AK63" s="28">
        <f t="shared" si="3"/>
        <v>0</v>
      </c>
    </row>
    <row r="64" spans="1:37" x14ac:dyDescent="0.3">
      <c r="A64" s="40" t="s">
        <v>1549</v>
      </c>
      <c r="B64" s="11" t="s">
        <v>1672</v>
      </c>
      <c r="C64" s="11" t="s">
        <v>1158</v>
      </c>
      <c r="D64" s="11" t="s">
        <v>1155</v>
      </c>
      <c r="E64" s="11" t="s">
        <v>1156</v>
      </c>
      <c r="G64" s="28">
        <f>SUMPRODUCT(('ILC Report'!$A$2:$A$8000='Active WWML'!$A64)*('ILC Report'!$BA$2:$BA$8000='Active WWML'!G$4)*('ILC Report'!$F$2:$F$8000))</f>
        <v>0</v>
      </c>
      <c r="H64" s="28">
        <f>SUMPRODUCT(('ILC Report'!$A$2:$A$8000='Active WWML'!$A64)*('ILC Report'!$BA$2:$BA$8000='Active WWML'!H$4)*('ILC Report'!$F$2:$F$8000))</f>
        <v>0</v>
      </c>
      <c r="I64" s="28">
        <f>SUMPRODUCT(('ILC Report'!$A$2:$A$8000='Active WWML'!$A64)*('ILC Report'!$BA$2:$BA$8000='Active WWML'!I$4)*('ILC Report'!$F$2:$F$8000))</f>
        <v>0</v>
      </c>
      <c r="K64" s="28" t="str">
        <f t="shared" si="0"/>
        <v>0</v>
      </c>
      <c r="L64" s="28" t="str">
        <f t="shared" si="1"/>
        <v>0</v>
      </c>
      <c r="M64" s="28" t="str">
        <f t="shared" si="2"/>
        <v>0</v>
      </c>
      <c r="O64" s="28">
        <f>SUMPRODUCT(('ILC Report'!$A$2:$A$8000='Active WWML'!$A64)*('ILC Report'!$BB$2:$BB$8000='Active WWML'!O$4)*('ILC Report'!$F$2:$F$8000))</f>
        <v>0</v>
      </c>
      <c r="P64" s="28">
        <f>SUMPRODUCT(('ILC Report'!$A$2:$A$8000='Active WWML'!$A64)*('ILC Report'!$BB$2:$BB$8000='Active WWML'!P$4)*('ILC Report'!$F$2:$F$8000))</f>
        <v>0</v>
      </c>
      <c r="Q64" s="28">
        <f>SUMPRODUCT(('ILC Report'!$A$2:$A$8000='Active WWML'!$A64)*('ILC Report'!$BB$2:$BB$8000='Active WWML'!Q$4)*('ILC Report'!$F$2:$F$8000))</f>
        <v>0</v>
      </c>
      <c r="R64" s="28">
        <f>SUMPRODUCT(('ILC Report'!$A$2:$A$8000='Active WWML'!$A64)*('ILC Report'!$BB$2:$BB$8000='Active WWML'!R$4)*('ILC Report'!$F$2:$F$8000))</f>
        <v>0</v>
      </c>
      <c r="S64" s="28">
        <f>SUMPRODUCT(('ILC Report'!$A$2:$A$8000='Active WWML'!$A64)*('ILC Report'!$BB$2:$BB$8000='Active WWML'!S$4)*('ILC Report'!$F$2:$F$8000))</f>
        <v>0</v>
      </c>
      <c r="T64" s="28">
        <f>SUMPRODUCT(('ILC Report'!$A$2:$A$8000='Active WWML'!$A64)*('ILC Report'!$BB$2:$BB$8000='Active WWML'!T$4)*('ILC Report'!$F$2:$F$8000))</f>
        <v>0</v>
      </c>
      <c r="U64" s="28">
        <f>SUMPRODUCT(('ILC Report'!$A$2:$A$8000='Active WWML'!$A64)*('ILC Report'!$BB$2:$BB$8000='Active WWML'!U$4)*('ILC Report'!$F$2:$F$8000))</f>
        <v>0</v>
      </c>
      <c r="V64" s="28">
        <f>SUMPRODUCT(('ILC Report'!$A$2:$A$8000='Active WWML'!$A64)*('ILC Report'!$BB$2:$BB$8000='Active WWML'!V$4)*('ILC Report'!$F$2:$F$8000))</f>
        <v>0</v>
      </c>
      <c r="W64" s="28">
        <f>SUMPRODUCT(('ILC Report'!$A$2:$A$8000='Active WWML'!$A64)*('ILC Report'!$BB$2:$BB$8000='Active WWML'!W$4)*('ILC Report'!$F$2:$F$8000))</f>
        <v>0</v>
      </c>
      <c r="X64" s="28">
        <f>SUMPRODUCT(('ILC Report'!$A$2:$A$8000='Active WWML'!$A64)*('ILC Report'!$BB$2:$BB$8000='Active WWML'!X$4)*('ILC Report'!$F$2:$F$8000))</f>
        <v>0</v>
      </c>
      <c r="Y64" s="28">
        <f>SUMPRODUCT(('ILC Report'!$A$2:$A$8000='Active WWML'!$A64)*('ILC Report'!$BB$2:$BB$8000='Active WWML'!Y$4)*('ILC Report'!$F$2:$F$8000))</f>
        <v>0</v>
      </c>
      <c r="Z64" s="28">
        <f>SUMPRODUCT(('ILC Report'!$A$2:$A$8000='Active WWML'!$A64)*('ILC Report'!$BB$2:$BB$8000='Active WWML'!Z$4)*('ILC Report'!$F$2:$F$8000))</f>
        <v>0</v>
      </c>
      <c r="AA64" s="28">
        <f>SUMPRODUCT(('ILC Report'!$A$2:$A$8000='Active WWML'!$A64)*('ILC Report'!$BB$2:$BB$8000='Active WWML'!AA$4)*('ILC Report'!$F$2:$F$8000))</f>
        <v>0</v>
      </c>
      <c r="AB64" s="28">
        <f>SUMPRODUCT(('ILC Report'!$A$2:$A$8000='Active WWML'!$A64)*('ILC Report'!$BB$2:$BB$8000='Active WWML'!AB$4)*('ILC Report'!$F$2:$F$8000))</f>
        <v>0</v>
      </c>
      <c r="AC64" s="28">
        <f>SUMPRODUCT(('ILC Report'!$A$2:$A$8000='Active WWML'!$A64)*('ILC Report'!$BB$2:$BB$8000='Active WWML'!AC$4)*('ILC Report'!$F$2:$F$8000))</f>
        <v>0</v>
      </c>
      <c r="AD64" s="28">
        <f>SUMPRODUCT(('ILC Report'!$A$2:$A$8000='Active WWML'!$A64)*('ILC Report'!$BB$2:$BB$8000='Active WWML'!AD$4)*('ILC Report'!$F$2:$F$8000))</f>
        <v>0</v>
      </c>
      <c r="AE64" s="28">
        <f>SUMPRODUCT(('ILC Report'!$A$2:$A$8000='Active WWML'!$A64)*('ILC Report'!$BB$2:$BB$8000='Active WWML'!AE$4)*('ILC Report'!$F$2:$F$8000))</f>
        <v>0</v>
      </c>
      <c r="AG64" s="28">
        <f>SUMPRODUCT(('ILC Report'!$A$2:$A$8000='Active WWML'!$A64)*('ILC Report'!$H$2:$H$8000='Active WWML'!AG$4)*('ILC Report'!$F$2:$F$8000))</f>
        <v>0</v>
      </c>
      <c r="AH64" s="28">
        <f>SUMPRODUCT(('ILC Report'!$A$2:$A$8000='Active WWML'!$A64)*('ILC Report'!$H$2:$H$8000='Active WWML'!AH$4)*('ILC Report'!$F$2:$F$8000))</f>
        <v>0</v>
      </c>
      <c r="AI64" s="28">
        <f>SUMPRODUCT(('ILC Report'!$A$2:$A$8000='Active WWML'!$A64)*('ILC Report'!$H$2:$H$8000='Active WWML'!AI$4)*('ILC Report'!$F$2:$F$8000))</f>
        <v>0</v>
      </c>
      <c r="AJ64" s="28">
        <f>SUMPRODUCT(('ILC Report'!$A$2:$A$8000='Active WWML'!$A64)*('ILC Report'!$H$2:$H$8000='Active WWML'!AJ$4)*('ILC Report'!$F$2:$F$8000))</f>
        <v>0</v>
      </c>
      <c r="AK64" s="28">
        <f t="shared" si="3"/>
        <v>0</v>
      </c>
    </row>
    <row r="65" spans="1:37" x14ac:dyDescent="0.3">
      <c r="A65" s="40">
        <v>98138</v>
      </c>
      <c r="B65" s="11" t="s">
        <v>1270</v>
      </c>
      <c r="C65" s="11" t="s">
        <v>1163</v>
      </c>
      <c r="D65" s="11" t="s">
        <v>1155</v>
      </c>
      <c r="E65" s="11" t="s">
        <v>1156</v>
      </c>
      <c r="G65" s="28">
        <f>SUMPRODUCT(('ILC Report'!$A$2:$A$8000='Active WWML'!$A65)*('ILC Report'!$BA$2:$BA$8000='Active WWML'!G$4)*('ILC Report'!$F$2:$F$8000))</f>
        <v>0</v>
      </c>
      <c r="H65" s="28">
        <f>SUMPRODUCT(('ILC Report'!$A$2:$A$8000='Active WWML'!$A65)*('ILC Report'!$BA$2:$BA$8000='Active WWML'!H$4)*('ILC Report'!$F$2:$F$8000))</f>
        <v>0</v>
      </c>
      <c r="I65" s="28">
        <f>SUMPRODUCT(('ILC Report'!$A$2:$A$8000='Active WWML'!$A65)*('ILC Report'!$BA$2:$BA$8000='Active WWML'!I$4)*('ILC Report'!$F$2:$F$8000))</f>
        <v>0</v>
      </c>
      <c r="K65" s="28" t="str">
        <f t="shared" si="0"/>
        <v>0</v>
      </c>
      <c r="L65" s="28" t="str">
        <f t="shared" si="1"/>
        <v>0</v>
      </c>
      <c r="M65" s="28" t="str">
        <f t="shared" si="2"/>
        <v>0</v>
      </c>
      <c r="O65" s="28">
        <f>SUMPRODUCT(('ILC Report'!$A$2:$A$8000='Active WWML'!$A65)*('ILC Report'!$BB$2:$BB$8000='Active WWML'!O$4)*('ILC Report'!$F$2:$F$8000))</f>
        <v>0</v>
      </c>
      <c r="P65" s="28">
        <f>SUMPRODUCT(('ILC Report'!$A$2:$A$8000='Active WWML'!$A65)*('ILC Report'!$BB$2:$BB$8000='Active WWML'!P$4)*('ILC Report'!$F$2:$F$8000))</f>
        <v>0</v>
      </c>
      <c r="Q65" s="28">
        <f>SUMPRODUCT(('ILC Report'!$A$2:$A$8000='Active WWML'!$A65)*('ILC Report'!$BB$2:$BB$8000='Active WWML'!Q$4)*('ILC Report'!$F$2:$F$8000))</f>
        <v>0</v>
      </c>
      <c r="R65" s="28">
        <f>SUMPRODUCT(('ILC Report'!$A$2:$A$8000='Active WWML'!$A65)*('ILC Report'!$BB$2:$BB$8000='Active WWML'!R$4)*('ILC Report'!$F$2:$F$8000))</f>
        <v>0</v>
      </c>
      <c r="S65" s="28">
        <f>SUMPRODUCT(('ILC Report'!$A$2:$A$8000='Active WWML'!$A65)*('ILC Report'!$BB$2:$BB$8000='Active WWML'!S$4)*('ILC Report'!$F$2:$F$8000))</f>
        <v>0</v>
      </c>
      <c r="T65" s="28">
        <f>SUMPRODUCT(('ILC Report'!$A$2:$A$8000='Active WWML'!$A65)*('ILC Report'!$BB$2:$BB$8000='Active WWML'!T$4)*('ILC Report'!$F$2:$F$8000))</f>
        <v>0</v>
      </c>
      <c r="U65" s="28">
        <f>SUMPRODUCT(('ILC Report'!$A$2:$A$8000='Active WWML'!$A65)*('ILC Report'!$BB$2:$BB$8000='Active WWML'!U$4)*('ILC Report'!$F$2:$F$8000))</f>
        <v>0</v>
      </c>
      <c r="V65" s="28">
        <f>SUMPRODUCT(('ILC Report'!$A$2:$A$8000='Active WWML'!$A65)*('ILC Report'!$BB$2:$BB$8000='Active WWML'!V$4)*('ILC Report'!$F$2:$F$8000))</f>
        <v>0</v>
      </c>
      <c r="W65" s="28">
        <f>SUMPRODUCT(('ILC Report'!$A$2:$A$8000='Active WWML'!$A65)*('ILC Report'!$BB$2:$BB$8000='Active WWML'!W$4)*('ILC Report'!$F$2:$F$8000))</f>
        <v>0</v>
      </c>
      <c r="X65" s="28">
        <f>SUMPRODUCT(('ILC Report'!$A$2:$A$8000='Active WWML'!$A65)*('ILC Report'!$BB$2:$BB$8000='Active WWML'!X$4)*('ILC Report'!$F$2:$F$8000))</f>
        <v>0</v>
      </c>
      <c r="Y65" s="28">
        <f>SUMPRODUCT(('ILC Report'!$A$2:$A$8000='Active WWML'!$A65)*('ILC Report'!$BB$2:$BB$8000='Active WWML'!Y$4)*('ILC Report'!$F$2:$F$8000))</f>
        <v>0</v>
      </c>
      <c r="Z65" s="28">
        <f>SUMPRODUCT(('ILC Report'!$A$2:$A$8000='Active WWML'!$A65)*('ILC Report'!$BB$2:$BB$8000='Active WWML'!Z$4)*('ILC Report'!$F$2:$F$8000))</f>
        <v>0</v>
      </c>
      <c r="AA65" s="28">
        <f>SUMPRODUCT(('ILC Report'!$A$2:$A$8000='Active WWML'!$A65)*('ILC Report'!$BB$2:$BB$8000='Active WWML'!AA$4)*('ILC Report'!$F$2:$F$8000))</f>
        <v>0</v>
      </c>
      <c r="AB65" s="28">
        <f>SUMPRODUCT(('ILC Report'!$A$2:$A$8000='Active WWML'!$A65)*('ILC Report'!$BB$2:$BB$8000='Active WWML'!AB$4)*('ILC Report'!$F$2:$F$8000))</f>
        <v>0</v>
      </c>
      <c r="AC65" s="28">
        <f>SUMPRODUCT(('ILC Report'!$A$2:$A$8000='Active WWML'!$A65)*('ILC Report'!$BB$2:$BB$8000='Active WWML'!AC$4)*('ILC Report'!$F$2:$F$8000))</f>
        <v>0</v>
      </c>
      <c r="AD65" s="28">
        <f>SUMPRODUCT(('ILC Report'!$A$2:$A$8000='Active WWML'!$A65)*('ILC Report'!$BB$2:$BB$8000='Active WWML'!AD$4)*('ILC Report'!$F$2:$F$8000))</f>
        <v>0</v>
      </c>
      <c r="AE65" s="28">
        <f>SUMPRODUCT(('ILC Report'!$A$2:$A$8000='Active WWML'!$A65)*('ILC Report'!$BB$2:$BB$8000='Active WWML'!AE$4)*('ILC Report'!$F$2:$F$8000))</f>
        <v>0</v>
      </c>
      <c r="AG65" s="28">
        <f>SUMPRODUCT(('ILC Report'!$A$2:$A$8000='Active WWML'!$A65)*('ILC Report'!$H$2:$H$8000='Active WWML'!AG$4)*('ILC Report'!$F$2:$F$8000))</f>
        <v>0</v>
      </c>
      <c r="AH65" s="28">
        <f>SUMPRODUCT(('ILC Report'!$A$2:$A$8000='Active WWML'!$A65)*('ILC Report'!$H$2:$H$8000='Active WWML'!AH$4)*('ILC Report'!$F$2:$F$8000))</f>
        <v>0</v>
      </c>
      <c r="AI65" s="28">
        <f>SUMPRODUCT(('ILC Report'!$A$2:$A$8000='Active WWML'!$A65)*('ILC Report'!$H$2:$H$8000='Active WWML'!AI$4)*('ILC Report'!$F$2:$F$8000))</f>
        <v>0</v>
      </c>
      <c r="AJ65" s="28">
        <f>SUMPRODUCT(('ILC Report'!$A$2:$A$8000='Active WWML'!$A65)*('ILC Report'!$H$2:$H$8000='Active WWML'!AJ$4)*('ILC Report'!$F$2:$F$8000))</f>
        <v>0</v>
      </c>
      <c r="AK65" s="28">
        <f t="shared" si="3"/>
        <v>0</v>
      </c>
    </row>
    <row r="66" spans="1:37" x14ac:dyDescent="0.3">
      <c r="A66" s="40" t="s">
        <v>1662</v>
      </c>
      <c r="B66" s="11" t="s">
        <v>1673</v>
      </c>
      <c r="C66" s="11" t="s">
        <v>1236</v>
      </c>
      <c r="D66" s="11" t="s">
        <v>1155</v>
      </c>
      <c r="E66" s="11" t="s">
        <v>1156</v>
      </c>
      <c r="G66" s="28">
        <f>SUMPRODUCT(('ILC Report'!$A$2:$A$8000='Active WWML'!$A66)*('ILC Report'!$BA$2:$BA$8000='Active WWML'!G$4)*('ILC Report'!$F$2:$F$8000))</f>
        <v>0</v>
      </c>
      <c r="H66" s="28">
        <f>SUMPRODUCT(('ILC Report'!$A$2:$A$8000='Active WWML'!$A66)*('ILC Report'!$BA$2:$BA$8000='Active WWML'!H$4)*('ILC Report'!$F$2:$F$8000))</f>
        <v>0</v>
      </c>
      <c r="I66" s="28">
        <f>SUMPRODUCT(('ILC Report'!$A$2:$A$8000='Active WWML'!$A66)*('ILC Report'!$BA$2:$BA$8000='Active WWML'!I$4)*('ILC Report'!$F$2:$F$8000))</f>
        <v>0</v>
      </c>
      <c r="K66" s="28" t="str">
        <f t="shared" si="0"/>
        <v>0</v>
      </c>
      <c r="L66" s="28" t="str">
        <f t="shared" si="1"/>
        <v>0</v>
      </c>
      <c r="M66" s="28" t="str">
        <f t="shared" si="2"/>
        <v>0</v>
      </c>
      <c r="O66" s="28">
        <f>SUMPRODUCT(('ILC Report'!$A$2:$A$8000='Active WWML'!$A66)*('ILC Report'!$BB$2:$BB$8000='Active WWML'!O$4)*('ILC Report'!$F$2:$F$8000))</f>
        <v>0</v>
      </c>
      <c r="P66" s="28">
        <f>SUMPRODUCT(('ILC Report'!$A$2:$A$8000='Active WWML'!$A66)*('ILC Report'!$BB$2:$BB$8000='Active WWML'!P$4)*('ILC Report'!$F$2:$F$8000))</f>
        <v>0</v>
      </c>
      <c r="Q66" s="28">
        <f>SUMPRODUCT(('ILC Report'!$A$2:$A$8000='Active WWML'!$A66)*('ILC Report'!$BB$2:$BB$8000='Active WWML'!Q$4)*('ILC Report'!$F$2:$F$8000))</f>
        <v>0</v>
      </c>
      <c r="R66" s="28">
        <f>SUMPRODUCT(('ILC Report'!$A$2:$A$8000='Active WWML'!$A66)*('ILC Report'!$BB$2:$BB$8000='Active WWML'!R$4)*('ILC Report'!$F$2:$F$8000))</f>
        <v>0</v>
      </c>
      <c r="S66" s="28">
        <f>SUMPRODUCT(('ILC Report'!$A$2:$A$8000='Active WWML'!$A66)*('ILC Report'!$BB$2:$BB$8000='Active WWML'!S$4)*('ILC Report'!$F$2:$F$8000))</f>
        <v>0</v>
      </c>
      <c r="T66" s="28">
        <f>SUMPRODUCT(('ILC Report'!$A$2:$A$8000='Active WWML'!$A66)*('ILC Report'!$BB$2:$BB$8000='Active WWML'!T$4)*('ILC Report'!$F$2:$F$8000))</f>
        <v>0</v>
      </c>
      <c r="U66" s="28">
        <f>SUMPRODUCT(('ILC Report'!$A$2:$A$8000='Active WWML'!$A66)*('ILC Report'!$BB$2:$BB$8000='Active WWML'!U$4)*('ILC Report'!$F$2:$F$8000))</f>
        <v>0</v>
      </c>
      <c r="V66" s="28">
        <f>SUMPRODUCT(('ILC Report'!$A$2:$A$8000='Active WWML'!$A66)*('ILC Report'!$BB$2:$BB$8000='Active WWML'!V$4)*('ILC Report'!$F$2:$F$8000))</f>
        <v>0</v>
      </c>
      <c r="W66" s="28">
        <f>SUMPRODUCT(('ILC Report'!$A$2:$A$8000='Active WWML'!$A66)*('ILC Report'!$BB$2:$BB$8000='Active WWML'!W$4)*('ILC Report'!$F$2:$F$8000))</f>
        <v>0</v>
      </c>
      <c r="X66" s="28">
        <f>SUMPRODUCT(('ILC Report'!$A$2:$A$8000='Active WWML'!$A66)*('ILC Report'!$BB$2:$BB$8000='Active WWML'!X$4)*('ILC Report'!$F$2:$F$8000))</f>
        <v>0</v>
      </c>
      <c r="Y66" s="28">
        <f>SUMPRODUCT(('ILC Report'!$A$2:$A$8000='Active WWML'!$A66)*('ILC Report'!$BB$2:$BB$8000='Active WWML'!Y$4)*('ILC Report'!$F$2:$F$8000))</f>
        <v>0</v>
      </c>
      <c r="Z66" s="28">
        <f>SUMPRODUCT(('ILC Report'!$A$2:$A$8000='Active WWML'!$A66)*('ILC Report'!$BB$2:$BB$8000='Active WWML'!Z$4)*('ILC Report'!$F$2:$F$8000))</f>
        <v>0</v>
      </c>
      <c r="AA66" s="28">
        <f>SUMPRODUCT(('ILC Report'!$A$2:$A$8000='Active WWML'!$A66)*('ILC Report'!$BB$2:$BB$8000='Active WWML'!AA$4)*('ILC Report'!$F$2:$F$8000))</f>
        <v>0</v>
      </c>
      <c r="AB66" s="28">
        <f>SUMPRODUCT(('ILC Report'!$A$2:$A$8000='Active WWML'!$A66)*('ILC Report'!$BB$2:$BB$8000='Active WWML'!AB$4)*('ILC Report'!$F$2:$F$8000))</f>
        <v>0</v>
      </c>
      <c r="AC66" s="28">
        <f>SUMPRODUCT(('ILC Report'!$A$2:$A$8000='Active WWML'!$A66)*('ILC Report'!$BB$2:$BB$8000='Active WWML'!AC$4)*('ILC Report'!$F$2:$F$8000))</f>
        <v>0</v>
      </c>
      <c r="AD66" s="28">
        <f>SUMPRODUCT(('ILC Report'!$A$2:$A$8000='Active WWML'!$A66)*('ILC Report'!$BB$2:$BB$8000='Active WWML'!AD$4)*('ILC Report'!$F$2:$F$8000))</f>
        <v>0</v>
      </c>
      <c r="AE66" s="28">
        <f>SUMPRODUCT(('ILC Report'!$A$2:$A$8000='Active WWML'!$A66)*('ILC Report'!$BB$2:$BB$8000='Active WWML'!AE$4)*('ILC Report'!$F$2:$F$8000))</f>
        <v>0</v>
      </c>
      <c r="AG66" s="28">
        <f>SUMPRODUCT(('ILC Report'!$A$2:$A$8000='Active WWML'!$A66)*('ILC Report'!$H$2:$H$8000='Active WWML'!AG$4)*('ILC Report'!$F$2:$F$8000))</f>
        <v>0</v>
      </c>
      <c r="AH66" s="28">
        <f>SUMPRODUCT(('ILC Report'!$A$2:$A$8000='Active WWML'!$A66)*('ILC Report'!$H$2:$H$8000='Active WWML'!AH$4)*('ILC Report'!$F$2:$F$8000))</f>
        <v>0</v>
      </c>
      <c r="AI66" s="28">
        <f>SUMPRODUCT(('ILC Report'!$A$2:$A$8000='Active WWML'!$A66)*('ILC Report'!$H$2:$H$8000='Active WWML'!AI$4)*('ILC Report'!$F$2:$F$8000))</f>
        <v>0</v>
      </c>
      <c r="AJ66" s="28">
        <f>SUMPRODUCT(('ILC Report'!$A$2:$A$8000='Active WWML'!$A66)*('ILC Report'!$H$2:$H$8000='Active WWML'!AJ$4)*('ILC Report'!$F$2:$F$8000))</f>
        <v>0</v>
      </c>
      <c r="AK66" s="28">
        <f t="shared" si="3"/>
        <v>0</v>
      </c>
    </row>
    <row r="67" spans="1:37" x14ac:dyDescent="0.3">
      <c r="A67" s="40">
        <v>62171</v>
      </c>
      <c r="B67" s="11" t="s">
        <v>1318</v>
      </c>
      <c r="C67" s="11" t="s">
        <v>1164</v>
      </c>
      <c r="D67" s="11" t="s">
        <v>1155</v>
      </c>
      <c r="E67" s="11" t="s">
        <v>1156</v>
      </c>
      <c r="G67" s="28">
        <f>SUMPRODUCT(('ILC Report'!$A$2:$A$8000='Active WWML'!$A67)*('ILC Report'!$BA$2:$BA$8000='Active WWML'!G$4)*('ILC Report'!$F$2:$F$8000))</f>
        <v>0</v>
      </c>
      <c r="H67" s="28">
        <f>SUMPRODUCT(('ILC Report'!$A$2:$A$8000='Active WWML'!$A67)*('ILC Report'!$BA$2:$BA$8000='Active WWML'!H$4)*('ILC Report'!$F$2:$F$8000))</f>
        <v>0</v>
      </c>
      <c r="I67" s="28">
        <f>SUMPRODUCT(('ILC Report'!$A$2:$A$8000='Active WWML'!$A67)*('ILC Report'!$BA$2:$BA$8000='Active WWML'!I$4)*('ILC Report'!$F$2:$F$8000))</f>
        <v>0</v>
      </c>
      <c r="K67" s="28" t="str">
        <f t="shared" si="0"/>
        <v>0</v>
      </c>
      <c r="L67" s="28" t="str">
        <f t="shared" si="1"/>
        <v>0</v>
      </c>
      <c r="M67" s="28" t="str">
        <f t="shared" si="2"/>
        <v>0</v>
      </c>
      <c r="O67" s="28">
        <f>SUMPRODUCT(('ILC Report'!$A$2:$A$8000='Active WWML'!$A67)*('ILC Report'!$BB$2:$BB$8000='Active WWML'!O$4)*('ILC Report'!$F$2:$F$8000))</f>
        <v>0</v>
      </c>
      <c r="P67" s="28">
        <f>SUMPRODUCT(('ILC Report'!$A$2:$A$8000='Active WWML'!$A67)*('ILC Report'!$BB$2:$BB$8000='Active WWML'!P$4)*('ILC Report'!$F$2:$F$8000))</f>
        <v>0</v>
      </c>
      <c r="Q67" s="28">
        <f>SUMPRODUCT(('ILC Report'!$A$2:$A$8000='Active WWML'!$A67)*('ILC Report'!$BB$2:$BB$8000='Active WWML'!Q$4)*('ILC Report'!$F$2:$F$8000))</f>
        <v>0</v>
      </c>
      <c r="R67" s="28">
        <f>SUMPRODUCT(('ILC Report'!$A$2:$A$8000='Active WWML'!$A67)*('ILC Report'!$BB$2:$BB$8000='Active WWML'!R$4)*('ILC Report'!$F$2:$F$8000))</f>
        <v>0</v>
      </c>
      <c r="S67" s="28">
        <f>SUMPRODUCT(('ILC Report'!$A$2:$A$8000='Active WWML'!$A67)*('ILC Report'!$BB$2:$BB$8000='Active WWML'!S$4)*('ILC Report'!$F$2:$F$8000))</f>
        <v>0</v>
      </c>
      <c r="T67" s="28">
        <f>SUMPRODUCT(('ILC Report'!$A$2:$A$8000='Active WWML'!$A67)*('ILC Report'!$BB$2:$BB$8000='Active WWML'!T$4)*('ILC Report'!$F$2:$F$8000))</f>
        <v>0</v>
      </c>
      <c r="U67" s="28">
        <f>SUMPRODUCT(('ILC Report'!$A$2:$A$8000='Active WWML'!$A67)*('ILC Report'!$BB$2:$BB$8000='Active WWML'!U$4)*('ILC Report'!$F$2:$F$8000))</f>
        <v>0</v>
      </c>
      <c r="V67" s="28">
        <f>SUMPRODUCT(('ILC Report'!$A$2:$A$8000='Active WWML'!$A67)*('ILC Report'!$BB$2:$BB$8000='Active WWML'!V$4)*('ILC Report'!$F$2:$F$8000))</f>
        <v>0</v>
      </c>
      <c r="W67" s="28">
        <f>SUMPRODUCT(('ILC Report'!$A$2:$A$8000='Active WWML'!$A67)*('ILC Report'!$BB$2:$BB$8000='Active WWML'!W$4)*('ILC Report'!$F$2:$F$8000))</f>
        <v>0</v>
      </c>
      <c r="X67" s="28">
        <f>SUMPRODUCT(('ILC Report'!$A$2:$A$8000='Active WWML'!$A67)*('ILC Report'!$BB$2:$BB$8000='Active WWML'!X$4)*('ILC Report'!$F$2:$F$8000))</f>
        <v>0</v>
      </c>
      <c r="Y67" s="28">
        <f>SUMPRODUCT(('ILC Report'!$A$2:$A$8000='Active WWML'!$A67)*('ILC Report'!$BB$2:$BB$8000='Active WWML'!Y$4)*('ILC Report'!$F$2:$F$8000))</f>
        <v>0</v>
      </c>
      <c r="Z67" s="28">
        <f>SUMPRODUCT(('ILC Report'!$A$2:$A$8000='Active WWML'!$A67)*('ILC Report'!$BB$2:$BB$8000='Active WWML'!Z$4)*('ILC Report'!$F$2:$F$8000))</f>
        <v>0</v>
      </c>
      <c r="AA67" s="28">
        <f>SUMPRODUCT(('ILC Report'!$A$2:$A$8000='Active WWML'!$A67)*('ILC Report'!$BB$2:$BB$8000='Active WWML'!AA$4)*('ILC Report'!$F$2:$F$8000))</f>
        <v>0</v>
      </c>
      <c r="AB67" s="28">
        <f>SUMPRODUCT(('ILC Report'!$A$2:$A$8000='Active WWML'!$A67)*('ILC Report'!$BB$2:$BB$8000='Active WWML'!AB$4)*('ILC Report'!$F$2:$F$8000))</f>
        <v>0</v>
      </c>
      <c r="AC67" s="28">
        <f>SUMPRODUCT(('ILC Report'!$A$2:$A$8000='Active WWML'!$A67)*('ILC Report'!$BB$2:$BB$8000='Active WWML'!AC$4)*('ILC Report'!$F$2:$F$8000))</f>
        <v>0</v>
      </c>
      <c r="AD67" s="28">
        <f>SUMPRODUCT(('ILC Report'!$A$2:$A$8000='Active WWML'!$A67)*('ILC Report'!$BB$2:$BB$8000='Active WWML'!AD$4)*('ILC Report'!$F$2:$F$8000))</f>
        <v>0</v>
      </c>
      <c r="AE67" s="28">
        <f>SUMPRODUCT(('ILC Report'!$A$2:$A$8000='Active WWML'!$A67)*('ILC Report'!$BB$2:$BB$8000='Active WWML'!AE$4)*('ILC Report'!$F$2:$F$8000))</f>
        <v>0</v>
      </c>
      <c r="AG67" s="28">
        <f>SUMPRODUCT(('ILC Report'!$A$2:$A$8000='Active WWML'!$A67)*('ILC Report'!$H$2:$H$8000='Active WWML'!AG$4)*('ILC Report'!$F$2:$F$8000))</f>
        <v>0</v>
      </c>
      <c r="AH67" s="28">
        <f>SUMPRODUCT(('ILC Report'!$A$2:$A$8000='Active WWML'!$A67)*('ILC Report'!$H$2:$H$8000='Active WWML'!AH$4)*('ILC Report'!$F$2:$F$8000))</f>
        <v>0</v>
      </c>
      <c r="AI67" s="28">
        <f>SUMPRODUCT(('ILC Report'!$A$2:$A$8000='Active WWML'!$A67)*('ILC Report'!$H$2:$H$8000='Active WWML'!AI$4)*('ILC Report'!$F$2:$F$8000))</f>
        <v>0</v>
      </c>
      <c r="AJ67" s="28">
        <f>SUMPRODUCT(('ILC Report'!$A$2:$A$8000='Active WWML'!$A67)*('ILC Report'!$H$2:$H$8000='Active WWML'!AJ$4)*('ILC Report'!$F$2:$F$8000))</f>
        <v>0</v>
      </c>
      <c r="AK67" s="28">
        <f t="shared" si="3"/>
        <v>0</v>
      </c>
    </row>
    <row r="68" spans="1:37" x14ac:dyDescent="0.3">
      <c r="A68" s="40" t="s">
        <v>943</v>
      </c>
      <c r="B68" s="11" t="s">
        <v>1333</v>
      </c>
      <c r="C68" s="11" t="s">
        <v>1158</v>
      </c>
      <c r="D68" s="11" t="s">
        <v>1155</v>
      </c>
      <c r="E68" s="11" t="s">
        <v>1156</v>
      </c>
      <c r="G68" s="28">
        <f>SUMPRODUCT(('ILC Report'!$A$2:$A$8000='Active WWML'!$A68)*('ILC Report'!$BA$2:$BA$8000='Active WWML'!G$4)*('ILC Report'!$F$2:$F$8000))</f>
        <v>0</v>
      </c>
      <c r="H68" s="28">
        <f>SUMPRODUCT(('ILC Report'!$A$2:$A$8000='Active WWML'!$A68)*('ILC Report'!$BA$2:$BA$8000='Active WWML'!H$4)*('ILC Report'!$F$2:$F$8000))</f>
        <v>0</v>
      </c>
      <c r="I68" s="28">
        <f>SUMPRODUCT(('ILC Report'!$A$2:$A$8000='Active WWML'!$A68)*('ILC Report'!$BA$2:$BA$8000='Active WWML'!I$4)*('ILC Report'!$F$2:$F$8000))</f>
        <v>0</v>
      </c>
      <c r="K68" s="28" t="str">
        <f t="shared" si="0"/>
        <v>0</v>
      </c>
      <c r="L68" s="28" t="str">
        <f t="shared" si="1"/>
        <v>0</v>
      </c>
      <c r="M68" s="28" t="str">
        <f t="shared" si="2"/>
        <v>0</v>
      </c>
      <c r="O68" s="28">
        <f>SUMPRODUCT(('ILC Report'!$A$2:$A$8000='Active WWML'!$A68)*('ILC Report'!$BB$2:$BB$8000='Active WWML'!O$4)*('ILC Report'!$F$2:$F$8000))</f>
        <v>0</v>
      </c>
      <c r="P68" s="28">
        <f>SUMPRODUCT(('ILC Report'!$A$2:$A$8000='Active WWML'!$A68)*('ILC Report'!$BB$2:$BB$8000='Active WWML'!P$4)*('ILC Report'!$F$2:$F$8000))</f>
        <v>0</v>
      </c>
      <c r="Q68" s="28">
        <f>SUMPRODUCT(('ILC Report'!$A$2:$A$8000='Active WWML'!$A68)*('ILC Report'!$BB$2:$BB$8000='Active WWML'!Q$4)*('ILC Report'!$F$2:$F$8000))</f>
        <v>0</v>
      </c>
      <c r="R68" s="28">
        <f>SUMPRODUCT(('ILC Report'!$A$2:$A$8000='Active WWML'!$A68)*('ILC Report'!$BB$2:$BB$8000='Active WWML'!R$4)*('ILC Report'!$F$2:$F$8000))</f>
        <v>0</v>
      </c>
      <c r="S68" s="28">
        <f>SUMPRODUCT(('ILC Report'!$A$2:$A$8000='Active WWML'!$A68)*('ILC Report'!$BB$2:$BB$8000='Active WWML'!S$4)*('ILC Report'!$F$2:$F$8000))</f>
        <v>0</v>
      </c>
      <c r="T68" s="28">
        <f>SUMPRODUCT(('ILC Report'!$A$2:$A$8000='Active WWML'!$A68)*('ILC Report'!$BB$2:$BB$8000='Active WWML'!T$4)*('ILC Report'!$F$2:$F$8000))</f>
        <v>0</v>
      </c>
      <c r="U68" s="28">
        <f>SUMPRODUCT(('ILC Report'!$A$2:$A$8000='Active WWML'!$A68)*('ILC Report'!$BB$2:$BB$8000='Active WWML'!U$4)*('ILC Report'!$F$2:$F$8000))</f>
        <v>0</v>
      </c>
      <c r="V68" s="28">
        <f>SUMPRODUCT(('ILC Report'!$A$2:$A$8000='Active WWML'!$A68)*('ILC Report'!$BB$2:$BB$8000='Active WWML'!V$4)*('ILC Report'!$F$2:$F$8000))</f>
        <v>0</v>
      </c>
      <c r="W68" s="28">
        <f>SUMPRODUCT(('ILC Report'!$A$2:$A$8000='Active WWML'!$A68)*('ILC Report'!$BB$2:$BB$8000='Active WWML'!W$4)*('ILC Report'!$F$2:$F$8000))</f>
        <v>0</v>
      </c>
      <c r="X68" s="28">
        <f>SUMPRODUCT(('ILC Report'!$A$2:$A$8000='Active WWML'!$A68)*('ILC Report'!$BB$2:$BB$8000='Active WWML'!X$4)*('ILC Report'!$F$2:$F$8000))</f>
        <v>0</v>
      </c>
      <c r="Y68" s="28">
        <f>SUMPRODUCT(('ILC Report'!$A$2:$A$8000='Active WWML'!$A68)*('ILC Report'!$BB$2:$BB$8000='Active WWML'!Y$4)*('ILC Report'!$F$2:$F$8000))</f>
        <v>0</v>
      </c>
      <c r="Z68" s="28">
        <f>SUMPRODUCT(('ILC Report'!$A$2:$A$8000='Active WWML'!$A68)*('ILC Report'!$BB$2:$BB$8000='Active WWML'!Z$4)*('ILC Report'!$F$2:$F$8000))</f>
        <v>0</v>
      </c>
      <c r="AA68" s="28">
        <f>SUMPRODUCT(('ILC Report'!$A$2:$A$8000='Active WWML'!$A68)*('ILC Report'!$BB$2:$BB$8000='Active WWML'!AA$4)*('ILC Report'!$F$2:$F$8000))</f>
        <v>0</v>
      </c>
      <c r="AB68" s="28">
        <f>SUMPRODUCT(('ILC Report'!$A$2:$A$8000='Active WWML'!$A68)*('ILC Report'!$BB$2:$BB$8000='Active WWML'!AB$4)*('ILC Report'!$F$2:$F$8000))</f>
        <v>0</v>
      </c>
      <c r="AC68" s="28">
        <f>SUMPRODUCT(('ILC Report'!$A$2:$A$8000='Active WWML'!$A68)*('ILC Report'!$BB$2:$BB$8000='Active WWML'!AC$4)*('ILC Report'!$F$2:$F$8000))</f>
        <v>0</v>
      </c>
      <c r="AD68" s="28">
        <f>SUMPRODUCT(('ILC Report'!$A$2:$A$8000='Active WWML'!$A68)*('ILC Report'!$BB$2:$BB$8000='Active WWML'!AD$4)*('ILC Report'!$F$2:$F$8000))</f>
        <v>0</v>
      </c>
      <c r="AE68" s="28">
        <f>SUMPRODUCT(('ILC Report'!$A$2:$A$8000='Active WWML'!$A68)*('ILC Report'!$BB$2:$BB$8000='Active WWML'!AE$4)*('ILC Report'!$F$2:$F$8000))</f>
        <v>0</v>
      </c>
      <c r="AG68" s="28">
        <f>SUMPRODUCT(('ILC Report'!$A$2:$A$8000='Active WWML'!$A68)*('ILC Report'!$H$2:$H$8000='Active WWML'!AG$4)*('ILC Report'!$F$2:$F$8000))</f>
        <v>0</v>
      </c>
      <c r="AH68" s="28">
        <f>SUMPRODUCT(('ILC Report'!$A$2:$A$8000='Active WWML'!$A68)*('ILC Report'!$H$2:$H$8000='Active WWML'!AH$4)*('ILC Report'!$F$2:$F$8000))</f>
        <v>0</v>
      </c>
      <c r="AI68" s="28">
        <f>SUMPRODUCT(('ILC Report'!$A$2:$A$8000='Active WWML'!$A68)*('ILC Report'!$H$2:$H$8000='Active WWML'!AI$4)*('ILC Report'!$F$2:$F$8000))</f>
        <v>0</v>
      </c>
      <c r="AJ68" s="28">
        <f>SUMPRODUCT(('ILC Report'!$A$2:$A$8000='Active WWML'!$A68)*('ILC Report'!$H$2:$H$8000='Active WWML'!AJ$4)*('ILC Report'!$F$2:$F$8000))</f>
        <v>0</v>
      </c>
      <c r="AK68" s="28">
        <f t="shared" si="3"/>
        <v>0</v>
      </c>
    </row>
    <row r="69" spans="1:37" x14ac:dyDescent="0.3">
      <c r="A69" s="40" t="s">
        <v>865</v>
      </c>
      <c r="B69" s="11" t="s">
        <v>1161</v>
      </c>
      <c r="C69" s="11" t="s">
        <v>1154</v>
      </c>
      <c r="D69" s="11" t="s">
        <v>1155</v>
      </c>
      <c r="E69" s="11" t="s">
        <v>1156</v>
      </c>
      <c r="G69" s="28">
        <f>SUMPRODUCT(('ILC Report'!$A$2:$A$8000='Active WWML'!$A69)*('ILC Report'!$BA$2:$BA$8000='Active WWML'!G$4)*('ILC Report'!$F$2:$F$8000))</f>
        <v>0</v>
      </c>
      <c r="H69" s="28">
        <f>SUMPRODUCT(('ILC Report'!$A$2:$A$8000='Active WWML'!$A69)*('ILC Report'!$BA$2:$BA$8000='Active WWML'!H$4)*('ILC Report'!$F$2:$F$8000))</f>
        <v>0</v>
      </c>
      <c r="I69" s="28">
        <f>SUMPRODUCT(('ILC Report'!$A$2:$A$8000='Active WWML'!$A69)*('ILC Report'!$BA$2:$BA$8000='Active WWML'!I$4)*('ILC Report'!$F$2:$F$8000))</f>
        <v>0</v>
      </c>
      <c r="K69" s="28" t="str">
        <f t="shared" ref="K69:K132" si="4">IF(G69=0,"0",IF(G69&gt;0,"1"))</f>
        <v>0</v>
      </c>
      <c r="L69" s="28" t="str">
        <f t="shared" ref="L69:L132" si="5">IF(H69=0,"0",IF(H69&gt;0,"1"))</f>
        <v>0</v>
      </c>
      <c r="M69" s="28" t="str">
        <f t="shared" ref="M69:M132" si="6">IF(I69=0,"0",IF(I69&gt;0,"1"))</f>
        <v>0</v>
      </c>
      <c r="O69" s="28">
        <f>SUMPRODUCT(('ILC Report'!$A$2:$A$8000='Active WWML'!$A69)*('ILC Report'!$BB$2:$BB$8000='Active WWML'!O$4)*('ILC Report'!$F$2:$F$8000))</f>
        <v>0</v>
      </c>
      <c r="P69" s="28">
        <f>SUMPRODUCT(('ILC Report'!$A$2:$A$8000='Active WWML'!$A69)*('ILC Report'!$BB$2:$BB$8000='Active WWML'!P$4)*('ILC Report'!$F$2:$F$8000))</f>
        <v>0</v>
      </c>
      <c r="Q69" s="28">
        <f>SUMPRODUCT(('ILC Report'!$A$2:$A$8000='Active WWML'!$A69)*('ILC Report'!$BB$2:$BB$8000='Active WWML'!Q$4)*('ILC Report'!$F$2:$F$8000))</f>
        <v>0</v>
      </c>
      <c r="R69" s="28">
        <f>SUMPRODUCT(('ILC Report'!$A$2:$A$8000='Active WWML'!$A69)*('ILC Report'!$BB$2:$BB$8000='Active WWML'!R$4)*('ILC Report'!$F$2:$F$8000))</f>
        <v>0</v>
      </c>
      <c r="S69" s="28">
        <f>SUMPRODUCT(('ILC Report'!$A$2:$A$8000='Active WWML'!$A69)*('ILC Report'!$BB$2:$BB$8000='Active WWML'!S$4)*('ILC Report'!$F$2:$F$8000))</f>
        <v>0</v>
      </c>
      <c r="T69" s="28">
        <f>SUMPRODUCT(('ILC Report'!$A$2:$A$8000='Active WWML'!$A69)*('ILC Report'!$BB$2:$BB$8000='Active WWML'!T$4)*('ILC Report'!$F$2:$F$8000))</f>
        <v>0</v>
      </c>
      <c r="U69" s="28">
        <f>SUMPRODUCT(('ILC Report'!$A$2:$A$8000='Active WWML'!$A69)*('ILC Report'!$BB$2:$BB$8000='Active WWML'!U$4)*('ILC Report'!$F$2:$F$8000))</f>
        <v>0</v>
      </c>
      <c r="V69" s="28">
        <f>SUMPRODUCT(('ILC Report'!$A$2:$A$8000='Active WWML'!$A69)*('ILC Report'!$BB$2:$BB$8000='Active WWML'!V$4)*('ILC Report'!$F$2:$F$8000))</f>
        <v>0</v>
      </c>
      <c r="W69" s="28">
        <f>SUMPRODUCT(('ILC Report'!$A$2:$A$8000='Active WWML'!$A69)*('ILC Report'!$BB$2:$BB$8000='Active WWML'!W$4)*('ILC Report'!$F$2:$F$8000))</f>
        <v>0</v>
      </c>
      <c r="X69" s="28">
        <f>SUMPRODUCT(('ILC Report'!$A$2:$A$8000='Active WWML'!$A69)*('ILC Report'!$BB$2:$BB$8000='Active WWML'!X$4)*('ILC Report'!$F$2:$F$8000))</f>
        <v>0</v>
      </c>
      <c r="Y69" s="28">
        <f>SUMPRODUCT(('ILC Report'!$A$2:$A$8000='Active WWML'!$A69)*('ILC Report'!$BB$2:$BB$8000='Active WWML'!Y$4)*('ILC Report'!$F$2:$F$8000))</f>
        <v>0</v>
      </c>
      <c r="Z69" s="28">
        <f>SUMPRODUCT(('ILC Report'!$A$2:$A$8000='Active WWML'!$A69)*('ILC Report'!$BB$2:$BB$8000='Active WWML'!Z$4)*('ILC Report'!$F$2:$F$8000))</f>
        <v>0</v>
      </c>
      <c r="AA69" s="28">
        <f>SUMPRODUCT(('ILC Report'!$A$2:$A$8000='Active WWML'!$A69)*('ILC Report'!$BB$2:$BB$8000='Active WWML'!AA$4)*('ILC Report'!$F$2:$F$8000))</f>
        <v>0</v>
      </c>
      <c r="AB69" s="28">
        <f>SUMPRODUCT(('ILC Report'!$A$2:$A$8000='Active WWML'!$A69)*('ILC Report'!$BB$2:$BB$8000='Active WWML'!AB$4)*('ILC Report'!$F$2:$F$8000))</f>
        <v>0</v>
      </c>
      <c r="AC69" s="28">
        <f>SUMPRODUCT(('ILC Report'!$A$2:$A$8000='Active WWML'!$A69)*('ILC Report'!$BB$2:$BB$8000='Active WWML'!AC$4)*('ILC Report'!$F$2:$F$8000))</f>
        <v>0</v>
      </c>
      <c r="AD69" s="28">
        <f>SUMPRODUCT(('ILC Report'!$A$2:$A$8000='Active WWML'!$A69)*('ILC Report'!$BB$2:$BB$8000='Active WWML'!AD$4)*('ILC Report'!$F$2:$F$8000))</f>
        <v>0</v>
      </c>
      <c r="AE69" s="28">
        <f>SUMPRODUCT(('ILC Report'!$A$2:$A$8000='Active WWML'!$A69)*('ILC Report'!$BB$2:$BB$8000='Active WWML'!AE$4)*('ILC Report'!$F$2:$F$8000))</f>
        <v>0</v>
      </c>
      <c r="AG69" s="28">
        <f>SUMPRODUCT(('ILC Report'!$A$2:$A$8000='Active WWML'!$A69)*('ILC Report'!$H$2:$H$8000='Active WWML'!AG$4)*('ILC Report'!$F$2:$F$8000))</f>
        <v>0</v>
      </c>
      <c r="AH69" s="28">
        <f>SUMPRODUCT(('ILC Report'!$A$2:$A$8000='Active WWML'!$A69)*('ILC Report'!$H$2:$H$8000='Active WWML'!AH$4)*('ILC Report'!$F$2:$F$8000))</f>
        <v>0</v>
      </c>
      <c r="AI69" s="28">
        <f>SUMPRODUCT(('ILC Report'!$A$2:$A$8000='Active WWML'!$A69)*('ILC Report'!$H$2:$H$8000='Active WWML'!AI$4)*('ILC Report'!$F$2:$F$8000))</f>
        <v>0</v>
      </c>
      <c r="AJ69" s="28">
        <f>SUMPRODUCT(('ILC Report'!$A$2:$A$8000='Active WWML'!$A69)*('ILC Report'!$H$2:$H$8000='Active WWML'!AJ$4)*('ILC Report'!$F$2:$F$8000))</f>
        <v>0</v>
      </c>
      <c r="AK69" s="28">
        <f t="shared" si="3"/>
        <v>0</v>
      </c>
    </row>
    <row r="70" spans="1:37" x14ac:dyDescent="0.3">
      <c r="A70" s="40" t="s">
        <v>957</v>
      </c>
      <c r="B70" s="11" t="s">
        <v>1198</v>
      </c>
      <c r="C70" s="11" t="s">
        <v>1154</v>
      </c>
      <c r="D70" s="11" t="s">
        <v>1155</v>
      </c>
      <c r="E70" s="11" t="s">
        <v>1156</v>
      </c>
      <c r="G70" s="28">
        <f>SUMPRODUCT(('ILC Report'!$A$2:$A$8000='Active WWML'!$A70)*('ILC Report'!$BA$2:$BA$8000='Active WWML'!G$4)*('ILC Report'!$F$2:$F$8000))</f>
        <v>0</v>
      </c>
      <c r="H70" s="28">
        <f>SUMPRODUCT(('ILC Report'!$A$2:$A$8000='Active WWML'!$A70)*('ILC Report'!$BA$2:$BA$8000='Active WWML'!H$4)*('ILC Report'!$F$2:$F$8000))</f>
        <v>0</v>
      </c>
      <c r="I70" s="28">
        <f>SUMPRODUCT(('ILC Report'!$A$2:$A$8000='Active WWML'!$A70)*('ILC Report'!$BA$2:$BA$8000='Active WWML'!I$4)*('ILC Report'!$F$2:$F$8000))</f>
        <v>0</v>
      </c>
      <c r="K70" s="28" t="str">
        <f t="shared" si="4"/>
        <v>0</v>
      </c>
      <c r="L70" s="28" t="str">
        <f t="shared" si="5"/>
        <v>0</v>
      </c>
      <c r="M70" s="28" t="str">
        <f t="shared" si="6"/>
        <v>0</v>
      </c>
      <c r="O70" s="28">
        <f>SUMPRODUCT(('ILC Report'!$A$2:$A$8000='Active WWML'!$A70)*('ILC Report'!$BB$2:$BB$8000='Active WWML'!O$4)*('ILC Report'!$F$2:$F$8000))</f>
        <v>0</v>
      </c>
      <c r="P70" s="28">
        <f>SUMPRODUCT(('ILC Report'!$A$2:$A$8000='Active WWML'!$A70)*('ILC Report'!$BB$2:$BB$8000='Active WWML'!P$4)*('ILC Report'!$F$2:$F$8000))</f>
        <v>0</v>
      </c>
      <c r="Q70" s="28">
        <f>SUMPRODUCT(('ILC Report'!$A$2:$A$8000='Active WWML'!$A70)*('ILC Report'!$BB$2:$BB$8000='Active WWML'!Q$4)*('ILC Report'!$F$2:$F$8000))</f>
        <v>0</v>
      </c>
      <c r="R70" s="28">
        <f>SUMPRODUCT(('ILC Report'!$A$2:$A$8000='Active WWML'!$A70)*('ILC Report'!$BB$2:$BB$8000='Active WWML'!R$4)*('ILC Report'!$F$2:$F$8000))</f>
        <v>0</v>
      </c>
      <c r="S70" s="28">
        <f>SUMPRODUCT(('ILC Report'!$A$2:$A$8000='Active WWML'!$A70)*('ILC Report'!$BB$2:$BB$8000='Active WWML'!S$4)*('ILC Report'!$F$2:$F$8000))</f>
        <v>0</v>
      </c>
      <c r="T70" s="28">
        <f>SUMPRODUCT(('ILC Report'!$A$2:$A$8000='Active WWML'!$A70)*('ILC Report'!$BB$2:$BB$8000='Active WWML'!T$4)*('ILC Report'!$F$2:$F$8000))</f>
        <v>0</v>
      </c>
      <c r="U70" s="28">
        <f>SUMPRODUCT(('ILC Report'!$A$2:$A$8000='Active WWML'!$A70)*('ILC Report'!$BB$2:$BB$8000='Active WWML'!U$4)*('ILC Report'!$F$2:$F$8000))</f>
        <v>0</v>
      </c>
      <c r="V70" s="28">
        <f>SUMPRODUCT(('ILC Report'!$A$2:$A$8000='Active WWML'!$A70)*('ILC Report'!$BB$2:$BB$8000='Active WWML'!V$4)*('ILC Report'!$F$2:$F$8000))</f>
        <v>0</v>
      </c>
      <c r="W70" s="28">
        <f>SUMPRODUCT(('ILC Report'!$A$2:$A$8000='Active WWML'!$A70)*('ILC Report'!$BB$2:$BB$8000='Active WWML'!W$4)*('ILC Report'!$F$2:$F$8000))</f>
        <v>0</v>
      </c>
      <c r="X70" s="28">
        <f>SUMPRODUCT(('ILC Report'!$A$2:$A$8000='Active WWML'!$A70)*('ILC Report'!$BB$2:$BB$8000='Active WWML'!X$4)*('ILC Report'!$F$2:$F$8000))</f>
        <v>0</v>
      </c>
      <c r="Y70" s="28">
        <f>SUMPRODUCT(('ILC Report'!$A$2:$A$8000='Active WWML'!$A70)*('ILC Report'!$BB$2:$BB$8000='Active WWML'!Y$4)*('ILC Report'!$F$2:$F$8000))</f>
        <v>0</v>
      </c>
      <c r="Z70" s="28">
        <f>SUMPRODUCT(('ILC Report'!$A$2:$A$8000='Active WWML'!$A70)*('ILC Report'!$BB$2:$BB$8000='Active WWML'!Z$4)*('ILC Report'!$F$2:$F$8000))</f>
        <v>0</v>
      </c>
      <c r="AA70" s="28">
        <f>SUMPRODUCT(('ILC Report'!$A$2:$A$8000='Active WWML'!$A70)*('ILC Report'!$BB$2:$BB$8000='Active WWML'!AA$4)*('ILC Report'!$F$2:$F$8000))</f>
        <v>0</v>
      </c>
      <c r="AB70" s="28">
        <f>SUMPRODUCT(('ILC Report'!$A$2:$A$8000='Active WWML'!$A70)*('ILC Report'!$BB$2:$BB$8000='Active WWML'!AB$4)*('ILC Report'!$F$2:$F$8000))</f>
        <v>0</v>
      </c>
      <c r="AC70" s="28">
        <f>SUMPRODUCT(('ILC Report'!$A$2:$A$8000='Active WWML'!$A70)*('ILC Report'!$BB$2:$BB$8000='Active WWML'!AC$4)*('ILC Report'!$F$2:$F$8000))</f>
        <v>0</v>
      </c>
      <c r="AD70" s="28">
        <f>SUMPRODUCT(('ILC Report'!$A$2:$A$8000='Active WWML'!$A70)*('ILC Report'!$BB$2:$BB$8000='Active WWML'!AD$4)*('ILC Report'!$F$2:$F$8000))</f>
        <v>0</v>
      </c>
      <c r="AE70" s="28">
        <f>SUMPRODUCT(('ILC Report'!$A$2:$A$8000='Active WWML'!$A70)*('ILC Report'!$BB$2:$BB$8000='Active WWML'!AE$4)*('ILC Report'!$F$2:$F$8000))</f>
        <v>0</v>
      </c>
      <c r="AG70" s="28">
        <f>SUMPRODUCT(('ILC Report'!$A$2:$A$8000='Active WWML'!$A70)*('ILC Report'!$H$2:$H$8000='Active WWML'!AG$4)*('ILC Report'!$F$2:$F$8000))</f>
        <v>0</v>
      </c>
      <c r="AH70" s="28">
        <f>SUMPRODUCT(('ILC Report'!$A$2:$A$8000='Active WWML'!$A70)*('ILC Report'!$H$2:$H$8000='Active WWML'!AH$4)*('ILC Report'!$F$2:$F$8000))</f>
        <v>0</v>
      </c>
      <c r="AI70" s="28">
        <f>SUMPRODUCT(('ILC Report'!$A$2:$A$8000='Active WWML'!$A70)*('ILC Report'!$H$2:$H$8000='Active WWML'!AI$4)*('ILC Report'!$F$2:$F$8000))</f>
        <v>0</v>
      </c>
      <c r="AJ70" s="28">
        <f>SUMPRODUCT(('ILC Report'!$A$2:$A$8000='Active WWML'!$A70)*('ILC Report'!$H$2:$H$8000='Active WWML'!AJ$4)*('ILC Report'!$F$2:$F$8000))</f>
        <v>0</v>
      </c>
      <c r="AK70" s="28">
        <f t="shared" ref="AK70:AK133" si="7">SUM(AG70:AJ70)</f>
        <v>0</v>
      </c>
    </row>
    <row r="71" spans="1:37" x14ac:dyDescent="0.3">
      <c r="A71" s="40" t="s">
        <v>920</v>
      </c>
      <c r="B71" s="11" t="s">
        <v>1287</v>
      </c>
      <c r="C71" s="11" t="s">
        <v>1154</v>
      </c>
      <c r="D71" s="11" t="s">
        <v>1185</v>
      </c>
      <c r="E71" s="11" t="s">
        <v>1680</v>
      </c>
      <c r="G71" s="28">
        <f>SUMPRODUCT(('ILC Report'!$A$2:$A$8000='Active WWML'!$A71)*('ILC Report'!$BA$2:$BA$8000='Active WWML'!G$4)*('ILC Report'!$F$2:$F$8000))</f>
        <v>0</v>
      </c>
      <c r="H71" s="28">
        <f>SUMPRODUCT(('ILC Report'!$A$2:$A$8000='Active WWML'!$A71)*('ILC Report'!$BA$2:$BA$8000='Active WWML'!H$4)*('ILC Report'!$F$2:$F$8000))</f>
        <v>0</v>
      </c>
      <c r="I71" s="28">
        <f>SUMPRODUCT(('ILC Report'!$A$2:$A$8000='Active WWML'!$A71)*('ILC Report'!$BA$2:$BA$8000='Active WWML'!I$4)*('ILC Report'!$F$2:$F$8000))</f>
        <v>0</v>
      </c>
      <c r="K71" s="28" t="str">
        <f t="shared" si="4"/>
        <v>0</v>
      </c>
      <c r="L71" s="28" t="str">
        <f t="shared" si="5"/>
        <v>0</v>
      </c>
      <c r="M71" s="28" t="str">
        <f t="shared" si="6"/>
        <v>0</v>
      </c>
      <c r="O71" s="28">
        <f>SUMPRODUCT(('ILC Report'!$A$2:$A$8000='Active WWML'!$A71)*('ILC Report'!$BB$2:$BB$8000='Active WWML'!O$4)*('ILC Report'!$F$2:$F$8000))</f>
        <v>0</v>
      </c>
      <c r="P71" s="28">
        <f>SUMPRODUCT(('ILC Report'!$A$2:$A$8000='Active WWML'!$A71)*('ILC Report'!$BB$2:$BB$8000='Active WWML'!P$4)*('ILC Report'!$F$2:$F$8000))</f>
        <v>0</v>
      </c>
      <c r="Q71" s="28">
        <f>SUMPRODUCT(('ILC Report'!$A$2:$A$8000='Active WWML'!$A71)*('ILC Report'!$BB$2:$BB$8000='Active WWML'!Q$4)*('ILC Report'!$F$2:$F$8000))</f>
        <v>0</v>
      </c>
      <c r="R71" s="28">
        <f>SUMPRODUCT(('ILC Report'!$A$2:$A$8000='Active WWML'!$A71)*('ILC Report'!$BB$2:$BB$8000='Active WWML'!R$4)*('ILC Report'!$F$2:$F$8000))</f>
        <v>0</v>
      </c>
      <c r="S71" s="28">
        <f>SUMPRODUCT(('ILC Report'!$A$2:$A$8000='Active WWML'!$A71)*('ILC Report'!$BB$2:$BB$8000='Active WWML'!S$4)*('ILC Report'!$F$2:$F$8000))</f>
        <v>0</v>
      </c>
      <c r="T71" s="28">
        <f>SUMPRODUCT(('ILC Report'!$A$2:$A$8000='Active WWML'!$A71)*('ILC Report'!$BB$2:$BB$8000='Active WWML'!T$4)*('ILC Report'!$F$2:$F$8000))</f>
        <v>0</v>
      </c>
      <c r="U71" s="28">
        <f>SUMPRODUCT(('ILC Report'!$A$2:$A$8000='Active WWML'!$A71)*('ILC Report'!$BB$2:$BB$8000='Active WWML'!U$4)*('ILC Report'!$F$2:$F$8000))</f>
        <v>0</v>
      </c>
      <c r="V71" s="28">
        <f>SUMPRODUCT(('ILC Report'!$A$2:$A$8000='Active WWML'!$A71)*('ILC Report'!$BB$2:$BB$8000='Active WWML'!V$4)*('ILC Report'!$F$2:$F$8000))</f>
        <v>0</v>
      </c>
      <c r="W71" s="28">
        <f>SUMPRODUCT(('ILC Report'!$A$2:$A$8000='Active WWML'!$A71)*('ILC Report'!$BB$2:$BB$8000='Active WWML'!W$4)*('ILC Report'!$F$2:$F$8000))</f>
        <v>0</v>
      </c>
      <c r="X71" s="28">
        <f>SUMPRODUCT(('ILC Report'!$A$2:$A$8000='Active WWML'!$A71)*('ILC Report'!$BB$2:$BB$8000='Active WWML'!X$4)*('ILC Report'!$F$2:$F$8000))</f>
        <v>0</v>
      </c>
      <c r="Y71" s="28">
        <f>SUMPRODUCT(('ILC Report'!$A$2:$A$8000='Active WWML'!$A71)*('ILC Report'!$BB$2:$BB$8000='Active WWML'!Y$4)*('ILC Report'!$F$2:$F$8000))</f>
        <v>0</v>
      </c>
      <c r="Z71" s="28">
        <f>SUMPRODUCT(('ILC Report'!$A$2:$A$8000='Active WWML'!$A71)*('ILC Report'!$BB$2:$BB$8000='Active WWML'!Z$4)*('ILC Report'!$F$2:$F$8000))</f>
        <v>0</v>
      </c>
      <c r="AA71" s="28">
        <f>SUMPRODUCT(('ILC Report'!$A$2:$A$8000='Active WWML'!$A71)*('ILC Report'!$BB$2:$BB$8000='Active WWML'!AA$4)*('ILC Report'!$F$2:$F$8000))</f>
        <v>0</v>
      </c>
      <c r="AB71" s="28">
        <f>SUMPRODUCT(('ILC Report'!$A$2:$A$8000='Active WWML'!$A71)*('ILC Report'!$BB$2:$BB$8000='Active WWML'!AB$4)*('ILC Report'!$F$2:$F$8000))</f>
        <v>0</v>
      </c>
      <c r="AC71" s="28">
        <f>SUMPRODUCT(('ILC Report'!$A$2:$A$8000='Active WWML'!$A71)*('ILC Report'!$BB$2:$BB$8000='Active WWML'!AC$4)*('ILC Report'!$F$2:$F$8000))</f>
        <v>0</v>
      </c>
      <c r="AD71" s="28">
        <f>SUMPRODUCT(('ILC Report'!$A$2:$A$8000='Active WWML'!$A71)*('ILC Report'!$BB$2:$BB$8000='Active WWML'!AD$4)*('ILC Report'!$F$2:$F$8000))</f>
        <v>0</v>
      </c>
      <c r="AE71" s="28">
        <f>SUMPRODUCT(('ILC Report'!$A$2:$A$8000='Active WWML'!$A71)*('ILC Report'!$BB$2:$BB$8000='Active WWML'!AE$4)*('ILC Report'!$F$2:$F$8000))</f>
        <v>0</v>
      </c>
      <c r="AG71" s="28">
        <f>SUMPRODUCT(('ILC Report'!$A$2:$A$8000='Active WWML'!$A71)*('ILC Report'!$H$2:$H$8000='Active WWML'!AG$4)*('ILC Report'!$F$2:$F$8000))</f>
        <v>0</v>
      </c>
      <c r="AH71" s="28">
        <f>SUMPRODUCT(('ILC Report'!$A$2:$A$8000='Active WWML'!$A71)*('ILC Report'!$H$2:$H$8000='Active WWML'!AH$4)*('ILC Report'!$F$2:$F$8000))</f>
        <v>0</v>
      </c>
      <c r="AI71" s="28">
        <f>SUMPRODUCT(('ILC Report'!$A$2:$A$8000='Active WWML'!$A71)*('ILC Report'!$H$2:$H$8000='Active WWML'!AI$4)*('ILC Report'!$F$2:$F$8000))</f>
        <v>0</v>
      </c>
      <c r="AJ71" s="28">
        <f>SUMPRODUCT(('ILC Report'!$A$2:$A$8000='Active WWML'!$A71)*('ILC Report'!$H$2:$H$8000='Active WWML'!AJ$4)*('ILC Report'!$F$2:$F$8000))</f>
        <v>0</v>
      </c>
      <c r="AK71" s="28">
        <f t="shared" si="7"/>
        <v>0</v>
      </c>
    </row>
    <row r="72" spans="1:37" x14ac:dyDescent="0.3">
      <c r="A72" s="40" t="s">
        <v>962</v>
      </c>
      <c r="B72" s="11" t="s">
        <v>1174</v>
      </c>
      <c r="C72" s="11" t="s">
        <v>1154</v>
      </c>
      <c r="D72" s="11" t="s">
        <v>1175</v>
      </c>
      <c r="E72" s="11" t="s">
        <v>1680</v>
      </c>
      <c r="G72" s="28">
        <f>SUMPRODUCT(('ILC Report'!$A$2:$A$8000='Active WWML'!$A72)*('ILC Report'!$BA$2:$BA$8000='Active WWML'!G$4)*('ILC Report'!$F$2:$F$8000))</f>
        <v>0</v>
      </c>
      <c r="H72" s="28">
        <f>SUMPRODUCT(('ILC Report'!$A$2:$A$8000='Active WWML'!$A72)*('ILC Report'!$BA$2:$BA$8000='Active WWML'!H$4)*('ILC Report'!$F$2:$F$8000))</f>
        <v>0</v>
      </c>
      <c r="I72" s="28">
        <f>SUMPRODUCT(('ILC Report'!$A$2:$A$8000='Active WWML'!$A72)*('ILC Report'!$BA$2:$BA$8000='Active WWML'!I$4)*('ILC Report'!$F$2:$F$8000))</f>
        <v>0</v>
      </c>
      <c r="K72" s="28" t="str">
        <f t="shared" si="4"/>
        <v>0</v>
      </c>
      <c r="L72" s="28" t="str">
        <f t="shared" si="5"/>
        <v>0</v>
      </c>
      <c r="M72" s="28" t="str">
        <f t="shared" si="6"/>
        <v>0</v>
      </c>
      <c r="O72" s="28">
        <f>SUMPRODUCT(('ILC Report'!$A$2:$A$8000='Active WWML'!$A72)*('ILC Report'!$BB$2:$BB$8000='Active WWML'!O$4)*('ILC Report'!$F$2:$F$8000))</f>
        <v>0</v>
      </c>
      <c r="P72" s="28">
        <f>SUMPRODUCT(('ILC Report'!$A$2:$A$8000='Active WWML'!$A72)*('ILC Report'!$BB$2:$BB$8000='Active WWML'!P$4)*('ILC Report'!$F$2:$F$8000))</f>
        <v>0</v>
      </c>
      <c r="Q72" s="28">
        <f>SUMPRODUCT(('ILC Report'!$A$2:$A$8000='Active WWML'!$A72)*('ILC Report'!$BB$2:$BB$8000='Active WWML'!Q$4)*('ILC Report'!$F$2:$F$8000))</f>
        <v>0</v>
      </c>
      <c r="R72" s="28">
        <f>SUMPRODUCT(('ILC Report'!$A$2:$A$8000='Active WWML'!$A72)*('ILC Report'!$BB$2:$BB$8000='Active WWML'!R$4)*('ILC Report'!$F$2:$F$8000))</f>
        <v>0</v>
      </c>
      <c r="S72" s="28">
        <f>SUMPRODUCT(('ILC Report'!$A$2:$A$8000='Active WWML'!$A72)*('ILC Report'!$BB$2:$BB$8000='Active WWML'!S$4)*('ILC Report'!$F$2:$F$8000))</f>
        <v>0</v>
      </c>
      <c r="T72" s="28">
        <f>SUMPRODUCT(('ILC Report'!$A$2:$A$8000='Active WWML'!$A72)*('ILC Report'!$BB$2:$BB$8000='Active WWML'!T$4)*('ILC Report'!$F$2:$F$8000))</f>
        <v>0</v>
      </c>
      <c r="U72" s="28">
        <f>SUMPRODUCT(('ILC Report'!$A$2:$A$8000='Active WWML'!$A72)*('ILC Report'!$BB$2:$BB$8000='Active WWML'!U$4)*('ILC Report'!$F$2:$F$8000))</f>
        <v>0</v>
      </c>
      <c r="V72" s="28">
        <f>SUMPRODUCT(('ILC Report'!$A$2:$A$8000='Active WWML'!$A72)*('ILC Report'!$BB$2:$BB$8000='Active WWML'!V$4)*('ILC Report'!$F$2:$F$8000))</f>
        <v>0</v>
      </c>
      <c r="W72" s="28">
        <f>SUMPRODUCT(('ILC Report'!$A$2:$A$8000='Active WWML'!$A72)*('ILC Report'!$BB$2:$BB$8000='Active WWML'!W$4)*('ILC Report'!$F$2:$F$8000))</f>
        <v>0</v>
      </c>
      <c r="X72" s="28">
        <f>SUMPRODUCT(('ILC Report'!$A$2:$A$8000='Active WWML'!$A72)*('ILC Report'!$BB$2:$BB$8000='Active WWML'!X$4)*('ILC Report'!$F$2:$F$8000))</f>
        <v>0</v>
      </c>
      <c r="Y72" s="28">
        <f>SUMPRODUCT(('ILC Report'!$A$2:$A$8000='Active WWML'!$A72)*('ILC Report'!$BB$2:$BB$8000='Active WWML'!Y$4)*('ILC Report'!$F$2:$F$8000))</f>
        <v>0</v>
      </c>
      <c r="Z72" s="28">
        <f>SUMPRODUCT(('ILC Report'!$A$2:$A$8000='Active WWML'!$A72)*('ILC Report'!$BB$2:$BB$8000='Active WWML'!Z$4)*('ILC Report'!$F$2:$F$8000))</f>
        <v>0</v>
      </c>
      <c r="AA72" s="28">
        <f>SUMPRODUCT(('ILC Report'!$A$2:$A$8000='Active WWML'!$A72)*('ILC Report'!$BB$2:$BB$8000='Active WWML'!AA$4)*('ILC Report'!$F$2:$F$8000))</f>
        <v>0</v>
      </c>
      <c r="AB72" s="28">
        <f>SUMPRODUCT(('ILC Report'!$A$2:$A$8000='Active WWML'!$A72)*('ILC Report'!$BB$2:$BB$8000='Active WWML'!AB$4)*('ILC Report'!$F$2:$F$8000))</f>
        <v>0</v>
      </c>
      <c r="AC72" s="28">
        <f>SUMPRODUCT(('ILC Report'!$A$2:$A$8000='Active WWML'!$A72)*('ILC Report'!$BB$2:$BB$8000='Active WWML'!AC$4)*('ILC Report'!$F$2:$F$8000))</f>
        <v>0</v>
      </c>
      <c r="AD72" s="28">
        <f>SUMPRODUCT(('ILC Report'!$A$2:$A$8000='Active WWML'!$A72)*('ILC Report'!$BB$2:$BB$8000='Active WWML'!AD$4)*('ILC Report'!$F$2:$F$8000))</f>
        <v>0</v>
      </c>
      <c r="AE72" s="28">
        <f>SUMPRODUCT(('ILC Report'!$A$2:$A$8000='Active WWML'!$A72)*('ILC Report'!$BB$2:$BB$8000='Active WWML'!AE$4)*('ILC Report'!$F$2:$F$8000))</f>
        <v>0</v>
      </c>
      <c r="AG72" s="28">
        <f>SUMPRODUCT(('ILC Report'!$A$2:$A$8000='Active WWML'!$A72)*('ILC Report'!$H$2:$H$8000='Active WWML'!AG$4)*('ILC Report'!$F$2:$F$8000))</f>
        <v>0</v>
      </c>
      <c r="AH72" s="28">
        <f>SUMPRODUCT(('ILC Report'!$A$2:$A$8000='Active WWML'!$A72)*('ILC Report'!$H$2:$H$8000='Active WWML'!AH$4)*('ILC Report'!$F$2:$F$8000))</f>
        <v>0</v>
      </c>
      <c r="AI72" s="28">
        <f>SUMPRODUCT(('ILC Report'!$A$2:$A$8000='Active WWML'!$A72)*('ILC Report'!$H$2:$H$8000='Active WWML'!AI$4)*('ILC Report'!$F$2:$F$8000))</f>
        <v>0</v>
      </c>
      <c r="AJ72" s="28">
        <f>SUMPRODUCT(('ILC Report'!$A$2:$A$8000='Active WWML'!$A72)*('ILC Report'!$H$2:$H$8000='Active WWML'!AJ$4)*('ILC Report'!$F$2:$F$8000))</f>
        <v>0</v>
      </c>
      <c r="AK72" s="28">
        <f t="shared" si="7"/>
        <v>0</v>
      </c>
    </row>
    <row r="73" spans="1:37" x14ac:dyDescent="0.3">
      <c r="A73" s="40" t="s">
        <v>853</v>
      </c>
      <c r="B73" s="11" t="s">
        <v>1176</v>
      </c>
      <c r="C73" s="11" t="s">
        <v>1163</v>
      </c>
      <c r="D73" s="11" t="s">
        <v>1155</v>
      </c>
      <c r="E73" s="11" t="s">
        <v>1156</v>
      </c>
      <c r="G73" s="28">
        <f>SUMPRODUCT(('ILC Report'!$A$2:$A$8000='Active WWML'!$A73)*('ILC Report'!$BA$2:$BA$8000='Active WWML'!G$4)*('ILC Report'!$F$2:$F$8000))</f>
        <v>0</v>
      </c>
      <c r="H73" s="28">
        <f>SUMPRODUCT(('ILC Report'!$A$2:$A$8000='Active WWML'!$A73)*('ILC Report'!$BA$2:$BA$8000='Active WWML'!H$4)*('ILC Report'!$F$2:$F$8000))</f>
        <v>0</v>
      </c>
      <c r="I73" s="28">
        <f>SUMPRODUCT(('ILC Report'!$A$2:$A$8000='Active WWML'!$A73)*('ILC Report'!$BA$2:$BA$8000='Active WWML'!I$4)*('ILC Report'!$F$2:$F$8000))</f>
        <v>0</v>
      </c>
      <c r="K73" s="28" t="str">
        <f t="shared" si="4"/>
        <v>0</v>
      </c>
      <c r="L73" s="28" t="str">
        <f t="shared" si="5"/>
        <v>0</v>
      </c>
      <c r="M73" s="28" t="str">
        <f t="shared" si="6"/>
        <v>0</v>
      </c>
      <c r="O73" s="28">
        <f>SUMPRODUCT(('ILC Report'!$A$2:$A$8000='Active WWML'!$A73)*('ILC Report'!$BB$2:$BB$8000='Active WWML'!O$4)*('ILC Report'!$F$2:$F$8000))</f>
        <v>0</v>
      </c>
      <c r="P73" s="28">
        <f>SUMPRODUCT(('ILC Report'!$A$2:$A$8000='Active WWML'!$A73)*('ILC Report'!$BB$2:$BB$8000='Active WWML'!P$4)*('ILC Report'!$F$2:$F$8000))</f>
        <v>0</v>
      </c>
      <c r="Q73" s="28">
        <f>SUMPRODUCT(('ILC Report'!$A$2:$A$8000='Active WWML'!$A73)*('ILC Report'!$BB$2:$BB$8000='Active WWML'!Q$4)*('ILC Report'!$F$2:$F$8000))</f>
        <v>0</v>
      </c>
      <c r="R73" s="28">
        <f>SUMPRODUCT(('ILC Report'!$A$2:$A$8000='Active WWML'!$A73)*('ILC Report'!$BB$2:$BB$8000='Active WWML'!R$4)*('ILC Report'!$F$2:$F$8000))</f>
        <v>0</v>
      </c>
      <c r="S73" s="28">
        <f>SUMPRODUCT(('ILC Report'!$A$2:$A$8000='Active WWML'!$A73)*('ILC Report'!$BB$2:$BB$8000='Active WWML'!S$4)*('ILC Report'!$F$2:$F$8000))</f>
        <v>0</v>
      </c>
      <c r="T73" s="28">
        <f>SUMPRODUCT(('ILC Report'!$A$2:$A$8000='Active WWML'!$A73)*('ILC Report'!$BB$2:$BB$8000='Active WWML'!T$4)*('ILC Report'!$F$2:$F$8000))</f>
        <v>0</v>
      </c>
      <c r="U73" s="28">
        <f>SUMPRODUCT(('ILC Report'!$A$2:$A$8000='Active WWML'!$A73)*('ILC Report'!$BB$2:$BB$8000='Active WWML'!U$4)*('ILC Report'!$F$2:$F$8000))</f>
        <v>0</v>
      </c>
      <c r="V73" s="28">
        <f>SUMPRODUCT(('ILC Report'!$A$2:$A$8000='Active WWML'!$A73)*('ILC Report'!$BB$2:$BB$8000='Active WWML'!V$4)*('ILC Report'!$F$2:$F$8000))</f>
        <v>0</v>
      </c>
      <c r="W73" s="28">
        <f>SUMPRODUCT(('ILC Report'!$A$2:$A$8000='Active WWML'!$A73)*('ILC Report'!$BB$2:$BB$8000='Active WWML'!W$4)*('ILC Report'!$F$2:$F$8000))</f>
        <v>0</v>
      </c>
      <c r="X73" s="28">
        <f>SUMPRODUCT(('ILC Report'!$A$2:$A$8000='Active WWML'!$A73)*('ILC Report'!$BB$2:$BB$8000='Active WWML'!X$4)*('ILC Report'!$F$2:$F$8000))</f>
        <v>0</v>
      </c>
      <c r="Y73" s="28">
        <f>SUMPRODUCT(('ILC Report'!$A$2:$A$8000='Active WWML'!$A73)*('ILC Report'!$BB$2:$BB$8000='Active WWML'!Y$4)*('ILC Report'!$F$2:$F$8000))</f>
        <v>0</v>
      </c>
      <c r="Z73" s="28">
        <f>SUMPRODUCT(('ILC Report'!$A$2:$A$8000='Active WWML'!$A73)*('ILC Report'!$BB$2:$BB$8000='Active WWML'!Z$4)*('ILC Report'!$F$2:$F$8000))</f>
        <v>0</v>
      </c>
      <c r="AA73" s="28">
        <f>SUMPRODUCT(('ILC Report'!$A$2:$A$8000='Active WWML'!$A73)*('ILC Report'!$BB$2:$BB$8000='Active WWML'!AA$4)*('ILC Report'!$F$2:$F$8000))</f>
        <v>0</v>
      </c>
      <c r="AB73" s="28">
        <f>SUMPRODUCT(('ILC Report'!$A$2:$A$8000='Active WWML'!$A73)*('ILC Report'!$BB$2:$BB$8000='Active WWML'!AB$4)*('ILC Report'!$F$2:$F$8000))</f>
        <v>0</v>
      </c>
      <c r="AC73" s="28">
        <f>SUMPRODUCT(('ILC Report'!$A$2:$A$8000='Active WWML'!$A73)*('ILC Report'!$BB$2:$BB$8000='Active WWML'!AC$4)*('ILC Report'!$F$2:$F$8000))</f>
        <v>0</v>
      </c>
      <c r="AD73" s="28">
        <f>SUMPRODUCT(('ILC Report'!$A$2:$A$8000='Active WWML'!$A73)*('ILC Report'!$BB$2:$BB$8000='Active WWML'!AD$4)*('ILC Report'!$F$2:$F$8000))</f>
        <v>0</v>
      </c>
      <c r="AE73" s="28">
        <f>SUMPRODUCT(('ILC Report'!$A$2:$A$8000='Active WWML'!$A73)*('ILC Report'!$BB$2:$BB$8000='Active WWML'!AE$4)*('ILC Report'!$F$2:$F$8000))</f>
        <v>0</v>
      </c>
      <c r="AG73" s="28">
        <f>SUMPRODUCT(('ILC Report'!$A$2:$A$8000='Active WWML'!$A73)*('ILC Report'!$H$2:$H$8000='Active WWML'!AG$4)*('ILC Report'!$F$2:$F$8000))</f>
        <v>0</v>
      </c>
      <c r="AH73" s="28">
        <f>SUMPRODUCT(('ILC Report'!$A$2:$A$8000='Active WWML'!$A73)*('ILC Report'!$H$2:$H$8000='Active WWML'!AH$4)*('ILC Report'!$F$2:$F$8000))</f>
        <v>0</v>
      </c>
      <c r="AI73" s="28">
        <f>SUMPRODUCT(('ILC Report'!$A$2:$A$8000='Active WWML'!$A73)*('ILC Report'!$H$2:$H$8000='Active WWML'!AI$4)*('ILC Report'!$F$2:$F$8000))</f>
        <v>0</v>
      </c>
      <c r="AJ73" s="28">
        <f>SUMPRODUCT(('ILC Report'!$A$2:$A$8000='Active WWML'!$A73)*('ILC Report'!$H$2:$H$8000='Active WWML'!AJ$4)*('ILC Report'!$F$2:$F$8000))</f>
        <v>0</v>
      </c>
      <c r="AK73" s="28">
        <f t="shared" si="7"/>
        <v>0</v>
      </c>
    </row>
    <row r="74" spans="1:37" x14ac:dyDescent="0.3">
      <c r="A74" s="40" t="s">
        <v>849</v>
      </c>
      <c r="B74" s="11" t="s">
        <v>1187</v>
      </c>
      <c r="C74" s="11" t="s">
        <v>1164</v>
      </c>
      <c r="D74" s="11" t="s">
        <v>1155</v>
      </c>
      <c r="E74" s="11" t="s">
        <v>1156</v>
      </c>
      <c r="G74" s="28">
        <f>SUMPRODUCT(('ILC Report'!$A$2:$A$8000='Active WWML'!$A74)*('ILC Report'!$BA$2:$BA$8000='Active WWML'!G$4)*('ILC Report'!$F$2:$F$8000))</f>
        <v>0</v>
      </c>
      <c r="H74" s="28">
        <f>SUMPRODUCT(('ILC Report'!$A$2:$A$8000='Active WWML'!$A74)*('ILC Report'!$BA$2:$BA$8000='Active WWML'!H$4)*('ILC Report'!$F$2:$F$8000))</f>
        <v>0</v>
      </c>
      <c r="I74" s="28">
        <f>SUMPRODUCT(('ILC Report'!$A$2:$A$8000='Active WWML'!$A74)*('ILC Report'!$BA$2:$BA$8000='Active WWML'!I$4)*('ILC Report'!$F$2:$F$8000))</f>
        <v>0</v>
      </c>
      <c r="K74" s="28" t="str">
        <f t="shared" si="4"/>
        <v>0</v>
      </c>
      <c r="L74" s="28" t="str">
        <f t="shared" si="5"/>
        <v>0</v>
      </c>
      <c r="M74" s="28" t="str">
        <f t="shared" si="6"/>
        <v>0</v>
      </c>
      <c r="O74" s="28">
        <f>SUMPRODUCT(('ILC Report'!$A$2:$A$8000='Active WWML'!$A74)*('ILC Report'!$BB$2:$BB$8000='Active WWML'!O$4)*('ILC Report'!$F$2:$F$8000))</f>
        <v>0</v>
      </c>
      <c r="P74" s="28">
        <f>SUMPRODUCT(('ILC Report'!$A$2:$A$8000='Active WWML'!$A74)*('ILC Report'!$BB$2:$BB$8000='Active WWML'!P$4)*('ILC Report'!$F$2:$F$8000))</f>
        <v>0</v>
      </c>
      <c r="Q74" s="28">
        <f>SUMPRODUCT(('ILC Report'!$A$2:$A$8000='Active WWML'!$A74)*('ILC Report'!$BB$2:$BB$8000='Active WWML'!Q$4)*('ILC Report'!$F$2:$F$8000))</f>
        <v>0</v>
      </c>
      <c r="R74" s="28">
        <f>SUMPRODUCT(('ILC Report'!$A$2:$A$8000='Active WWML'!$A74)*('ILC Report'!$BB$2:$BB$8000='Active WWML'!R$4)*('ILC Report'!$F$2:$F$8000))</f>
        <v>0</v>
      </c>
      <c r="S74" s="28">
        <f>SUMPRODUCT(('ILC Report'!$A$2:$A$8000='Active WWML'!$A74)*('ILC Report'!$BB$2:$BB$8000='Active WWML'!S$4)*('ILC Report'!$F$2:$F$8000))</f>
        <v>0</v>
      </c>
      <c r="T74" s="28">
        <f>SUMPRODUCT(('ILC Report'!$A$2:$A$8000='Active WWML'!$A74)*('ILC Report'!$BB$2:$BB$8000='Active WWML'!T$4)*('ILC Report'!$F$2:$F$8000))</f>
        <v>0</v>
      </c>
      <c r="U74" s="28">
        <f>SUMPRODUCT(('ILC Report'!$A$2:$A$8000='Active WWML'!$A74)*('ILC Report'!$BB$2:$BB$8000='Active WWML'!U$4)*('ILC Report'!$F$2:$F$8000))</f>
        <v>0</v>
      </c>
      <c r="V74" s="28">
        <f>SUMPRODUCT(('ILC Report'!$A$2:$A$8000='Active WWML'!$A74)*('ILC Report'!$BB$2:$BB$8000='Active WWML'!V$4)*('ILC Report'!$F$2:$F$8000))</f>
        <v>0</v>
      </c>
      <c r="W74" s="28">
        <f>SUMPRODUCT(('ILC Report'!$A$2:$A$8000='Active WWML'!$A74)*('ILC Report'!$BB$2:$BB$8000='Active WWML'!W$4)*('ILC Report'!$F$2:$F$8000))</f>
        <v>0</v>
      </c>
      <c r="X74" s="28">
        <f>SUMPRODUCT(('ILC Report'!$A$2:$A$8000='Active WWML'!$A74)*('ILC Report'!$BB$2:$BB$8000='Active WWML'!X$4)*('ILC Report'!$F$2:$F$8000))</f>
        <v>0</v>
      </c>
      <c r="Y74" s="28">
        <f>SUMPRODUCT(('ILC Report'!$A$2:$A$8000='Active WWML'!$A74)*('ILC Report'!$BB$2:$BB$8000='Active WWML'!Y$4)*('ILC Report'!$F$2:$F$8000))</f>
        <v>0</v>
      </c>
      <c r="Z74" s="28">
        <f>SUMPRODUCT(('ILC Report'!$A$2:$A$8000='Active WWML'!$A74)*('ILC Report'!$BB$2:$BB$8000='Active WWML'!Z$4)*('ILC Report'!$F$2:$F$8000))</f>
        <v>0</v>
      </c>
      <c r="AA74" s="28">
        <f>SUMPRODUCT(('ILC Report'!$A$2:$A$8000='Active WWML'!$A74)*('ILC Report'!$BB$2:$BB$8000='Active WWML'!AA$4)*('ILC Report'!$F$2:$F$8000))</f>
        <v>0</v>
      </c>
      <c r="AB74" s="28">
        <f>SUMPRODUCT(('ILC Report'!$A$2:$A$8000='Active WWML'!$A74)*('ILC Report'!$BB$2:$BB$8000='Active WWML'!AB$4)*('ILC Report'!$F$2:$F$8000))</f>
        <v>0</v>
      </c>
      <c r="AC74" s="28">
        <f>SUMPRODUCT(('ILC Report'!$A$2:$A$8000='Active WWML'!$A74)*('ILC Report'!$BB$2:$BB$8000='Active WWML'!AC$4)*('ILC Report'!$F$2:$F$8000))</f>
        <v>0</v>
      </c>
      <c r="AD74" s="28">
        <f>SUMPRODUCT(('ILC Report'!$A$2:$A$8000='Active WWML'!$A74)*('ILC Report'!$BB$2:$BB$8000='Active WWML'!AD$4)*('ILC Report'!$F$2:$F$8000))</f>
        <v>0</v>
      </c>
      <c r="AE74" s="28">
        <f>SUMPRODUCT(('ILC Report'!$A$2:$A$8000='Active WWML'!$A74)*('ILC Report'!$BB$2:$BB$8000='Active WWML'!AE$4)*('ILC Report'!$F$2:$F$8000))</f>
        <v>0</v>
      </c>
      <c r="AG74" s="28">
        <f>SUMPRODUCT(('ILC Report'!$A$2:$A$8000='Active WWML'!$A74)*('ILC Report'!$H$2:$H$8000='Active WWML'!AG$4)*('ILC Report'!$F$2:$F$8000))</f>
        <v>0</v>
      </c>
      <c r="AH74" s="28">
        <f>SUMPRODUCT(('ILC Report'!$A$2:$A$8000='Active WWML'!$A74)*('ILC Report'!$H$2:$H$8000='Active WWML'!AH$4)*('ILC Report'!$F$2:$F$8000))</f>
        <v>0</v>
      </c>
      <c r="AI74" s="28">
        <f>SUMPRODUCT(('ILC Report'!$A$2:$A$8000='Active WWML'!$A74)*('ILC Report'!$H$2:$H$8000='Active WWML'!AI$4)*('ILC Report'!$F$2:$F$8000))</f>
        <v>0</v>
      </c>
      <c r="AJ74" s="28">
        <f>SUMPRODUCT(('ILC Report'!$A$2:$A$8000='Active WWML'!$A74)*('ILC Report'!$H$2:$H$8000='Active WWML'!AJ$4)*('ILC Report'!$F$2:$F$8000))</f>
        <v>0</v>
      </c>
      <c r="AK74" s="28">
        <f t="shared" si="7"/>
        <v>0</v>
      </c>
    </row>
    <row r="75" spans="1:37" x14ac:dyDescent="0.3">
      <c r="A75" s="40" t="s">
        <v>869</v>
      </c>
      <c r="B75" s="11" t="s">
        <v>1202</v>
      </c>
      <c r="C75" s="11" t="s">
        <v>1163</v>
      </c>
      <c r="D75" s="11" t="s">
        <v>1155</v>
      </c>
      <c r="E75" s="11" t="s">
        <v>1156</v>
      </c>
      <c r="G75" s="28">
        <f>SUMPRODUCT(('ILC Report'!$A$2:$A$8000='Active WWML'!$A75)*('ILC Report'!$BA$2:$BA$8000='Active WWML'!G$4)*('ILC Report'!$F$2:$F$8000))</f>
        <v>0</v>
      </c>
      <c r="H75" s="28">
        <f>SUMPRODUCT(('ILC Report'!$A$2:$A$8000='Active WWML'!$A75)*('ILC Report'!$BA$2:$BA$8000='Active WWML'!H$4)*('ILC Report'!$F$2:$F$8000))</f>
        <v>0</v>
      </c>
      <c r="I75" s="28">
        <f>SUMPRODUCT(('ILC Report'!$A$2:$A$8000='Active WWML'!$A75)*('ILC Report'!$BA$2:$BA$8000='Active WWML'!I$4)*('ILC Report'!$F$2:$F$8000))</f>
        <v>0</v>
      </c>
      <c r="K75" s="28" t="str">
        <f t="shared" si="4"/>
        <v>0</v>
      </c>
      <c r="L75" s="28" t="str">
        <f t="shared" si="5"/>
        <v>0</v>
      </c>
      <c r="M75" s="28" t="str">
        <f t="shared" si="6"/>
        <v>0</v>
      </c>
      <c r="O75" s="28">
        <f>SUMPRODUCT(('ILC Report'!$A$2:$A$8000='Active WWML'!$A75)*('ILC Report'!$BB$2:$BB$8000='Active WWML'!O$4)*('ILC Report'!$F$2:$F$8000))</f>
        <v>0</v>
      </c>
      <c r="P75" s="28">
        <f>SUMPRODUCT(('ILC Report'!$A$2:$A$8000='Active WWML'!$A75)*('ILC Report'!$BB$2:$BB$8000='Active WWML'!P$4)*('ILC Report'!$F$2:$F$8000))</f>
        <v>0</v>
      </c>
      <c r="Q75" s="28">
        <f>SUMPRODUCT(('ILC Report'!$A$2:$A$8000='Active WWML'!$A75)*('ILC Report'!$BB$2:$BB$8000='Active WWML'!Q$4)*('ILC Report'!$F$2:$F$8000))</f>
        <v>0</v>
      </c>
      <c r="R75" s="28">
        <f>SUMPRODUCT(('ILC Report'!$A$2:$A$8000='Active WWML'!$A75)*('ILC Report'!$BB$2:$BB$8000='Active WWML'!R$4)*('ILC Report'!$F$2:$F$8000))</f>
        <v>0</v>
      </c>
      <c r="S75" s="28">
        <f>SUMPRODUCT(('ILC Report'!$A$2:$A$8000='Active WWML'!$A75)*('ILC Report'!$BB$2:$BB$8000='Active WWML'!S$4)*('ILC Report'!$F$2:$F$8000))</f>
        <v>0</v>
      </c>
      <c r="T75" s="28">
        <f>SUMPRODUCT(('ILC Report'!$A$2:$A$8000='Active WWML'!$A75)*('ILC Report'!$BB$2:$BB$8000='Active WWML'!T$4)*('ILC Report'!$F$2:$F$8000))</f>
        <v>0</v>
      </c>
      <c r="U75" s="28">
        <f>SUMPRODUCT(('ILC Report'!$A$2:$A$8000='Active WWML'!$A75)*('ILC Report'!$BB$2:$BB$8000='Active WWML'!U$4)*('ILC Report'!$F$2:$F$8000))</f>
        <v>0</v>
      </c>
      <c r="V75" s="28">
        <f>SUMPRODUCT(('ILC Report'!$A$2:$A$8000='Active WWML'!$A75)*('ILC Report'!$BB$2:$BB$8000='Active WWML'!V$4)*('ILC Report'!$F$2:$F$8000))</f>
        <v>0</v>
      </c>
      <c r="W75" s="28">
        <f>SUMPRODUCT(('ILC Report'!$A$2:$A$8000='Active WWML'!$A75)*('ILC Report'!$BB$2:$BB$8000='Active WWML'!W$4)*('ILC Report'!$F$2:$F$8000))</f>
        <v>0</v>
      </c>
      <c r="X75" s="28">
        <f>SUMPRODUCT(('ILC Report'!$A$2:$A$8000='Active WWML'!$A75)*('ILC Report'!$BB$2:$BB$8000='Active WWML'!X$4)*('ILC Report'!$F$2:$F$8000))</f>
        <v>0</v>
      </c>
      <c r="Y75" s="28">
        <f>SUMPRODUCT(('ILC Report'!$A$2:$A$8000='Active WWML'!$A75)*('ILC Report'!$BB$2:$BB$8000='Active WWML'!Y$4)*('ILC Report'!$F$2:$F$8000))</f>
        <v>0</v>
      </c>
      <c r="Z75" s="28">
        <f>SUMPRODUCT(('ILC Report'!$A$2:$A$8000='Active WWML'!$A75)*('ILC Report'!$BB$2:$BB$8000='Active WWML'!Z$4)*('ILC Report'!$F$2:$F$8000))</f>
        <v>0</v>
      </c>
      <c r="AA75" s="28">
        <f>SUMPRODUCT(('ILC Report'!$A$2:$A$8000='Active WWML'!$A75)*('ILC Report'!$BB$2:$BB$8000='Active WWML'!AA$4)*('ILC Report'!$F$2:$F$8000))</f>
        <v>0</v>
      </c>
      <c r="AB75" s="28">
        <f>SUMPRODUCT(('ILC Report'!$A$2:$A$8000='Active WWML'!$A75)*('ILC Report'!$BB$2:$BB$8000='Active WWML'!AB$4)*('ILC Report'!$F$2:$F$8000))</f>
        <v>0</v>
      </c>
      <c r="AC75" s="28">
        <f>SUMPRODUCT(('ILC Report'!$A$2:$A$8000='Active WWML'!$A75)*('ILC Report'!$BB$2:$BB$8000='Active WWML'!AC$4)*('ILC Report'!$F$2:$F$8000))</f>
        <v>0</v>
      </c>
      <c r="AD75" s="28">
        <f>SUMPRODUCT(('ILC Report'!$A$2:$A$8000='Active WWML'!$A75)*('ILC Report'!$BB$2:$BB$8000='Active WWML'!AD$4)*('ILC Report'!$F$2:$F$8000))</f>
        <v>0</v>
      </c>
      <c r="AE75" s="28">
        <f>SUMPRODUCT(('ILC Report'!$A$2:$A$8000='Active WWML'!$A75)*('ILC Report'!$BB$2:$BB$8000='Active WWML'!AE$4)*('ILC Report'!$F$2:$F$8000))</f>
        <v>0</v>
      </c>
      <c r="AG75" s="28">
        <f>SUMPRODUCT(('ILC Report'!$A$2:$A$8000='Active WWML'!$A75)*('ILC Report'!$H$2:$H$8000='Active WWML'!AG$4)*('ILC Report'!$F$2:$F$8000))</f>
        <v>0</v>
      </c>
      <c r="AH75" s="28">
        <f>SUMPRODUCT(('ILC Report'!$A$2:$A$8000='Active WWML'!$A75)*('ILC Report'!$H$2:$H$8000='Active WWML'!AH$4)*('ILC Report'!$F$2:$F$8000))</f>
        <v>0</v>
      </c>
      <c r="AI75" s="28">
        <f>SUMPRODUCT(('ILC Report'!$A$2:$A$8000='Active WWML'!$A75)*('ILC Report'!$H$2:$H$8000='Active WWML'!AI$4)*('ILC Report'!$F$2:$F$8000))</f>
        <v>0</v>
      </c>
      <c r="AJ75" s="28">
        <f>SUMPRODUCT(('ILC Report'!$A$2:$A$8000='Active WWML'!$A75)*('ILC Report'!$H$2:$H$8000='Active WWML'!AJ$4)*('ILC Report'!$F$2:$F$8000))</f>
        <v>0</v>
      </c>
      <c r="AK75" s="28">
        <f t="shared" si="7"/>
        <v>0</v>
      </c>
    </row>
    <row r="76" spans="1:37" x14ac:dyDescent="0.3">
      <c r="A76" s="40" t="s">
        <v>928</v>
      </c>
      <c r="B76" s="11" t="s">
        <v>1228</v>
      </c>
      <c r="C76" s="11" t="s">
        <v>1158</v>
      </c>
      <c r="D76" s="11" t="s">
        <v>1155</v>
      </c>
      <c r="E76" s="11" t="s">
        <v>1156</v>
      </c>
      <c r="G76" s="28">
        <f>SUMPRODUCT(('ILC Report'!$A$2:$A$8000='Active WWML'!$A76)*('ILC Report'!$BA$2:$BA$8000='Active WWML'!G$4)*('ILC Report'!$F$2:$F$8000))</f>
        <v>0</v>
      </c>
      <c r="H76" s="28">
        <f>SUMPRODUCT(('ILC Report'!$A$2:$A$8000='Active WWML'!$A76)*('ILC Report'!$BA$2:$BA$8000='Active WWML'!H$4)*('ILC Report'!$F$2:$F$8000))</f>
        <v>0</v>
      </c>
      <c r="I76" s="28">
        <f>SUMPRODUCT(('ILC Report'!$A$2:$A$8000='Active WWML'!$A76)*('ILC Report'!$BA$2:$BA$8000='Active WWML'!I$4)*('ILC Report'!$F$2:$F$8000))</f>
        <v>0</v>
      </c>
      <c r="K76" s="28" t="str">
        <f t="shared" si="4"/>
        <v>0</v>
      </c>
      <c r="L76" s="28" t="str">
        <f t="shared" si="5"/>
        <v>0</v>
      </c>
      <c r="M76" s="28" t="str">
        <f t="shared" si="6"/>
        <v>0</v>
      </c>
      <c r="O76" s="28">
        <f>SUMPRODUCT(('ILC Report'!$A$2:$A$8000='Active WWML'!$A76)*('ILC Report'!$BB$2:$BB$8000='Active WWML'!O$4)*('ILC Report'!$F$2:$F$8000))</f>
        <v>0</v>
      </c>
      <c r="P76" s="28">
        <f>SUMPRODUCT(('ILC Report'!$A$2:$A$8000='Active WWML'!$A76)*('ILC Report'!$BB$2:$BB$8000='Active WWML'!P$4)*('ILC Report'!$F$2:$F$8000))</f>
        <v>0</v>
      </c>
      <c r="Q76" s="28">
        <f>SUMPRODUCT(('ILC Report'!$A$2:$A$8000='Active WWML'!$A76)*('ILC Report'!$BB$2:$BB$8000='Active WWML'!Q$4)*('ILC Report'!$F$2:$F$8000))</f>
        <v>0</v>
      </c>
      <c r="R76" s="28">
        <f>SUMPRODUCT(('ILC Report'!$A$2:$A$8000='Active WWML'!$A76)*('ILC Report'!$BB$2:$BB$8000='Active WWML'!R$4)*('ILC Report'!$F$2:$F$8000))</f>
        <v>0</v>
      </c>
      <c r="S76" s="28">
        <f>SUMPRODUCT(('ILC Report'!$A$2:$A$8000='Active WWML'!$A76)*('ILC Report'!$BB$2:$BB$8000='Active WWML'!S$4)*('ILC Report'!$F$2:$F$8000))</f>
        <v>0</v>
      </c>
      <c r="T76" s="28">
        <f>SUMPRODUCT(('ILC Report'!$A$2:$A$8000='Active WWML'!$A76)*('ILC Report'!$BB$2:$BB$8000='Active WWML'!T$4)*('ILC Report'!$F$2:$F$8000))</f>
        <v>0</v>
      </c>
      <c r="U76" s="28">
        <f>SUMPRODUCT(('ILC Report'!$A$2:$A$8000='Active WWML'!$A76)*('ILC Report'!$BB$2:$BB$8000='Active WWML'!U$4)*('ILC Report'!$F$2:$F$8000))</f>
        <v>0</v>
      </c>
      <c r="V76" s="28">
        <f>SUMPRODUCT(('ILC Report'!$A$2:$A$8000='Active WWML'!$A76)*('ILC Report'!$BB$2:$BB$8000='Active WWML'!V$4)*('ILC Report'!$F$2:$F$8000))</f>
        <v>0</v>
      </c>
      <c r="W76" s="28">
        <f>SUMPRODUCT(('ILC Report'!$A$2:$A$8000='Active WWML'!$A76)*('ILC Report'!$BB$2:$BB$8000='Active WWML'!W$4)*('ILC Report'!$F$2:$F$8000))</f>
        <v>0</v>
      </c>
      <c r="X76" s="28">
        <f>SUMPRODUCT(('ILC Report'!$A$2:$A$8000='Active WWML'!$A76)*('ILC Report'!$BB$2:$BB$8000='Active WWML'!X$4)*('ILC Report'!$F$2:$F$8000))</f>
        <v>0</v>
      </c>
      <c r="Y76" s="28">
        <f>SUMPRODUCT(('ILC Report'!$A$2:$A$8000='Active WWML'!$A76)*('ILC Report'!$BB$2:$BB$8000='Active WWML'!Y$4)*('ILC Report'!$F$2:$F$8000))</f>
        <v>0</v>
      </c>
      <c r="Z76" s="28">
        <f>SUMPRODUCT(('ILC Report'!$A$2:$A$8000='Active WWML'!$A76)*('ILC Report'!$BB$2:$BB$8000='Active WWML'!Z$4)*('ILC Report'!$F$2:$F$8000))</f>
        <v>0</v>
      </c>
      <c r="AA76" s="28">
        <f>SUMPRODUCT(('ILC Report'!$A$2:$A$8000='Active WWML'!$A76)*('ILC Report'!$BB$2:$BB$8000='Active WWML'!AA$4)*('ILC Report'!$F$2:$F$8000))</f>
        <v>0</v>
      </c>
      <c r="AB76" s="28">
        <f>SUMPRODUCT(('ILC Report'!$A$2:$A$8000='Active WWML'!$A76)*('ILC Report'!$BB$2:$BB$8000='Active WWML'!AB$4)*('ILC Report'!$F$2:$F$8000))</f>
        <v>0</v>
      </c>
      <c r="AC76" s="28">
        <f>SUMPRODUCT(('ILC Report'!$A$2:$A$8000='Active WWML'!$A76)*('ILC Report'!$BB$2:$BB$8000='Active WWML'!AC$4)*('ILC Report'!$F$2:$F$8000))</f>
        <v>0</v>
      </c>
      <c r="AD76" s="28">
        <f>SUMPRODUCT(('ILC Report'!$A$2:$A$8000='Active WWML'!$A76)*('ILC Report'!$BB$2:$BB$8000='Active WWML'!AD$4)*('ILC Report'!$F$2:$F$8000))</f>
        <v>0</v>
      </c>
      <c r="AE76" s="28">
        <f>SUMPRODUCT(('ILC Report'!$A$2:$A$8000='Active WWML'!$A76)*('ILC Report'!$BB$2:$BB$8000='Active WWML'!AE$4)*('ILC Report'!$F$2:$F$8000))</f>
        <v>0</v>
      </c>
      <c r="AG76" s="28">
        <f>SUMPRODUCT(('ILC Report'!$A$2:$A$8000='Active WWML'!$A76)*('ILC Report'!$H$2:$H$8000='Active WWML'!AG$4)*('ILC Report'!$F$2:$F$8000))</f>
        <v>0</v>
      </c>
      <c r="AH76" s="28">
        <f>SUMPRODUCT(('ILC Report'!$A$2:$A$8000='Active WWML'!$A76)*('ILC Report'!$H$2:$H$8000='Active WWML'!AH$4)*('ILC Report'!$F$2:$F$8000))</f>
        <v>0</v>
      </c>
      <c r="AI76" s="28">
        <f>SUMPRODUCT(('ILC Report'!$A$2:$A$8000='Active WWML'!$A76)*('ILC Report'!$H$2:$H$8000='Active WWML'!AI$4)*('ILC Report'!$F$2:$F$8000))</f>
        <v>0</v>
      </c>
      <c r="AJ76" s="28">
        <f>SUMPRODUCT(('ILC Report'!$A$2:$A$8000='Active WWML'!$A76)*('ILC Report'!$H$2:$H$8000='Active WWML'!AJ$4)*('ILC Report'!$F$2:$F$8000))</f>
        <v>0</v>
      </c>
      <c r="AK76" s="28">
        <f t="shared" si="7"/>
        <v>0</v>
      </c>
    </row>
    <row r="77" spans="1:37" x14ac:dyDescent="0.3">
      <c r="A77" s="40">
        <v>101553</v>
      </c>
      <c r="B77" s="11" t="s">
        <v>1257</v>
      </c>
      <c r="C77" s="11" t="s">
        <v>51</v>
      </c>
      <c r="D77" s="11" t="s">
        <v>1155</v>
      </c>
      <c r="E77" s="11" t="s">
        <v>1156</v>
      </c>
      <c r="G77" s="28">
        <f>SUMPRODUCT(('ILC Report'!$A$2:$A$8000='Active WWML'!$A77)*('ILC Report'!$BA$2:$BA$8000='Active WWML'!G$4)*('ILC Report'!$F$2:$F$8000))</f>
        <v>0</v>
      </c>
      <c r="H77" s="28">
        <f>SUMPRODUCT(('ILC Report'!$A$2:$A$8000='Active WWML'!$A77)*('ILC Report'!$BA$2:$BA$8000='Active WWML'!H$4)*('ILC Report'!$F$2:$F$8000))</f>
        <v>0</v>
      </c>
      <c r="I77" s="28">
        <f>SUMPRODUCT(('ILC Report'!$A$2:$A$8000='Active WWML'!$A77)*('ILC Report'!$BA$2:$BA$8000='Active WWML'!I$4)*('ILC Report'!$F$2:$F$8000))</f>
        <v>0</v>
      </c>
      <c r="K77" s="28" t="str">
        <f t="shared" si="4"/>
        <v>0</v>
      </c>
      <c r="L77" s="28" t="str">
        <f t="shared" si="5"/>
        <v>0</v>
      </c>
      <c r="M77" s="28" t="str">
        <f t="shared" si="6"/>
        <v>0</v>
      </c>
      <c r="O77" s="28">
        <f>SUMPRODUCT(('ILC Report'!$A$2:$A$8000='Active WWML'!$A77)*('ILC Report'!$BB$2:$BB$8000='Active WWML'!O$4)*('ILC Report'!$F$2:$F$8000))</f>
        <v>0</v>
      </c>
      <c r="P77" s="28">
        <f>SUMPRODUCT(('ILC Report'!$A$2:$A$8000='Active WWML'!$A77)*('ILC Report'!$BB$2:$BB$8000='Active WWML'!P$4)*('ILC Report'!$F$2:$F$8000))</f>
        <v>0</v>
      </c>
      <c r="Q77" s="28">
        <f>SUMPRODUCT(('ILC Report'!$A$2:$A$8000='Active WWML'!$A77)*('ILC Report'!$BB$2:$BB$8000='Active WWML'!Q$4)*('ILC Report'!$F$2:$F$8000))</f>
        <v>0</v>
      </c>
      <c r="R77" s="28">
        <f>SUMPRODUCT(('ILC Report'!$A$2:$A$8000='Active WWML'!$A77)*('ILC Report'!$BB$2:$BB$8000='Active WWML'!R$4)*('ILC Report'!$F$2:$F$8000))</f>
        <v>0</v>
      </c>
      <c r="S77" s="28">
        <f>SUMPRODUCT(('ILC Report'!$A$2:$A$8000='Active WWML'!$A77)*('ILC Report'!$BB$2:$BB$8000='Active WWML'!S$4)*('ILC Report'!$F$2:$F$8000))</f>
        <v>0</v>
      </c>
      <c r="T77" s="28">
        <f>SUMPRODUCT(('ILC Report'!$A$2:$A$8000='Active WWML'!$A77)*('ILC Report'!$BB$2:$BB$8000='Active WWML'!T$4)*('ILC Report'!$F$2:$F$8000))</f>
        <v>0</v>
      </c>
      <c r="U77" s="28">
        <f>SUMPRODUCT(('ILC Report'!$A$2:$A$8000='Active WWML'!$A77)*('ILC Report'!$BB$2:$BB$8000='Active WWML'!U$4)*('ILC Report'!$F$2:$F$8000))</f>
        <v>0</v>
      </c>
      <c r="V77" s="28">
        <f>SUMPRODUCT(('ILC Report'!$A$2:$A$8000='Active WWML'!$A77)*('ILC Report'!$BB$2:$BB$8000='Active WWML'!V$4)*('ILC Report'!$F$2:$F$8000))</f>
        <v>0</v>
      </c>
      <c r="W77" s="28">
        <f>SUMPRODUCT(('ILC Report'!$A$2:$A$8000='Active WWML'!$A77)*('ILC Report'!$BB$2:$BB$8000='Active WWML'!W$4)*('ILC Report'!$F$2:$F$8000))</f>
        <v>0</v>
      </c>
      <c r="X77" s="28">
        <f>SUMPRODUCT(('ILC Report'!$A$2:$A$8000='Active WWML'!$A77)*('ILC Report'!$BB$2:$BB$8000='Active WWML'!X$4)*('ILC Report'!$F$2:$F$8000))</f>
        <v>0</v>
      </c>
      <c r="Y77" s="28">
        <f>SUMPRODUCT(('ILC Report'!$A$2:$A$8000='Active WWML'!$A77)*('ILC Report'!$BB$2:$BB$8000='Active WWML'!Y$4)*('ILC Report'!$F$2:$F$8000))</f>
        <v>0</v>
      </c>
      <c r="Z77" s="28">
        <f>SUMPRODUCT(('ILC Report'!$A$2:$A$8000='Active WWML'!$A77)*('ILC Report'!$BB$2:$BB$8000='Active WWML'!Z$4)*('ILC Report'!$F$2:$F$8000))</f>
        <v>0</v>
      </c>
      <c r="AA77" s="28">
        <f>SUMPRODUCT(('ILC Report'!$A$2:$A$8000='Active WWML'!$A77)*('ILC Report'!$BB$2:$BB$8000='Active WWML'!AA$4)*('ILC Report'!$F$2:$F$8000))</f>
        <v>0</v>
      </c>
      <c r="AB77" s="28">
        <f>SUMPRODUCT(('ILC Report'!$A$2:$A$8000='Active WWML'!$A77)*('ILC Report'!$BB$2:$BB$8000='Active WWML'!AB$4)*('ILC Report'!$F$2:$F$8000))</f>
        <v>0</v>
      </c>
      <c r="AC77" s="28">
        <f>SUMPRODUCT(('ILC Report'!$A$2:$A$8000='Active WWML'!$A77)*('ILC Report'!$BB$2:$BB$8000='Active WWML'!AC$4)*('ILC Report'!$F$2:$F$8000))</f>
        <v>0</v>
      </c>
      <c r="AD77" s="28">
        <f>SUMPRODUCT(('ILC Report'!$A$2:$A$8000='Active WWML'!$A77)*('ILC Report'!$BB$2:$BB$8000='Active WWML'!AD$4)*('ILC Report'!$F$2:$F$8000))</f>
        <v>0</v>
      </c>
      <c r="AE77" s="28">
        <f>SUMPRODUCT(('ILC Report'!$A$2:$A$8000='Active WWML'!$A77)*('ILC Report'!$BB$2:$BB$8000='Active WWML'!AE$4)*('ILC Report'!$F$2:$F$8000))</f>
        <v>0</v>
      </c>
      <c r="AG77" s="28">
        <f>SUMPRODUCT(('ILC Report'!$A$2:$A$8000='Active WWML'!$A77)*('ILC Report'!$H$2:$H$8000='Active WWML'!AG$4)*('ILC Report'!$F$2:$F$8000))</f>
        <v>0</v>
      </c>
      <c r="AH77" s="28">
        <f>SUMPRODUCT(('ILC Report'!$A$2:$A$8000='Active WWML'!$A77)*('ILC Report'!$H$2:$H$8000='Active WWML'!AH$4)*('ILC Report'!$F$2:$F$8000))</f>
        <v>0</v>
      </c>
      <c r="AI77" s="28">
        <f>SUMPRODUCT(('ILC Report'!$A$2:$A$8000='Active WWML'!$A77)*('ILC Report'!$H$2:$H$8000='Active WWML'!AI$4)*('ILC Report'!$F$2:$F$8000))</f>
        <v>0</v>
      </c>
      <c r="AJ77" s="28">
        <f>SUMPRODUCT(('ILC Report'!$A$2:$A$8000='Active WWML'!$A77)*('ILC Report'!$H$2:$H$8000='Active WWML'!AJ$4)*('ILC Report'!$F$2:$F$8000))</f>
        <v>0</v>
      </c>
      <c r="AK77" s="28">
        <f t="shared" si="7"/>
        <v>0</v>
      </c>
    </row>
    <row r="78" spans="1:37" x14ac:dyDescent="0.3">
      <c r="A78" s="40" t="s">
        <v>848</v>
      </c>
      <c r="B78" s="11" t="s">
        <v>1183</v>
      </c>
      <c r="C78" s="11" t="s">
        <v>1154</v>
      </c>
      <c r="D78" s="11" t="s">
        <v>1155</v>
      </c>
      <c r="E78" s="11" t="s">
        <v>1156</v>
      </c>
      <c r="G78" s="28">
        <f>SUMPRODUCT(('ILC Report'!$A$2:$A$8000='Active WWML'!$A78)*('ILC Report'!$BA$2:$BA$8000='Active WWML'!G$4)*('ILC Report'!$F$2:$F$8000))</f>
        <v>0</v>
      </c>
      <c r="H78" s="28">
        <f>SUMPRODUCT(('ILC Report'!$A$2:$A$8000='Active WWML'!$A78)*('ILC Report'!$BA$2:$BA$8000='Active WWML'!H$4)*('ILC Report'!$F$2:$F$8000))</f>
        <v>0</v>
      </c>
      <c r="I78" s="28">
        <f>SUMPRODUCT(('ILC Report'!$A$2:$A$8000='Active WWML'!$A78)*('ILC Report'!$BA$2:$BA$8000='Active WWML'!I$4)*('ILC Report'!$F$2:$F$8000))</f>
        <v>0</v>
      </c>
      <c r="K78" s="28" t="str">
        <f t="shared" si="4"/>
        <v>0</v>
      </c>
      <c r="L78" s="28" t="str">
        <f t="shared" si="5"/>
        <v>0</v>
      </c>
      <c r="M78" s="28" t="str">
        <f t="shared" si="6"/>
        <v>0</v>
      </c>
      <c r="O78" s="28">
        <f>SUMPRODUCT(('ILC Report'!$A$2:$A$8000='Active WWML'!$A78)*('ILC Report'!$BB$2:$BB$8000='Active WWML'!O$4)*('ILC Report'!$F$2:$F$8000))</f>
        <v>0</v>
      </c>
      <c r="P78" s="28">
        <f>SUMPRODUCT(('ILC Report'!$A$2:$A$8000='Active WWML'!$A78)*('ILC Report'!$BB$2:$BB$8000='Active WWML'!P$4)*('ILC Report'!$F$2:$F$8000))</f>
        <v>0</v>
      </c>
      <c r="Q78" s="28">
        <f>SUMPRODUCT(('ILC Report'!$A$2:$A$8000='Active WWML'!$A78)*('ILC Report'!$BB$2:$BB$8000='Active WWML'!Q$4)*('ILC Report'!$F$2:$F$8000))</f>
        <v>0</v>
      </c>
      <c r="R78" s="28">
        <f>SUMPRODUCT(('ILC Report'!$A$2:$A$8000='Active WWML'!$A78)*('ILC Report'!$BB$2:$BB$8000='Active WWML'!R$4)*('ILC Report'!$F$2:$F$8000))</f>
        <v>0</v>
      </c>
      <c r="S78" s="28">
        <f>SUMPRODUCT(('ILC Report'!$A$2:$A$8000='Active WWML'!$A78)*('ILC Report'!$BB$2:$BB$8000='Active WWML'!S$4)*('ILC Report'!$F$2:$F$8000))</f>
        <v>0</v>
      </c>
      <c r="T78" s="28">
        <f>SUMPRODUCT(('ILC Report'!$A$2:$A$8000='Active WWML'!$A78)*('ILC Report'!$BB$2:$BB$8000='Active WWML'!T$4)*('ILC Report'!$F$2:$F$8000))</f>
        <v>0</v>
      </c>
      <c r="U78" s="28">
        <f>SUMPRODUCT(('ILC Report'!$A$2:$A$8000='Active WWML'!$A78)*('ILC Report'!$BB$2:$BB$8000='Active WWML'!U$4)*('ILC Report'!$F$2:$F$8000))</f>
        <v>0</v>
      </c>
      <c r="V78" s="28">
        <f>SUMPRODUCT(('ILC Report'!$A$2:$A$8000='Active WWML'!$A78)*('ILC Report'!$BB$2:$BB$8000='Active WWML'!V$4)*('ILC Report'!$F$2:$F$8000))</f>
        <v>0</v>
      </c>
      <c r="W78" s="28">
        <f>SUMPRODUCT(('ILC Report'!$A$2:$A$8000='Active WWML'!$A78)*('ILC Report'!$BB$2:$BB$8000='Active WWML'!W$4)*('ILC Report'!$F$2:$F$8000))</f>
        <v>0</v>
      </c>
      <c r="X78" s="28">
        <f>SUMPRODUCT(('ILC Report'!$A$2:$A$8000='Active WWML'!$A78)*('ILC Report'!$BB$2:$BB$8000='Active WWML'!X$4)*('ILC Report'!$F$2:$F$8000))</f>
        <v>0</v>
      </c>
      <c r="Y78" s="28">
        <f>SUMPRODUCT(('ILC Report'!$A$2:$A$8000='Active WWML'!$A78)*('ILC Report'!$BB$2:$BB$8000='Active WWML'!Y$4)*('ILC Report'!$F$2:$F$8000))</f>
        <v>0</v>
      </c>
      <c r="Z78" s="28">
        <f>SUMPRODUCT(('ILC Report'!$A$2:$A$8000='Active WWML'!$A78)*('ILC Report'!$BB$2:$BB$8000='Active WWML'!Z$4)*('ILC Report'!$F$2:$F$8000))</f>
        <v>0</v>
      </c>
      <c r="AA78" s="28">
        <f>SUMPRODUCT(('ILC Report'!$A$2:$A$8000='Active WWML'!$A78)*('ILC Report'!$BB$2:$BB$8000='Active WWML'!AA$4)*('ILC Report'!$F$2:$F$8000))</f>
        <v>0</v>
      </c>
      <c r="AB78" s="28">
        <f>SUMPRODUCT(('ILC Report'!$A$2:$A$8000='Active WWML'!$A78)*('ILC Report'!$BB$2:$BB$8000='Active WWML'!AB$4)*('ILC Report'!$F$2:$F$8000))</f>
        <v>0</v>
      </c>
      <c r="AC78" s="28">
        <f>SUMPRODUCT(('ILC Report'!$A$2:$A$8000='Active WWML'!$A78)*('ILC Report'!$BB$2:$BB$8000='Active WWML'!AC$4)*('ILC Report'!$F$2:$F$8000))</f>
        <v>0</v>
      </c>
      <c r="AD78" s="28">
        <f>SUMPRODUCT(('ILC Report'!$A$2:$A$8000='Active WWML'!$A78)*('ILC Report'!$BB$2:$BB$8000='Active WWML'!AD$4)*('ILC Report'!$F$2:$F$8000))</f>
        <v>0</v>
      </c>
      <c r="AE78" s="28">
        <f>SUMPRODUCT(('ILC Report'!$A$2:$A$8000='Active WWML'!$A78)*('ILC Report'!$BB$2:$BB$8000='Active WWML'!AE$4)*('ILC Report'!$F$2:$F$8000))</f>
        <v>0</v>
      </c>
      <c r="AG78" s="28">
        <f>SUMPRODUCT(('ILC Report'!$A$2:$A$8000='Active WWML'!$A78)*('ILC Report'!$H$2:$H$8000='Active WWML'!AG$4)*('ILC Report'!$F$2:$F$8000))</f>
        <v>0</v>
      </c>
      <c r="AH78" s="28">
        <f>SUMPRODUCT(('ILC Report'!$A$2:$A$8000='Active WWML'!$A78)*('ILC Report'!$H$2:$H$8000='Active WWML'!AH$4)*('ILC Report'!$F$2:$F$8000))</f>
        <v>0</v>
      </c>
      <c r="AI78" s="28">
        <f>SUMPRODUCT(('ILC Report'!$A$2:$A$8000='Active WWML'!$A78)*('ILC Report'!$H$2:$H$8000='Active WWML'!AI$4)*('ILC Report'!$F$2:$F$8000))</f>
        <v>0</v>
      </c>
      <c r="AJ78" s="28">
        <f>SUMPRODUCT(('ILC Report'!$A$2:$A$8000='Active WWML'!$A78)*('ILC Report'!$H$2:$H$8000='Active WWML'!AJ$4)*('ILC Report'!$F$2:$F$8000))</f>
        <v>0</v>
      </c>
      <c r="AK78" s="28">
        <f t="shared" si="7"/>
        <v>0</v>
      </c>
    </row>
    <row r="79" spans="1:37" x14ac:dyDescent="0.3">
      <c r="A79" s="40" t="s">
        <v>834</v>
      </c>
      <c r="B79" s="11" t="s">
        <v>1193</v>
      </c>
      <c r="C79" s="11" t="s">
        <v>1181</v>
      </c>
      <c r="D79" s="11" t="s">
        <v>1155</v>
      </c>
      <c r="E79" s="11" t="s">
        <v>1156</v>
      </c>
      <c r="G79" s="28">
        <f>SUMPRODUCT(('ILC Report'!$A$2:$A$8000='Active WWML'!$A79)*('ILC Report'!$BA$2:$BA$8000='Active WWML'!G$4)*('ILC Report'!$F$2:$F$8000))</f>
        <v>0</v>
      </c>
      <c r="H79" s="28">
        <f>SUMPRODUCT(('ILC Report'!$A$2:$A$8000='Active WWML'!$A79)*('ILC Report'!$BA$2:$BA$8000='Active WWML'!H$4)*('ILC Report'!$F$2:$F$8000))</f>
        <v>0</v>
      </c>
      <c r="I79" s="28">
        <f>SUMPRODUCT(('ILC Report'!$A$2:$A$8000='Active WWML'!$A79)*('ILC Report'!$BA$2:$BA$8000='Active WWML'!I$4)*('ILC Report'!$F$2:$F$8000))</f>
        <v>0</v>
      </c>
      <c r="K79" s="28" t="str">
        <f t="shared" si="4"/>
        <v>0</v>
      </c>
      <c r="L79" s="28" t="str">
        <f t="shared" si="5"/>
        <v>0</v>
      </c>
      <c r="M79" s="28" t="str">
        <f t="shared" si="6"/>
        <v>0</v>
      </c>
      <c r="O79" s="28">
        <f>SUMPRODUCT(('ILC Report'!$A$2:$A$8000='Active WWML'!$A79)*('ILC Report'!$BB$2:$BB$8000='Active WWML'!O$4)*('ILC Report'!$F$2:$F$8000))</f>
        <v>0</v>
      </c>
      <c r="P79" s="28">
        <f>SUMPRODUCT(('ILC Report'!$A$2:$A$8000='Active WWML'!$A79)*('ILC Report'!$BB$2:$BB$8000='Active WWML'!P$4)*('ILC Report'!$F$2:$F$8000))</f>
        <v>0</v>
      </c>
      <c r="Q79" s="28">
        <f>SUMPRODUCT(('ILC Report'!$A$2:$A$8000='Active WWML'!$A79)*('ILC Report'!$BB$2:$BB$8000='Active WWML'!Q$4)*('ILC Report'!$F$2:$F$8000))</f>
        <v>0</v>
      </c>
      <c r="R79" s="28">
        <f>SUMPRODUCT(('ILC Report'!$A$2:$A$8000='Active WWML'!$A79)*('ILC Report'!$BB$2:$BB$8000='Active WWML'!R$4)*('ILC Report'!$F$2:$F$8000))</f>
        <v>0</v>
      </c>
      <c r="S79" s="28">
        <f>SUMPRODUCT(('ILC Report'!$A$2:$A$8000='Active WWML'!$A79)*('ILC Report'!$BB$2:$BB$8000='Active WWML'!S$4)*('ILC Report'!$F$2:$F$8000))</f>
        <v>0</v>
      </c>
      <c r="T79" s="28">
        <f>SUMPRODUCT(('ILC Report'!$A$2:$A$8000='Active WWML'!$A79)*('ILC Report'!$BB$2:$BB$8000='Active WWML'!T$4)*('ILC Report'!$F$2:$F$8000))</f>
        <v>0</v>
      </c>
      <c r="U79" s="28">
        <f>SUMPRODUCT(('ILC Report'!$A$2:$A$8000='Active WWML'!$A79)*('ILC Report'!$BB$2:$BB$8000='Active WWML'!U$4)*('ILC Report'!$F$2:$F$8000))</f>
        <v>0</v>
      </c>
      <c r="V79" s="28">
        <f>SUMPRODUCT(('ILC Report'!$A$2:$A$8000='Active WWML'!$A79)*('ILC Report'!$BB$2:$BB$8000='Active WWML'!V$4)*('ILC Report'!$F$2:$F$8000))</f>
        <v>0</v>
      </c>
      <c r="W79" s="28">
        <f>SUMPRODUCT(('ILC Report'!$A$2:$A$8000='Active WWML'!$A79)*('ILC Report'!$BB$2:$BB$8000='Active WWML'!W$4)*('ILC Report'!$F$2:$F$8000))</f>
        <v>0</v>
      </c>
      <c r="X79" s="28">
        <f>SUMPRODUCT(('ILC Report'!$A$2:$A$8000='Active WWML'!$A79)*('ILC Report'!$BB$2:$BB$8000='Active WWML'!X$4)*('ILC Report'!$F$2:$F$8000))</f>
        <v>0</v>
      </c>
      <c r="Y79" s="28">
        <f>SUMPRODUCT(('ILC Report'!$A$2:$A$8000='Active WWML'!$A79)*('ILC Report'!$BB$2:$BB$8000='Active WWML'!Y$4)*('ILC Report'!$F$2:$F$8000))</f>
        <v>0</v>
      </c>
      <c r="Z79" s="28">
        <f>SUMPRODUCT(('ILC Report'!$A$2:$A$8000='Active WWML'!$A79)*('ILC Report'!$BB$2:$BB$8000='Active WWML'!Z$4)*('ILC Report'!$F$2:$F$8000))</f>
        <v>0</v>
      </c>
      <c r="AA79" s="28">
        <f>SUMPRODUCT(('ILC Report'!$A$2:$A$8000='Active WWML'!$A79)*('ILC Report'!$BB$2:$BB$8000='Active WWML'!AA$4)*('ILC Report'!$F$2:$F$8000))</f>
        <v>0</v>
      </c>
      <c r="AB79" s="28">
        <f>SUMPRODUCT(('ILC Report'!$A$2:$A$8000='Active WWML'!$A79)*('ILC Report'!$BB$2:$BB$8000='Active WWML'!AB$4)*('ILC Report'!$F$2:$F$8000))</f>
        <v>0</v>
      </c>
      <c r="AC79" s="28">
        <f>SUMPRODUCT(('ILC Report'!$A$2:$A$8000='Active WWML'!$A79)*('ILC Report'!$BB$2:$BB$8000='Active WWML'!AC$4)*('ILC Report'!$F$2:$F$8000))</f>
        <v>0</v>
      </c>
      <c r="AD79" s="28">
        <f>SUMPRODUCT(('ILC Report'!$A$2:$A$8000='Active WWML'!$A79)*('ILC Report'!$BB$2:$BB$8000='Active WWML'!AD$4)*('ILC Report'!$F$2:$F$8000))</f>
        <v>0</v>
      </c>
      <c r="AE79" s="28">
        <f>SUMPRODUCT(('ILC Report'!$A$2:$A$8000='Active WWML'!$A79)*('ILC Report'!$BB$2:$BB$8000='Active WWML'!AE$4)*('ILC Report'!$F$2:$F$8000))</f>
        <v>0</v>
      </c>
      <c r="AG79" s="28">
        <f>SUMPRODUCT(('ILC Report'!$A$2:$A$8000='Active WWML'!$A79)*('ILC Report'!$H$2:$H$8000='Active WWML'!AG$4)*('ILC Report'!$F$2:$F$8000))</f>
        <v>0</v>
      </c>
      <c r="AH79" s="28">
        <f>SUMPRODUCT(('ILC Report'!$A$2:$A$8000='Active WWML'!$A79)*('ILC Report'!$H$2:$H$8000='Active WWML'!AH$4)*('ILC Report'!$F$2:$F$8000))</f>
        <v>0</v>
      </c>
      <c r="AI79" s="28">
        <f>SUMPRODUCT(('ILC Report'!$A$2:$A$8000='Active WWML'!$A79)*('ILC Report'!$H$2:$H$8000='Active WWML'!AI$4)*('ILC Report'!$F$2:$F$8000))</f>
        <v>0</v>
      </c>
      <c r="AJ79" s="28">
        <f>SUMPRODUCT(('ILC Report'!$A$2:$A$8000='Active WWML'!$A79)*('ILC Report'!$H$2:$H$8000='Active WWML'!AJ$4)*('ILC Report'!$F$2:$F$8000))</f>
        <v>0</v>
      </c>
      <c r="AK79" s="28">
        <f t="shared" si="7"/>
        <v>0</v>
      </c>
    </row>
    <row r="80" spans="1:37" x14ac:dyDescent="0.3">
      <c r="A80" s="40" t="s">
        <v>883</v>
      </c>
      <c r="B80" s="11" t="s">
        <v>1342</v>
      </c>
      <c r="C80" s="11" t="s">
        <v>1163</v>
      </c>
      <c r="D80" s="11" t="s">
        <v>1155</v>
      </c>
      <c r="E80" s="11" t="s">
        <v>1156</v>
      </c>
      <c r="G80" s="28">
        <f>SUMPRODUCT(('ILC Report'!$A$2:$A$8000='Active WWML'!$A80)*('ILC Report'!$BA$2:$BA$8000='Active WWML'!G$4)*('ILC Report'!$F$2:$F$8000))</f>
        <v>0</v>
      </c>
      <c r="H80" s="28">
        <f>SUMPRODUCT(('ILC Report'!$A$2:$A$8000='Active WWML'!$A80)*('ILC Report'!$BA$2:$BA$8000='Active WWML'!H$4)*('ILC Report'!$F$2:$F$8000))</f>
        <v>0</v>
      </c>
      <c r="I80" s="28">
        <f>SUMPRODUCT(('ILC Report'!$A$2:$A$8000='Active WWML'!$A80)*('ILC Report'!$BA$2:$BA$8000='Active WWML'!I$4)*('ILC Report'!$F$2:$F$8000))</f>
        <v>0</v>
      </c>
      <c r="K80" s="28" t="str">
        <f t="shared" si="4"/>
        <v>0</v>
      </c>
      <c r="L80" s="28" t="str">
        <f t="shared" si="5"/>
        <v>0</v>
      </c>
      <c r="M80" s="28" t="str">
        <f t="shared" si="6"/>
        <v>0</v>
      </c>
      <c r="O80" s="28">
        <f>SUMPRODUCT(('ILC Report'!$A$2:$A$8000='Active WWML'!$A80)*('ILC Report'!$BB$2:$BB$8000='Active WWML'!O$4)*('ILC Report'!$F$2:$F$8000))</f>
        <v>0</v>
      </c>
      <c r="P80" s="28">
        <f>SUMPRODUCT(('ILC Report'!$A$2:$A$8000='Active WWML'!$A80)*('ILC Report'!$BB$2:$BB$8000='Active WWML'!P$4)*('ILC Report'!$F$2:$F$8000))</f>
        <v>0</v>
      </c>
      <c r="Q80" s="28">
        <f>SUMPRODUCT(('ILC Report'!$A$2:$A$8000='Active WWML'!$A80)*('ILC Report'!$BB$2:$BB$8000='Active WWML'!Q$4)*('ILC Report'!$F$2:$F$8000))</f>
        <v>0</v>
      </c>
      <c r="R80" s="28">
        <f>SUMPRODUCT(('ILC Report'!$A$2:$A$8000='Active WWML'!$A80)*('ILC Report'!$BB$2:$BB$8000='Active WWML'!R$4)*('ILC Report'!$F$2:$F$8000))</f>
        <v>0</v>
      </c>
      <c r="S80" s="28">
        <f>SUMPRODUCT(('ILC Report'!$A$2:$A$8000='Active WWML'!$A80)*('ILC Report'!$BB$2:$BB$8000='Active WWML'!S$4)*('ILC Report'!$F$2:$F$8000))</f>
        <v>0</v>
      </c>
      <c r="T80" s="28">
        <f>SUMPRODUCT(('ILC Report'!$A$2:$A$8000='Active WWML'!$A80)*('ILC Report'!$BB$2:$BB$8000='Active WWML'!T$4)*('ILC Report'!$F$2:$F$8000))</f>
        <v>0</v>
      </c>
      <c r="U80" s="28">
        <f>SUMPRODUCT(('ILC Report'!$A$2:$A$8000='Active WWML'!$A80)*('ILC Report'!$BB$2:$BB$8000='Active WWML'!U$4)*('ILC Report'!$F$2:$F$8000))</f>
        <v>0</v>
      </c>
      <c r="V80" s="28">
        <f>SUMPRODUCT(('ILC Report'!$A$2:$A$8000='Active WWML'!$A80)*('ILC Report'!$BB$2:$BB$8000='Active WWML'!V$4)*('ILC Report'!$F$2:$F$8000))</f>
        <v>0</v>
      </c>
      <c r="W80" s="28">
        <f>SUMPRODUCT(('ILC Report'!$A$2:$A$8000='Active WWML'!$A80)*('ILC Report'!$BB$2:$BB$8000='Active WWML'!W$4)*('ILC Report'!$F$2:$F$8000))</f>
        <v>0</v>
      </c>
      <c r="X80" s="28">
        <f>SUMPRODUCT(('ILC Report'!$A$2:$A$8000='Active WWML'!$A80)*('ILC Report'!$BB$2:$BB$8000='Active WWML'!X$4)*('ILC Report'!$F$2:$F$8000))</f>
        <v>0</v>
      </c>
      <c r="Y80" s="28">
        <f>SUMPRODUCT(('ILC Report'!$A$2:$A$8000='Active WWML'!$A80)*('ILC Report'!$BB$2:$BB$8000='Active WWML'!Y$4)*('ILC Report'!$F$2:$F$8000))</f>
        <v>0</v>
      </c>
      <c r="Z80" s="28">
        <f>SUMPRODUCT(('ILC Report'!$A$2:$A$8000='Active WWML'!$A80)*('ILC Report'!$BB$2:$BB$8000='Active WWML'!Z$4)*('ILC Report'!$F$2:$F$8000))</f>
        <v>0</v>
      </c>
      <c r="AA80" s="28">
        <f>SUMPRODUCT(('ILC Report'!$A$2:$A$8000='Active WWML'!$A80)*('ILC Report'!$BB$2:$BB$8000='Active WWML'!AA$4)*('ILC Report'!$F$2:$F$8000))</f>
        <v>0</v>
      </c>
      <c r="AB80" s="28">
        <f>SUMPRODUCT(('ILC Report'!$A$2:$A$8000='Active WWML'!$A80)*('ILC Report'!$BB$2:$BB$8000='Active WWML'!AB$4)*('ILC Report'!$F$2:$F$8000))</f>
        <v>0</v>
      </c>
      <c r="AC80" s="28">
        <f>SUMPRODUCT(('ILC Report'!$A$2:$A$8000='Active WWML'!$A80)*('ILC Report'!$BB$2:$BB$8000='Active WWML'!AC$4)*('ILC Report'!$F$2:$F$8000))</f>
        <v>0</v>
      </c>
      <c r="AD80" s="28">
        <f>SUMPRODUCT(('ILC Report'!$A$2:$A$8000='Active WWML'!$A80)*('ILC Report'!$BB$2:$BB$8000='Active WWML'!AD$4)*('ILC Report'!$F$2:$F$8000))</f>
        <v>0</v>
      </c>
      <c r="AE80" s="28">
        <f>SUMPRODUCT(('ILC Report'!$A$2:$A$8000='Active WWML'!$A80)*('ILC Report'!$BB$2:$BB$8000='Active WWML'!AE$4)*('ILC Report'!$F$2:$F$8000))</f>
        <v>0</v>
      </c>
      <c r="AG80" s="28">
        <f>SUMPRODUCT(('ILC Report'!$A$2:$A$8000='Active WWML'!$A80)*('ILC Report'!$H$2:$H$8000='Active WWML'!AG$4)*('ILC Report'!$F$2:$F$8000))</f>
        <v>0</v>
      </c>
      <c r="AH80" s="28">
        <f>SUMPRODUCT(('ILC Report'!$A$2:$A$8000='Active WWML'!$A80)*('ILC Report'!$H$2:$H$8000='Active WWML'!AH$4)*('ILC Report'!$F$2:$F$8000))</f>
        <v>0</v>
      </c>
      <c r="AI80" s="28">
        <f>SUMPRODUCT(('ILC Report'!$A$2:$A$8000='Active WWML'!$A80)*('ILC Report'!$H$2:$H$8000='Active WWML'!AI$4)*('ILC Report'!$F$2:$F$8000))</f>
        <v>0</v>
      </c>
      <c r="AJ80" s="28">
        <f>SUMPRODUCT(('ILC Report'!$A$2:$A$8000='Active WWML'!$A80)*('ILC Report'!$H$2:$H$8000='Active WWML'!AJ$4)*('ILC Report'!$F$2:$F$8000))</f>
        <v>0</v>
      </c>
      <c r="AK80" s="28">
        <f t="shared" si="7"/>
        <v>0</v>
      </c>
    </row>
    <row r="81" spans="1:37" x14ac:dyDescent="0.3">
      <c r="A81" s="40" t="s">
        <v>891</v>
      </c>
      <c r="B81" s="11" t="s">
        <v>1331</v>
      </c>
      <c r="C81" s="11" t="s">
        <v>1164</v>
      </c>
      <c r="D81" s="11" t="s">
        <v>1155</v>
      </c>
      <c r="E81" s="11" t="s">
        <v>1156</v>
      </c>
      <c r="G81" s="28">
        <f>SUMPRODUCT(('ILC Report'!$A$2:$A$8000='Active WWML'!$A81)*('ILC Report'!$BA$2:$BA$8000='Active WWML'!G$4)*('ILC Report'!$F$2:$F$8000))</f>
        <v>0</v>
      </c>
      <c r="H81" s="28">
        <f>SUMPRODUCT(('ILC Report'!$A$2:$A$8000='Active WWML'!$A81)*('ILC Report'!$BA$2:$BA$8000='Active WWML'!H$4)*('ILC Report'!$F$2:$F$8000))</f>
        <v>0</v>
      </c>
      <c r="I81" s="28">
        <f>SUMPRODUCT(('ILC Report'!$A$2:$A$8000='Active WWML'!$A81)*('ILC Report'!$BA$2:$BA$8000='Active WWML'!I$4)*('ILC Report'!$F$2:$F$8000))</f>
        <v>0</v>
      </c>
      <c r="K81" s="28" t="str">
        <f t="shared" si="4"/>
        <v>0</v>
      </c>
      <c r="L81" s="28" t="str">
        <f t="shared" si="5"/>
        <v>0</v>
      </c>
      <c r="M81" s="28" t="str">
        <f t="shared" si="6"/>
        <v>0</v>
      </c>
      <c r="O81" s="28">
        <f>SUMPRODUCT(('ILC Report'!$A$2:$A$8000='Active WWML'!$A81)*('ILC Report'!$BB$2:$BB$8000='Active WWML'!O$4)*('ILC Report'!$F$2:$F$8000))</f>
        <v>0</v>
      </c>
      <c r="P81" s="28">
        <f>SUMPRODUCT(('ILC Report'!$A$2:$A$8000='Active WWML'!$A81)*('ILC Report'!$BB$2:$BB$8000='Active WWML'!P$4)*('ILC Report'!$F$2:$F$8000))</f>
        <v>0</v>
      </c>
      <c r="Q81" s="28">
        <f>SUMPRODUCT(('ILC Report'!$A$2:$A$8000='Active WWML'!$A81)*('ILC Report'!$BB$2:$BB$8000='Active WWML'!Q$4)*('ILC Report'!$F$2:$F$8000))</f>
        <v>0</v>
      </c>
      <c r="R81" s="28">
        <f>SUMPRODUCT(('ILC Report'!$A$2:$A$8000='Active WWML'!$A81)*('ILC Report'!$BB$2:$BB$8000='Active WWML'!R$4)*('ILC Report'!$F$2:$F$8000))</f>
        <v>0</v>
      </c>
      <c r="S81" s="28">
        <f>SUMPRODUCT(('ILC Report'!$A$2:$A$8000='Active WWML'!$A81)*('ILC Report'!$BB$2:$BB$8000='Active WWML'!S$4)*('ILC Report'!$F$2:$F$8000))</f>
        <v>0</v>
      </c>
      <c r="T81" s="28">
        <f>SUMPRODUCT(('ILC Report'!$A$2:$A$8000='Active WWML'!$A81)*('ILC Report'!$BB$2:$BB$8000='Active WWML'!T$4)*('ILC Report'!$F$2:$F$8000))</f>
        <v>0</v>
      </c>
      <c r="U81" s="28">
        <f>SUMPRODUCT(('ILC Report'!$A$2:$A$8000='Active WWML'!$A81)*('ILC Report'!$BB$2:$BB$8000='Active WWML'!U$4)*('ILC Report'!$F$2:$F$8000))</f>
        <v>0</v>
      </c>
      <c r="V81" s="28">
        <f>SUMPRODUCT(('ILC Report'!$A$2:$A$8000='Active WWML'!$A81)*('ILC Report'!$BB$2:$BB$8000='Active WWML'!V$4)*('ILC Report'!$F$2:$F$8000))</f>
        <v>0</v>
      </c>
      <c r="W81" s="28">
        <f>SUMPRODUCT(('ILC Report'!$A$2:$A$8000='Active WWML'!$A81)*('ILC Report'!$BB$2:$BB$8000='Active WWML'!W$4)*('ILC Report'!$F$2:$F$8000))</f>
        <v>0</v>
      </c>
      <c r="X81" s="28">
        <f>SUMPRODUCT(('ILC Report'!$A$2:$A$8000='Active WWML'!$A81)*('ILC Report'!$BB$2:$BB$8000='Active WWML'!X$4)*('ILC Report'!$F$2:$F$8000))</f>
        <v>0</v>
      </c>
      <c r="Y81" s="28">
        <f>SUMPRODUCT(('ILC Report'!$A$2:$A$8000='Active WWML'!$A81)*('ILC Report'!$BB$2:$BB$8000='Active WWML'!Y$4)*('ILC Report'!$F$2:$F$8000))</f>
        <v>0</v>
      </c>
      <c r="Z81" s="28">
        <f>SUMPRODUCT(('ILC Report'!$A$2:$A$8000='Active WWML'!$A81)*('ILC Report'!$BB$2:$BB$8000='Active WWML'!Z$4)*('ILC Report'!$F$2:$F$8000))</f>
        <v>0</v>
      </c>
      <c r="AA81" s="28">
        <f>SUMPRODUCT(('ILC Report'!$A$2:$A$8000='Active WWML'!$A81)*('ILC Report'!$BB$2:$BB$8000='Active WWML'!AA$4)*('ILC Report'!$F$2:$F$8000))</f>
        <v>0</v>
      </c>
      <c r="AB81" s="28">
        <f>SUMPRODUCT(('ILC Report'!$A$2:$A$8000='Active WWML'!$A81)*('ILC Report'!$BB$2:$BB$8000='Active WWML'!AB$4)*('ILC Report'!$F$2:$F$8000))</f>
        <v>0</v>
      </c>
      <c r="AC81" s="28">
        <f>SUMPRODUCT(('ILC Report'!$A$2:$A$8000='Active WWML'!$A81)*('ILC Report'!$BB$2:$BB$8000='Active WWML'!AC$4)*('ILC Report'!$F$2:$F$8000))</f>
        <v>0</v>
      </c>
      <c r="AD81" s="28">
        <f>SUMPRODUCT(('ILC Report'!$A$2:$A$8000='Active WWML'!$A81)*('ILC Report'!$BB$2:$BB$8000='Active WWML'!AD$4)*('ILC Report'!$F$2:$F$8000))</f>
        <v>0</v>
      </c>
      <c r="AE81" s="28">
        <f>SUMPRODUCT(('ILC Report'!$A$2:$A$8000='Active WWML'!$A81)*('ILC Report'!$BB$2:$BB$8000='Active WWML'!AE$4)*('ILC Report'!$F$2:$F$8000))</f>
        <v>0</v>
      </c>
      <c r="AG81" s="28">
        <f>SUMPRODUCT(('ILC Report'!$A$2:$A$8000='Active WWML'!$A81)*('ILC Report'!$H$2:$H$8000='Active WWML'!AG$4)*('ILC Report'!$F$2:$F$8000))</f>
        <v>0</v>
      </c>
      <c r="AH81" s="28">
        <f>SUMPRODUCT(('ILC Report'!$A$2:$A$8000='Active WWML'!$A81)*('ILC Report'!$H$2:$H$8000='Active WWML'!AH$4)*('ILC Report'!$F$2:$F$8000))</f>
        <v>0</v>
      </c>
      <c r="AI81" s="28">
        <f>SUMPRODUCT(('ILC Report'!$A$2:$A$8000='Active WWML'!$A81)*('ILC Report'!$H$2:$H$8000='Active WWML'!AI$4)*('ILC Report'!$F$2:$F$8000))</f>
        <v>0</v>
      </c>
      <c r="AJ81" s="28">
        <f>SUMPRODUCT(('ILC Report'!$A$2:$A$8000='Active WWML'!$A81)*('ILC Report'!$H$2:$H$8000='Active WWML'!AJ$4)*('ILC Report'!$F$2:$F$8000))</f>
        <v>0</v>
      </c>
      <c r="AK81" s="28">
        <f t="shared" si="7"/>
        <v>0</v>
      </c>
    </row>
    <row r="82" spans="1:37" x14ac:dyDescent="0.3">
      <c r="A82" s="40" t="s">
        <v>831</v>
      </c>
      <c r="B82" s="11" t="s">
        <v>1269</v>
      </c>
      <c r="C82" s="11" t="s">
        <v>1236</v>
      </c>
      <c r="D82" s="11" t="s">
        <v>1155</v>
      </c>
      <c r="E82" s="11" t="s">
        <v>1156</v>
      </c>
      <c r="G82" s="28">
        <f>SUMPRODUCT(('ILC Report'!$A$2:$A$8000='Active WWML'!$A82)*('ILC Report'!$BA$2:$BA$8000='Active WWML'!G$4)*('ILC Report'!$F$2:$F$8000))</f>
        <v>0</v>
      </c>
      <c r="H82" s="28">
        <f>SUMPRODUCT(('ILC Report'!$A$2:$A$8000='Active WWML'!$A82)*('ILC Report'!$BA$2:$BA$8000='Active WWML'!H$4)*('ILC Report'!$F$2:$F$8000))</f>
        <v>0</v>
      </c>
      <c r="I82" s="28">
        <f>SUMPRODUCT(('ILC Report'!$A$2:$A$8000='Active WWML'!$A82)*('ILC Report'!$BA$2:$BA$8000='Active WWML'!I$4)*('ILC Report'!$F$2:$F$8000))</f>
        <v>0</v>
      </c>
      <c r="K82" s="28" t="str">
        <f t="shared" si="4"/>
        <v>0</v>
      </c>
      <c r="L82" s="28" t="str">
        <f t="shared" si="5"/>
        <v>0</v>
      </c>
      <c r="M82" s="28" t="str">
        <f t="shared" si="6"/>
        <v>0</v>
      </c>
      <c r="O82" s="28">
        <f>SUMPRODUCT(('ILC Report'!$A$2:$A$8000='Active WWML'!$A82)*('ILC Report'!$BB$2:$BB$8000='Active WWML'!O$4)*('ILC Report'!$F$2:$F$8000))</f>
        <v>0</v>
      </c>
      <c r="P82" s="28">
        <f>SUMPRODUCT(('ILC Report'!$A$2:$A$8000='Active WWML'!$A82)*('ILC Report'!$BB$2:$BB$8000='Active WWML'!P$4)*('ILC Report'!$F$2:$F$8000))</f>
        <v>0</v>
      </c>
      <c r="Q82" s="28">
        <f>SUMPRODUCT(('ILC Report'!$A$2:$A$8000='Active WWML'!$A82)*('ILC Report'!$BB$2:$BB$8000='Active WWML'!Q$4)*('ILC Report'!$F$2:$F$8000))</f>
        <v>0</v>
      </c>
      <c r="R82" s="28">
        <f>SUMPRODUCT(('ILC Report'!$A$2:$A$8000='Active WWML'!$A82)*('ILC Report'!$BB$2:$BB$8000='Active WWML'!R$4)*('ILC Report'!$F$2:$F$8000))</f>
        <v>0</v>
      </c>
      <c r="S82" s="28">
        <f>SUMPRODUCT(('ILC Report'!$A$2:$A$8000='Active WWML'!$A82)*('ILC Report'!$BB$2:$BB$8000='Active WWML'!S$4)*('ILC Report'!$F$2:$F$8000))</f>
        <v>0</v>
      </c>
      <c r="T82" s="28">
        <f>SUMPRODUCT(('ILC Report'!$A$2:$A$8000='Active WWML'!$A82)*('ILC Report'!$BB$2:$BB$8000='Active WWML'!T$4)*('ILC Report'!$F$2:$F$8000))</f>
        <v>0</v>
      </c>
      <c r="U82" s="28">
        <f>SUMPRODUCT(('ILC Report'!$A$2:$A$8000='Active WWML'!$A82)*('ILC Report'!$BB$2:$BB$8000='Active WWML'!U$4)*('ILC Report'!$F$2:$F$8000))</f>
        <v>0</v>
      </c>
      <c r="V82" s="28">
        <f>SUMPRODUCT(('ILC Report'!$A$2:$A$8000='Active WWML'!$A82)*('ILC Report'!$BB$2:$BB$8000='Active WWML'!V$4)*('ILC Report'!$F$2:$F$8000))</f>
        <v>0</v>
      </c>
      <c r="W82" s="28">
        <f>SUMPRODUCT(('ILC Report'!$A$2:$A$8000='Active WWML'!$A82)*('ILC Report'!$BB$2:$BB$8000='Active WWML'!W$4)*('ILC Report'!$F$2:$F$8000))</f>
        <v>0</v>
      </c>
      <c r="X82" s="28">
        <f>SUMPRODUCT(('ILC Report'!$A$2:$A$8000='Active WWML'!$A82)*('ILC Report'!$BB$2:$BB$8000='Active WWML'!X$4)*('ILC Report'!$F$2:$F$8000))</f>
        <v>0</v>
      </c>
      <c r="Y82" s="28">
        <f>SUMPRODUCT(('ILC Report'!$A$2:$A$8000='Active WWML'!$A82)*('ILC Report'!$BB$2:$BB$8000='Active WWML'!Y$4)*('ILC Report'!$F$2:$F$8000))</f>
        <v>0</v>
      </c>
      <c r="Z82" s="28">
        <f>SUMPRODUCT(('ILC Report'!$A$2:$A$8000='Active WWML'!$A82)*('ILC Report'!$BB$2:$BB$8000='Active WWML'!Z$4)*('ILC Report'!$F$2:$F$8000))</f>
        <v>0</v>
      </c>
      <c r="AA82" s="28">
        <f>SUMPRODUCT(('ILC Report'!$A$2:$A$8000='Active WWML'!$A82)*('ILC Report'!$BB$2:$BB$8000='Active WWML'!AA$4)*('ILC Report'!$F$2:$F$8000))</f>
        <v>0</v>
      </c>
      <c r="AB82" s="28">
        <f>SUMPRODUCT(('ILC Report'!$A$2:$A$8000='Active WWML'!$A82)*('ILC Report'!$BB$2:$BB$8000='Active WWML'!AB$4)*('ILC Report'!$F$2:$F$8000))</f>
        <v>0</v>
      </c>
      <c r="AC82" s="28">
        <f>SUMPRODUCT(('ILC Report'!$A$2:$A$8000='Active WWML'!$A82)*('ILC Report'!$BB$2:$BB$8000='Active WWML'!AC$4)*('ILC Report'!$F$2:$F$8000))</f>
        <v>0</v>
      </c>
      <c r="AD82" s="28">
        <f>SUMPRODUCT(('ILC Report'!$A$2:$A$8000='Active WWML'!$A82)*('ILC Report'!$BB$2:$BB$8000='Active WWML'!AD$4)*('ILC Report'!$F$2:$F$8000))</f>
        <v>0</v>
      </c>
      <c r="AE82" s="28">
        <f>SUMPRODUCT(('ILC Report'!$A$2:$A$8000='Active WWML'!$A82)*('ILC Report'!$BB$2:$BB$8000='Active WWML'!AE$4)*('ILC Report'!$F$2:$F$8000))</f>
        <v>0</v>
      </c>
      <c r="AG82" s="28">
        <f>SUMPRODUCT(('ILC Report'!$A$2:$A$8000='Active WWML'!$A82)*('ILC Report'!$H$2:$H$8000='Active WWML'!AG$4)*('ILC Report'!$F$2:$F$8000))</f>
        <v>0</v>
      </c>
      <c r="AH82" s="28">
        <f>SUMPRODUCT(('ILC Report'!$A$2:$A$8000='Active WWML'!$A82)*('ILC Report'!$H$2:$H$8000='Active WWML'!AH$4)*('ILC Report'!$F$2:$F$8000))</f>
        <v>0</v>
      </c>
      <c r="AI82" s="28">
        <f>SUMPRODUCT(('ILC Report'!$A$2:$A$8000='Active WWML'!$A82)*('ILC Report'!$H$2:$H$8000='Active WWML'!AI$4)*('ILC Report'!$F$2:$F$8000))</f>
        <v>0</v>
      </c>
      <c r="AJ82" s="28">
        <f>SUMPRODUCT(('ILC Report'!$A$2:$A$8000='Active WWML'!$A82)*('ILC Report'!$H$2:$H$8000='Active WWML'!AJ$4)*('ILC Report'!$F$2:$F$8000))</f>
        <v>0</v>
      </c>
      <c r="AK82" s="28">
        <f t="shared" si="7"/>
        <v>0</v>
      </c>
    </row>
    <row r="83" spans="1:37" x14ac:dyDescent="0.3">
      <c r="A83" s="40" t="s">
        <v>844</v>
      </c>
      <c r="B83" s="11" t="s">
        <v>1235</v>
      </c>
      <c r="C83" s="11" t="s">
        <v>1236</v>
      </c>
      <c r="D83" s="11" t="s">
        <v>1175</v>
      </c>
      <c r="E83" s="11" t="s">
        <v>1680</v>
      </c>
      <c r="G83" s="28">
        <f>SUMPRODUCT(('ILC Report'!$A$2:$A$8000='Active WWML'!$A83)*('ILC Report'!$BA$2:$BA$8000='Active WWML'!G$4)*('ILC Report'!$F$2:$F$8000))</f>
        <v>0</v>
      </c>
      <c r="H83" s="28">
        <f>SUMPRODUCT(('ILC Report'!$A$2:$A$8000='Active WWML'!$A83)*('ILC Report'!$BA$2:$BA$8000='Active WWML'!H$4)*('ILC Report'!$F$2:$F$8000))</f>
        <v>0</v>
      </c>
      <c r="I83" s="28">
        <f>SUMPRODUCT(('ILC Report'!$A$2:$A$8000='Active WWML'!$A83)*('ILC Report'!$BA$2:$BA$8000='Active WWML'!I$4)*('ILC Report'!$F$2:$F$8000))</f>
        <v>0</v>
      </c>
      <c r="K83" s="28" t="str">
        <f t="shared" si="4"/>
        <v>0</v>
      </c>
      <c r="L83" s="28" t="str">
        <f t="shared" si="5"/>
        <v>0</v>
      </c>
      <c r="M83" s="28" t="str">
        <f t="shared" si="6"/>
        <v>0</v>
      </c>
      <c r="O83" s="28">
        <f>SUMPRODUCT(('ILC Report'!$A$2:$A$8000='Active WWML'!$A83)*('ILC Report'!$BB$2:$BB$8000='Active WWML'!O$4)*('ILC Report'!$F$2:$F$8000))</f>
        <v>0</v>
      </c>
      <c r="P83" s="28">
        <f>SUMPRODUCT(('ILC Report'!$A$2:$A$8000='Active WWML'!$A83)*('ILC Report'!$BB$2:$BB$8000='Active WWML'!P$4)*('ILC Report'!$F$2:$F$8000))</f>
        <v>0</v>
      </c>
      <c r="Q83" s="28">
        <f>SUMPRODUCT(('ILC Report'!$A$2:$A$8000='Active WWML'!$A83)*('ILC Report'!$BB$2:$BB$8000='Active WWML'!Q$4)*('ILC Report'!$F$2:$F$8000))</f>
        <v>0</v>
      </c>
      <c r="R83" s="28">
        <f>SUMPRODUCT(('ILC Report'!$A$2:$A$8000='Active WWML'!$A83)*('ILC Report'!$BB$2:$BB$8000='Active WWML'!R$4)*('ILC Report'!$F$2:$F$8000))</f>
        <v>0</v>
      </c>
      <c r="S83" s="28">
        <f>SUMPRODUCT(('ILC Report'!$A$2:$A$8000='Active WWML'!$A83)*('ILC Report'!$BB$2:$BB$8000='Active WWML'!S$4)*('ILC Report'!$F$2:$F$8000))</f>
        <v>0</v>
      </c>
      <c r="T83" s="28">
        <f>SUMPRODUCT(('ILC Report'!$A$2:$A$8000='Active WWML'!$A83)*('ILC Report'!$BB$2:$BB$8000='Active WWML'!T$4)*('ILC Report'!$F$2:$F$8000))</f>
        <v>0</v>
      </c>
      <c r="U83" s="28">
        <f>SUMPRODUCT(('ILC Report'!$A$2:$A$8000='Active WWML'!$A83)*('ILC Report'!$BB$2:$BB$8000='Active WWML'!U$4)*('ILC Report'!$F$2:$F$8000))</f>
        <v>0</v>
      </c>
      <c r="V83" s="28">
        <f>SUMPRODUCT(('ILC Report'!$A$2:$A$8000='Active WWML'!$A83)*('ILC Report'!$BB$2:$BB$8000='Active WWML'!V$4)*('ILC Report'!$F$2:$F$8000))</f>
        <v>0</v>
      </c>
      <c r="W83" s="28">
        <f>SUMPRODUCT(('ILC Report'!$A$2:$A$8000='Active WWML'!$A83)*('ILC Report'!$BB$2:$BB$8000='Active WWML'!W$4)*('ILC Report'!$F$2:$F$8000))</f>
        <v>0</v>
      </c>
      <c r="X83" s="28">
        <f>SUMPRODUCT(('ILC Report'!$A$2:$A$8000='Active WWML'!$A83)*('ILC Report'!$BB$2:$BB$8000='Active WWML'!X$4)*('ILC Report'!$F$2:$F$8000))</f>
        <v>0</v>
      </c>
      <c r="Y83" s="28">
        <f>SUMPRODUCT(('ILC Report'!$A$2:$A$8000='Active WWML'!$A83)*('ILC Report'!$BB$2:$BB$8000='Active WWML'!Y$4)*('ILC Report'!$F$2:$F$8000))</f>
        <v>0</v>
      </c>
      <c r="Z83" s="28">
        <f>SUMPRODUCT(('ILC Report'!$A$2:$A$8000='Active WWML'!$A83)*('ILC Report'!$BB$2:$BB$8000='Active WWML'!Z$4)*('ILC Report'!$F$2:$F$8000))</f>
        <v>0</v>
      </c>
      <c r="AA83" s="28">
        <f>SUMPRODUCT(('ILC Report'!$A$2:$A$8000='Active WWML'!$A83)*('ILC Report'!$BB$2:$BB$8000='Active WWML'!AA$4)*('ILC Report'!$F$2:$F$8000))</f>
        <v>0</v>
      </c>
      <c r="AB83" s="28">
        <f>SUMPRODUCT(('ILC Report'!$A$2:$A$8000='Active WWML'!$A83)*('ILC Report'!$BB$2:$BB$8000='Active WWML'!AB$4)*('ILC Report'!$F$2:$F$8000))</f>
        <v>0</v>
      </c>
      <c r="AC83" s="28">
        <f>SUMPRODUCT(('ILC Report'!$A$2:$A$8000='Active WWML'!$A83)*('ILC Report'!$BB$2:$BB$8000='Active WWML'!AC$4)*('ILC Report'!$F$2:$F$8000))</f>
        <v>0</v>
      </c>
      <c r="AD83" s="28">
        <f>SUMPRODUCT(('ILC Report'!$A$2:$A$8000='Active WWML'!$A83)*('ILC Report'!$BB$2:$BB$8000='Active WWML'!AD$4)*('ILC Report'!$F$2:$F$8000))</f>
        <v>0</v>
      </c>
      <c r="AE83" s="28">
        <f>SUMPRODUCT(('ILC Report'!$A$2:$A$8000='Active WWML'!$A83)*('ILC Report'!$BB$2:$BB$8000='Active WWML'!AE$4)*('ILC Report'!$F$2:$F$8000))</f>
        <v>0</v>
      </c>
      <c r="AG83" s="28">
        <f>SUMPRODUCT(('ILC Report'!$A$2:$A$8000='Active WWML'!$A83)*('ILC Report'!$H$2:$H$8000='Active WWML'!AG$4)*('ILC Report'!$F$2:$F$8000))</f>
        <v>0</v>
      </c>
      <c r="AH83" s="28">
        <f>SUMPRODUCT(('ILC Report'!$A$2:$A$8000='Active WWML'!$A83)*('ILC Report'!$H$2:$H$8000='Active WWML'!AH$4)*('ILC Report'!$F$2:$F$8000))</f>
        <v>0</v>
      </c>
      <c r="AI83" s="28">
        <f>SUMPRODUCT(('ILC Report'!$A$2:$A$8000='Active WWML'!$A83)*('ILC Report'!$H$2:$H$8000='Active WWML'!AI$4)*('ILC Report'!$F$2:$F$8000))</f>
        <v>0</v>
      </c>
      <c r="AJ83" s="28">
        <f>SUMPRODUCT(('ILC Report'!$A$2:$A$8000='Active WWML'!$A83)*('ILC Report'!$H$2:$H$8000='Active WWML'!AJ$4)*('ILC Report'!$F$2:$F$8000))</f>
        <v>0</v>
      </c>
      <c r="AK83" s="28">
        <f t="shared" si="7"/>
        <v>0</v>
      </c>
    </row>
    <row r="84" spans="1:37" x14ac:dyDescent="0.3">
      <c r="A84" s="40" t="s">
        <v>893</v>
      </c>
      <c r="B84" s="11" t="s">
        <v>1248</v>
      </c>
      <c r="C84" s="11" t="s">
        <v>1158</v>
      </c>
      <c r="D84" s="11" t="s">
        <v>1155</v>
      </c>
      <c r="E84" s="11" t="s">
        <v>1156</v>
      </c>
      <c r="G84" s="28">
        <f>SUMPRODUCT(('ILC Report'!$A$2:$A$8000='Active WWML'!$A84)*('ILC Report'!$BA$2:$BA$8000='Active WWML'!G$4)*('ILC Report'!$F$2:$F$8000))</f>
        <v>0</v>
      </c>
      <c r="H84" s="28">
        <f>SUMPRODUCT(('ILC Report'!$A$2:$A$8000='Active WWML'!$A84)*('ILC Report'!$BA$2:$BA$8000='Active WWML'!H$4)*('ILC Report'!$F$2:$F$8000))</f>
        <v>0</v>
      </c>
      <c r="I84" s="28">
        <f>SUMPRODUCT(('ILC Report'!$A$2:$A$8000='Active WWML'!$A84)*('ILC Report'!$BA$2:$BA$8000='Active WWML'!I$4)*('ILC Report'!$F$2:$F$8000))</f>
        <v>0</v>
      </c>
      <c r="K84" s="28" t="str">
        <f t="shared" si="4"/>
        <v>0</v>
      </c>
      <c r="L84" s="28" t="str">
        <f t="shared" si="5"/>
        <v>0</v>
      </c>
      <c r="M84" s="28" t="str">
        <f t="shared" si="6"/>
        <v>0</v>
      </c>
      <c r="O84" s="28">
        <f>SUMPRODUCT(('ILC Report'!$A$2:$A$8000='Active WWML'!$A84)*('ILC Report'!$BB$2:$BB$8000='Active WWML'!O$4)*('ILC Report'!$F$2:$F$8000))</f>
        <v>0</v>
      </c>
      <c r="P84" s="28">
        <f>SUMPRODUCT(('ILC Report'!$A$2:$A$8000='Active WWML'!$A84)*('ILC Report'!$BB$2:$BB$8000='Active WWML'!P$4)*('ILC Report'!$F$2:$F$8000))</f>
        <v>0</v>
      </c>
      <c r="Q84" s="28">
        <f>SUMPRODUCT(('ILC Report'!$A$2:$A$8000='Active WWML'!$A84)*('ILC Report'!$BB$2:$BB$8000='Active WWML'!Q$4)*('ILC Report'!$F$2:$F$8000))</f>
        <v>0</v>
      </c>
      <c r="R84" s="28">
        <f>SUMPRODUCT(('ILC Report'!$A$2:$A$8000='Active WWML'!$A84)*('ILC Report'!$BB$2:$BB$8000='Active WWML'!R$4)*('ILC Report'!$F$2:$F$8000))</f>
        <v>0</v>
      </c>
      <c r="S84" s="28">
        <f>SUMPRODUCT(('ILC Report'!$A$2:$A$8000='Active WWML'!$A84)*('ILC Report'!$BB$2:$BB$8000='Active WWML'!S$4)*('ILC Report'!$F$2:$F$8000))</f>
        <v>0</v>
      </c>
      <c r="T84" s="28">
        <f>SUMPRODUCT(('ILC Report'!$A$2:$A$8000='Active WWML'!$A84)*('ILC Report'!$BB$2:$BB$8000='Active WWML'!T$4)*('ILC Report'!$F$2:$F$8000))</f>
        <v>0</v>
      </c>
      <c r="U84" s="28">
        <f>SUMPRODUCT(('ILC Report'!$A$2:$A$8000='Active WWML'!$A84)*('ILC Report'!$BB$2:$BB$8000='Active WWML'!U$4)*('ILC Report'!$F$2:$F$8000))</f>
        <v>0</v>
      </c>
      <c r="V84" s="28">
        <f>SUMPRODUCT(('ILC Report'!$A$2:$A$8000='Active WWML'!$A84)*('ILC Report'!$BB$2:$BB$8000='Active WWML'!V$4)*('ILC Report'!$F$2:$F$8000))</f>
        <v>0</v>
      </c>
      <c r="W84" s="28">
        <f>SUMPRODUCT(('ILC Report'!$A$2:$A$8000='Active WWML'!$A84)*('ILC Report'!$BB$2:$BB$8000='Active WWML'!W$4)*('ILC Report'!$F$2:$F$8000))</f>
        <v>0</v>
      </c>
      <c r="X84" s="28">
        <f>SUMPRODUCT(('ILC Report'!$A$2:$A$8000='Active WWML'!$A84)*('ILC Report'!$BB$2:$BB$8000='Active WWML'!X$4)*('ILC Report'!$F$2:$F$8000))</f>
        <v>0</v>
      </c>
      <c r="Y84" s="28">
        <f>SUMPRODUCT(('ILC Report'!$A$2:$A$8000='Active WWML'!$A84)*('ILC Report'!$BB$2:$BB$8000='Active WWML'!Y$4)*('ILC Report'!$F$2:$F$8000))</f>
        <v>0</v>
      </c>
      <c r="Z84" s="28">
        <f>SUMPRODUCT(('ILC Report'!$A$2:$A$8000='Active WWML'!$A84)*('ILC Report'!$BB$2:$BB$8000='Active WWML'!Z$4)*('ILC Report'!$F$2:$F$8000))</f>
        <v>0</v>
      </c>
      <c r="AA84" s="28">
        <f>SUMPRODUCT(('ILC Report'!$A$2:$A$8000='Active WWML'!$A84)*('ILC Report'!$BB$2:$BB$8000='Active WWML'!AA$4)*('ILC Report'!$F$2:$F$8000))</f>
        <v>0</v>
      </c>
      <c r="AB84" s="28">
        <f>SUMPRODUCT(('ILC Report'!$A$2:$A$8000='Active WWML'!$A84)*('ILC Report'!$BB$2:$BB$8000='Active WWML'!AB$4)*('ILC Report'!$F$2:$F$8000))</f>
        <v>0</v>
      </c>
      <c r="AC84" s="28">
        <f>SUMPRODUCT(('ILC Report'!$A$2:$A$8000='Active WWML'!$A84)*('ILC Report'!$BB$2:$BB$8000='Active WWML'!AC$4)*('ILC Report'!$F$2:$F$8000))</f>
        <v>0</v>
      </c>
      <c r="AD84" s="28">
        <f>SUMPRODUCT(('ILC Report'!$A$2:$A$8000='Active WWML'!$A84)*('ILC Report'!$BB$2:$BB$8000='Active WWML'!AD$4)*('ILC Report'!$F$2:$F$8000))</f>
        <v>0</v>
      </c>
      <c r="AE84" s="28">
        <f>SUMPRODUCT(('ILC Report'!$A$2:$A$8000='Active WWML'!$A84)*('ILC Report'!$BB$2:$BB$8000='Active WWML'!AE$4)*('ILC Report'!$F$2:$F$8000))</f>
        <v>0</v>
      </c>
      <c r="AG84" s="28">
        <f>SUMPRODUCT(('ILC Report'!$A$2:$A$8000='Active WWML'!$A84)*('ILC Report'!$H$2:$H$8000='Active WWML'!AG$4)*('ILC Report'!$F$2:$F$8000))</f>
        <v>0</v>
      </c>
      <c r="AH84" s="28">
        <f>SUMPRODUCT(('ILC Report'!$A$2:$A$8000='Active WWML'!$A84)*('ILC Report'!$H$2:$H$8000='Active WWML'!AH$4)*('ILC Report'!$F$2:$F$8000))</f>
        <v>0</v>
      </c>
      <c r="AI84" s="28">
        <f>SUMPRODUCT(('ILC Report'!$A$2:$A$8000='Active WWML'!$A84)*('ILC Report'!$H$2:$H$8000='Active WWML'!AI$4)*('ILC Report'!$F$2:$F$8000))</f>
        <v>0</v>
      </c>
      <c r="AJ84" s="28">
        <f>SUMPRODUCT(('ILC Report'!$A$2:$A$8000='Active WWML'!$A84)*('ILC Report'!$H$2:$H$8000='Active WWML'!AJ$4)*('ILC Report'!$F$2:$F$8000))</f>
        <v>0</v>
      </c>
      <c r="AK84" s="28">
        <f t="shared" si="7"/>
        <v>0</v>
      </c>
    </row>
    <row r="85" spans="1:37" x14ac:dyDescent="0.3">
      <c r="A85" s="40" t="s">
        <v>940</v>
      </c>
      <c r="B85" s="11" t="s">
        <v>1218</v>
      </c>
      <c r="C85" s="11" t="s">
        <v>1164</v>
      </c>
      <c r="D85" s="11" t="s">
        <v>1155</v>
      </c>
      <c r="E85" s="11" t="s">
        <v>1156</v>
      </c>
      <c r="G85" s="28">
        <f>SUMPRODUCT(('ILC Report'!$A$2:$A$8000='Active WWML'!$A85)*('ILC Report'!$BA$2:$BA$8000='Active WWML'!G$4)*('ILC Report'!$F$2:$F$8000))</f>
        <v>0</v>
      </c>
      <c r="H85" s="28">
        <f>SUMPRODUCT(('ILC Report'!$A$2:$A$8000='Active WWML'!$A85)*('ILC Report'!$BA$2:$BA$8000='Active WWML'!H$4)*('ILC Report'!$F$2:$F$8000))</f>
        <v>0</v>
      </c>
      <c r="I85" s="28">
        <f>SUMPRODUCT(('ILC Report'!$A$2:$A$8000='Active WWML'!$A85)*('ILC Report'!$BA$2:$BA$8000='Active WWML'!I$4)*('ILC Report'!$F$2:$F$8000))</f>
        <v>0</v>
      </c>
      <c r="K85" s="28" t="str">
        <f t="shared" si="4"/>
        <v>0</v>
      </c>
      <c r="L85" s="28" t="str">
        <f t="shared" si="5"/>
        <v>0</v>
      </c>
      <c r="M85" s="28" t="str">
        <f t="shared" si="6"/>
        <v>0</v>
      </c>
      <c r="O85" s="28">
        <f>SUMPRODUCT(('ILC Report'!$A$2:$A$8000='Active WWML'!$A85)*('ILC Report'!$BB$2:$BB$8000='Active WWML'!O$4)*('ILC Report'!$F$2:$F$8000))</f>
        <v>0</v>
      </c>
      <c r="P85" s="28">
        <f>SUMPRODUCT(('ILC Report'!$A$2:$A$8000='Active WWML'!$A85)*('ILC Report'!$BB$2:$BB$8000='Active WWML'!P$4)*('ILC Report'!$F$2:$F$8000))</f>
        <v>0</v>
      </c>
      <c r="Q85" s="28">
        <f>SUMPRODUCT(('ILC Report'!$A$2:$A$8000='Active WWML'!$A85)*('ILC Report'!$BB$2:$BB$8000='Active WWML'!Q$4)*('ILC Report'!$F$2:$F$8000))</f>
        <v>0</v>
      </c>
      <c r="R85" s="28">
        <f>SUMPRODUCT(('ILC Report'!$A$2:$A$8000='Active WWML'!$A85)*('ILC Report'!$BB$2:$BB$8000='Active WWML'!R$4)*('ILC Report'!$F$2:$F$8000))</f>
        <v>0</v>
      </c>
      <c r="S85" s="28">
        <f>SUMPRODUCT(('ILC Report'!$A$2:$A$8000='Active WWML'!$A85)*('ILC Report'!$BB$2:$BB$8000='Active WWML'!S$4)*('ILC Report'!$F$2:$F$8000))</f>
        <v>0</v>
      </c>
      <c r="T85" s="28">
        <f>SUMPRODUCT(('ILC Report'!$A$2:$A$8000='Active WWML'!$A85)*('ILC Report'!$BB$2:$BB$8000='Active WWML'!T$4)*('ILC Report'!$F$2:$F$8000))</f>
        <v>0</v>
      </c>
      <c r="U85" s="28">
        <f>SUMPRODUCT(('ILC Report'!$A$2:$A$8000='Active WWML'!$A85)*('ILC Report'!$BB$2:$BB$8000='Active WWML'!U$4)*('ILC Report'!$F$2:$F$8000))</f>
        <v>0</v>
      </c>
      <c r="V85" s="28">
        <f>SUMPRODUCT(('ILC Report'!$A$2:$A$8000='Active WWML'!$A85)*('ILC Report'!$BB$2:$BB$8000='Active WWML'!V$4)*('ILC Report'!$F$2:$F$8000))</f>
        <v>0</v>
      </c>
      <c r="W85" s="28">
        <f>SUMPRODUCT(('ILC Report'!$A$2:$A$8000='Active WWML'!$A85)*('ILC Report'!$BB$2:$BB$8000='Active WWML'!W$4)*('ILC Report'!$F$2:$F$8000))</f>
        <v>0</v>
      </c>
      <c r="X85" s="28">
        <f>SUMPRODUCT(('ILC Report'!$A$2:$A$8000='Active WWML'!$A85)*('ILC Report'!$BB$2:$BB$8000='Active WWML'!X$4)*('ILC Report'!$F$2:$F$8000))</f>
        <v>0</v>
      </c>
      <c r="Y85" s="28">
        <f>SUMPRODUCT(('ILC Report'!$A$2:$A$8000='Active WWML'!$A85)*('ILC Report'!$BB$2:$BB$8000='Active WWML'!Y$4)*('ILC Report'!$F$2:$F$8000))</f>
        <v>0</v>
      </c>
      <c r="Z85" s="28">
        <f>SUMPRODUCT(('ILC Report'!$A$2:$A$8000='Active WWML'!$A85)*('ILC Report'!$BB$2:$BB$8000='Active WWML'!Z$4)*('ILC Report'!$F$2:$F$8000))</f>
        <v>0</v>
      </c>
      <c r="AA85" s="28">
        <f>SUMPRODUCT(('ILC Report'!$A$2:$A$8000='Active WWML'!$A85)*('ILC Report'!$BB$2:$BB$8000='Active WWML'!AA$4)*('ILC Report'!$F$2:$F$8000))</f>
        <v>0</v>
      </c>
      <c r="AB85" s="28">
        <f>SUMPRODUCT(('ILC Report'!$A$2:$A$8000='Active WWML'!$A85)*('ILC Report'!$BB$2:$BB$8000='Active WWML'!AB$4)*('ILC Report'!$F$2:$F$8000))</f>
        <v>0</v>
      </c>
      <c r="AC85" s="28">
        <f>SUMPRODUCT(('ILC Report'!$A$2:$A$8000='Active WWML'!$A85)*('ILC Report'!$BB$2:$BB$8000='Active WWML'!AC$4)*('ILC Report'!$F$2:$F$8000))</f>
        <v>0</v>
      </c>
      <c r="AD85" s="28">
        <f>SUMPRODUCT(('ILC Report'!$A$2:$A$8000='Active WWML'!$A85)*('ILC Report'!$BB$2:$BB$8000='Active WWML'!AD$4)*('ILC Report'!$F$2:$F$8000))</f>
        <v>0</v>
      </c>
      <c r="AE85" s="28">
        <f>SUMPRODUCT(('ILC Report'!$A$2:$A$8000='Active WWML'!$A85)*('ILC Report'!$BB$2:$BB$8000='Active WWML'!AE$4)*('ILC Report'!$F$2:$F$8000))</f>
        <v>0</v>
      </c>
      <c r="AG85" s="28">
        <f>SUMPRODUCT(('ILC Report'!$A$2:$A$8000='Active WWML'!$A85)*('ILC Report'!$H$2:$H$8000='Active WWML'!AG$4)*('ILC Report'!$F$2:$F$8000))</f>
        <v>0</v>
      </c>
      <c r="AH85" s="28">
        <f>SUMPRODUCT(('ILC Report'!$A$2:$A$8000='Active WWML'!$A85)*('ILC Report'!$H$2:$H$8000='Active WWML'!AH$4)*('ILC Report'!$F$2:$F$8000))</f>
        <v>0</v>
      </c>
      <c r="AI85" s="28">
        <f>SUMPRODUCT(('ILC Report'!$A$2:$A$8000='Active WWML'!$A85)*('ILC Report'!$H$2:$H$8000='Active WWML'!AI$4)*('ILC Report'!$F$2:$F$8000))</f>
        <v>0</v>
      </c>
      <c r="AJ85" s="28">
        <f>SUMPRODUCT(('ILC Report'!$A$2:$A$8000='Active WWML'!$A85)*('ILC Report'!$H$2:$H$8000='Active WWML'!AJ$4)*('ILC Report'!$F$2:$F$8000))</f>
        <v>0</v>
      </c>
      <c r="AK85" s="28">
        <f t="shared" si="7"/>
        <v>0</v>
      </c>
    </row>
    <row r="86" spans="1:37" x14ac:dyDescent="0.3">
      <c r="A86" s="40" t="s">
        <v>843</v>
      </c>
      <c r="B86" s="11" t="s">
        <v>1537</v>
      </c>
      <c r="C86" s="11" t="s">
        <v>1164</v>
      </c>
      <c r="D86" s="11" t="s">
        <v>1175</v>
      </c>
      <c r="E86" s="11" t="s">
        <v>1680</v>
      </c>
      <c r="G86" s="28">
        <f>SUMPRODUCT(('ILC Report'!$A$2:$A$8000='Active WWML'!$A86)*('ILC Report'!$BA$2:$BA$8000='Active WWML'!G$4)*('ILC Report'!$F$2:$F$8000))</f>
        <v>0</v>
      </c>
      <c r="H86" s="28">
        <f>SUMPRODUCT(('ILC Report'!$A$2:$A$8000='Active WWML'!$A86)*('ILC Report'!$BA$2:$BA$8000='Active WWML'!H$4)*('ILC Report'!$F$2:$F$8000))</f>
        <v>0</v>
      </c>
      <c r="I86" s="28">
        <f>SUMPRODUCT(('ILC Report'!$A$2:$A$8000='Active WWML'!$A86)*('ILC Report'!$BA$2:$BA$8000='Active WWML'!I$4)*('ILC Report'!$F$2:$F$8000))</f>
        <v>0</v>
      </c>
      <c r="K86" s="28" t="str">
        <f t="shared" si="4"/>
        <v>0</v>
      </c>
      <c r="L86" s="28" t="str">
        <f t="shared" si="5"/>
        <v>0</v>
      </c>
      <c r="M86" s="28" t="str">
        <f t="shared" si="6"/>
        <v>0</v>
      </c>
      <c r="O86" s="28">
        <f>SUMPRODUCT(('ILC Report'!$A$2:$A$8000='Active WWML'!$A86)*('ILC Report'!$BB$2:$BB$8000='Active WWML'!O$4)*('ILC Report'!$F$2:$F$8000))</f>
        <v>0</v>
      </c>
      <c r="P86" s="28">
        <f>SUMPRODUCT(('ILC Report'!$A$2:$A$8000='Active WWML'!$A86)*('ILC Report'!$BB$2:$BB$8000='Active WWML'!P$4)*('ILC Report'!$F$2:$F$8000))</f>
        <v>0</v>
      </c>
      <c r="Q86" s="28">
        <f>SUMPRODUCT(('ILC Report'!$A$2:$A$8000='Active WWML'!$A86)*('ILC Report'!$BB$2:$BB$8000='Active WWML'!Q$4)*('ILC Report'!$F$2:$F$8000))</f>
        <v>0</v>
      </c>
      <c r="R86" s="28">
        <f>SUMPRODUCT(('ILC Report'!$A$2:$A$8000='Active WWML'!$A86)*('ILC Report'!$BB$2:$BB$8000='Active WWML'!R$4)*('ILC Report'!$F$2:$F$8000))</f>
        <v>0</v>
      </c>
      <c r="S86" s="28">
        <f>SUMPRODUCT(('ILC Report'!$A$2:$A$8000='Active WWML'!$A86)*('ILC Report'!$BB$2:$BB$8000='Active WWML'!S$4)*('ILC Report'!$F$2:$F$8000))</f>
        <v>0</v>
      </c>
      <c r="T86" s="28">
        <f>SUMPRODUCT(('ILC Report'!$A$2:$A$8000='Active WWML'!$A86)*('ILC Report'!$BB$2:$BB$8000='Active WWML'!T$4)*('ILC Report'!$F$2:$F$8000))</f>
        <v>0</v>
      </c>
      <c r="U86" s="28">
        <f>SUMPRODUCT(('ILC Report'!$A$2:$A$8000='Active WWML'!$A86)*('ILC Report'!$BB$2:$BB$8000='Active WWML'!U$4)*('ILC Report'!$F$2:$F$8000))</f>
        <v>0</v>
      </c>
      <c r="V86" s="28">
        <f>SUMPRODUCT(('ILC Report'!$A$2:$A$8000='Active WWML'!$A86)*('ILC Report'!$BB$2:$BB$8000='Active WWML'!V$4)*('ILC Report'!$F$2:$F$8000))</f>
        <v>0</v>
      </c>
      <c r="W86" s="28">
        <f>SUMPRODUCT(('ILC Report'!$A$2:$A$8000='Active WWML'!$A86)*('ILC Report'!$BB$2:$BB$8000='Active WWML'!W$4)*('ILC Report'!$F$2:$F$8000))</f>
        <v>0</v>
      </c>
      <c r="X86" s="28">
        <f>SUMPRODUCT(('ILC Report'!$A$2:$A$8000='Active WWML'!$A86)*('ILC Report'!$BB$2:$BB$8000='Active WWML'!X$4)*('ILC Report'!$F$2:$F$8000))</f>
        <v>0</v>
      </c>
      <c r="Y86" s="28">
        <f>SUMPRODUCT(('ILC Report'!$A$2:$A$8000='Active WWML'!$A86)*('ILC Report'!$BB$2:$BB$8000='Active WWML'!Y$4)*('ILC Report'!$F$2:$F$8000))</f>
        <v>0</v>
      </c>
      <c r="Z86" s="28">
        <f>SUMPRODUCT(('ILC Report'!$A$2:$A$8000='Active WWML'!$A86)*('ILC Report'!$BB$2:$BB$8000='Active WWML'!Z$4)*('ILC Report'!$F$2:$F$8000))</f>
        <v>0</v>
      </c>
      <c r="AA86" s="28">
        <f>SUMPRODUCT(('ILC Report'!$A$2:$A$8000='Active WWML'!$A86)*('ILC Report'!$BB$2:$BB$8000='Active WWML'!AA$4)*('ILC Report'!$F$2:$F$8000))</f>
        <v>0</v>
      </c>
      <c r="AB86" s="28">
        <f>SUMPRODUCT(('ILC Report'!$A$2:$A$8000='Active WWML'!$A86)*('ILC Report'!$BB$2:$BB$8000='Active WWML'!AB$4)*('ILC Report'!$F$2:$F$8000))</f>
        <v>0</v>
      </c>
      <c r="AC86" s="28">
        <f>SUMPRODUCT(('ILC Report'!$A$2:$A$8000='Active WWML'!$A86)*('ILC Report'!$BB$2:$BB$8000='Active WWML'!AC$4)*('ILC Report'!$F$2:$F$8000))</f>
        <v>0</v>
      </c>
      <c r="AD86" s="28">
        <f>SUMPRODUCT(('ILC Report'!$A$2:$A$8000='Active WWML'!$A86)*('ILC Report'!$BB$2:$BB$8000='Active WWML'!AD$4)*('ILC Report'!$F$2:$F$8000))</f>
        <v>0</v>
      </c>
      <c r="AE86" s="28">
        <f>SUMPRODUCT(('ILC Report'!$A$2:$A$8000='Active WWML'!$A86)*('ILC Report'!$BB$2:$BB$8000='Active WWML'!AE$4)*('ILC Report'!$F$2:$F$8000))</f>
        <v>0</v>
      </c>
      <c r="AG86" s="28">
        <f>SUMPRODUCT(('ILC Report'!$A$2:$A$8000='Active WWML'!$A86)*('ILC Report'!$H$2:$H$8000='Active WWML'!AG$4)*('ILC Report'!$F$2:$F$8000))</f>
        <v>0</v>
      </c>
      <c r="AH86" s="28">
        <f>SUMPRODUCT(('ILC Report'!$A$2:$A$8000='Active WWML'!$A86)*('ILC Report'!$H$2:$H$8000='Active WWML'!AH$4)*('ILC Report'!$F$2:$F$8000))</f>
        <v>0</v>
      </c>
      <c r="AI86" s="28">
        <f>SUMPRODUCT(('ILC Report'!$A$2:$A$8000='Active WWML'!$A86)*('ILC Report'!$H$2:$H$8000='Active WWML'!AI$4)*('ILC Report'!$F$2:$F$8000))</f>
        <v>0</v>
      </c>
      <c r="AJ86" s="28">
        <f>SUMPRODUCT(('ILC Report'!$A$2:$A$8000='Active WWML'!$A86)*('ILC Report'!$H$2:$H$8000='Active WWML'!AJ$4)*('ILC Report'!$F$2:$F$8000))</f>
        <v>0</v>
      </c>
      <c r="AK86" s="28">
        <f t="shared" si="7"/>
        <v>0</v>
      </c>
    </row>
    <row r="87" spans="1:37" x14ac:dyDescent="0.3">
      <c r="A87" s="40" t="s">
        <v>961</v>
      </c>
      <c r="B87" s="11" t="s">
        <v>1223</v>
      </c>
      <c r="C87" s="11" t="s">
        <v>51</v>
      </c>
      <c r="D87" s="11" t="s">
        <v>1175</v>
      </c>
      <c r="E87" s="11" t="s">
        <v>1680</v>
      </c>
      <c r="G87" s="28">
        <f>SUMPRODUCT(('ILC Report'!$A$2:$A$8000='Active WWML'!$A87)*('ILC Report'!$BA$2:$BA$8000='Active WWML'!G$4)*('ILC Report'!$F$2:$F$8000))</f>
        <v>0</v>
      </c>
      <c r="H87" s="28">
        <f>SUMPRODUCT(('ILC Report'!$A$2:$A$8000='Active WWML'!$A87)*('ILC Report'!$BA$2:$BA$8000='Active WWML'!H$4)*('ILC Report'!$F$2:$F$8000))</f>
        <v>0</v>
      </c>
      <c r="I87" s="28">
        <f>SUMPRODUCT(('ILC Report'!$A$2:$A$8000='Active WWML'!$A87)*('ILC Report'!$BA$2:$BA$8000='Active WWML'!I$4)*('ILC Report'!$F$2:$F$8000))</f>
        <v>0</v>
      </c>
      <c r="K87" s="28" t="str">
        <f t="shared" si="4"/>
        <v>0</v>
      </c>
      <c r="L87" s="28" t="str">
        <f t="shared" si="5"/>
        <v>0</v>
      </c>
      <c r="M87" s="28" t="str">
        <f t="shared" si="6"/>
        <v>0</v>
      </c>
      <c r="O87" s="28">
        <f>SUMPRODUCT(('ILC Report'!$A$2:$A$8000='Active WWML'!$A87)*('ILC Report'!$BB$2:$BB$8000='Active WWML'!O$4)*('ILC Report'!$F$2:$F$8000))</f>
        <v>0</v>
      </c>
      <c r="P87" s="28">
        <f>SUMPRODUCT(('ILC Report'!$A$2:$A$8000='Active WWML'!$A87)*('ILC Report'!$BB$2:$BB$8000='Active WWML'!P$4)*('ILC Report'!$F$2:$F$8000))</f>
        <v>0</v>
      </c>
      <c r="Q87" s="28">
        <f>SUMPRODUCT(('ILC Report'!$A$2:$A$8000='Active WWML'!$A87)*('ILC Report'!$BB$2:$BB$8000='Active WWML'!Q$4)*('ILC Report'!$F$2:$F$8000))</f>
        <v>0</v>
      </c>
      <c r="R87" s="28">
        <f>SUMPRODUCT(('ILC Report'!$A$2:$A$8000='Active WWML'!$A87)*('ILC Report'!$BB$2:$BB$8000='Active WWML'!R$4)*('ILC Report'!$F$2:$F$8000))</f>
        <v>0</v>
      </c>
      <c r="S87" s="28">
        <f>SUMPRODUCT(('ILC Report'!$A$2:$A$8000='Active WWML'!$A87)*('ILC Report'!$BB$2:$BB$8000='Active WWML'!S$4)*('ILC Report'!$F$2:$F$8000))</f>
        <v>0</v>
      </c>
      <c r="T87" s="28">
        <f>SUMPRODUCT(('ILC Report'!$A$2:$A$8000='Active WWML'!$A87)*('ILC Report'!$BB$2:$BB$8000='Active WWML'!T$4)*('ILC Report'!$F$2:$F$8000))</f>
        <v>0</v>
      </c>
      <c r="U87" s="28">
        <f>SUMPRODUCT(('ILC Report'!$A$2:$A$8000='Active WWML'!$A87)*('ILC Report'!$BB$2:$BB$8000='Active WWML'!U$4)*('ILC Report'!$F$2:$F$8000))</f>
        <v>0</v>
      </c>
      <c r="V87" s="28">
        <f>SUMPRODUCT(('ILC Report'!$A$2:$A$8000='Active WWML'!$A87)*('ILC Report'!$BB$2:$BB$8000='Active WWML'!V$4)*('ILC Report'!$F$2:$F$8000))</f>
        <v>0</v>
      </c>
      <c r="W87" s="28">
        <f>SUMPRODUCT(('ILC Report'!$A$2:$A$8000='Active WWML'!$A87)*('ILC Report'!$BB$2:$BB$8000='Active WWML'!W$4)*('ILC Report'!$F$2:$F$8000))</f>
        <v>0</v>
      </c>
      <c r="X87" s="28">
        <f>SUMPRODUCT(('ILC Report'!$A$2:$A$8000='Active WWML'!$A87)*('ILC Report'!$BB$2:$BB$8000='Active WWML'!X$4)*('ILC Report'!$F$2:$F$8000))</f>
        <v>0</v>
      </c>
      <c r="Y87" s="28">
        <f>SUMPRODUCT(('ILC Report'!$A$2:$A$8000='Active WWML'!$A87)*('ILC Report'!$BB$2:$BB$8000='Active WWML'!Y$4)*('ILC Report'!$F$2:$F$8000))</f>
        <v>0</v>
      </c>
      <c r="Z87" s="28">
        <f>SUMPRODUCT(('ILC Report'!$A$2:$A$8000='Active WWML'!$A87)*('ILC Report'!$BB$2:$BB$8000='Active WWML'!Z$4)*('ILC Report'!$F$2:$F$8000))</f>
        <v>0</v>
      </c>
      <c r="AA87" s="28">
        <f>SUMPRODUCT(('ILC Report'!$A$2:$A$8000='Active WWML'!$A87)*('ILC Report'!$BB$2:$BB$8000='Active WWML'!AA$4)*('ILC Report'!$F$2:$F$8000))</f>
        <v>0</v>
      </c>
      <c r="AB87" s="28">
        <f>SUMPRODUCT(('ILC Report'!$A$2:$A$8000='Active WWML'!$A87)*('ILC Report'!$BB$2:$BB$8000='Active WWML'!AB$4)*('ILC Report'!$F$2:$F$8000))</f>
        <v>0</v>
      </c>
      <c r="AC87" s="28">
        <f>SUMPRODUCT(('ILC Report'!$A$2:$A$8000='Active WWML'!$A87)*('ILC Report'!$BB$2:$BB$8000='Active WWML'!AC$4)*('ILC Report'!$F$2:$F$8000))</f>
        <v>0</v>
      </c>
      <c r="AD87" s="28">
        <f>SUMPRODUCT(('ILC Report'!$A$2:$A$8000='Active WWML'!$A87)*('ILC Report'!$BB$2:$BB$8000='Active WWML'!AD$4)*('ILC Report'!$F$2:$F$8000))</f>
        <v>0</v>
      </c>
      <c r="AE87" s="28">
        <f>SUMPRODUCT(('ILC Report'!$A$2:$A$8000='Active WWML'!$A87)*('ILC Report'!$BB$2:$BB$8000='Active WWML'!AE$4)*('ILC Report'!$F$2:$F$8000))</f>
        <v>0</v>
      </c>
      <c r="AG87" s="28">
        <f>SUMPRODUCT(('ILC Report'!$A$2:$A$8000='Active WWML'!$A87)*('ILC Report'!$H$2:$H$8000='Active WWML'!AG$4)*('ILC Report'!$F$2:$F$8000))</f>
        <v>0</v>
      </c>
      <c r="AH87" s="28">
        <f>SUMPRODUCT(('ILC Report'!$A$2:$A$8000='Active WWML'!$A87)*('ILC Report'!$H$2:$H$8000='Active WWML'!AH$4)*('ILC Report'!$F$2:$F$8000))</f>
        <v>0</v>
      </c>
      <c r="AI87" s="28">
        <f>SUMPRODUCT(('ILC Report'!$A$2:$A$8000='Active WWML'!$A87)*('ILC Report'!$H$2:$H$8000='Active WWML'!AI$4)*('ILC Report'!$F$2:$F$8000))</f>
        <v>0</v>
      </c>
      <c r="AJ87" s="28">
        <f>SUMPRODUCT(('ILC Report'!$A$2:$A$8000='Active WWML'!$A87)*('ILC Report'!$H$2:$H$8000='Active WWML'!AJ$4)*('ILC Report'!$F$2:$F$8000))</f>
        <v>0</v>
      </c>
      <c r="AK87" s="28">
        <f t="shared" si="7"/>
        <v>0</v>
      </c>
    </row>
    <row r="88" spans="1:37" x14ac:dyDescent="0.3">
      <c r="A88" s="40" t="s">
        <v>946</v>
      </c>
      <c r="B88" s="11" t="s">
        <v>1334</v>
      </c>
      <c r="C88" s="11" t="s">
        <v>1158</v>
      </c>
      <c r="D88" s="11" t="s">
        <v>1155</v>
      </c>
      <c r="E88" s="11" t="s">
        <v>1156</v>
      </c>
      <c r="G88" s="28">
        <f>SUMPRODUCT(('ILC Report'!$A$2:$A$8000='Active WWML'!$A88)*('ILC Report'!$BA$2:$BA$8000='Active WWML'!G$4)*('ILC Report'!$F$2:$F$8000))</f>
        <v>0</v>
      </c>
      <c r="H88" s="28">
        <f>SUMPRODUCT(('ILC Report'!$A$2:$A$8000='Active WWML'!$A88)*('ILC Report'!$BA$2:$BA$8000='Active WWML'!H$4)*('ILC Report'!$F$2:$F$8000))</f>
        <v>0</v>
      </c>
      <c r="I88" s="28">
        <f>SUMPRODUCT(('ILC Report'!$A$2:$A$8000='Active WWML'!$A88)*('ILC Report'!$BA$2:$BA$8000='Active WWML'!I$4)*('ILC Report'!$F$2:$F$8000))</f>
        <v>0</v>
      </c>
      <c r="K88" s="28" t="str">
        <f t="shared" si="4"/>
        <v>0</v>
      </c>
      <c r="L88" s="28" t="str">
        <f t="shared" si="5"/>
        <v>0</v>
      </c>
      <c r="M88" s="28" t="str">
        <f t="shared" si="6"/>
        <v>0</v>
      </c>
      <c r="O88" s="28">
        <f>SUMPRODUCT(('ILC Report'!$A$2:$A$8000='Active WWML'!$A88)*('ILC Report'!$BB$2:$BB$8000='Active WWML'!O$4)*('ILC Report'!$F$2:$F$8000))</f>
        <v>0</v>
      </c>
      <c r="P88" s="28">
        <f>SUMPRODUCT(('ILC Report'!$A$2:$A$8000='Active WWML'!$A88)*('ILC Report'!$BB$2:$BB$8000='Active WWML'!P$4)*('ILC Report'!$F$2:$F$8000))</f>
        <v>0</v>
      </c>
      <c r="Q88" s="28">
        <f>SUMPRODUCT(('ILC Report'!$A$2:$A$8000='Active WWML'!$A88)*('ILC Report'!$BB$2:$BB$8000='Active WWML'!Q$4)*('ILC Report'!$F$2:$F$8000))</f>
        <v>0</v>
      </c>
      <c r="R88" s="28">
        <f>SUMPRODUCT(('ILC Report'!$A$2:$A$8000='Active WWML'!$A88)*('ILC Report'!$BB$2:$BB$8000='Active WWML'!R$4)*('ILC Report'!$F$2:$F$8000))</f>
        <v>0</v>
      </c>
      <c r="S88" s="28">
        <f>SUMPRODUCT(('ILC Report'!$A$2:$A$8000='Active WWML'!$A88)*('ILC Report'!$BB$2:$BB$8000='Active WWML'!S$4)*('ILC Report'!$F$2:$F$8000))</f>
        <v>0</v>
      </c>
      <c r="T88" s="28">
        <f>SUMPRODUCT(('ILC Report'!$A$2:$A$8000='Active WWML'!$A88)*('ILC Report'!$BB$2:$BB$8000='Active WWML'!T$4)*('ILC Report'!$F$2:$F$8000))</f>
        <v>0</v>
      </c>
      <c r="U88" s="28">
        <f>SUMPRODUCT(('ILC Report'!$A$2:$A$8000='Active WWML'!$A88)*('ILC Report'!$BB$2:$BB$8000='Active WWML'!U$4)*('ILC Report'!$F$2:$F$8000))</f>
        <v>0</v>
      </c>
      <c r="V88" s="28">
        <f>SUMPRODUCT(('ILC Report'!$A$2:$A$8000='Active WWML'!$A88)*('ILC Report'!$BB$2:$BB$8000='Active WWML'!V$4)*('ILC Report'!$F$2:$F$8000))</f>
        <v>0</v>
      </c>
      <c r="W88" s="28">
        <f>SUMPRODUCT(('ILC Report'!$A$2:$A$8000='Active WWML'!$A88)*('ILC Report'!$BB$2:$BB$8000='Active WWML'!W$4)*('ILC Report'!$F$2:$F$8000))</f>
        <v>0</v>
      </c>
      <c r="X88" s="28">
        <f>SUMPRODUCT(('ILC Report'!$A$2:$A$8000='Active WWML'!$A88)*('ILC Report'!$BB$2:$BB$8000='Active WWML'!X$4)*('ILC Report'!$F$2:$F$8000))</f>
        <v>0</v>
      </c>
      <c r="Y88" s="28">
        <f>SUMPRODUCT(('ILC Report'!$A$2:$A$8000='Active WWML'!$A88)*('ILC Report'!$BB$2:$BB$8000='Active WWML'!Y$4)*('ILC Report'!$F$2:$F$8000))</f>
        <v>0</v>
      </c>
      <c r="Z88" s="28">
        <f>SUMPRODUCT(('ILC Report'!$A$2:$A$8000='Active WWML'!$A88)*('ILC Report'!$BB$2:$BB$8000='Active WWML'!Z$4)*('ILC Report'!$F$2:$F$8000))</f>
        <v>0</v>
      </c>
      <c r="AA88" s="28">
        <f>SUMPRODUCT(('ILC Report'!$A$2:$A$8000='Active WWML'!$A88)*('ILC Report'!$BB$2:$BB$8000='Active WWML'!AA$4)*('ILC Report'!$F$2:$F$8000))</f>
        <v>0</v>
      </c>
      <c r="AB88" s="28">
        <f>SUMPRODUCT(('ILC Report'!$A$2:$A$8000='Active WWML'!$A88)*('ILC Report'!$BB$2:$BB$8000='Active WWML'!AB$4)*('ILC Report'!$F$2:$F$8000))</f>
        <v>0</v>
      </c>
      <c r="AC88" s="28">
        <f>SUMPRODUCT(('ILC Report'!$A$2:$A$8000='Active WWML'!$A88)*('ILC Report'!$BB$2:$BB$8000='Active WWML'!AC$4)*('ILC Report'!$F$2:$F$8000))</f>
        <v>0</v>
      </c>
      <c r="AD88" s="28">
        <f>SUMPRODUCT(('ILC Report'!$A$2:$A$8000='Active WWML'!$A88)*('ILC Report'!$BB$2:$BB$8000='Active WWML'!AD$4)*('ILC Report'!$F$2:$F$8000))</f>
        <v>0</v>
      </c>
      <c r="AE88" s="28">
        <f>SUMPRODUCT(('ILC Report'!$A$2:$A$8000='Active WWML'!$A88)*('ILC Report'!$BB$2:$BB$8000='Active WWML'!AE$4)*('ILC Report'!$F$2:$F$8000))</f>
        <v>0</v>
      </c>
      <c r="AG88" s="28">
        <f>SUMPRODUCT(('ILC Report'!$A$2:$A$8000='Active WWML'!$A88)*('ILC Report'!$H$2:$H$8000='Active WWML'!AG$4)*('ILC Report'!$F$2:$F$8000))</f>
        <v>0</v>
      </c>
      <c r="AH88" s="28">
        <f>SUMPRODUCT(('ILC Report'!$A$2:$A$8000='Active WWML'!$A88)*('ILC Report'!$H$2:$H$8000='Active WWML'!AH$4)*('ILC Report'!$F$2:$F$8000))</f>
        <v>0</v>
      </c>
      <c r="AI88" s="28">
        <f>SUMPRODUCT(('ILC Report'!$A$2:$A$8000='Active WWML'!$A88)*('ILC Report'!$H$2:$H$8000='Active WWML'!AI$4)*('ILC Report'!$F$2:$F$8000))</f>
        <v>0</v>
      </c>
      <c r="AJ88" s="28">
        <f>SUMPRODUCT(('ILC Report'!$A$2:$A$8000='Active WWML'!$A88)*('ILC Report'!$H$2:$H$8000='Active WWML'!AJ$4)*('ILC Report'!$F$2:$F$8000))</f>
        <v>0</v>
      </c>
      <c r="AK88" s="28">
        <f t="shared" si="7"/>
        <v>0</v>
      </c>
    </row>
    <row r="89" spans="1:37" x14ac:dyDescent="0.3">
      <c r="A89" s="40" t="s">
        <v>923</v>
      </c>
      <c r="B89" s="11" t="s">
        <v>1335</v>
      </c>
      <c r="C89" s="11" t="s">
        <v>51</v>
      </c>
      <c r="D89" s="11" t="s">
        <v>1155</v>
      </c>
      <c r="E89" s="11" t="s">
        <v>1156</v>
      </c>
      <c r="G89" s="28">
        <f>SUMPRODUCT(('ILC Report'!$A$2:$A$8000='Active WWML'!$A89)*('ILC Report'!$BA$2:$BA$8000='Active WWML'!G$4)*('ILC Report'!$F$2:$F$8000))</f>
        <v>0</v>
      </c>
      <c r="H89" s="28">
        <f>SUMPRODUCT(('ILC Report'!$A$2:$A$8000='Active WWML'!$A89)*('ILC Report'!$BA$2:$BA$8000='Active WWML'!H$4)*('ILC Report'!$F$2:$F$8000))</f>
        <v>0</v>
      </c>
      <c r="I89" s="28">
        <f>SUMPRODUCT(('ILC Report'!$A$2:$A$8000='Active WWML'!$A89)*('ILC Report'!$BA$2:$BA$8000='Active WWML'!I$4)*('ILC Report'!$F$2:$F$8000))</f>
        <v>0</v>
      </c>
      <c r="K89" s="28" t="str">
        <f t="shared" si="4"/>
        <v>0</v>
      </c>
      <c r="L89" s="28" t="str">
        <f t="shared" si="5"/>
        <v>0</v>
      </c>
      <c r="M89" s="28" t="str">
        <f t="shared" si="6"/>
        <v>0</v>
      </c>
      <c r="O89" s="28">
        <f>SUMPRODUCT(('ILC Report'!$A$2:$A$8000='Active WWML'!$A89)*('ILC Report'!$BB$2:$BB$8000='Active WWML'!O$4)*('ILC Report'!$F$2:$F$8000))</f>
        <v>0</v>
      </c>
      <c r="P89" s="28">
        <f>SUMPRODUCT(('ILC Report'!$A$2:$A$8000='Active WWML'!$A89)*('ILC Report'!$BB$2:$BB$8000='Active WWML'!P$4)*('ILC Report'!$F$2:$F$8000))</f>
        <v>0</v>
      </c>
      <c r="Q89" s="28">
        <f>SUMPRODUCT(('ILC Report'!$A$2:$A$8000='Active WWML'!$A89)*('ILC Report'!$BB$2:$BB$8000='Active WWML'!Q$4)*('ILC Report'!$F$2:$F$8000))</f>
        <v>0</v>
      </c>
      <c r="R89" s="28">
        <f>SUMPRODUCT(('ILC Report'!$A$2:$A$8000='Active WWML'!$A89)*('ILC Report'!$BB$2:$BB$8000='Active WWML'!R$4)*('ILC Report'!$F$2:$F$8000))</f>
        <v>0</v>
      </c>
      <c r="S89" s="28">
        <f>SUMPRODUCT(('ILC Report'!$A$2:$A$8000='Active WWML'!$A89)*('ILC Report'!$BB$2:$BB$8000='Active WWML'!S$4)*('ILC Report'!$F$2:$F$8000))</f>
        <v>0</v>
      </c>
      <c r="T89" s="28">
        <f>SUMPRODUCT(('ILC Report'!$A$2:$A$8000='Active WWML'!$A89)*('ILC Report'!$BB$2:$BB$8000='Active WWML'!T$4)*('ILC Report'!$F$2:$F$8000))</f>
        <v>0</v>
      </c>
      <c r="U89" s="28">
        <f>SUMPRODUCT(('ILC Report'!$A$2:$A$8000='Active WWML'!$A89)*('ILC Report'!$BB$2:$BB$8000='Active WWML'!U$4)*('ILC Report'!$F$2:$F$8000))</f>
        <v>0</v>
      </c>
      <c r="V89" s="28">
        <f>SUMPRODUCT(('ILC Report'!$A$2:$A$8000='Active WWML'!$A89)*('ILC Report'!$BB$2:$BB$8000='Active WWML'!V$4)*('ILC Report'!$F$2:$F$8000))</f>
        <v>0</v>
      </c>
      <c r="W89" s="28">
        <f>SUMPRODUCT(('ILC Report'!$A$2:$A$8000='Active WWML'!$A89)*('ILC Report'!$BB$2:$BB$8000='Active WWML'!W$4)*('ILC Report'!$F$2:$F$8000))</f>
        <v>0</v>
      </c>
      <c r="X89" s="28">
        <f>SUMPRODUCT(('ILC Report'!$A$2:$A$8000='Active WWML'!$A89)*('ILC Report'!$BB$2:$BB$8000='Active WWML'!X$4)*('ILC Report'!$F$2:$F$8000))</f>
        <v>0</v>
      </c>
      <c r="Y89" s="28">
        <f>SUMPRODUCT(('ILC Report'!$A$2:$A$8000='Active WWML'!$A89)*('ILC Report'!$BB$2:$BB$8000='Active WWML'!Y$4)*('ILC Report'!$F$2:$F$8000))</f>
        <v>0</v>
      </c>
      <c r="Z89" s="28">
        <f>SUMPRODUCT(('ILC Report'!$A$2:$A$8000='Active WWML'!$A89)*('ILC Report'!$BB$2:$BB$8000='Active WWML'!Z$4)*('ILC Report'!$F$2:$F$8000))</f>
        <v>0</v>
      </c>
      <c r="AA89" s="28">
        <f>SUMPRODUCT(('ILC Report'!$A$2:$A$8000='Active WWML'!$A89)*('ILC Report'!$BB$2:$BB$8000='Active WWML'!AA$4)*('ILC Report'!$F$2:$F$8000))</f>
        <v>0</v>
      </c>
      <c r="AB89" s="28">
        <f>SUMPRODUCT(('ILC Report'!$A$2:$A$8000='Active WWML'!$A89)*('ILC Report'!$BB$2:$BB$8000='Active WWML'!AB$4)*('ILC Report'!$F$2:$F$8000))</f>
        <v>0</v>
      </c>
      <c r="AC89" s="28">
        <f>SUMPRODUCT(('ILC Report'!$A$2:$A$8000='Active WWML'!$A89)*('ILC Report'!$BB$2:$BB$8000='Active WWML'!AC$4)*('ILC Report'!$F$2:$F$8000))</f>
        <v>0</v>
      </c>
      <c r="AD89" s="28">
        <f>SUMPRODUCT(('ILC Report'!$A$2:$A$8000='Active WWML'!$A89)*('ILC Report'!$BB$2:$BB$8000='Active WWML'!AD$4)*('ILC Report'!$F$2:$F$8000))</f>
        <v>0</v>
      </c>
      <c r="AE89" s="28">
        <f>SUMPRODUCT(('ILC Report'!$A$2:$A$8000='Active WWML'!$A89)*('ILC Report'!$BB$2:$BB$8000='Active WWML'!AE$4)*('ILC Report'!$F$2:$F$8000))</f>
        <v>0</v>
      </c>
      <c r="AG89" s="28">
        <f>SUMPRODUCT(('ILC Report'!$A$2:$A$8000='Active WWML'!$A89)*('ILC Report'!$H$2:$H$8000='Active WWML'!AG$4)*('ILC Report'!$F$2:$F$8000))</f>
        <v>0</v>
      </c>
      <c r="AH89" s="28">
        <f>SUMPRODUCT(('ILC Report'!$A$2:$A$8000='Active WWML'!$A89)*('ILC Report'!$H$2:$H$8000='Active WWML'!AH$4)*('ILC Report'!$F$2:$F$8000))</f>
        <v>0</v>
      </c>
      <c r="AI89" s="28">
        <f>SUMPRODUCT(('ILC Report'!$A$2:$A$8000='Active WWML'!$A89)*('ILC Report'!$H$2:$H$8000='Active WWML'!AI$4)*('ILC Report'!$F$2:$F$8000))</f>
        <v>0</v>
      </c>
      <c r="AJ89" s="28">
        <f>SUMPRODUCT(('ILC Report'!$A$2:$A$8000='Active WWML'!$A89)*('ILC Report'!$H$2:$H$8000='Active WWML'!AJ$4)*('ILC Report'!$F$2:$F$8000))</f>
        <v>0</v>
      </c>
      <c r="AK89" s="28">
        <f t="shared" si="7"/>
        <v>0</v>
      </c>
    </row>
    <row r="90" spans="1:37" x14ac:dyDescent="0.3">
      <c r="A90" s="40" t="s">
        <v>861</v>
      </c>
      <c r="B90" s="11" t="s">
        <v>1259</v>
      </c>
      <c r="C90" s="11" t="s">
        <v>1163</v>
      </c>
      <c r="D90" s="11" t="s">
        <v>1155</v>
      </c>
      <c r="E90" s="11" t="s">
        <v>1156</v>
      </c>
      <c r="G90" s="28">
        <f>SUMPRODUCT(('ILC Report'!$A$2:$A$8000='Active WWML'!$A90)*('ILC Report'!$BA$2:$BA$8000='Active WWML'!G$4)*('ILC Report'!$F$2:$F$8000))</f>
        <v>0</v>
      </c>
      <c r="H90" s="28">
        <f>SUMPRODUCT(('ILC Report'!$A$2:$A$8000='Active WWML'!$A90)*('ILC Report'!$BA$2:$BA$8000='Active WWML'!H$4)*('ILC Report'!$F$2:$F$8000))</f>
        <v>0</v>
      </c>
      <c r="I90" s="28">
        <f>SUMPRODUCT(('ILC Report'!$A$2:$A$8000='Active WWML'!$A90)*('ILC Report'!$BA$2:$BA$8000='Active WWML'!I$4)*('ILC Report'!$F$2:$F$8000))</f>
        <v>0</v>
      </c>
      <c r="K90" s="28" t="str">
        <f t="shared" si="4"/>
        <v>0</v>
      </c>
      <c r="L90" s="28" t="str">
        <f t="shared" si="5"/>
        <v>0</v>
      </c>
      <c r="M90" s="28" t="str">
        <f t="shared" si="6"/>
        <v>0</v>
      </c>
      <c r="O90" s="28">
        <f>SUMPRODUCT(('ILC Report'!$A$2:$A$8000='Active WWML'!$A90)*('ILC Report'!$BB$2:$BB$8000='Active WWML'!O$4)*('ILC Report'!$F$2:$F$8000))</f>
        <v>0</v>
      </c>
      <c r="P90" s="28">
        <f>SUMPRODUCT(('ILC Report'!$A$2:$A$8000='Active WWML'!$A90)*('ILC Report'!$BB$2:$BB$8000='Active WWML'!P$4)*('ILC Report'!$F$2:$F$8000))</f>
        <v>0</v>
      </c>
      <c r="Q90" s="28">
        <f>SUMPRODUCT(('ILC Report'!$A$2:$A$8000='Active WWML'!$A90)*('ILC Report'!$BB$2:$BB$8000='Active WWML'!Q$4)*('ILC Report'!$F$2:$F$8000))</f>
        <v>0</v>
      </c>
      <c r="R90" s="28">
        <f>SUMPRODUCT(('ILC Report'!$A$2:$A$8000='Active WWML'!$A90)*('ILC Report'!$BB$2:$BB$8000='Active WWML'!R$4)*('ILC Report'!$F$2:$F$8000))</f>
        <v>0</v>
      </c>
      <c r="S90" s="28">
        <f>SUMPRODUCT(('ILC Report'!$A$2:$A$8000='Active WWML'!$A90)*('ILC Report'!$BB$2:$BB$8000='Active WWML'!S$4)*('ILC Report'!$F$2:$F$8000))</f>
        <v>0</v>
      </c>
      <c r="T90" s="28">
        <f>SUMPRODUCT(('ILC Report'!$A$2:$A$8000='Active WWML'!$A90)*('ILC Report'!$BB$2:$BB$8000='Active WWML'!T$4)*('ILC Report'!$F$2:$F$8000))</f>
        <v>0</v>
      </c>
      <c r="U90" s="28">
        <f>SUMPRODUCT(('ILC Report'!$A$2:$A$8000='Active WWML'!$A90)*('ILC Report'!$BB$2:$BB$8000='Active WWML'!U$4)*('ILC Report'!$F$2:$F$8000))</f>
        <v>0</v>
      </c>
      <c r="V90" s="28">
        <f>SUMPRODUCT(('ILC Report'!$A$2:$A$8000='Active WWML'!$A90)*('ILC Report'!$BB$2:$BB$8000='Active WWML'!V$4)*('ILC Report'!$F$2:$F$8000))</f>
        <v>0</v>
      </c>
      <c r="W90" s="28">
        <f>SUMPRODUCT(('ILC Report'!$A$2:$A$8000='Active WWML'!$A90)*('ILC Report'!$BB$2:$BB$8000='Active WWML'!W$4)*('ILC Report'!$F$2:$F$8000))</f>
        <v>0</v>
      </c>
      <c r="X90" s="28">
        <f>SUMPRODUCT(('ILC Report'!$A$2:$A$8000='Active WWML'!$A90)*('ILC Report'!$BB$2:$BB$8000='Active WWML'!X$4)*('ILC Report'!$F$2:$F$8000))</f>
        <v>0</v>
      </c>
      <c r="Y90" s="28">
        <f>SUMPRODUCT(('ILC Report'!$A$2:$A$8000='Active WWML'!$A90)*('ILC Report'!$BB$2:$BB$8000='Active WWML'!Y$4)*('ILC Report'!$F$2:$F$8000))</f>
        <v>0</v>
      </c>
      <c r="Z90" s="28">
        <f>SUMPRODUCT(('ILC Report'!$A$2:$A$8000='Active WWML'!$A90)*('ILC Report'!$BB$2:$BB$8000='Active WWML'!Z$4)*('ILC Report'!$F$2:$F$8000))</f>
        <v>0</v>
      </c>
      <c r="AA90" s="28">
        <f>SUMPRODUCT(('ILC Report'!$A$2:$A$8000='Active WWML'!$A90)*('ILC Report'!$BB$2:$BB$8000='Active WWML'!AA$4)*('ILC Report'!$F$2:$F$8000))</f>
        <v>0</v>
      </c>
      <c r="AB90" s="28">
        <f>SUMPRODUCT(('ILC Report'!$A$2:$A$8000='Active WWML'!$A90)*('ILC Report'!$BB$2:$BB$8000='Active WWML'!AB$4)*('ILC Report'!$F$2:$F$8000))</f>
        <v>0</v>
      </c>
      <c r="AC90" s="28">
        <f>SUMPRODUCT(('ILC Report'!$A$2:$A$8000='Active WWML'!$A90)*('ILC Report'!$BB$2:$BB$8000='Active WWML'!AC$4)*('ILC Report'!$F$2:$F$8000))</f>
        <v>0</v>
      </c>
      <c r="AD90" s="28">
        <f>SUMPRODUCT(('ILC Report'!$A$2:$A$8000='Active WWML'!$A90)*('ILC Report'!$BB$2:$BB$8000='Active WWML'!AD$4)*('ILC Report'!$F$2:$F$8000))</f>
        <v>0</v>
      </c>
      <c r="AE90" s="28">
        <f>SUMPRODUCT(('ILC Report'!$A$2:$A$8000='Active WWML'!$A90)*('ILC Report'!$BB$2:$BB$8000='Active WWML'!AE$4)*('ILC Report'!$F$2:$F$8000))</f>
        <v>0</v>
      </c>
      <c r="AG90" s="28">
        <f>SUMPRODUCT(('ILC Report'!$A$2:$A$8000='Active WWML'!$A90)*('ILC Report'!$H$2:$H$8000='Active WWML'!AG$4)*('ILC Report'!$F$2:$F$8000))</f>
        <v>0</v>
      </c>
      <c r="AH90" s="28">
        <f>SUMPRODUCT(('ILC Report'!$A$2:$A$8000='Active WWML'!$A90)*('ILC Report'!$H$2:$H$8000='Active WWML'!AH$4)*('ILC Report'!$F$2:$F$8000))</f>
        <v>0</v>
      </c>
      <c r="AI90" s="28">
        <f>SUMPRODUCT(('ILC Report'!$A$2:$A$8000='Active WWML'!$A90)*('ILC Report'!$H$2:$H$8000='Active WWML'!AI$4)*('ILC Report'!$F$2:$F$8000))</f>
        <v>0</v>
      </c>
      <c r="AJ90" s="28">
        <f>SUMPRODUCT(('ILC Report'!$A$2:$A$8000='Active WWML'!$A90)*('ILC Report'!$H$2:$H$8000='Active WWML'!AJ$4)*('ILC Report'!$F$2:$F$8000))</f>
        <v>0</v>
      </c>
      <c r="AK90" s="28">
        <f t="shared" si="7"/>
        <v>0</v>
      </c>
    </row>
    <row r="91" spans="1:37" x14ac:dyDescent="0.3">
      <c r="A91" s="40" t="s">
        <v>915</v>
      </c>
      <c r="B91" s="11" t="s">
        <v>1210</v>
      </c>
      <c r="C91" s="11" t="s">
        <v>1154</v>
      </c>
      <c r="D91" s="11" t="s">
        <v>1155</v>
      </c>
      <c r="E91" s="11" t="s">
        <v>1156</v>
      </c>
      <c r="G91" s="28">
        <f>SUMPRODUCT(('ILC Report'!$A$2:$A$8000='Active WWML'!$A91)*('ILC Report'!$BA$2:$BA$8000='Active WWML'!G$4)*('ILC Report'!$F$2:$F$8000))</f>
        <v>0</v>
      </c>
      <c r="H91" s="28">
        <f>SUMPRODUCT(('ILC Report'!$A$2:$A$8000='Active WWML'!$A91)*('ILC Report'!$BA$2:$BA$8000='Active WWML'!H$4)*('ILC Report'!$F$2:$F$8000))</f>
        <v>0</v>
      </c>
      <c r="I91" s="28">
        <f>SUMPRODUCT(('ILC Report'!$A$2:$A$8000='Active WWML'!$A91)*('ILC Report'!$BA$2:$BA$8000='Active WWML'!I$4)*('ILC Report'!$F$2:$F$8000))</f>
        <v>0</v>
      </c>
      <c r="K91" s="28" t="str">
        <f t="shared" si="4"/>
        <v>0</v>
      </c>
      <c r="L91" s="28" t="str">
        <f t="shared" si="5"/>
        <v>0</v>
      </c>
      <c r="M91" s="28" t="str">
        <f t="shared" si="6"/>
        <v>0</v>
      </c>
      <c r="O91" s="28">
        <f>SUMPRODUCT(('ILC Report'!$A$2:$A$8000='Active WWML'!$A91)*('ILC Report'!$BB$2:$BB$8000='Active WWML'!O$4)*('ILC Report'!$F$2:$F$8000))</f>
        <v>0</v>
      </c>
      <c r="P91" s="28">
        <f>SUMPRODUCT(('ILC Report'!$A$2:$A$8000='Active WWML'!$A91)*('ILC Report'!$BB$2:$BB$8000='Active WWML'!P$4)*('ILC Report'!$F$2:$F$8000))</f>
        <v>0</v>
      </c>
      <c r="Q91" s="28">
        <f>SUMPRODUCT(('ILC Report'!$A$2:$A$8000='Active WWML'!$A91)*('ILC Report'!$BB$2:$BB$8000='Active WWML'!Q$4)*('ILC Report'!$F$2:$F$8000))</f>
        <v>0</v>
      </c>
      <c r="R91" s="28">
        <f>SUMPRODUCT(('ILC Report'!$A$2:$A$8000='Active WWML'!$A91)*('ILC Report'!$BB$2:$BB$8000='Active WWML'!R$4)*('ILC Report'!$F$2:$F$8000))</f>
        <v>0</v>
      </c>
      <c r="S91" s="28">
        <f>SUMPRODUCT(('ILC Report'!$A$2:$A$8000='Active WWML'!$A91)*('ILC Report'!$BB$2:$BB$8000='Active WWML'!S$4)*('ILC Report'!$F$2:$F$8000))</f>
        <v>0</v>
      </c>
      <c r="T91" s="28">
        <f>SUMPRODUCT(('ILC Report'!$A$2:$A$8000='Active WWML'!$A91)*('ILC Report'!$BB$2:$BB$8000='Active WWML'!T$4)*('ILC Report'!$F$2:$F$8000))</f>
        <v>0</v>
      </c>
      <c r="U91" s="28">
        <f>SUMPRODUCT(('ILC Report'!$A$2:$A$8000='Active WWML'!$A91)*('ILC Report'!$BB$2:$BB$8000='Active WWML'!U$4)*('ILC Report'!$F$2:$F$8000))</f>
        <v>0</v>
      </c>
      <c r="V91" s="28">
        <f>SUMPRODUCT(('ILC Report'!$A$2:$A$8000='Active WWML'!$A91)*('ILC Report'!$BB$2:$BB$8000='Active WWML'!V$4)*('ILC Report'!$F$2:$F$8000))</f>
        <v>0</v>
      </c>
      <c r="W91" s="28">
        <f>SUMPRODUCT(('ILC Report'!$A$2:$A$8000='Active WWML'!$A91)*('ILC Report'!$BB$2:$BB$8000='Active WWML'!W$4)*('ILC Report'!$F$2:$F$8000))</f>
        <v>0</v>
      </c>
      <c r="X91" s="28">
        <f>SUMPRODUCT(('ILC Report'!$A$2:$A$8000='Active WWML'!$A91)*('ILC Report'!$BB$2:$BB$8000='Active WWML'!X$4)*('ILC Report'!$F$2:$F$8000))</f>
        <v>0</v>
      </c>
      <c r="Y91" s="28">
        <f>SUMPRODUCT(('ILC Report'!$A$2:$A$8000='Active WWML'!$A91)*('ILC Report'!$BB$2:$BB$8000='Active WWML'!Y$4)*('ILC Report'!$F$2:$F$8000))</f>
        <v>0</v>
      </c>
      <c r="Z91" s="28">
        <f>SUMPRODUCT(('ILC Report'!$A$2:$A$8000='Active WWML'!$A91)*('ILC Report'!$BB$2:$BB$8000='Active WWML'!Z$4)*('ILC Report'!$F$2:$F$8000))</f>
        <v>0</v>
      </c>
      <c r="AA91" s="28">
        <f>SUMPRODUCT(('ILC Report'!$A$2:$A$8000='Active WWML'!$A91)*('ILC Report'!$BB$2:$BB$8000='Active WWML'!AA$4)*('ILC Report'!$F$2:$F$8000))</f>
        <v>0</v>
      </c>
      <c r="AB91" s="28">
        <f>SUMPRODUCT(('ILC Report'!$A$2:$A$8000='Active WWML'!$A91)*('ILC Report'!$BB$2:$BB$8000='Active WWML'!AB$4)*('ILC Report'!$F$2:$F$8000))</f>
        <v>0</v>
      </c>
      <c r="AC91" s="28">
        <f>SUMPRODUCT(('ILC Report'!$A$2:$A$8000='Active WWML'!$A91)*('ILC Report'!$BB$2:$BB$8000='Active WWML'!AC$4)*('ILC Report'!$F$2:$F$8000))</f>
        <v>0</v>
      </c>
      <c r="AD91" s="28">
        <f>SUMPRODUCT(('ILC Report'!$A$2:$A$8000='Active WWML'!$A91)*('ILC Report'!$BB$2:$BB$8000='Active WWML'!AD$4)*('ILC Report'!$F$2:$F$8000))</f>
        <v>0</v>
      </c>
      <c r="AE91" s="28">
        <f>SUMPRODUCT(('ILC Report'!$A$2:$A$8000='Active WWML'!$A91)*('ILC Report'!$BB$2:$BB$8000='Active WWML'!AE$4)*('ILC Report'!$F$2:$F$8000))</f>
        <v>0</v>
      </c>
      <c r="AG91" s="28">
        <f>SUMPRODUCT(('ILC Report'!$A$2:$A$8000='Active WWML'!$A91)*('ILC Report'!$H$2:$H$8000='Active WWML'!AG$4)*('ILC Report'!$F$2:$F$8000))</f>
        <v>0</v>
      </c>
      <c r="AH91" s="28">
        <f>SUMPRODUCT(('ILC Report'!$A$2:$A$8000='Active WWML'!$A91)*('ILC Report'!$H$2:$H$8000='Active WWML'!AH$4)*('ILC Report'!$F$2:$F$8000))</f>
        <v>0</v>
      </c>
      <c r="AI91" s="28">
        <f>SUMPRODUCT(('ILC Report'!$A$2:$A$8000='Active WWML'!$A91)*('ILC Report'!$H$2:$H$8000='Active WWML'!AI$4)*('ILC Report'!$F$2:$F$8000))</f>
        <v>0</v>
      </c>
      <c r="AJ91" s="28">
        <f>SUMPRODUCT(('ILC Report'!$A$2:$A$8000='Active WWML'!$A91)*('ILC Report'!$H$2:$H$8000='Active WWML'!AJ$4)*('ILC Report'!$F$2:$F$8000))</f>
        <v>0</v>
      </c>
      <c r="AK91" s="28">
        <f t="shared" si="7"/>
        <v>0</v>
      </c>
    </row>
    <row r="92" spans="1:37" x14ac:dyDescent="0.3">
      <c r="A92" s="40" t="s">
        <v>907</v>
      </c>
      <c r="B92" s="11" t="s">
        <v>1227</v>
      </c>
      <c r="C92" s="11" t="s">
        <v>1164</v>
      </c>
      <c r="D92" s="11" t="s">
        <v>1155</v>
      </c>
      <c r="E92" s="11" t="s">
        <v>1156</v>
      </c>
      <c r="G92" s="28">
        <f>SUMPRODUCT(('ILC Report'!$A$2:$A$8000='Active WWML'!$A92)*('ILC Report'!$BA$2:$BA$8000='Active WWML'!G$4)*('ILC Report'!$F$2:$F$8000))</f>
        <v>0</v>
      </c>
      <c r="H92" s="28">
        <f>SUMPRODUCT(('ILC Report'!$A$2:$A$8000='Active WWML'!$A92)*('ILC Report'!$BA$2:$BA$8000='Active WWML'!H$4)*('ILC Report'!$F$2:$F$8000))</f>
        <v>0</v>
      </c>
      <c r="I92" s="28">
        <f>SUMPRODUCT(('ILC Report'!$A$2:$A$8000='Active WWML'!$A92)*('ILC Report'!$BA$2:$BA$8000='Active WWML'!I$4)*('ILC Report'!$F$2:$F$8000))</f>
        <v>0</v>
      </c>
      <c r="K92" s="28" t="str">
        <f t="shared" si="4"/>
        <v>0</v>
      </c>
      <c r="L92" s="28" t="str">
        <f t="shared" si="5"/>
        <v>0</v>
      </c>
      <c r="M92" s="28" t="str">
        <f t="shared" si="6"/>
        <v>0</v>
      </c>
      <c r="O92" s="28">
        <f>SUMPRODUCT(('ILC Report'!$A$2:$A$8000='Active WWML'!$A92)*('ILC Report'!$BB$2:$BB$8000='Active WWML'!O$4)*('ILC Report'!$F$2:$F$8000))</f>
        <v>0</v>
      </c>
      <c r="P92" s="28">
        <f>SUMPRODUCT(('ILC Report'!$A$2:$A$8000='Active WWML'!$A92)*('ILC Report'!$BB$2:$BB$8000='Active WWML'!P$4)*('ILC Report'!$F$2:$F$8000))</f>
        <v>0</v>
      </c>
      <c r="Q92" s="28">
        <f>SUMPRODUCT(('ILC Report'!$A$2:$A$8000='Active WWML'!$A92)*('ILC Report'!$BB$2:$BB$8000='Active WWML'!Q$4)*('ILC Report'!$F$2:$F$8000))</f>
        <v>0</v>
      </c>
      <c r="R92" s="28">
        <f>SUMPRODUCT(('ILC Report'!$A$2:$A$8000='Active WWML'!$A92)*('ILC Report'!$BB$2:$BB$8000='Active WWML'!R$4)*('ILC Report'!$F$2:$F$8000))</f>
        <v>0</v>
      </c>
      <c r="S92" s="28">
        <f>SUMPRODUCT(('ILC Report'!$A$2:$A$8000='Active WWML'!$A92)*('ILC Report'!$BB$2:$BB$8000='Active WWML'!S$4)*('ILC Report'!$F$2:$F$8000))</f>
        <v>0</v>
      </c>
      <c r="T92" s="28">
        <f>SUMPRODUCT(('ILC Report'!$A$2:$A$8000='Active WWML'!$A92)*('ILC Report'!$BB$2:$BB$8000='Active WWML'!T$4)*('ILC Report'!$F$2:$F$8000))</f>
        <v>0</v>
      </c>
      <c r="U92" s="28">
        <f>SUMPRODUCT(('ILC Report'!$A$2:$A$8000='Active WWML'!$A92)*('ILC Report'!$BB$2:$BB$8000='Active WWML'!U$4)*('ILC Report'!$F$2:$F$8000))</f>
        <v>0</v>
      </c>
      <c r="V92" s="28">
        <f>SUMPRODUCT(('ILC Report'!$A$2:$A$8000='Active WWML'!$A92)*('ILC Report'!$BB$2:$BB$8000='Active WWML'!V$4)*('ILC Report'!$F$2:$F$8000))</f>
        <v>0</v>
      </c>
      <c r="W92" s="28">
        <f>SUMPRODUCT(('ILC Report'!$A$2:$A$8000='Active WWML'!$A92)*('ILC Report'!$BB$2:$BB$8000='Active WWML'!W$4)*('ILC Report'!$F$2:$F$8000))</f>
        <v>0</v>
      </c>
      <c r="X92" s="28">
        <f>SUMPRODUCT(('ILC Report'!$A$2:$A$8000='Active WWML'!$A92)*('ILC Report'!$BB$2:$BB$8000='Active WWML'!X$4)*('ILC Report'!$F$2:$F$8000))</f>
        <v>0</v>
      </c>
      <c r="Y92" s="28">
        <f>SUMPRODUCT(('ILC Report'!$A$2:$A$8000='Active WWML'!$A92)*('ILC Report'!$BB$2:$BB$8000='Active WWML'!Y$4)*('ILC Report'!$F$2:$F$8000))</f>
        <v>0</v>
      </c>
      <c r="Z92" s="28">
        <f>SUMPRODUCT(('ILC Report'!$A$2:$A$8000='Active WWML'!$A92)*('ILC Report'!$BB$2:$BB$8000='Active WWML'!Z$4)*('ILC Report'!$F$2:$F$8000))</f>
        <v>0</v>
      </c>
      <c r="AA92" s="28">
        <f>SUMPRODUCT(('ILC Report'!$A$2:$A$8000='Active WWML'!$A92)*('ILC Report'!$BB$2:$BB$8000='Active WWML'!AA$4)*('ILC Report'!$F$2:$F$8000))</f>
        <v>0</v>
      </c>
      <c r="AB92" s="28">
        <f>SUMPRODUCT(('ILC Report'!$A$2:$A$8000='Active WWML'!$A92)*('ILC Report'!$BB$2:$BB$8000='Active WWML'!AB$4)*('ILC Report'!$F$2:$F$8000))</f>
        <v>0</v>
      </c>
      <c r="AC92" s="28">
        <f>SUMPRODUCT(('ILC Report'!$A$2:$A$8000='Active WWML'!$A92)*('ILC Report'!$BB$2:$BB$8000='Active WWML'!AC$4)*('ILC Report'!$F$2:$F$8000))</f>
        <v>0</v>
      </c>
      <c r="AD92" s="28">
        <f>SUMPRODUCT(('ILC Report'!$A$2:$A$8000='Active WWML'!$A92)*('ILC Report'!$BB$2:$BB$8000='Active WWML'!AD$4)*('ILC Report'!$F$2:$F$8000))</f>
        <v>0</v>
      </c>
      <c r="AE92" s="28">
        <f>SUMPRODUCT(('ILC Report'!$A$2:$A$8000='Active WWML'!$A92)*('ILC Report'!$BB$2:$BB$8000='Active WWML'!AE$4)*('ILC Report'!$F$2:$F$8000))</f>
        <v>0</v>
      </c>
      <c r="AG92" s="28">
        <f>SUMPRODUCT(('ILC Report'!$A$2:$A$8000='Active WWML'!$A92)*('ILC Report'!$H$2:$H$8000='Active WWML'!AG$4)*('ILC Report'!$F$2:$F$8000))</f>
        <v>0</v>
      </c>
      <c r="AH92" s="28">
        <f>SUMPRODUCT(('ILC Report'!$A$2:$A$8000='Active WWML'!$A92)*('ILC Report'!$H$2:$H$8000='Active WWML'!AH$4)*('ILC Report'!$F$2:$F$8000))</f>
        <v>0</v>
      </c>
      <c r="AI92" s="28">
        <f>SUMPRODUCT(('ILC Report'!$A$2:$A$8000='Active WWML'!$A92)*('ILC Report'!$H$2:$H$8000='Active WWML'!AI$4)*('ILC Report'!$F$2:$F$8000))</f>
        <v>0</v>
      </c>
      <c r="AJ92" s="28">
        <f>SUMPRODUCT(('ILC Report'!$A$2:$A$8000='Active WWML'!$A92)*('ILC Report'!$H$2:$H$8000='Active WWML'!AJ$4)*('ILC Report'!$F$2:$F$8000))</f>
        <v>0</v>
      </c>
      <c r="AK92" s="28">
        <f t="shared" si="7"/>
        <v>0</v>
      </c>
    </row>
    <row r="93" spans="1:37" x14ac:dyDescent="0.3">
      <c r="A93" s="40" t="s">
        <v>854</v>
      </c>
      <c r="B93" s="11" t="s">
        <v>1245</v>
      </c>
      <c r="C93" s="11" t="s">
        <v>1164</v>
      </c>
      <c r="D93" s="11" t="s">
        <v>1185</v>
      </c>
      <c r="E93" s="11" t="s">
        <v>1680</v>
      </c>
      <c r="G93" s="28">
        <f>SUMPRODUCT(('ILC Report'!$A$2:$A$8000='Active WWML'!$A93)*('ILC Report'!$BA$2:$BA$8000='Active WWML'!G$4)*('ILC Report'!$F$2:$F$8000))</f>
        <v>0</v>
      </c>
      <c r="H93" s="28">
        <f>SUMPRODUCT(('ILC Report'!$A$2:$A$8000='Active WWML'!$A93)*('ILC Report'!$BA$2:$BA$8000='Active WWML'!H$4)*('ILC Report'!$F$2:$F$8000))</f>
        <v>0</v>
      </c>
      <c r="I93" s="28">
        <f>SUMPRODUCT(('ILC Report'!$A$2:$A$8000='Active WWML'!$A93)*('ILC Report'!$BA$2:$BA$8000='Active WWML'!I$4)*('ILC Report'!$F$2:$F$8000))</f>
        <v>0</v>
      </c>
      <c r="K93" s="28" t="str">
        <f t="shared" si="4"/>
        <v>0</v>
      </c>
      <c r="L93" s="28" t="str">
        <f t="shared" si="5"/>
        <v>0</v>
      </c>
      <c r="M93" s="28" t="str">
        <f t="shared" si="6"/>
        <v>0</v>
      </c>
      <c r="O93" s="28">
        <f>SUMPRODUCT(('ILC Report'!$A$2:$A$8000='Active WWML'!$A93)*('ILC Report'!$BB$2:$BB$8000='Active WWML'!O$4)*('ILC Report'!$F$2:$F$8000))</f>
        <v>0</v>
      </c>
      <c r="P93" s="28">
        <f>SUMPRODUCT(('ILC Report'!$A$2:$A$8000='Active WWML'!$A93)*('ILC Report'!$BB$2:$BB$8000='Active WWML'!P$4)*('ILC Report'!$F$2:$F$8000))</f>
        <v>0</v>
      </c>
      <c r="Q93" s="28">
        <f>SUMPRODUCT(('ILC Report'!$A$2:$A$8000='Active WWML'!$A93)*('ILC Report'!$BB$2:$BB$8000='Active WWML'!Q$4)*('ILC Report'!$F$2:$F$8000))</f>
        <v>0</v>
      </c>
      <c r="R93" s="28">
        <f>SUMPRODUCT(('ILC Report'!$A$2:$A$8000='Active WWML'!$A93)*('ILC Report'!$BB$2:$BB$8000='Active WWML'!R$4)*('ILC Report'!$F$2:$F$8000))</f>
        <v>0</v>
      </c>
      <c r="S93" s="28">
        <f>SUMPRODUCT(('ILC Report'!$A$2:$A$8000='Active WWML'!$A93)*('ILC Report'!$BB$2:$BB$8000='Active WWML'!S$4)*('ILC Report'!$F$2:$F$8000))</f>
        <v>0</v>
      </c>
      <c r="T93" s="28">
        <f>SUMPRODUCT(('ILC Report'!$A$2:$A$8000='Active WWML'!$A93)*('ILC Report'!$BB$2:$BB$8000='Active WWML'!T$4)*('ILC Report'!$F$2:$F$8000))</f>
        <v>0</v>
      </c>
      <c r="U93" s="28">
        <f>SUMPRODUCT(('ILC Report'!$A$2:$A$8000='Active WWML'!$A93)*('ILC Report'!$BB$2:$BB$8000='Active WWML'!U$4)*('ILC Report'!$F$2:$F$8000))</f>
        <v>0</v>
      </c>
      <c r="V93" s="28">
        <f>SUMPRODUCT(('ILC Report'!$A$2:$A$8000='Active WWML'!$A93)*('ILC Report'!$BB$2:$BB$8000='Active WWML'!V$4)*('ILC Report'!$F$2:$F$8000))</f>
        <v>0</v>
      </c>
      <c r="W93" s="28">
        <f>SUMPRODUCT(('ILC Report'!$A$2:$A$8000='Active WWML'!$A93)*('ILC Report'!$BB$2:$BB$8000='Active WWML'!W$4)*('ILC Report'!$F$2:$F$8000))</f>
        <v>0</v>
      </c>
      <c r="X93" s="28">
        <f>SUMPRODUCT(('ILC Report'!$A$2:$A$8000='Active WWML'!$A93)*('ILC Report'!$BB$2:$BB$8000='Active WWML'!X$4)*('ILC Report'!$F$2:$F$8000))</f>
        <v>0</v>
      </c>
      <c r="Y93" s="28">
        <f>SUMPRODUCT(('ILC Report'!$A$2:$A$8000='Active WWML'!$A93)*('ILC Report'!$BB$2:$BB$8000='Active WWML'!Y$4)*('ILC Report'!$F$2:$F$8000))</f>
        <v>0</v>
      </c>
      <c r="Z93" s="28">
        <f>SUMPRODUCT(('ILC Report'!$A$2:$A$8000='Active WWML'!$A93)*('ILC Report'!$BB$2:$BB$8000='Active WWML'!Z$4)*('ILC Report'!$F$2:$F$8000))</f>
        <v>0</v>
      </c>
      <c r="AA93" s="28">
        <f>SUMPRODUCT(('ILC Report'!$A$2:$A$8000='Active WWML'!$A93)*('ILC Report'!$BB$2:$BB$8000='Active WWML'!AA$4)*('ILC Report'!$F$2:$F$8000))</f>
        <v>0</v>
      </c>
      <c r="AB93" s="28">
        <f>SUMPRODUCT(('ILC Report'!$A$2:$A$8000='Active WWML'!$A93)*('ILC Report'!$BB$2:$BB$8000='Active WWML'!AB$4)*('ILC Report'!$F$2:$F$8000))</f>
        <v>0</v>
      </c>
      <c r="AC93" s="28">
        <f>SUMPRODUCT(('ILC Report'!$A$2:$A$8000='Active WWML'!$A93)*('ILC Report'!$BB$2:$BB$8000='Active WWML'!AC$4)*('ILC Report'!$F$2:$F$8000))</f>
        <v>0</v>
      </c>
      <c r="AD93" s="28">
        <f>SUMPRODUCT(('ILC Report'!$A$2:$A$8000='Active WWML'!$A93)*('ILC Report'!$BB$2:$BB$8000='Active WWML'!AD$4)*('ILC Report'!$F$2:$F$8000))</f>
        <v>0</v>
      </c>
      <c r="AE93" s="28">
        <f>SUMPRODUCT(('ILC Report'!$A$2:$A$8000='Active WWML'!$A93)*('ILC Report'!$BB$2:$BB$8000='Active WWML'!AE$4)*('ILC Report'!$F$2:$F$8000))</f>
        <v>0</v>
      </c>
      <c r="AG93" s="28">
        <f>SUMPRODUCT(('ILC Report'!$A$2:$A$8000='Active WWML'!$A93)*('ILC Report'!$H$2:$H$8000='Active WWML'!AG$4)*('ILC Report'!$F$2:$F$8000))</f>
        <v>0</v>
      </c>
      <c r="AH93" s="28">
        <f>SUMPRODUCT(('ILC Report'!$A$2:$A$8000='Active WWML'!$A93)*('ILC Report'!$H$2:$H$8000='Active WWML'!AH$4)*('ILC Report'!$F$2:$F$8000))</f>
        <v>0</v>
      </c>
      <c r="AI93" s="28">
        <f>SUMPRODUCT(('ILC Report'!$A$2:$A$8000='Active WWML'!$A93)*('ILC Report'!$H$2:$H$8000='Active WWML'!AI$4)*('ILC Report'!$F$2:$F$8000))</f>
        <v>0</v>
      </c>
      <c r="AJ93" s="28">
        <f>SUMPRODUCT(('ILC Report'!$A$2:$A$8000='Active WWML'!$A93)*('ILC Report'!$H$2:$H$8000='Active WWML'!AJ$4)*('ILC Report'!$F$2:$F$8000))</f>
        <v>0</v>
      </c>
      <c r="AK93" s="28">
        <f t="shared" si="7"/>
        <v>0</v>
      </c>
    </row>
    <row r="94" spans="1:37" x14ac:dyDescent="0.3">
      <c r="A94" s="40">
        <v>331493</v>
      </c>
      <c r="B94" s="11" t="s">
        <v>1265</v>
      </c>
      <c r="C94" s="11" t="s">
        <v>1158</v>
      </c>
      <c r="D94" s="11" t="s">
        <v>1155</v>
      </c>
      <c r="E94" s="11" t="s">
        <v>1156</v>
      </c>
      <c r="G94" s="28">
        <f>SUMPRODUCT(('ILC Report'!$A$2:$A$8000='Active WWML'!$A94)*('ILC Report'!$BA$2:$BA$8000='Active WWML'!G$4)*('ILC Report'!$F$2:$F$8000))</f>
        <v>0</v>
      </c>
      <c r="H94" s="28">
        <f>SUMPRODUCT(('ILC Report'!$A$2:$A$8000='Active WWML'!$A94)*('ILC Report'!$BA$2:$BA$8000='Active WWML'!H$4)*('ILC Report'!$F$2:$F$8000))</f>
        <v>0</v>
      </c>
      <c r="I94" s="28">
        <f>SUMPRODUCT(('ILC Report'!$A$2:$A$8000='Active WWML'!$A94)*('ILC Report'!$BA$2:$BA$8000='Active WWML'!I$4)*('ILC Report'!$F$2:$F$8000))</f>
        <v>0</v>
      </c>
      <c r="K94" s="28" t="str">
        <f t="shared" si="4"/>
        <v>0</v>
      </c>
      <c r="L94" s="28" t="str">
        <f t="shared" si="5"/>
        <v>0</v>
      </c>
      <c r="M94" s="28" t="str">
        <f t="shared" si="6"/>
        <v>0</v>
      </c>
      <c r="O94" s="28">
        <f>SUMPRODUCT(('ILC Report'!$A$2:$A$8000='Active WWML'!$A94)*('ILC Report'!$BB$2:$BB$8000='Active WWML'!O$4)*('ILC Report'!$F$2:$F$8000))</f>
        <v>0</v>
      </c>
      <c r="P94" s="28">
        <f>SUMPRODUCT(('ILC Report'!$A$2:$A$8000='Active WWML'!$A94)*('ILC Report'!$BB$2:$BB$8000='Active WWML'!P$4)*('ILC Report'!$F$2:$F$8000))</f>
        <v>0</v>
      </c>
      <c r="Q94" s="28">
        <f>SUMPRODUCT(('ILC Report'!$A$2:$A$8000='Active WWML'!$A94)*('ILC Report'!$BB$2:$BB$8000='Active WWML'!Q$4)*('ILC Report'!$F$2:$F$8000))</f>
        <v>0</v>
      </c>
      <c r="R94" s="28">
        <f>SUMPRODUCT(('ILC Report'!$A$2:$A$8000='Active WWML'!$A94)*('ILC Report'!$BB$2:$BB$8000='Active WWML'!R$4)*('ILC Report'!$F$2:$F$8000))</f>
        <v>0</v>
      </c>
      <c r="S94" s="28">
        <f>SUMPRODUCT(('ILC Report'!$A$2:$A$8000='Active WWML'!$A94)*('ILC Report'!$BB$2:$BB$8000='Active WWML'!S$4)*('ILC Report'!$F$2:$F$8000))</f>
        <v>0</v>
      </c>
      <c r="T94" s="28">
        <f>SUMPRODUCT(('ILC Report'!$A$2:$A$8000='Active WWML'!$A94)*('ILC Report'!$BB$2:$BB$8000='Active WWML'!T$4)*('ILC Report'!$F$2:$F$8000))</f>
        <v>0</v>
      </c>
      <c r="U94" s="28">
        <f>SUMPRODUCT(('ILC Report'!$A$2:$A$8000='Active WWML'!$A94)*('ILC Report'!$BB$2:$BB$8000='Active WWML'!U$4)*('ILC Report'!$F$2:$F$8000))</f>
        <v>0</v>
      </c>
      <c r="V94" s="28">
        <f>SUMPRODUCT(('ILC Report'!$A$2:$A$8000='Active WWML'!$A94)*('ILC Report'!$BB$2:$BB$8000='Active WWML'!V$4)*('ILC Report'!$F$2:$F$8000))</f>
        <v>0</v>
      </c>
      <c r="W94" s="28">
        <f>SUMPRODUCT(('ILC Report'!$A$2:$A$8000='Active WWML'!$A94)*('ILC Report'!$BB$2:$BB$8000='Active WWML'!W$4)*('ILC Report'!$F$2:$F$8000))</f>
        <v>0</v>
      </c>
      <c r="X94" s="28">
        <f>SUMPRODUCT(('ILC Report'!$A$2:$A$8000='Active WWML'!$A94)*('ILC Report'!$BB$2:$BB$8000='Active WWML'!X$4)*('ILC Report'!$F$2:$F$8000))</f>
        <v>0</v>
      </c>
      <c r="Y94" s="28">
        <f>SUMPRODUCT(('ILC Report'!$A$2:$A$8000='Active WWML'!$A94)*('ILC Report'!$BB$2:$BB$8000='Active WWML'!Y$4)*('ILC Report'!$F$2:$F$8000))</f>
        <v>0</v>
      </c>
      <c r="Z94" s="28">
        <f>SUMPRODUCT(('ILC Report'!$A$2:$A$8000='Active WWML'!$A94)*('ILC Report'!$BB$2:$BB$8000='Active WWML'!Z$4)*('ILC Report'!$F$2:$F$8000))</f>
        <v>0</v>
      </c>
      <c r="AA94" s="28">
        <f>SUMPRODUCT(('ILC Report'!$A$2:$A$8000='Active WWML'!$A94)*('ILC Report'!$BB$2:$BB$8000='Active WWML'!AA$4)*('ILC Report'!$F$2:$F$8000))</f>
        <v>0</v>
      </c>
      <c r="AB94" s="28">
        <f>SUMPRODUCT(('ILC Report'!$A$2:$A$8000='Active WWML'!$A94)*('ILC Report'!$BB$2:$BB$8000='Active WWML'!AB$4)*('ILC Report'!$F$2:$F$8000))</f>
        <v>0</v>
      </c>
      <c r="AC94" s="28">
        <f>SUMPRODUCT(('ILC Report'!$A$2:$A$8000='Active WWML'!$A94)*('ILC Report'!$BB$2:$BB$8000='Active WWML'!AC$4)*('ILC Report'!$F$2:$F$8000))</f>
        <v>0</v>
      </c>
      <c r="AD94" s="28">
        <f>SUMPRODUCT(('ILC Report'!$A$2:$A$8000='Active WWML'!$A94)*('ILC Report'!$BB$2:$BB$8000='Active WWML'!AD$4)*('ILC Report'!$F$2:$F$8000))</f>
        <v>0</v>
      </c>
      <c r="AE94" s="28">
        <f>SUMPRODUCT(('ILC Report'!$A$2:$A$8000='Active WWML'!$A94)*('ILC Report'!$BB$2:$BB$8000='Active WWML'!AE$4)*('ILC Report'!$F$2:$F$8000))</f>
        <v>0</v>
      </c>
      <c r="AG94" s="28">
        <f>SUMPRODUCT(('ILC Report'!$A$2:$A$8000='Active WWML'!$A94)*('ILC Report'!$H$2:$H$8000='Active WWML'!AG$4)*('ILC Report'!$F$2:$F$8000))</f>
        <v>0</v>
      </c>
      <c r="AH94" s="28">
        <f>SUMPRODUCT(('ILC Report'!$A$2:$A$8000='Active WWML'!$A94)*('ILC Report'!$H$2:$H$8000='Active WWML'!AH$4)*('ILC Report'!$F$2:$F$8000))</f>
        <v>0</v>
      </c>
      <c r="AI94" s="28">
        <f>SUMPRODUCT(('ILC Report'!$A$2:$A$8000='Active WWML'!$A94)*('ILC Report'!$H$2:$H$8000='Active WWML'!AI$4)*('ILC Report'!$F$2:$F$8000))</f>
        <v>0</v>
      </c>
      <c r="AJ94" s="28">
        <f>SUMPRODUCT(('ILC Report'!$A$2:$A$8000='Active WWML'!$A94)*('ILC Report'!$H$2:$H$8000='Active WWML'!AJ$4)*('ILC Report'!$F$2:$F$8000))</f>
        <v>0</v>
      </c>
      <c r="AK94" s="28">
        <f t="shared" si="7"/>
        <v>0</v>
      </c>
    </row>
    <row r="95" spans="1:37" x14ac:dyDescent="0.3">
      <c r="A95" s="40" t="s">
        <v>857</v>
      </c>
      <c r="B95" s="11" t="s">
        <v>1284</v>
      </c>
      <c r="C95" s="11" t="s">
        <v>1164</v>
      </c>
      <c r="D95" s="11" t="s">
        <v>1185</v>
      </c>
      <c r="E95" s="11" t="s">
        <v>1680</v>
      </c>
      <c r="G95" s="28">
        <f>SUMPRODUCT(('ILC Report'!$A$2:$A$8000='Active WWML'!$A95)*('ILC Report'!$BA$2:$BA$8000='Active WWML'!G$4)*('ILC Report'!$F$2:$F$8000))</f>
        <v>0</v>
      </c>
      <c r="H95" s="28">
        <f>SUMPRODUCT(('ILC Report'!$A$2:$A$8000='Active WWML'!$A95)*('ILC Report'!$BA$2:$BA$8000='Active WWML'!H$4)*('ILC Report'!$F$2:$F$8000))</f>
        <v>0</v>
      </c>
      <c r="I95" s="28">
        <f>SUMPRODUCT(('ILC Report'!$A$2:$A$8000='Active WWML'!$A95)*('ILC Report'!$BA$2:$BA$8000='Active WWML'!I$4)*('ILC Report'!$F$2:$F$8000))</f>
        <v>0</v>
      </c>
      <c r="K95" s="28" t="str">
        <f t="shared" si="4"/>
        <v>0</v>
      </c>
      <c r="L95" s="28" t="str">
        <f t="shared" si="5"/>
        <v>0</v>
      </c>
      <c r="M95" s="28" t="str">
        <f t="shared" si="6"/>
        <v>0</v>
      </c>
      <c r="O95" s="28">
        <f>SUMPRODUCT(('ILC Report'!$A$2:$A$8000='Active WWML'!$A95)*('ILC Report'!$BB$2:$BB$8000='Active WWML'!O$4)*('ILC Report'!$F$2:$F$8000))</f>
        <v>0</v>
      </c>
      <c r="P95" s="28">
        <f>SUMPRODUCT(('ILC Report'!$A$2:$A$8000='Active WWML'!$A95)*('ILC Report'!$BB$2:$BB$8000='Active WWML'!P$4)*('ILC Report'!$F$2:$F$8000))</f>
        <v>0</v>
      </c>
      <c r="Q95" s="28">
        <f>SUMPRODUCT(('ILC Report'!$A$2:$A$8000='Active WWML'!$A95)*('ILC Report'!$BB$2:$BB$8000='Active WWML'!Q$4)*('ILC Report'!$F$2:$F$8000))</f>
        <v>0</v>
      </c>
      <c r="R95" s="28">
        <f>SUMPRODUCT(('ILC Report'!$A$2:$A$8000='Active WWML'!$A95)*('ILC Report'!$BB$2:$BB$8000='Active WWML'!R$4)*('ILC Report'!$F$2:$F$8000))</f>
        <v>0</v>
      </c>
      <c r="S95" s="28">
        <f>SUMPRODUCT(('ILC Report'!$A$2:$A$8000='Active WWML'!$A95)*('ILC Report'!$BB$2:$BB$8000='Active WWML'!S$4)*('ILC Report'!$F$2:$F$8000))</f>
        <v>0</v>
      </c>
      <c r="T95" s="28">
        <f>SUMPRODUCT(('ILC Report'!$A$2:$A$8000='Active WWML'!$A95)*('ILC Report'!$BB$2:$BB$8000='Active WWML'!T$4)*('ILC Report'!$F$2:$F$8000))</f>
        <v>0</v>
      </c>
      <c r="U95" s="28">
        <f>SUMPRODUCT(('ILC Report'!$A$2:$A$8000='Active WWML'!$A95)*('ILC Report'!$BB$2:$BB$8000='Active WWML'!U$4)*('ILC Report'!$F$2:$F$8000))</f>
        <v>0</v>
      </c>
      <c r="V95" s="28">
        <f>SUMPRODUCT(('ILC Report'!$A$2:$A$8000='Active WWML'!$A95)*('ILC Report'!$BB$2:$BB$8000='Active WWML'!V$4)*('ILC Report'!$F$2:$F$8000))</f>
        <v>0</v>
      </c>
      <c r="W95" s="28">
        <f>SUMPRODUCT(('ILC Report'!$A$2:$A$8000='Active WWML'!$A95)*('ILC Report'!$BB$2:$BB$8000='Active WWML'!W$4)*('ILC Report'!$F$2:$F$8000))</f>
        <v>0</v>
      </c>
      <c r="X95" s="28">
        <f>SUMPRODUCT(('ILC Report'!$A$2:$A$8000='Active WWML'!$A95)*('ILC Report'!$BB$2:$BB$8000='Active WWML'!X$4)*('ILC Report'!$F$2:$F$8000))</f>
        <v>0</v>
      </c>
      <c r="Y95" s="28">
        <f>SUMPRODUCT(('ILC Report'!$A$2:$A$8000='Active WWML'!$A95)*('ILC Report'!$BB$2:$BB$8000='Active WWML'!Y$4)*('ILC Report'!$F$2:$F$8000))</f>
        <v>0</v>
      </c>
      <c r="Z95" s="28">
        <f>SUMPRODUCT(('ILC Report'!$A$2:$A$8000='Active WWML'!$A95)*('ILC Report'!$BB$2:$BB$8000='Active WWML'!Z$4)*('ILC Report'!$F$2:$F$8000))</f>
        <v>0</v>
      </c>
      <c r="AA95" s="28">
        <f>SUMPRODUCT(('ILC Report'!$A$2:$A$8000='Active WWML'!$A95)*('ILC Report'!$BB$2:$BB$8000='Active WWML'!AA$4)*('ILC Report'!$F$2:$F$8000))</f>
        <v>0</v>
      </c>
      <c r="AB95" s="28">
        <f>SUMPRODUCT(('ILC Report'!$A$2:$A$8000='Active WWML'!$A95)*('ILC Report'!$BB$2:$BB$8000='Active WWML'!AB$4)*('ILC Report'!$F$2:$F$8000))</f>
        <v>0</v>
      </c>
      <c r="AC95" s="28">
        <f>SUMPRODUCT(('ILC Report'!$A$2:$A$8000='Active WWML'!$A95)*('ILC Report'!$BB$2:$BB$8000='Active WWML'!AC$4)*('ILC Report'!$F$2:$F$8000))</f>
        <v>0</v>
      </c>
      <c r="AD95" s="28">
        <f>SUMPRODUCT(('ILC Report'!$A$2:$A$8000='Active WWML'!$A95)*('ILC Report'!$BB$2:$BB$8000='Active WWML'!AD$4)*('ILC Report'!$F$2:$F$8000))</f>
        <v>0</v>
      </c>
      <c r="AE95" s="28">
        <f>SUMPRODUCT(('ILC Report'!$A$2:$A$8000='Active WWML'!$A95)*('ILC Report'!$BB$2:$BB$8000='Active WWML'!AE$4)*('ILC Report'!$F$2:$F$8000))</f>
        <v>0</v>
      </c>
      <c r="AG95" s="28">
        <f>SUMPRODUCT(('ILC Report'!$A$2:$A$8000='Active WWML'!$A95)*('ILC Report'!$H$2:$H$8000='Active WWML'!AG$4)*('ILC Report'!$F$2:$F$8000))</f>
        <v>0</v>
      </c>
      <c r="AH95" s="28">
        <f>SUMPRODUCT(('ILC Report'!$A$2:$A$8000='Active WWML'!$A95)*('ILC Report'!$H$2:$H$8000='Active WWML'!AH$4)*('ILC Report'!$F$2:$F$8000))</f>
        <v>0</v>
      </c>
      <c r="AI95" s="28">
        <f>SUMPRODUCT(('ILC Report'!$A$2:$A$8000='Active WWML'!$A95)*('ILC Report'!$H$2:$H$8000='Active WWML'!AI$4)*('ILC Report'!$F$2:$F$8000))</f>
        <v>0</v>
      </c>
      <c r="AJ95" s="28">
        <f>SUMPRODUCT(('ILC Report'!$A$2:$A$8000='Active WWML'!$A95)*('ILC Report'!$H$2:$H$8000='Active WWML'!AJ$4)*('ILC Report'!$F$2:$F$8000))</f>
        <v>0</v>
      </c>
      <c r="AK95" s="28">
        <f t="shared" si="7"/>
        <v>0</v>
      </c>
    </row>
    <row r="96" spans="1:37" x14ac:dyDescent="0.3">
      <c r="A96" s="40">
        <v>911183</v>
      </c>
      <c r="B96" s="11" t="s">
        <v>1266</v>
      </c>
      <c r="C96" s="11" t="s">
        <v>51</v>
      </c>
      <c r="D96" s="11" t="s">
        <v>1185</v>
      </c>
      <c r="E96" s="11" t="s">
        <v>1680</v>
      </c>
      <c r="G96" s="28">
        <f>SUMPRODUCT(('ILC Report'!$A$2:$A$8000='Active WWML'!$A96)*('ILC Report'!$BA$2:$BA$8000='Active WWML'!G$4)*('ILC Report'!$F$2:$F$8000))</f>
        <v>0</v>
      </c>
      <c r="H96" s="28">
        <f>SUMPRODUCT(('ILC Report'!$A$2:$A$8000='Active WWML'!$A96)*('ILC Report'!$BA$2:$BA$8000='Active WWML'!H$4)*('ILC Report'!$F$2:$F$8000))</f>
        <v>0</v>
      </c>
      <c r="I96" s="28">
        <f>SUMPRODUCT(('ILC Report'!$A$2:$A$8000='Active WWML'!$A96)*('ILC Report'!$BA$2:$BA$8000='Active WWML'!I$4)*('ILC Report'!$F$2:$F$8000))</f>
        <v>0</v>
      </c>
      <c r="K96" s="28" t="str">
        <f t="shared" si="4"/>
        <v>0</v>
      </c>
      <c r="L96" s="28" t="str">
        <f t="shared" si="5"/>
        <v>0</v>
      </c>
      <c r="M96" s="28" t="str">
        <f t="shared" si="6"/>
        <v>0</v>
      </c>
      <c r="O96" s="28">
        <f>SUMPRODUCT(('ILC Report'!$A$2:$A$8000='Active WWML'!$A96)*('ILC Report'!$BB$2:$BB$8000='Active WWML'!O$4)*('ILC Report'!$F$2:$F$8000))</f>
        <v>0</v>
      </c>
      <c r="P96" s="28">
        <f>SUMPRODUCT(('ILC Report'!$A$2:$A$8000='Active WWML'!$A96)*('ILC Report'!$BB$2:$BB$8000='Active WWML'!P$4)*('ILC Report'!$F$2:$F$8000))</f>
        <v>0</v>
      </c>
      <c r="Q96" s="28">
        <f>SUMPRODUCT(('ILC Report'!$A$2:$A$8000='Active WWML'!$A96)*('ILC Report'!$BB$2:$BB$8000='Active WWML'!Q$4)*('ILC Report'!$F$2:$F$8000))</f>
        <v>0</v>
      </c>
      <c r="R96" s="28">
        <f>SUMPRODUCT(('ILC Report'!$A$2:$A$8000='Active WWML'!$A96)*('ILC Report'!$BB$2:$BB$8000='Active WWML'!R$4)*('ILC Report'!$F$2:$F$8000))</f>
        <v>0</v>
      </c>
      <c r="S96" s="28">
        <f>SUMPRODUCT(('ILC Report'!$A$2:$A$8000='Active WWML'!$A96)*('ILC Report'!$BB$2:$BB$8000='Active WWML'!S$4)*('ILC Report'!$F$2:$F$8000))</f>
        <v>0</v>
      </c>
      <c r="T96" s="28">
        <f>SUMPRODUCT(('ILC Report'!$A$2:$A$8000='Active WWML'!$A96)*('ILC Report'!$BB$2:$BB$8000='Active WWML'!T$4)*('ILC Report'!$F$2:$F$8000))</f>
        <v>0</v>
      </c>
      <c r="U96" s="28">
        <f>SUMPRODUCT(('ILC Report'!$A$2:$A$8000='Active WWML'!$A96)*('ILC Report'!$BB$2:$BB$8000='Active WWML'!U$4)*('ILC Report'!$F$2:$F$8000))</f>
        <v>0</v>
      </c>
      <c r="V96" s="28">
        <f>SUMPRODUCT(('ILC Report'!$A$2:$A$8000='Active WWML'!$A96)*('ILC Report'!$BB$2:$BB$8000='Active WWML'!V$4)*('ILC Report'!$F$2:$F$8000))</f>
        <v>0</v>
      </c>
      <c r="W96" s="28">
        <f>SUMPRODUCT(('ILC Report'!$A$2:$A$8000='Active WWML'!$A96)*('ILC Report'!$BB$2:$BB$8000='Active WWML'!W$4)*('ILC Report'!$F$2:$F$8000))</f>
        <v>0</v>
      </c>
      <c r="X96" s="28">
        <f>SUMPRODUCT(('ILC Report'!$A$2:$A$8000='Active WWML'!$A96)*('ILC Report'!$BB$2:$BB$8000='Active WWML'!X$4)*('ILC Report'!$F$2:$F$8000))</f>
        <v>0</v>
      </c>
      <c r="Y96" s="28">
        <f>SUMPRODUCT(('ILC Report'!$A$2:$A$8000='Active WWML'!$A96)*('ILC Report'!$BB$2:$BB$8000='Active WWML'!Y$4)*('ILC Report'!$F$2:$F$8000))</f>
        <v>0</v>
      </c>
      <c r="Z96" s="28">
        <f>SUMPRODUCT(('ILC Report'!$A$2:$A$8000='Active WWML'!$A96)*('ILC Report'!$BB$2:$BB$8000='Active WWML'!Z$4)*('ILC Report'!$F$2:$F$8000))</f>
        <v>0</v>
      </c>
      <c r="AA96" s="28">
        <f>SUMPRODUCT(('ILC Report'!$A$2:$A$8000='Active WWML'!$A96)*('ILC Report'!$BB$2:$BB$8000='Active WWML'!AA$4)*('ILC Report'!$F$2:$F$8000))</f>
        <v>0</v>
      </c>
      <c r="AB96" s="28">
        <f>SUMPRODUCT(('ILC Report'!$A$2:$A$8000='Active WWML'!$A96)*('ILC Report'!$BB$2:$BB$8000='Active WWML'!AB$4)*('ILC Report'!$F$2:$F$8000))</f>
        <v>0</v>
      </c>
      <c r="AC96" s="28">
        <f>SUMPRODUCT(('ILC Report'!$A$2:$A$8000='Active WWML'!$A96)*('ILC Report'!$BB$2:$BB$8000='Active WWML'!AC$4)*('ILC Report'!$F$2:$F$8000))</f>
        <v>0</v>
      </c>
      <c r="AD96" s="28">
        <f>SUMPRODUCT(('ILC Report'!$A$2:$A$8000='Active WWML'!$A96)*('ILC Report'!$BB$2:$BB$8000='Active WWML'!AD$4)*('ILC Report'!$F$2:$F$8000))</f>
        <v>0</v>
      </c>
      <c r="AE96" s="28">
        <f>SUMPRODUCT(('ILC Report'!$A$2:$A$8000='Active WWML'!$A96)*('ILC Report'!$BB$2:$BB$8000='Active WWML'!AE$4)*('ILC Report'!$F$2:$F$8000))</f>
        <v>0</v>
      </c>
      <c r="AG96" s="28">
        <f>SUMPRODUCT(('ILC Report'!$A$2:$A$8000='Active WWML'!$A96)*('ILC Report'!$H$2:$H$8000='Active WWML'!AG$4)*('ILC Report'!$F$2:$F$8000))</f>
        <v>0</v>
      </c>
      <c r="AH96" s="28">
        <f>SUMPRODUCT(('ILC Report'!$A$2:$A$8000='Active WWML'!$A96)*('ILC Report'!$H$2:$H$8000='Active WWML'!AH$4)*('ILC Report'!$F$2:$F$8000))</f>
        <v>0</v>
      </c>
      <c r="AI96" s="28">
        <f>SUMPRODUCT(('ILC Report'!$A$2:$A$8000='Active WWML'!$A96)*('ILC Report'!$H$2:$H$8000='Active WWML'!AI$4)*('ILC Report'!$F$2:$F$8000))</f>
        <v>0</v>
      </c>
      <c r="AJ96" s="28">
        <f>SUMPRODUCT(('ILC Report'!$A$2:$A$8000='Active WWML'!$A96)*('ILC Report'!$H$2:$H$8000='Active WWML'!AJ$4)*('ILC Report'!$F$2:$F$8000))</f>
        <v>0</v>
      </c>
      <c r="AK96" s="28">
        <f t="shared" si="7"/>
        <v>0</v>
      </c>
    </row>
    <row r="97" spans="1:37" x14ac:dyDescent="0.3">
      <c r="A97" s="40">
        <v>596784</v>
      </c>
      <c r="B97" s="11" t="s">
        <v>1301</v>
      </c>
      <c r="C97" s="11" t="s">
        <v>1154</v>
      </c>
      <c r="D97" s="11" t="s">
        <v>1185</v>
      </c>
      <c r="E97" s="11" t="s">
        <v>1680</v>
      </c>
      <c r="G97" s="28">
        <f>SUMPRODUCT(('ILC Report'!$A$2:$A$8000='Active WWML'!$A97)*('ILC Report'!$BA$2:$BA$8000='Active WWML'!G$4)*('ILC Report'!$F$2:$F$8000))</f>
        <v>0</v>
      </c>
      <c r="H97" s="28">
        <f>SUMPRODUCT(('ILC Report'!$A$2:$A$8000='Active WWML'!$A97)*('ILC Report'!$BA$2:$BA$8000='Active WWML'!H$4)*('ILC Report'!$F$2:$F$8000))</f>
        <v>0</v>
      </c>
      <c r="I97" s="28">
        <f>SUMPRODUCT(('ILC Report'!$A$2:$A$8000='Active WWML'!$A97)*('ILC Report'!$BA$2:$BA$8000='Active WWML'!I$4)*('ILC Report'!$F$2:$F$8000))</f>
        <v>0</v>
      </c>
      <c r="K97" s="28" t="str">
        <f t="shared" si="4"/>
        <v>0</v>
      </c>
      <c r="L97" s="28" t="str">
        <f t="shared" si="5"/>
        <v>0</v>
      </c>
      <c r="M97" s="28" t="str">
        <f t="shared" si="6"/>
        <v>0</v>
      </c>
      <c r="O97" s="28">
        <f>SUMPRODUCT(('ILC Report'!$A$2:$A$8000='Active WWML'!$A97)*('ILC Report'!$BB$2:$BB$8000='Active WWML'!O$4)*('ILC Report'!$F$2:$F$8000))</f>
        <v>0</v>
      </c>
      <c r="P97" s="28">
        <f>SUMPRODUCT(('ILC Report'!$A$2:$A$8000='Active WWML'!$A97)*('ILC Report'!$BB$2:$BB$8000='Active WWML'!P$4)*('ILC Report'!$F$2:$F$8000))</f>
        <v>0</v>
      </c>
      <c r="Q97" s="28">
        <f>SUMPRODUCT(('ILC Report'!$A$2:$A$8000='Active WWML'!$A97)*('ILC Report'!$BB$2:$BB$8000='Active WWML'!Q$4)*('ILC Report'!$F$2:$F$8000))</f>
        <v>0</v>
      </c>
      <c r="R97" s="28">
        <f>SUMPRODUCT(('ILC Report'!$A$2:$A$8000='Active WWML'!$A97)*('ILC Report'!$BB$2:$BB$8000='Active WWML'!R$4)*('ILC Report'!$F$2:$F$8000))</f>
        <v>0</v>
      </c>
      <c r="S97" s="28">
        <f>SUMPRODUCT(('ILC Report'!$A$2:$A$8000='Active WWML'!$A97)*('ILC Report'!$BB$2:$BB$8000='Active WWML'!S$4)*('ILC Report'!$F$2:$F$8000))</f>
        <v>0</v>
      </c>
      <c r="T97" s="28">
        <f>SUMPRODUCT(('ILC Report'!$A$2:$A$8000='Active WWML'!$A97)*('ILC Report'!$BB$2:$BB$8000='Active WWML'!T$4)*('ILC Report'!$F$2:$F$8000))</f>
        <v>0</v>
      </c>
      <c r="U97" s="28">
        <f>SUMPRODUCT(('ILC Report'!$A$2:$A$8000='Active WWML'!$A97)*('ILC Report'!$BB$2:$BB$8000='Active WWML'!U$4)*('ILC Report'!$F$2:$F$8000))</f>
        <v>0</v>
      </c>
      <c r="V97" s="28">
        <f>SUMPRODUCT(('ILC Report'!$A$2:$A$8000='Active WWML'!$A97)*('ILC Report'!$BB$2:$BB$8000='Active WWML'!V$4)*('ILC Report'!$F$2:$F$8000))</f>
        <v>0</v>
      </c>
      <c r="W97" s="28">
        <f>SUMPRODUCT(('ILC Report'!$A$2:$A$8000='Active WWML'!$A97)*('ILC Report'!$BB$2:$BB$8000='Active WWML'!W$4)*('ILC Report'!$F$2:$F$8000))</f>
        <v>0</v>
      </c>
      <c r="X97" s="28">
        <f>SUMPRODUCT(('ILC Report'!$A$2:$A$8000='Active WWML'!$A97)*('ILC Report'!$BB$2:$BB$8000='Active WWML'!X$4)*('ILC Report'!$F$2:$F$8000))</f>
        <v>0</v>
      </c>
      <c r="Y97" s="28">
        <f>SUMPRODUCT(('ILC Report'!$A$2:$A$8000='Active WWML'!$A97)*('ILC Report'!$BB$2:$BB$8000='Active WWML'!Y$4)*('ILC Report'!$F$2:$F$8000))</f>
        <v>0</v>
      </c>
      <c r="Z97" s="28">
        <f>SUMPRODUCT(('ILC Report'!$A$2:$A$8000='Active WWML'!$A97)*('ILC Report'!$BB$2:$BB$8000='Active WWML'!Z$4)*('ILC Report'!$F$2:$F$8000))</f>
        <v>0</v>
      </c>
      <c r="AA97" s="28">
        <f>SUMPRODUCT(('ILC Report'!$A$2:$A$8000='Active WWML'!$A97)*('ILC Report'!$BB$2:$BB$8000='Active WWML'!AA$4)*('ILC Report'!$F$2:$F$8000))</f>
        <v>0</v>
      </c>
      <c r="AB97" s="28">
        <f>SUMPRODUCT(('ILC Report'!$A$2:$A$8000='Active WWML'!$A97)*('ILC Report'!$BB$2:$BB$8000='Active WWML'!AB$4)*('ILC Report'!$F$2:$F$8000))</f>
        <v>0</v>
      </c>
      <c r="AC97" s="28">
        <f>SUMPRODUCT(('ILC Report'!$A$2:$A$8000='Active WWML'!$A97)*('ILC Report'!$BB$2:$BB$8000='Active WWML'!AC$4)*('ILC Report'!$F$2:$F$8000))</f>
        <v>0</v>
      </c>
      <c r="AD97" s="28">
        <f>SUMPRODUCT(('ILC Report'!$A$2:$A$8000='Active WWML'!$A97)*('ILC Report'!$BB$2:$BB$8000='Active WWML'!AD$4)*('ILC Report'!$F$2:$F$8000))</f>
        <v>0</v>
      </c>
      <c r="AE97" s="28">
        <f>SUMPRODUCT(('ILC Report'!$A$2:$A$8000='Active WWML'!$A97)*('ILC Report'!$BB$2:$BB$8000='Active WWML'!AE$4)*('ILC Report'!$F$2:$F$8000))</f>
        <v>0</v>
      </c>
      <c r="AG97" s="28">
        <f>SUMPRODUCT(('ILC Report'!$A$2:$A$8000='Active WWML'!$A97)*('ILC Report'!$H$2:$H$8000='Active WWML'!AG$4)*('ILC Report'!$F$2:$F$8000))</f>
        <v>0</v>
      </c>
      <c r="AH97" s="28">
        <f>SUMPRODUCT(('ILC Report'!$A$2:$A$8000='Active WWML'!$A97)*('ILC Report'!$H$2:$H$8000='Active WWML'!AH$4)*('ILC Report'!$F$2:$F$8000))</f>
        <v>0</v>
      </c>
      <c r="AI97" s="28">
        <f>SUMPRODUCT(('ILC Report'!$A$2:$A$8000='Active WWML'!$A97)*('ILC Report'!$H$2:$H$8000='Active WWML'!AI$4)*('ILC Report'!$F$2:$F$8000))</f>
        <v>0</v>
      </c>
      <c r="AJ97" s="28">
        <f>SUMPRODUCT(('ILC Report'!$A$2:$A$8000='Active WWML'!$A97)*('ILC Report'!$H$2:$H$8000='Active WWML'!AJ$4)*('ILC Report'!$F$2:$F$8000))</f>
        <v>0</v>
      </c>
      <c r="AK97" s="28">
        <f t="shared" si="7"/>
        <v>0</v>
      </c>
    </row>
    <row r="98" spans="1:37" x14ac:dyDescent="0.3">
      <c r="A98" s="40" t="s">
        <v>872</v>
      </c>
      <c r="B98" s="11" t="s">
        <v>1168</v>
      </c>
      <c r="C98" s="11" t="s">
        <v>1163</v>
      </c>
      <c r="D98" s="11" t="s">
        <v>1155</v>
      </c>
      <c r="E98" s="11" t="s">
        <v>1156</v>
      </c>
      <c r="G98" s="28">
        <f>SUMPRODUCT(('ILC Report'!$A$2:$A$8000='Active WWML'!$A98)*('ILC Report'!$BA$2:$BA$8000='Active WWML'!G$4)*('ILC Report'!$F$2:$F$8000))</f>
        <v>0</v>
      </c>
      <c r="H98" s="28">
        <f>SUMPRODUCT(('ILC Report'!$A$2:$A$8000='Active WWML'!$A98)*('ILC Report'!$BA$2:$BA$8000='Active WWML'!H$4)*('ILC Report'!$F$2:$F$8000))</f>
        <v>0</v>
      </c>
      <c r="I98" s="28">
        <f>SUMPRODUCT(('ILC Report'!$A$2:$A$8000='Active WWML'!$A98)*('ILC Report'!$BA$2:$BA$8000='Active WWML'!I$4)*('ILC Report'!$F$2:$F$8000))</f>
        <v>0</v>
      </c>
      <c r="K98" s="28" t="str">
        <f t="shared" si="4"/>
        <v>0</v>
      </c>
      <c r="L98" s="28" t="str">
        <f t="shared" si="5"/>
        <v>0</v>
      </c>
      <c r="M98" s="28" t="str">
        <f t="shared" si="6"/>
        <v>0</v>
      </c>
      <c r="O98" s="28">
        <f>SUMPRODUCT(('ILC Report'!$A$2:$A$8000='Active WWML'!$A98)*('ILC Report'!$BB$2:$BB$8000='Active WWML'!O$4)*('ILC Report'!$F$2:$F$8000))</f>
        <v>0</v>
      </c>
      <c r="P98" s="28">
        <f>SUMPRODUCT(('ILC Report'!$A$2:$A$8000='Active WWML'!$A98)*('ILC Report'!$BB$2:$BB$8000='Active WWML'!P$4)*('ILC Report'!$F$2:$F$8000))</f>
        <v>0</v>
      </c>
      <c r="Q98" s="28">
        <f>SUMPRODUCT(('ILC Report'!$A$2:$A$8000='Active WWML'!$A98)*('ILC Report'!$BB$2:$BB$8000='Active WWML'!Q$4)*('ILC Report'!$F$2:$F$8000))</f>
        <v>0</v>
      </c>
      <c r="R98" s="28">
        <f>SUMPRODUCT(('ILC Report'!$A$2:$A$8000='Active WWML'!$A98)*('ILC Report'!$BB$2:$BB$8000='Active WWML'!R$4)*('ILC Report'!$F$2:$F$8000))</f>
        <v>0</v>
      </c>
      <c r="S98" s="28">
        <f>SUMPRODUCT(('ILC Report'!$A$2:$A$8000='Active WWML'!$A98)*('ILC Report'!$BB$2:$BB$8000='Active WWML'!S$4)*('ILC Report'!$F$2:$F$8000))</f>
        <v>0</v>
      </c>
      <c r="T98" s="28">
        <f>SUMPRODUCT(('ILC Report'!$A$2:$A$8000='Active WWML'!$A98)*('ILC Report'!$BB$2:$BB$8000='Active WWML'!T$4)*('ILC Report'!$F$2:$F$8000))</f>
        <v>0</v>
      </c>
      <c r="U98" s="28">
        <f>SUMPRODUCT(('ILC Report'!$A$2:$A$8000='Active WWML'!$A98)*('ILC Report'!$BB$2:$BB$8000='Active WWML'!U$4)*('ILC Report'!$F$2:$F$8000))</f>
        <v>0</v>
      </c>
      <c r="V98" s="28">
        <f>SUMPRODUCT(('ILC Report'!$A$2:$A$8000='Active WWML'!$A98)*('ILC Report'!$BB$2:$BB$8000='Active WWML'!V$4)*('ILC Report'!$F$2:$F$8000))</f>
        <v>0</v>
      </c>
      <c r="W98" s="28">
        <f>SUMPRODUCT(('ILC Report'!$A$2:$A$8000='Active WWML'!$A98)*('ILC Report'!$BB$2:$BB$8000='Active WWML'!W$4)*('ILC Report'!$F$2:$F$8000))</f>
        <v>0</v>
      </c>
      <c r="X98" s="28">
        <f>SUMPRODUCT(('ILC Report'!$A$2:$A$8000='Active WWML'!$A98)*('ILC Report'!$BB$2:$BB$8000='Active WWML'!X$4)*('ILC Report'!$F$2:$F$8000))</f>
        <v>0</v>
      </c>
      <c r="Y98" s="28">
        <f>SUMPRODUCT(('ILC Report'!$A$2:$A$8000='Active WWML'!$A98)*('ILC Report'!$BB$2:$BB$8000='Active WWML'!Y$4)*('ILC Report'!$F$2:$F$8000))</f>
        <v>0</v>
      </c>
      <c r="Z98" s="28">
        <f>SUMPRODUCT(('ILC Report'!$A$2:$A$8000='Active WWML'!$A98)*('ILC Report'!$BB$2:$BB$8000='Active WWML'!Z$4)*('ILC Report'!$F$2:$F$8000))</f>
        <v>0</v>
      </c>
      <c r="AA98" s="28">
        <f>SUMPRODUCT(('ILC Report'!$A$2:$A$8000='Active WWML'!$A98)*('ILC Report'!$BB$2:$BB$8000='Active WWML'!AA$4)*('ILC Report'!$F$2:$F$8000))</f>
        <v>0</v>
      </c>
      <c r="AB98" s="28">
        <f>SUMPRODUCT(('ILC Report'!$A$2:$A$8000='Active WWML'!$A98)*('ILC Report'!$BB$2:$BB$8000='Active WWML'!AB$4)*('ILC Report'!$F$2:$F$8000))</f>
        <v>0</v>
      </c>
      <c r="AC98" s="28">
        <f>SUMPRODUCT(('ILC Report'!$A$2:$A$8000='Active WWML'!$A98)*('ILC Report'!$BB$2:$BB$8000='Active WWML'!AC$4)*('ILC Report'!$F$2:$F$8000))</f>
        <v>0</v>
      </c>
      <c r="AD98" s="28">
        <f>SUMPRODUCT(('ILC Report'!$A$2:$A$8000='Active WWML'!$A98)*('ILC Report'!$BB$2:$BB$8000='Active WWML'!AD$4)*('ILC Report'!$F$2:$F$8000))</f>
        <v>0</v>
      </c>
      <c r="AE98" s="28">
        <f>SUMPRODUCT(('ILC Report'!$A$2:$A$8000='Active WWML'!$A98)*('ILC Report'!$BB$2:$BB$8000='Active WWML'!AE$4)*('ILC Report'!$F$2:$F$8000))</f>
        <v>0</v>
      </c>
      <c r="AG98" s="28">
        <f>SUMPRODUCT(('ILC Report'!$A$2:$A$8000='Active WWML'!$A98)*('ILC Report'!$H$2:$H$8000='Active WWML'!AG$4)*('ILC Report'!$F$2:$F$8000))</f>
        <v>0</v>
      </c>
      <c r="AH98" s="28">
        <f>SUMPRODUCT(('ILC Report'!$A$2:$A$8000='Active WWML'!$A98)*('ILC Report'!$H$2:$H$8000='Active WWML'!AH$4)*('ILC Report'!$F$2:$F$8000))</f>
        <v>0</v>
      </c>
      <c r="AI98" s="28">
        <f>SUMPRODUCT(('ILC Report'!$A$2:$A$8000='Active WWML'!$A98)*('ILC Report'!$H$2:$H$8000='Active WWML'!AI$4)*('ILC Report'!$F$2:$F$8000))</f>
        <v>0</v>
      </c>
      <c r="AJ98" s="28">
        <f>SUMPRODUCT(('ILC Report'!$A$2:$A$8000='Active WWML'!$A98)*('ILC Report'!$H$2:$H$8000='Active WWML'!AJ$4)*('ILC Report'!$F$2:$F$8000))</f>
        <v>0</v>
      </c>
      <c r="AK98" s="28">
        <f t="shared" si="7"/>
        <v>0</v>
      </c>
    </row>
    <row r="99" spans="1:37" x14ac:dyDescent="0.3">
      <c r="A99" s="40" t="s">
        <v>1350</v>
      </c>
      <c r="B99" s="11" t="s">
        <v>1351</v>
      </c>
      <c r="C99" s="11" t="s">
        <v>1154</v>
      </c>
      <c r="D99" s="11" t="s">
        <v>1155</v>
      </c>
      <c r="E99" s="11" t="s">
        <v>1156</v>
      </c>
      <c r="G99" s="28">
        <f>SUMPRODUCT(('ILC Report'!$A$2:$A$8000='Active WWML'!$A99)*('ILC Report'!$BA$2:$BA$8000='Active WWML'!G$4)*('ILC Report'!$F$2:$F$8000))</f>
        <v>0</v>
      </c>
      <c r="H99" s="28">
        <f>SUMPRODUCT(('ILC Report'!$A$2:$A$8000='Active WWML'!$A99)*('ILC Report'!$BA$2:$BA$8000='Active WWML'!H$4)*('ILC Report'!$F$2:$F$8000))</f>
        <v>0</v>
      </c>
      <c r="I99" s="28">
        <f>SUMPRODUCT(('ILC Report'!$A$2:$A$8000='Active WWML'!$A99)*('ILC Report'!$BA$2:$BA$8000='Active WWML'!I$4)*('ILC Report'!$F$2:$F$8000))</f>
        <v>0</v>
      </c>
      <c r="K99" s="28" t="str">
        <f t="shared" si="4"/>
        <v>0</v>
      </c>
      <c r="L99" s="28" t="str">
        <f t="shared" si="5"/>
        <v>0</v>
      </c>
      <c r="M99" s="28" t="str">
        <f t="shared" si="6"/>
        <v>0</v>
      </c>
      <c r="O99" s="28">
        <f>SUMPRODUCT(('ILC Report'!$A$2:$A$8000='Active WWML'!$A99)*('ILC Report'!$BB$2:$BB$8000='Active WWML'!O$4)*('ILC Report'!$F$2:$F$8000))</f>
        <v>0</v>
      </c>
      <c r="P99" s="28">
        <f>SUMPRODUCT(('ILC Report'!$A$2:$A$8000='Active WWML'!$A99)*('ILC Report'!$BB$2:$BB$8000='Active WWML'!P$4)*('ILC Report'!$F$2:$F$8000))</f>
        <v>0</v>
      </c>
      <c r="Q99" s="28">
        <f>SUMPRODUCT(('ILC Report'!$A$2:$A$8000='Active WWML'!$A99)*('ILC Report'!$BB$2:$BB$8000='Active WWML'!Q$4)*('ILC Report'!$F$2:$F$8000))</f>
        <v>0</v>
      </c>
      <c r="R99" s="28">
        <f>SUMPRODUCT(('ILC Report'!$A$2:$A$8000='Active WWML'!$A99)*('ILC Report'!$BB$2:$BB$8000='Active WWML'!R$4)*('ILC Report'!$F$2:$F$8000))</f>
        <v>0</v>
      </c>
      <c r="S99" s="28">
        <f>SUMPRODUCT(('ILC Report'!$A$2:$A$8000='Active WWML'!$A99)*('ILC Report'!$BB$2:$BB$8000='Active WWML'!S$4)*('ILC Report'!$F$2:$F$8000))</f>
        <v>0</v>
      </c>
      <c r="T99" s="28">
        <f>SUMPRODUCT(('ILC Report'!$A$2:$A$8000='Active WWML'!$A99)*('ILC Report'!$BB$2:$BB$8000='Active WWML'!T$4)*('ILC Report'!$F$2:$F$8000))</f>
        <v>0</v>
      </c>
      <c r="U99" s="28">
        <f>SUMPRODUCT(('ILC Report'!$A$2:$A$8000='Active WWML'!$A99)*('ILC Report'!$BB$2:$BB$8000='Active WWML'!U$4)*('ILC Report'!$F$2:$F$8000))</f>
        <v>0</v>
      </c>
      <c r="V99" s="28">
        <f>SUMPRODUCT(('ILC Report'!$A$2:$A$8000='Active WWML'!$A99)*('ILC Report'!$BB$2:$BB$8000='Active WWML'!V$4)*('ILC Report'!$F$2:$F$8000))</f>
        <v>0</v>
      </c>
      <c r="W99" s="28">
        <f>SUMPRODUCT(('ILC Report'!$A$2:$A$8000='Active WWML'!$A99)*('ILC Report'!$BB$2:$BB$8000='Active WWML'!W$4)*('ILC Report'!$F$2:$F$8000))</f>
        <v>0</v>
      </c>
      <c r="X99" s="28">
        <f>SUMPRODUCT(('ILC Report'!$A$2:$A$8000='Active WWML'!$A99)*('ILC Report'!$BB$2:$BB$8000='Active WWML'!X$4)*('ILC Report'!$F$2:$F$8000))</f>
        <v>0</v>
      </c>
      <c r="Y99" s="28">
        <f>SUMPRODUCT(('ILC Report'!$A$2:$A$8000='Active WWML'!$A99)*('ILC Report'!$BB$2:$BB$8000='Active WWML'!Y$4)*('ILC Report'!$F$2:$F$8000))</f>
        <v>0</v>
      </c>
      <c r="Z99" s="28">
        <f>SUMPRODUCT(('ILC Report'!$A$2:$A$8000='Active WWML'!$A99)*('ILC Report'!$BB$2:$BB$8000='Active WWML'!Z$4)*('ILC Report'!$F$2:$F$8000))</f>
        <v>0</v>
      </c>
      <c r="AA99" s="28">
        <f>SUMPRODUCT(('ILC Report'!$A$2:$A$8000='Active WWML'!$A99)*('ILC Report'!$BB$2:$BB$8000='Active WWML'!AA$4)*('ILC Report'!$F$2:$F$8000))</f>
        <v>0</v>
      </c>
      <c r="AB99" s="28">
        <f>SUMPRODUCT(('ILC Report'!$A$2:$A$8000='Active WWML'!$A99)*('ILC Report'!$BB$2:$BB$8000='Active WWML'!AB$4)*('ILC Report'!$F$2:$F$8000))</f>
        <v>0</v>
      </c>
      <c r="AC99" s="28">
        <f>SUMPRODUCT(('ILC Report'!$A$2:$A$8000='Active WWML'!$A99)*('ILC Report'!$BB$2:$BB$8000='Active WWML'!AC$4)*('ILC Report'!$F$2:$F$8000))</f>
        <v>0</v>
      </c>
      <c r="AD99" s="28">
        <f>SUMPRODUCT(('ILC Report'!$A$2:$A$8000='Active WWML'!$A99)*('ILC Report'!$BB$2:$BB$8000='Active WWML'!AD$4)*('ILC Report'!$F$2:$F$8000))</f>
        <v>0</v>
      </c>
      <c r="AE99" s="28">
        <f>SUMPRODUCT(('ILC Report'!$A$2:$A$8000='Active WWML'!$A99)*('ILC Report'!$BB$2:$BB$8000='Active WWML'!AE$4)*('ILC Report'!$F$2:$F$8000))</f>
        <v>0</v>
      </c>
      <c r="AG99" s="28">
        <f>SUMPRODUCT(('ILC Report'!$A$2:$A$8000='Active WWML'!$A99)*('ILC Report'!$H$2:$H$8000='Active WWML'!AG$4)*('ILC Report'!$F$2:$F$8000))</f>
        <v>0</v>
      </c>
      <c r="AH99" s="28">
        <f>SUMPRODUCT(('ILC Report'!$A$2:$A$8000='Active WWML'!$A99)*('ILC Report'!$H$2:$H$8000='Active WWML'!AH$4)*('ILC Report'!$F$2:$F$8000))</f>
        <v>0</v>
      </c>
      <c r="AI99" s="28">
        <f>SUMPRODUCT(('ILC Report'!$A$2:$A$8000='Active WWML'!$A99)*('ILC Report'!$H$2:$H$8000='Active WWML'!AI$4)*('ILC Report'!$F$2:$F$8000))</f>
        <v>0</v>
      </c>
      <c r="AJ99" s="28">
        <f>SUMPRODUCT(('ILC Report'!$A$2:$A$8000='Active WWML'!$A99)*('ILC Report'!$H$2:$H$8000='Active WWML'!AJ$4)*('ILC Report'!$F$2:$F$8000))</f>
        <v>0</v>
      </c>
      <c r="AK99" s="28">
        <f t="shared" si="7"/>
        <v>0</v>
      </c>
    </row>
    <row r="100" spans="1:37" x14ac:dyDescent="0.3">
      <c r="A100" s="40" t="s">
        <v>1348</v>
      </c>
      <c r="B100" s="11" t="s">
        <v>1349</v>
      </c>
      <c r="C100" s="11" t="s">
        <v>1154</v>
      </c>
      <c r="D100" s="11" t="s">
        <v>1155</v>
      </c>
      <c r="E100" s="11" t="s">
        <v>1156</v>
      </c>
      <c r="G100" s="28">
        <f>SUMPRODUCT(('ILC Report'!$A$2:$A$8000='Active WWML'!$A100)*('ILC Report'!$BA$2:$BA$8000='Active WWML'!G$4)*('ILC Report'!$F$2:$F$8000))</f>
        <v>0</v>
      </c>
      <c r="H100" s="28">
        <f>SUMPRODUCT(('ILC Report'!$A$2:$A$8000='Active WWML'!$A100)*('ILC Report'!$BA$2:$BA$8000='Active WWML'!H$4)*('ILC Report'!$F$2:$F$8000))</f>
        <v>0</v>
      </c>
      <c r="I100" s="28">
        <f>SUMPRODUCT(('ILC Report'!$A$2:$A$8000='Active WWML'!$A100)*('ILC Report'!$BA$2:$BA$8000='Active WWML'!I$4)*('ILC Report'!$F$2:$F$8000))</f>
        <v>0</v>
      </c>
      <c r="K100" s="28" t="str">
        <f t="shared" si="4"/>
        <v>0</v>
      </c>
      <c r="L100" s="28" t="str">
        <f t="shared" si="5"/>
        <v>0</v>
      </c>
      <c r="M100" s="28" t="str">
        <f t="shared" si="6"/>
        <v>0</v>
      </c>
      <c r="O100" s="28">
        <f>SUMPRODUCT(('ILC Report'!$A$2:$A$8000='Active WWML'!$A100)*('ILC Report'!$BB$2:$BB$8000='Active WWML'!O$4)*('ILC Report'!$F$2:$F$8000))</f>
        <v>0</v>
      </c>
      <c r="P100" s="28">
        <f>SUMPRODUCT(('ILC Report'!$A$2:$A$8000='Active WWML'!$A100)*('ILC Report'!$BB$2:$BB$8000='Active WWML'!P$4)*('ILC Report'!$F$2:$F$8000))</f>
        <v>0</v>
      </c>
      <c r="Q100" s="28">
        <f>SUMPRODUCT(('ILC Report'!$A$2:$A$8000='Active WWML'!$A100)*('ILC Report'!$BB$2:$BB$8000='Active WWML'!Q$4)*('ILC Report'!$F$2:$F$8000))</f>
        <v>0</v>
      </c>
      <c r="R100" s="28">
        <f>SUMPRODUCT(('ILC Report'!$A$2:$A$8000='Active WWML'!$A100)*('ILC Report'!$BB$2:$BB$8000='Active WWML'!R$4)*('ILC Report'!$F$2:$F$8000))</f>
        <v>0</v>
      </c>
      <c r="S100" s="28">
        <f>SUMPRODUCT(('ILC Report'!$A$2:$A$8000='Active WWML'!$A100)*('ILC Report'!$BB$2:$BB$8000='Active WWML'!S$4)*('ILC Report'!$F$2:$F$8000))</f>
        <v>0</v>
      </c>
      <c r="T100" s="28">
        <f>SUMPRODUCT(('ILC Report'!$A$2:$A$8000='Active WWML'!$A100)*('ILC Report'!$BB$2:$BB$8000='Active WWML'!T$4)*('ILC Report'!$F$2:$F$8000))</f>
        <v>0</v>
      </c>
      <c r="U100" s="28">
        <f>SUMPRODUCT(('ILC Report'!$A$2:$A$8000='Active WWML'!$A100)*('ILC Report'!$BB$2:$BB$8000='Active WWML'!U$4)*('ILC Report'!$F$2:$F$8000))</f>
        <v>0</v>
      </c>
      <c r="V100" s="28">
        <f>SUMPRODUCT(('ILC Report'!$A$2:$A$8000='Active WWML'!$A100)*('ILC Report'!$BB$2:$BB$8000='Active WWML'!V$4)*('ILC Report'!$F$2:$F$8000))</f>
        <v>0</v>
      </c>
      <c r="W100" s="28">
        <f>SUMPRODUCT(('ILC Report'!$A$2:$A$8000='Active WWML'!$A100)*('ILC Report'!$BB$2:$BB$8000='Active WWML'!W$4)*('ILC Report'!$F$2:$F$8000))</f>
        <v>0</v>
      </c>
      <c r="X100" s="28">
        <f>SUMPRODUCT(('ILC Report'!$A$2:$A$8000='Active WWML'!$A100)*('ILC Report'!$BB$2:$BB$8000='Active WWML'!X$4)*('ILC Report'!$F$2:$F$8000))</f>
        <v>0</v>
      </c>
      <c r="Y100" s="28">
        <f>SUMPRODUCT(('ILC Report'!$A$2:$A$8000='Active WWML'!$A100)*('ILC Report'!$BB$2:$BB$8000='Active WWML'!Y$4)*('ILC Report'!$F$2:$F$8000))</f>
        <v>0</v>
      </c>
      <c r="Z100" s="28">
        <f>SUMPRODUCT(('ILC Report'!$A$2:$A$8000='Active WWML'!$A100)*('ILC Report'!$BB$2:$BB$8000='Active WWML'!Z$4)*('ILC Report'!$F$2:$F$8000))</f>
        <v>0</v>
      </c>
      <c r="AA100" s="28">
        <f>SUMPRODUCT(('ILC Report'!$A$2:$A$8000='Active WWML'!$A100)*('ILC Report'!$BB$2:$BB$8000='Active WWML'!AA$4)*('ILC Report'!$F$2:$F$8000))</f>
        <v>0</v>
      </c>
      <c r="AB100" s="28">
        <f>SUMPRODUCT(('ILC Report'!$A$2:$A$8000='Active WWML'!$A100)*('ILC Report'!$BB$2:$BB$8000='Active WWML'!AB$4)*('ILC Report'!$F$2:$F$8000))</f>
        <v>0</v>
      </c>
      <c r="AC100" s="28">
        <f>SUMPRODUCT(('ILC Report'!$A$2:$A$8000='Active WWML'!$A100)*('ILC Report'!$BB$2:$BB$8000='Active WWML'!AC$4)*('ILC Report'!$F$2:$F$8000))</f>
        <v>0</v>
      </c>
      <c r="AD100" s="28">
        <f>SUMPRODUCT(('ILC Report'!$A$2:$A$8000='Active WWML'!$A100)*('ILC Report'!$BB$2:$BB$8000='Active WWML'!AD$4)*('ILC Report'!$F$2:$F$8000))</f>
        <v>0</v>
      </c>
      <c r="AE100" s="28">
        <f>SUMPRODUCT(('ILC Report'!$A$2:$A$8000='Active WWML'!$A100)*('ILC Report'!$BB$2:$BB$8000='Active WWML'!AE$4)*('ILC Report'!$F$2:$F$8000))</f>
        <v>0</v>
      </c>
      <c r="AG100" s="28">
        <f>SUMPRODUCT(('ILC Report'!$A$2:$A$8000='Active WWML'!$A100)*('ILC Report'!$H$2:$H$8000='Active WWML'!AG$4)*('ILC Report'!$F$2:$F$8000))</f>
        <v>0</v>
      </c>
      <c r="AH100" s="28">
        <f>SUMPRODUCT(('ILC Report'!$A$2:$A$8000='Active WWML'!$A100)*('ILC Report'!$H$2:$H$8000='Active WWML'!AH$4)*('ILC Report'!$F$2:$F$8000))</f>
        <v>0</v>
      </c>
      <c r="AI100" s="28">
        <f>SUMPRODUCT(('ILC Report'!$A$2:$A$8000='Active WWML'!$A100)*('ILC Report'!$H$2:$H$8000='Active WWML'!AI$4)*('ILC Report'!$F$2:$F$8000))</f>
        <v>0</v>
      </c>
      <c r="AJ100" s="28">
        <f>SUMPRODUCT(('ILC Report'!$A$2:$A$8000='Active WWML'!$A100)*('ILC Report'!$H$2:$H$8000='Active WWML'!AJ$4)*('ILC Report'!$F$2:$F$8000))</f>
        <v>0</v>
      </c>
      <c r="AK100" s="28">
        <f t="shared" si="7"/>
        <v>0</v>
      </c>
    </row>
    <row r="101" spans="1:37" x14ac:dyDescent="0.3">
      <c r="A101" s="40">
        <v>2023</v>
      </c>
      <c r="B101" s="11" t="s">
        <v>1208</v>
      </c>
      <c r="C101" s="11" t="s">
        <v>1164</v>
      </c>
      <c r="D101" s="11" t="s">
        <v>1185</v>
      </c>
      <c r="E101" s="11" t="s">
        <v>1680</v>
      </c>
      <c r="G101" s="28">
        <f>SUMPRODUCT(('ILC Report'!$A$2:$A$8000='Active WWML'!$A101)*('ILC Report'!$BA$2:$BA$8000='Active WWML'!G$4)*('ILC Report'!$F$2:$F$8000))</f>
        <v>0</v>
      </c>
      <c r="H101" s="28">
        <f>SUMPRODUCT(('ILC Report'!$A$2:$A$8000='Active WWML'!$A101)*('ILC Report'!$BA$2:$BA$8000='Active WWML'!H$4)*('ILC Report'!$F$2:$F$8000))</f>
        <v>0</v>
      </c>
      <c r="I101" s="28">
        <f>SUMPRODUCT(('ILC Report'!$A$2:$A$8000='Active WWML'!$A101)*('ILC Report'!$BA$2:$BA$8000='Active WWML'!I$4)*('ILC Report'!$F$2:$F$8000))</f>
        <v>0</v>
      </c>
      <c r="K101" s="28" t="str">
        <f t="shared" si="4"/>
        <v>0</v>
      </c>
      <c r="L101" s="28" t="str">
        <f t="shared" si="5"/>
        <v>0</v>
      </c>
      <c r="M101" s="28" t="str">
        <f t="shared" si="6"/>
        <v>0</v>
      </c>
      <c r="O101" s="28">
        <f>SUMPRODUCT(('ILC Report'!$A$2:$A$8000='Active WWML'!$A101)*('ILC Report'!$BB$2:$BB$8000='Active WWML'!O$4)*('ILC Report'!$F$2:$F$8000))</f>
        <v>0</v>
      </c>
      <c r="P101" s="28">
        <f>SUMPRODUCT(('ILC Report'!$A$2:$A$8000='Active WWML'!$A101)*('ILC Report'!$BB$2:$BB$8000='Active WWML'!P$4)*('ILC Report'!$F$2:$F$8000))</f>
        <v>0</v>
      </c>
      <c r="Q101" s="28">
        <f>SUMPRODUCT(('ILC Report'!$A$2:$A$8000='Active WWML'!$A101)*('ILC Report'!$BB$2:$BB$8000='Active WWML'!Q$4)*('ILC Report'!$F$2:$F$8000))</f>
        <v>0</v>
      </c>
      <c r="R101" s="28">
        <f>SUMPRODUCT(('ILC Report'!$A$2:$A$8000='Active WWML'!$A101)*('ILC Report'!$BB$2:$BB$8000='Active WWML'!R$4)*('ILC Report'!$F$2:$F$8000))</f>
        <v>0</v>
      </c>
      <c r="S101" s="28">
        <f>SUMPRODUCT(('ILC Report'!$A$2:$A$8000='Active WWML'!$A101)*('ILC Report'!$BB$2:$BB$8000='Active WWML'!S$4)*('ILC Report'!$F$2:$F$8000))</f>
        <v>0</v>
      </c>
      <c r="T101" s="28">
        <f>SUMPRODUCT(('ILC Report'!$A$2:$A$8000='Active WWML'!$A101)*('ILC Report'!$BB$2:$BB$8000='Active WWML'!T$4)*('ILC Report'!$F$2:$F$8000))</f>
        <v>0</v>
      </c>
      <c r="U101" s="28">
        <f>SUMPRODUCT(('ILC Report'!$A$2:$A$8000='Active WWML'!$A101)*('ILC Report'!$BB$2:$BB$8000='Active WWML'!U$4)*('ILC Report'!$F$2:$F$8000))</f>
        <v>0</v>
      </c>
      <c r="V101" s="28">
        <f>SUMPRODUCT(('ILC Report'!$A$2:$A$8000='Active WWML'!$A101)*('ILC Report'!$BB$2:$BB$8000='Active WWML'!V$4)*('ILC Report'!$F$2:$F$8000))</f>
        <v>0</v>
      </c>
      <c r="W101" s="28">
        <f>SUMPRODUCT(('ILC Report'!$A$2:$A$8000='Active WWML'!$A101)*('ILC Report'!$BB$2:$BB$8000='Active WWML'!W$4)*('ILC Report'!$F$2:$F$8000))</f>
        <v>0</v>
      </c>
      <c r="X101" s="28">
        <f>SUMPRODUCT(('ILC Report'!$A$2:$A$8000='Active WWML'!$A101)*('ILC Report'!$BB$2:$BB$8000='Active WWML'!X$4)*('ILC Report'!$F$2:$F$8000))</f>
        <v>0</v>
      </c>
      <c r="Y101" s="28">
        <f>SUMPRODUCT(('ILC Report'!$A$2:$A$8000='Active WWML'!$A101)*('ILC Report'!$BB$2:$BB$8000='Active WWML'!Y$4)*('ILC Report'!$F$2:$F$8000))</f>
        <v>0</v>
      </c>
      <c r="Z101" s="28">
        <f>SUMPRODUCT(('ILC Report'!$A$2:$A$8000='Active WWML'!$A101)*('ILC Report'!$BB$2:$BB$8000='Active WWML'!Z$4)*('ILC Report'!$F$2:$F$8000))</f>
        <v>0</v>
      </c>
      <c r="AA101" s="28">
        <f>SUMPRODUCT(('ILC Report'!$A$2:$A$8000='Active WWML'!$A101)*('ILC Report'!$BB$2:$BB$8000='Active WWML'!AA$4)*('ILC Report'!$F$2:$F$8000))</f>
        <v>0</v>
      </c>
      <c r="AB101" s="28">
        <f>SUMPRODUCT(('ILC Report'!$A$2:$A$8000='Active WWML'!$A101)*('ILC Report'!$BB$2:$BB$8000='Active WWML'!AB$4)*('ILC Report'!$F$2:$F$8000))</f>
        <v>0</v>
      </c>
      <c r="AC101" s="28">
        <f>SUMPRODUCT(('ILC Report'!$A$2:$A$8000='Active WWML'!$A101)*('ILC Report'!$BB$2:$BB$8000='Active WWML'!AC$4)*('ILC Report'!$F$2:$F$8000))</f>
        <v>0</v>
      </c>
      <c r="AD101" s="28">
        <f>SUMPRODUCT(('ILC Report'!$A$2:$A$8000='Active WWML'!$A101)*('ILC Report'!$BB$2:$BB$8000='Active WWML'!AD$4)*('ILC Report'!$F$2:$F$8000))</f>
        <v>0</v>
      </c>
      <c r="AE101" s="28">
        <f>SUMPRODUCT(('ILC Report'!$A$2:$A$8000='Active WWML'!$A101)*('ILC Report'!$BB$2:$BB$8000='Active WWML'!AE$4)*('ILC Report'!$F$2:$F$8000))</f>
        <v>0</v>
      </c>
      <c r="AG101" s="28">
        <f>SUMPRODUCT(('ILC Report'!$A$2:$A$8000='Active WWML'!$A101)*('ILC Report'!$H$2:$H$8000='Active WWML'!AG$4)*('ILC Report'!$F$2:$F$8000))</f>
        <v>0</v>
      </c>
      <c r="AH101" s="28">
        <f>SUMPRODUCT(('ILC Report'!$A$2:$A$8000='Active WWML'!$A101)*('ILC Report'!$H$2:$H$8000='Active WWML'!AH$4)*('ILC Report'!$F$2:$F$8000))</f>
        <v>0</v>
      </c>
      <c r="AI101" s="28">
        <f>SUMPRODUCT(('ILC Report'!$A$2:$A$8000='Active WWML'!$A101)*('ILC Report'!$H$2:$H$8000='Active WWML'!AI$4)*('ILC Report'!$F$2:$F$8000))</f>
        <v>0</v>
      </c>
      <c r="AJ101" s="28">
        <f>SUMPRODUCT(('ILC Report'!$A$2:$A$8000='Active WWML'!$A101)*('ILC Report'!$H$2:$H$8000='Active WWML'!AJ$4)*('ILC Report'!$F$2:$F$8000))</f>
        <v>0</v>
      </c>
      <c r="AK101" s="28">
        <f t="shared" si="7"/>
        <v>0</v>
      </c>
    </row>
    <row r="102" spans="1:37" x14ac:dyDescent="0.3">
      <c r="A102" s="40" t="s">
        <v>903</v>
      </c>
      <c r="B102" s="11" t="s">
        <v>1289</v>
      </c>
      <c r="C102" s="11" t="s">
        <v>51</v>
      </c>
      <c r="D102" s="11" t="s">
        <v>1185</v>
      </c>
      <c r="E102" s="11" t="s">
        <v>1680</v>
      </c>
      <c r="G102" s="28">
        <f>SUMPRODUCT(('ILC Report'!$A$2:$A$8000='Active WWML'!$A102)*('ILC Report'!$BA$2:$BA$8000='Active WWML'!G$4)*('ILC Report'!$F$2:$F$8000))</f>
        <v>0</v>
      </c>
      <c r="H102" s="28">
        <f>SUMPRODUCT(('ILC Report'!$A$2:$A$8000='Active WWML'!$A102)*('ILC Report'!$BA$2:$BA$8000='Active WWML'!H$4)*('ILC Report'!$F$2:$F$8000))</f>
        <v>0</v>
      </c>
      <c r="I102" s="28">
        <f>SUMPRODUCT(('ILC Report'!$A$2:$A$8000='Active WWML'!$A102)*('ILC Report'!$BA$2:$BA$8000='Active WWML'!I$4)*('ILC Report'!$F$2:$F$8000))</f>
        <v>0</v>
      </c>
      <c r="K102" s="28" t="str">
        <f t="shared" si="4"/>
        <v>0</v>
      </c>
      <c r="L102" s="28" t="str">
        <f t="shared" si="5"/>
        <v>0</v>
      </c>
      <c r="M102" s="28" t="str">
        <f t="shared" si="6"/>
        <v>0</v>
      </c>
      <c r="O102" s="28">
        <f>SUMPRODUCT(('ILC Report'!$A$2:$A$8000='Active WWML'!$A102)*('ILC Report'!$BB$2:$BB$8000='Active WWML'!O$4)*('ILC Report'!$F$2:$F$8000))</f>
        <v>0</v>
      </c>
      <c r="P102" s="28">
        <f>SUMPRODUCT(('ILC Report'!$A$2:$A$8000='Active WWML'!$A102)*('ILC Report'!$BB$2:$BB$8000='Active WWML'!P$4)*('ILC Report'!$F$2:$F$8000))</f>
        <v>0</v>
      </c>
      <c r="Q102" s="28">
        <f>SUMPRODUCT(('ILC Report'!$A$2:$A$8000='Active WWML'!$A102)*('ILC Report'!$BB$2:$BB$8000='Active WWML'!Q$4)*('ILC Report'!$F$2:$F$8000))</f>
        <v>0</v>
      </c>
      <c r="R102" s="28">
        <f>SUMPRODUCT(('ILC Report'!$A$2:$A$8000='Active WWML'!$A102)*('ILC Report'!$BB$2:$BB$8000='Active WWML'!R$4)*('ILC Report'!$F$2:$F$8000))</f>
        <v>0</v>
      </c>
      <c r="S102" s="28">
        <f>SUMPRODUCT(('ILC Report'!$A$2:$A$8000='Active WWML'!$A102)*('ILC Report'!$BB$2:$BB$8000='Active WWML'!S$4)*('ILC Report'!$F$2:$F$8000))</f>
        <v>0</v>
      </c>
      <c r="T102" s="28">
        <f>SUMPRODUCT(('ILC Report'!$A$2:$A$8000='Active WWML'!$A102)*('ILC Report'!$BB$2:$BB$8000='Active WWML'!T$4)*('ILC Report'!$F$2:$F$8000))</f>
        <v>0</v>
      </c>
      <c r="U102" s="28">
        <f>SUMPRODUCT(('ILC Report'!$A$2:$A$8000='Active WWML'!$A102)*('ILC Report'!$BB$2:$BB$8000='Active WWML'!U$4)*('ILC Report'!$F$2:$F$8000))</f>
        <v>0</v>
      </c>
      <c r="V102" s="28">
        <f>SUMPRODUCT(('ILC Report'!$A$2:$A$8000='Active WWML'!$A102)*('ILC Report'!$BB$2:$BB$8000='Active WWML'!V$4)*('ILC Report'!$F$2:$F$8000))</f>
        <v>0</v>
      </c>
      <c r="W102" s="28">
        <f>SUMPRODUCT(('ILC Report'!$A$2:$A$8000='Active WWML'!$A102)*('ILC Report'!$BB$2:$BB$8000='Active WWML'!W$4)*('ILC Report'!$F$2:$F$8000))</f>
        <v>0</v>
      </c>
      <c r="X102" s="28">
        <f>SUMPRODUCT(('ILC Report'!$A$2:$A$8000='Active WWML'!$A102)*('ILC Report'!$BB$2:$BB$8000='Active WWML'!X$4)*('ILC Report'!$F$2:$F$8000))</f>
        <v>0</v>
      </c>
      <c r="Y102" s="28">
        <f>SUMPRODUCT(('ILC Report'!$A$2:$A$8000='Active WWML'!$A102)*('ILC Report'!$BB$2:$BB$8000='Active WWML'!Y$4)*('ILC Report'!$F$2:$F$8000))</f>
        <v>0</v>
      </c>
      <c r="Z102" s="28">
        <f>SUMPRODUCT(('ILC Report'!$A$2:$A$8000='Active WWML'!$A102)*('ILC Report'!$BB$2:$BB$8000='Active WWML'!Z$4)*('ILC Report'!$F$2:$F$8000))</f>
        <v>0</v>
      </c>
      <c r="AA102" s="28">
        <f>SUMPRODUCT(('ILC Report'!$A$2:$A$8000='Active WWML'!$A102)*('ILC Report'!$BB$2:$BB$8000='Active WWML'!AA$4)*('ILC Report'!$F$2:$F$8000))</f>
        <v>0</v>
      </c>
      <c r="AB102" s="28">
        <f>SUMPRODUCT(('ILC Report'!$A$2:$A$8000='Active WWML'!$A102)*('ILC Report'!$BB$2:$BB$8000='Active WWML'!AB$4)*('ILC Report'!$F$2:$F$8000))</f>
        <v>0</v>
      </c>
      <c r="AC102" s="28">
        <f>SUMPRODUCT(('ILC Report'!$A$2:$A$8000='Active WWML'!$A102)*('ILC Report'!$BB$2:$BB$8000='Active WWML'!AC$4)*('ILC Report'!$F$2:$F$8000))</f>
        <v>0</v>
      </c>
      <c r="AD102" s="28">
        <f>SUMPRODUCT(('ILC Report'!$A$2:$A$8000='Active WWML'!$A102)*('ILC Report'!$BB$2:$BB$8000='Active WWML'!AD$4)*('ILC Report'!$F$2:$F$8000))</f>
        <v>0</v>
      </c>
      <c r="AE102" s="28">
        <f>SUMPRODUCT(('ILC Report'!$A$2:$A$8000='Active WWML'!$A102)*('ILC Report'!$BB$2:$BB$8000='Active WWML'!AE$4)*('ILC Report'!$F$2:$F$8000))</f>
        <v>0</v>
      </c>
      <c r="AG102" s="28">
        <f>SUMPRODUCT(('ILC Report'!$A$2:$A$8000='Active WWML'!$A102)*('ILC Report'!$H$2:$H$8000='Active WWML'!AG$4)*('ILC Report'!$F$2:$F$8000))</f>
        <v>0</v>
      </c>
      <c r="AH102" s="28">
        <f>SUMPRODUCT(('ILC Report'!$A$2:$A$8000='Active WWML'!$A102)*('ILC Report'!$H$2:$H$8000='Active WWML'!AH$4)*('ILC Report'!$F$2:$F$8000))</f>
        <v>0</v>
      </c>
      <c r="AI102" s="28">
        <f>SUMPRODUCT(('ILC Report'!$A$2:$A$8000='Active WWML'!$A102)*('ILC Report'!$H$2:$H$8000='Active WWML'!AI$4)*('ILC Report'!$F$2:$F$8000))</f>
        <v>0</v>
      </c>
      <c r="AJ102" s="28">
        <f>SUMPRODUCT(('ILC Report'!$A$2:$A$8000='Active WWML'!$A102)*('ILC Report'!$H$2:$H$8000='Active WWML'!AJ$4)*('ILC Report'!$F$2:$F$8000))</f>
        <v>0</v>
      </c>
      <c r="AK102" s="28">
        <f t="shared" si="7"/>
        <v>0</v>
      </c>
    </row>
    <row r="103" spans="1:37" x14ac:dyDescent="0.3">
      <c r="A103" s="40">
        <v>83647</v>
      </c>
      <c r="B103" s="11" t="s">
        <v>1308</v>
      </c>
      <c r="C103" s="11" t="s">
        <v>1154</v>
      </c>
      <c r="D103" s="11" t="s">
        <v>1185</v>
      </c>
      <c r="E103" s="11" t="s">
        <v>1680</v>
      </c>
      <c r="G103" s="28">
        <f>SUMPRODUCT(('ILC Report'!$A$2:$A$8000='Active WWML'!$A103)*('ILC Report'!$BA$2:$BA$8000='Active WWML'!G$4)*('ILC Report'!$F$2:$F$8000))</f>
        <v>0</v>
      </c>
      <c r="H103" s="28">
        <f>SUMPRODUCT(('ILC Report'!$A$2:$A$8000='Active WWML'!$A103)*('ILC Report'!$BA$2:$BA$8000='Active WWML'!H$4)*('ILC Report'!$F$2:$F$8000))</f>
        <v>0</v>
      </c>
      <c r="I103" s="28">
        <f>SUMPRODUCT(('ILC Report'!$A$2:$A$8000='Active WWML'!$A103)*('ILC Report'!$BA$2:$BA$8000='Active WWML'!I$4)*('ILC Report'!$F$2:$F$8000))</f>
        <v>0</v>
      </c>
      <c r="K103" s="28" t="str">
        <f t="shared" si="4"/>
        <v>0</v>
      </c>
      <c r="L103" s="28" t="str">
        <f t="shared" si="5"/>
        <v>0</v>
      </c>
      <c r="M103" s="28" t="str">
        <f t="shared" si="6"/>
        <v>0</v>
      </c>
      <c r="O103" s="28">
        <f>SUMPRODUCT(('ILC Report'!$A$2:$A$8000='Active WWML'!$A103)*('ILC Report'!$BB$2:$BB$8000='Active WWML'!O$4)*('ILC Report'!$F$2:$F$8000))</f>
        <v>0</v>
      </c>
      <c r="P103" s="28">
        <f>SUMPRODUCT(('ILC Report'!$A$2:$A$8000='Active WWML'!$A103)*('ILC Report'!$BB$2:$BB$8000='Active WWML'!P$4)*('ILC Report'!$F$2:$F$8000))</f>
        <v>0</v>
      </c>
      <c r="Q103" s="28">
        <f>SUMPRODUCT(('ILC Report'!$A$2:$A$8000='Active WWML'!$A103)*('ILC Report'!$BB$2:$BB$8000='Active WWML'!Q$4)*('ILC Report'!$F$2:$F$8000))</f>
        <v>0</v>
      </c>
      <c r="R103" s="28">
        <f>SUMPRODUCT(('ILC Report'!$A$2:$A$8000='Active WWML'!$A103)*('ILC Report'!$BB$2:$BB$8000='Active WWML'!R$4)*('ILC Report'!$F$2:$F$8000))</f>
        <v>0</v>
      </c>
      <c r="S103" s="28">
        <f>SUMPRODUCT(('ILC Report'!$A$2:$A$8000='Active WWML'!$A103)*('ILC Report'!$BB$2:$BB$8000='Active WWML'!S$4)*('ILC Report'!$F$2:$F$8000))</f>
        <v>0</v>
      </c>
      <c r="T103" s="28">
        <f>SUMPRODUCT(('ILC Report'!$A$2:$A$8000='Active WWML'!$A103)*('ILC Report'!$BB$2:$BB$8000='Active WWML'!T$4)*('ILC Report'!$F$2:$F$8000))</f>
        <v>0</v>
      </c>
      <c r="U103" s="28">
        <f>SUMPRODUCT(('ILC Report'!$A$2:$A$8000='Active WWML'!$A103)*('ILC Report'!$BB$2:$BB$8000='Active WWML'!U$4)*('ILC Report'!$F$2:$F$8000))</f>
        <v>0</v>
      </c>
      <c r="V103" s="28">
        <f>SUMPRODUCT(('ILC Report'!$A$2:$A$8000='Active WWML'!$A103)*('ILC Report'!$BB$2:$BB$8000='Active WWML'!V$4)*('ILC Report'!$F$2:$F$8000))</f>
        <v>0</v>
      </c>
      <c r="W103" s="28">
        <f>SUMPRODUCT(('ILC Report'!$A$2:$A$8000='Active WWML'!$A103)*('ILC Report'!$BB$2:$BB$8000='Active WWML'!W$4)*('ILC Report'!$F$2:$F$8000))</f>
        <v>0</v>
      </c>
      <c r="X103" s="28">
        <f>SUMPRODUCT(('ILC Report'!$A$2:$A$8000='Active WWML'!$A103)*('ILC Report'!$BB$2:$BB$8000='Active WWML'!X$4)*('ILC Report'!$F$2:$F$8000))</f>
        <v>0</v>
      </c>
      <c r="Y103" s="28">
        <f>SUMPRODUCT(('ILC Report'!$A$2:$A$8000='Active WWML'!$A103)*('ILC Report'!$BB$2:$BB$8000='Active WWML'!Y$4)*('ILC Report'!$F$2:$F$8000))</f>
        <v>0</v>
      </c>
      <c r="Z103" s="28">
        <f>SUMPRODUCT(('ILC Report'!$A$2:$A$8000='Active WWML'!$A103)*('ILC Report'!$BB$2:$BB$8000='Active WWML'!Z$4)*('ILC Report'!$F$2:$F$8000))</f>
        <v>0</v>
      </c>
      <c r="AA103" s="28">
        <f>SUMPRODUCT(('ILC Report'!$A$2:$A$8000='Active WWML'!$A103)*('ILC Report'!$BB$2:$BB$8000='Active WWML'!AA$4)*('ILC Report'!$F$2:$F$8000))</f>
        <v>0</v>
      </c>
      <c r="AB103" s="28">
        <f>SUMPRODUCT(('ILC Report'!$A$2:$A$8000='Active WWML'!$A103)*('ILC Report'!$BB$2:$BB$8000='Active WWML'!AB$4)*('ILC Report'!$F$2:$F$8000))</f>
        <v>0</v>
      </c>
      <c r="AC103" s="28">
        <f>SUMPRODUCT(('ILC Report'!$A$2:$A$8000='Active WWML'!$A103)*('ILC Report'!$BB$2:$BB$8000='Active WWML'!AC$4)*('ILC Report'!$F$2:$F$8000))</f>
        <v>0</v>
      </c>
      <c r="AD103" s="28">
        <f>SUMPRODUCT(('ILC Report'!$A$2:$A$8000='Active WWML'!$A103)*('ILC Report'!$BB$2:$BB$8000='Active WWML'!AD$4)*('ILC Report'!$F$2:$F$8000))</f>
        <v>0</v>
      </c>
      <c r="AE103" s="28">
        <f>SUMPRODUCT(('ILC Report'!$A$2:$A$8000='Active WWML'!$A103)*('ILC Report'!$BB$2:$BB$8000='Active WWML'!AE$4)*('ILC Report'!$F$2:$F$8000))</f>
        <v>0</v>
      </c>
      <c r="AG103" s="28">
        <f>SUMPRODUCT(('ILC Report'!$A$2:$A$8000='Active WWML'!$A103)*('ILC Report'!$H$2:$H$8000='Active WWML'!AG$4)*('ILC Report'!$F$2:$F$8000))</f>
        <v>0</v>
      </c>
      <c r="AH103" s="28">
        <f>SUMPRODUCT(('ILC Report'!$A$2:$A$8000='Active WWML'!$A103)*('ILC Report'!$H$2:$H$8000='Active WWML'!AH$4)*('ILC Report'!$F$2:$F$8000))</f>
        <v>0</v>
      </c>
      <c r="AI103" s="28">
        <f>SUMPRODUCT(('ILC Report'!$A$2:$A$8000='Active WWML'!$A103)*('ILC Report'!$H$2:$H$8000='Active WWML'!AI$4)*('ILC Report'!$F$2:$F$8000))</f>
        <v>0</v>
      </c>
      <c r="AJ103" s="28">
        <f>SUMPRODUCT(('ILC Report'!$A$2:$A$8000='Active WWML'!$A103)*('ILC Report'!$H$2:$H$8000='Active WWML'!AJ$4)*('ILC Report'!$F$2:$F$8000))</f>
        <v>0</v>
      </c>
      <c r="AK103" s="28">
        <f t="shared" si="7"/>
        <v>0</v>
      </c>
    </row>
    <row r="104" spans="1:37" x14ac:dyDescent="0.3">
      <c r="A104" s="40" t="s">
        <v>859</v>
      </c>
      <c r="B104" s="11" t="s">
        <v>1190</v>
      </c>
      <c r="C104" s="11" t="s">
        <v>1158</v>
      </c>
      <c r="D104" s="11" t="s">
        <v>1155</v>
      </c>
      <c r="E104" s="11" t="s">
        <v>1156</v>
      </c>
      <c r="G104" s="28">
        <f>SUMPRODUCT(('ILC Report'!$A$2:$A$8000='Active WWML'!$A104)*('ILC Report'!$BA$2:$BA$8000='Active WWML'!G$4)*('ILC Report'!$F$2:$F$8000))</f>
        <v>0</v>
      </c>
      <c r="H104" s="28">
        <f>SUMPRODUCT(('ILC Report'!$A$2:$A$8000='Active WWML'!$A104)*('ILC Report'!$BA$2:$BA$8000='Active WWML'!H$4)*('ILC Report'!$F$2:$F$8000))</f>
        <v>0</v>
      </c>
      <c r="I104" s="28">
        <f>SUMPRODUCT(('ILC Report'!$A$2:$A$8000='Active WWML'!$A104)*('ILC Report'!$BA$2:$BA$8000='Active WWML'!I$4)*('ILC Report'!$F$2:$F$8000))</f>
        <v>0</v>
      </c>
      <c r="K104" s="28" t="str">
        <f t="shared" si="4"/>
        <v>0</v>
      </c>
      <c r="L104" s="28" t="str">
        <f t="shared" si="5"/>
        <v>0</v>
      </c>
      <c r="M104" s="28" t="str">
        <f t="shared" si="6"/>
        <v>0</v>
      </c>
      <c r="O104" s="28">
        <f>SUMPRODUCT(('ILC Report'!$A$2:$A$8000='Active WWML'!$A104)*('ILC Report'!$BB$2:$BB$8000='Active WWML'!O$4)*('ILC Report'!$F$2:$F$8000))</f>
        <v>0</v>
      </c>
      <c r="P104" s="28">
        <f>SUMPRODUCT(('ILC Report'!$A$2:$A$8000='Active WWML'!$A104)*('ILC Report'!$BB$2:$BB$8000='Active WWML'!P$4)*('ILC Report'!$F$2:$F$8000))</f>
        <v>0</v>
      </c>
      <c r="Q104" s="28">
        <f>SUMPRODUCT(('ILC Report'!$A$2:$A$8000='Active WWML'!$A104)*('ILC Report'!$BB$2:$BB$8000='Active WWML'!Q$4)*('ILC Report'!$F$2:$F$8000))</f>
        <v>0</v>
      </c>
      <c r="R104" s="28">
        <f>SUMPRODUCT(('ILC Report'!$A$2:$A$8000='Active WWML'!$A104)*('ILC Report'!$BB$2:$BB$8000='Active WWML'!R$4)*('ILC Report'!$F$2:$F$8000))</f>
        <v>0</v>
      </c>
      <c r="S104" s="28">
        <f>SUMPRODUCT(('ILC Report'!$A$2:$A$8000='Active WWML'!$A104)*('ILC Report'!$BB$2:$BB$8000='Active WWML'!S$4)*('ILC Report'!$F$2:$F$8000))</f>
        <v>0</v>
      </c>
      <c r="T104" s="28">
        <f>SUMPRODUCT(('ILC Report'!$A$2:$A$8000='Active WWML'!$A104)*('ILC Report'!$BB$2:$BB$8000='Active WWML'!T$4)*('ILC Report'!$F$2:$F$8000))</f>
        <v>0</v>
      </c>
      <c r="U104" s="28">
        <f>SUMPRODUCT(('ILC Report'!$A$2:$A$8000='Active WWML'!$A104)*('ILC Report'!$BB$2:$BB$8000='Active WWML'!U$4)*('ILC Report'!$F$2:$F$8000))</f>
        <v>0</v>
      </c>
      <c r="V104" s="28">
        <f>SUMPRODUCT(('ILC Report'!$A$2:$A$8000='Active WWML'!$A104)*('ILC Report'!$BB$2:$BB$8000='Active WWML'!V$4)*('ILC Report'!$F$2:$F$8000))</f>
        <v>0</v>
      </c>
      <c r="W104" s="28">
        <f>SUMPRODUCT(('ILC Report'!$A$2:$A$8000='Active WWML'!$A104)*('ILC Report'!$BB$2:$BB$8000='Active WWML'!W$4)*('ILC Report'!$F$2:$F$8000))</f>
        <v>0</v>
      </c>
      <c r="X104" s="28">
        <f>SUMPRODUCT(('ILC Report'!$A$2:$A$8000='Active WWML'!$A104)*('ILC Report'!$BB$2:$BB$8000='Active WWML'!X$4)*('ILC Report'!$F$2:$F$8000))</f>
        <v>0</v>
      </c>
      <c r="Y104" s="28">
        <f>SUMPRODUCT(('ILC Report'!$A$2:$A$8000='Active WWML'!$A104)*('ILC Report'!$BB$2:$BB$8000='Active WWML'!Y$4)*('ILC Report'!$F$2:$F$8000))</f>
        <v>0</v>
      </c>
      <c r="Z104" s="28">
        <f>SUMPRODUCT(('ILC Report'!$A$2:$A$8000='Active WWML'!$A104)*('ILC Report'!$BB$2:$BB$8000='Active WWML'!Z$4)*('ILC Report'!$F$2:$F$8000))</f>
        <v>0</v>
      </c>
      <c r="AA104" s="28">
        <f>SUMPRODUCT(('ILC Report'!$A$2:$A$8000='Active WWML'!$A104)*('ILC Report'!$BB$2:$BB$8000='Active WWML'!AA$4)*('ILC Report'!$F$2:$F$8000))</f>
        <v>0</v>
      </c>
      <c r="AB104" s="28">
        <f>SUMPRODUCT(('ILC Report'!$A$2:$A$8000='Active WWML'!$A104)*('ILC Report'!$BB$2:$BB$8000='Active WWML'!AB$4)*('ILC Report'!$F$2:$F$8000))</f>
        <v>0</v>
      </c>
      <c r="AC104" s="28">
        <f>SUMPRODUCT(('ILC Report'!$A$2:$A$8000='Active WWML'!$A104)*('ILC Report'!$BB$2:$BB$8000='Active WWML'!AC$4)*('ILC Report'!$F$2:$F$8000))</f>
        <v>0</v>
      </c>
      <c r="AD104" s="28">
        <f>SUMPRODUCT(('ILC Report'!$A$2:$A$8000='Active WWML'!$A104)*('ILC Report'!$BB$2:$BB$8000='Active WWML'!AD$4)*('ILC Report'!$F$2:$F$8000))</f>
        <v>0</v>
      </c>
      <c r="AE104" s="28">
        <f>SUMPRODUCT(('ILC Report'!$A$2:$A$8000='Active WWML'!$A104)*('ILC Report'!$BB$2:$BB$8000='Active WWML'!AE$4)*('ILC Report'!$F$2:$F$8000))</f>
        <v>0</v>
      </c>
      <c r="AG104" s="28">
        <f>SUMPRODUCT(('ILC Report'!$A$2:$A$8000='Active WWML'!$A104)*('ILC Report'!$H$2:$H$8000='Active WWML'!AG$4)*('ILC Report'!$F$2:$F$8000))</f>
        <v>0</v>
      </c>
      <c r="AH104" s="28">
        <f>SUMPRODUCT(('ILC Report'!$A$2:$A$8000='Active WWML'!$A104)*('ILC Report'!$H$2:$H$8000='Active WWML'!AH$4)*('ILC Report'!$F$2:$F$8000))</f>
        <v>0</v>
      </c>
      <c r="AI104" s="28">
        <f>SUMPRODUCT(('ILC Report'!$A$2:$A$8000='Active WWML'!$A104)*('ILC Report'!$H$2:$H$8000='Active WWML'!AI$4)*('ILC Report'!$F$2:$F$8000))</f>
        <v>0</v>
      </c>
      <c r="AJ104" s="28">
        <f>SUMPRODUCT(('ILC Report'!$A$2:$A$8000='Active WWML'!$A104)*('ILC Report'!$H$2:$H$8000='Active WWML'!AJ$4)*('ILC Report'!$F$2:$F$8000))</f>
        <v>0</v>
      </c>
      <c r="AK104" s="28">
        <f t="shared" si="7"/>
        <v>0</v>
      </c>
    </row>
    <row r="105" spans="1:37" x14ac:dyDescent="0.3">
      <c r="A105" s="40" t="s">
        <v>1659</v>
      </c>
      <c r="B105" s="11" t="s">
        <v>1674</v>
      </c>
      <c r="C105" s="11" t="s">
        <v>1163</v>
      </c>
      <c r="D105" s="11" t="s">
        <v>1155</v>
      </c>
      <c r="E105" s="11" t="s">
        <v>1156</v>
      </c>
      <c r="G105" s="28">
        <f>SUMPRODUCT(('ILC Report'!$A$2:$A$8000='Active WWML'!$A105)*('ILC Report'!$BA$2:$BA$8000='Active WWML'!G$4)*('ILC Report'!$F$2:$F$8000))</f>
        <v>0</v>
      </c>
      <c r="H105" s="28">
        <f>SUMPRODUCT(('ILC Report'!$A$2:$A$8000='Active WWML'!$A105)*('ILC Report'!$BA$2:$BA$8000='Active WWML'!H$4)*('ILC Report'!$F$2:$F$8000))</f>
        <v>0</v>
      </c>
      <c r="I105" s="28">
        <f>SUMPRODUCT(('ILC Report'!$A$2:$A$8000='Active WWML'!$A105)*('ILC Report'!$BA$2:$BA$8000='Active WWML'!I$4)*('ILC Report'!$F$2:$F$8000))</f>
        <v>0</v>
      </c>
      <c r="K105" s="28" t="str">
        <f t="shared" si="4"/>
        <v>0</v>
      </c>
      <c r="L105" s="28" t="str">
        <f t="shared" si="5"/>
        <v>0</v>
      </c>
      <c r="M105" s="28" t="str">
        <f t="shared" si="6"/>
        <v>0</v>
      </c>
      <c r="O105" s="28">
        <f>SUMPRODUCT(('ILC Report'!$A$2:$A$8000='Active WWML'!$A105)*('ILC Report'!$BB$2:$BB$8000='Active WWML'!O$4)*('ILC Report'!$F$2:$F$8000))</f>
        <v>0</v>
      </c>
      <c r="P105" s="28">
        <f>SUMPRODUCT(('ILC Report'!$A$2:$A$8000='Active WWML'!$A105)*('ILC Report'!$BB$2:$BB$8000='Active WWML'!P$4)*('ILC Report'!$F$2:$F$8000))</f>
        <v>0</v>
      </c>
      <c r="Q105" s="28">
        <f>SUMPRODUCT(('ILC Report'!$A$2:$A$8000='Active WWML'!$A105)*('ILC Report'!$BB$2:$BB$8000='Active WWML'!Q$4)*('ILC Report'!$F$2:$F$8000))</f>
        <v>0</v>
      </c>
      <c r="R105" s="28">
        <f>SUMPRODUCT(('ILC Report'!$A$2:$A$8000='Active WWML'!$A105)*('ILC Report'!$BB$2:$BB$8000='Active WWML'!R$4)*('ILC Report'!$F$2:$F$8000))</f>
        <v>0</v>
      </c>
      <c r="S105" s="28">
        <f>SUMPRODUCT(('ILC Report'!$A$2:$A$8000='Active WWML'!$A105)*('ILC Report'!$BB$2:$BB$8000='Active WWML'!S$4)*('ILC Report'!$F$2:$F$8000))</f>
        <v>0</v>
      </c>
      <c r="T105" s="28">
        <f>SUMPRODUCT(('ILC Report'!$A$2:$A$8000='Active WWML'!$A105)*('ILC Report'!$BB$2:$BB$8000='Active WWML'!T$4)*('ILC Report'!$F$2:$F$8000))</f>
        <v>0</v>
      </c>
      <c r="U105" s="28">
        <f>SUMPRODUCT(('ILC Report'!$A$2:$A$8000='Active WWML'!$A105)*('ILC Report'!$BB$2:$BB$8000='Active WWML'!U$4)*('ILC Report'!$F$2:$F$8000))</f>
        <v>0</v>
      </c>
      <c r="V105" s="28">
        <f>SUMPRODUCT(('ILC Report'!$A$2:$A$8000='Active WWML'!$A105)*('ILC Report'!$BB$2:$BB$8000='Active WWML'!V$4)*('ILC Report'!$F$2:$F$8000))</f>
        <v>0</v>
      </c>
      <c r="W105" s="28">
        <f>SUMPRODUCT(('ILC Report'!$A$2:$A$8000='Active WWML'!$A105)*('ILC Report'!$BB$2:$BB$8000='Active WWML'!W$4)*('ILC Report'!$F$2:$F$8000))</f>
        <v>0</v>
      </c>
      <c r="X105" s="28">
        <f>SUMPRODUCT(('ILC Report'!$A$2:$A$8000='Active WWML'!$A105)*('ILC Report'!$BB$2:$BB$8000='Active WWML'!X$4)*('ILC Report'!$F$2:$F$8000))</f>
        <v>0</v>
      </c>
      <c r="Y105" s="28">
        <f>SUMPRODUCT(('ILC Report'!$A$2:$A$8000='Active WWML'!$A105)*('ILC Report'!$BB$2:$BB$8000='Active WWML'!Y$4)*('ILC Report'!$F$2:$F$8000))</f>
        <v>0</v>
      </c>
      <c r="Z105" s="28">
        <f>SUMPRODUCT(('ILC Report'!$A$2:$A$8000='Active WWML'!$A105)*('ILC Report'!$BB$2:$BB$8000='Active WWML'!Z$4)*('ILC Report'!$F$2:$F$8000))</f>
        <v>0</v>
      </c>
      <c r="AA105" s="28">
        <f>SUMPRODUCT(('ILC Report'!$A$2:$A$8000='Active WWML'!$A105)*('ILC Report'!$BB$2:$BB$8000='Active WWML'!AA$4)*('ILC Report'!$F$2:$F$8000))</f>
        <v>0</v>
      </c>
      <c r="AB105" s="28">
        <f>SUMPRODUCT(('ILC Report'!$A$2:$A$8000='Active WWML'!$A105)*('ILC Report'!$BB$2:$BB$8000='Active WWML'!AB$4)*('ILC Report'!$F$2:$F$8000))</f>
        <v>0</v>
      </c>
      <c r="AC105" s="28">
        <f>SUMPRODUCT(('ILC Report'!$A$2:$A$8000='Active WWML'!$A105)*('ILC Report'!$BB$2:$BB$8000='Active WWML'!AC$4)*('ILC Report'!$F$2:$F$8000))</f>
        <v>0</v>
      </c>
      <c r="AD105" s="28">
        <f>SUMPRODUCT(('ILC Report'!$A$2:$A$8000='Active WWML'!$A105)*('ILC Report'!$BB$2:$BB$8000='Active WWML'!AD$4)*('ILC Report'!$F$2:$F$8000))</f>
        <v>0</v>
      </c>
      <c r="AE105" s="28">
        <f>SUMPRODUCT(('ILC Report'!$A$2:$A$8000='Active WWML'!$A105)*('ILC Report'!$BB$2:$BB$8000='Active WWML'!AE$4)*('ILC Report'!$F$2:$F$8000))</f>
        <v>0</v>
      </c>
      <c r="AG105" s="28">
        <f>SUMPRODUCT(('ILC Report'!$A$2:$A$8000='Active WWML'!$A105)*('ILC Report'!$H$2:$H$8000='Active WWML'!AG$4)*('ILC Report'!$F$2:$F$8000))</f>
        <v>0</v>
      </c>
      <c r="AH105" s="28">
        <f>SUMPRODUCT(('ILC Report'!$A$2:$A$8000='Active WWML'!$A105)*('ILC Report'!$H$2:$H$8000='Active WWML'!AH$4)*('ILC Report'!$F$2:$F$8000))</f>
        <v>0</v>
      </c>
      <c r="AI105" s="28">
        <f>SUMPRODUCT(('ILC Report'!$A$2:$A$8000='Active WWML'!$A105)*('ILC Report'!$H$2:$H$8000='Active WWML'!AI$4)*('ILC Report'!$F$2:$F$8000))</f>
        <v>0</v>
      </c>
      <c r="AJ105" s="28">
        <f>SUMPRODUCT(('ILC Report'!$A$2:$A$8000='Active WWML'!$A105)*('ILC Report'!$H$2:$H$8000='Active WWML'!AJ$4)*('ILC Report'!$F$2:$F$8000))</f>
        <v>0</v>
      </c>
      <c r="AK105" s="28">
        <f t="shared" si="7"/>
        <v>0</v>
      </c>
    </row>
    <row r="106" spans="1:37" x14ac:dyDescent="0.3">
      <c r="A106" s="40" t="s">
        <v>964</v>
      </c>
      <c r="B106" s="11" t="s">
        <v>1277</v>
      </c>
      <c r="C106" s="11" t="s">
        <v>1236</v>
      </c>
      <c r="D106" s="11" t="s">
        <v>1175</v>
      </c>
      <c r="E106" s="11" t="s">
        <v>1680</v>
      </c>
      <c r="G106" s="28">
        <f>SUMPRODUCT(('ILC Report'!$A$2:$A$8000='Active WWML'!$A106)*('ILC Report'!$BA$2:$BA$8000='Active WWML'!G$4)*('ILC Report'!$F$2:$F$8000))</f>
        <v>0</v>
      </c>
      <c r="H106" s="28">
        <f>SUMPRODUCT(('ILC Report'!$A$2:$A$8000='Active WWML'!$A106)*('ILC Report'!$BA$2:$BA$8000='Active WWML'!H$4)*('ILC Report'!$F$2:$F$8000))</f>
        <v>0</v>
      </c>
      <c r="I106" s="28">
        <f>SUMPRODUCT(('ILC Report'!$A$2:$A$8000='Active WWML'!$A106)*('ILC Report'!$BA$2:$BA$8000='Active WWML'!I$4)*('ILC Report'!$F$2:$F$8000))</f>
        <v>0</v>
      </c>
      <c r="K106" s="28" t="str">
        <f t="shared" si="4"/>
        <v>0</v>
      </c>
      <c r="L106" s="28" t="str">
        <f t="shared" si="5"/>
        <v>0</v>
      </c>
      <c r="M106" s="28" t="str">
        <f t="shared" si="6"/>
        <v>0</v>
      </c>
      <c r="O106" s="28">
        <f>SUMPRODUCT(('ILC Report'!$A$2:$A$8000='Active WWML'!$A106)*('ILC Report'!$BB$2:$BB$8000='Active WWML'!O$4)*('ILC Report'!$F$2:$F$8000))</f>
        <v>0</v>
      </c>
      <c r="P106" s="28">
        <f>SUMPRODUCT(('ILC Report'!$A$2:$A$8000='Active WWML'!$A106)*('ILC Report'!$BB$2:$BB$8000='Active WWML'!P$4)*('ILC Report'!$F$2:$F$8000))</f>
        <v>0</v>
      </c>
      <c r="Q106" s="28">
        <f>SUMPRODUCT(('ILC Report'!$A$2:$A$8000='Active WWML'!$A106)*('ILC Report'!$BB$2:$BB$8000='Active WWML'!Q$4)*('ILC Report'!$F$2:$F$8000))</f>
        <v>0</v>
      </c>
      <c r="R106" s="28">
        <f>SUMPRODUCT(('ILC Report'!$A$2:$A$8000='Active WWML'!$A106)*('ILC Report'!$BB$2:$BB$8000='Active WWML'!R$4)*('ILC Report'!$F$2:$F$8000))</f>
        <v>0</v>
      </c>
      <c r="S106" s="28">
        <f>SUMPRODUCT(('ILC Report'!$A$2:$A$8000='Active WWML'!$A106)*('ILC Report'!$BB$2:$BB$8000='Active WWML'!S$4)*('ILC Report'!$F$2:$F$8000))</f>
        <v>0</v>
      </c>
      <c r="T106" s="28">
        <f>SUMPRODUCT(('ILC Report'!$A$2:$A$8000='Active WWML'!$A106)*('ILC Report'!$BB$2:$BB$8000='Active WWML'!T$4)*('ILC Report'!$F$2:$F$8000))</f>
        <v>0</v>
      </c>
      <c r="U106" s="28">
        <f>SUMPRODUCT(('ILC Report'!$A$2:$A$8000='Active WWML'!$A106)*('ILC Report'!$BB$2:$BB$8000='Active WWML'!U$4)*('ILC Report'!$F$2:$F$8000))</f>
        <v>0</v>
      </c>
      <c r="V106" s="28">
        <f>SUMPRODUCT(('ILC Report'!$A$2:$A$8000='Active WWML'!$A106)*('ILC Report'!$BB$2:$BB$8000='Active WWML'!V$4)*('ILC Report'!$F$2:$F$8000))</f>
        <v>0</v>
      </c>
      <c r="W106" s="28">
        <f>SUMPRODUCT(('ILC Report'!$A$2:$A$8000='Active WWML'!$A106)*('ILC Report'!$BB$2:$BB$8000='Active WWML'!W$4)*('ILC Report'!$F$2:$F$8000))</f>
        <v>0</v>
      </c>
      <c r="X106" s="28">
        <f>SUMPRODUCT(('ILC Report'!$A$2:$A$8000='Active WWML'!$A106)*('ILC Report'!$BB$2:$BB$8000='Active WWML'!X$4)*('ILC Report'!$F$2:$F$8000))</f>
        <v>0</v>
      </c>
      <c r="Y106" s="28">
        <f>SUMPRODUCT(('ILC Report'!$A$2:$A$8000='Active WWML'!$A106)*('ILC Report'!$BB$2:$BB$8000='Active WWML'!Y$4)*('ILC Report'!$F$2:$F$8000))</f>
        <v>0</v>
      </c>
      <c r="Z106" s="28">
        <f>SUMPRODUCT(('ILC Report'!$A$2:$A$8000='Active WWML'!$A106)*('ILC Report'!$BB$2:$BB$8000='Active WWML'!Z$4)*('ILC Report'!$F$2:$F$8000))</f>
        <v>0</v>
      </c>
      <c r="AA106" s="28">
        <f>SUMPRODUCT(('ILC Report'!$A$2:$A$8000='Active WWML'!$A106)*('ILC Report'!$BB$2:$BB$8000='Active WWML'!AA$4)*('ILC Report'!$F$2:$F$8000))</f>
        <v>0</v>
      </c>
      <c r="AB106" s="28">
        <f>SUMPRODUCT(('ILC Report'!$A$2:$A$8000='Active WWML'!$A106)*('ILC Report'!$BB$2:$BB$8000='Active WWML'!AB$4)*('ILC Report'!$F$2:$F$8000))</f>
        <v>0</v>
      </c>
      <c r="AC106" s="28">
        <f>SUMPRODUCT(('ILC Report'!$A$2:$A$8000='Active WWML'!$A106)*('ILC Report'!$BB$2:$BB$8000='Active WWML'!AC$4)*('ILC Report'!$F$2:$F$8000))</f>
        <v>0</v>
      </c>
      <c r="AD106" s="28">
        <f>SUMPRODUCT(('ILC Report'!$A$2:$A$8000='Active WWML'!$A106)*('ILC Report'!$BB$2:$BB$8000='Active WWML'!AD$4)*('ILC Report'!$F$2:$F$8000))</f>
        <v>0</v>
      </c>
      <c r="AE106" s="28">
        <f>SUMPRODUCT(('ILC Report'!$A$2:$A$8000='Active WWML'!$A106)*('ILC Report'!$BB$2:$BB$8000='Active WWML'!AE$4)*('ILC Report'!$F$2:$F$8000))</f>
        <v>0</v>
      </c>
      <c r="AG106" s="28">
        <f>SUMPRODUCT(('ILC Report'!$A$2:$A$8000='Active WWML'!$A106)*('ILC Report'!$H$2:$H$8000='Active WWML'!AG$4)*('ILC Report'!$F$2:$F$8000))</f>
        <v>0</v>
      </c>
      <c r="AH106" s="28">
        <f>SUMPRODUCT(('ILC Report'!$A$2:$A$8000='Active WWML'!$A106)*('ILC Report'!$H$2:$H$8000='Active WWML'!AH$4)*('ILC Report'!$F$2:$F$8000))</f>
        <v>0</v>
      </c>
      <c r="AI106" s="28">
        <f>SUMPRODUCT(('ILC Report'!$A$2:$A$8000='Active WWML'!$A106)*('ILC Report'!$H$2:$H$8000='Active WWML'!AI$4)*('ILC Report'!$F$2:$F$8000))</f>
        <v>0</v>
      </c>
      <c r="AJ106" s="28">
        <f>SUMPRODUCT(('ILC Report'!$A$2:$A$8000='Active WWML'!$A106)*('ILC Report'!$H$2:$H$8000='Active WWML'!AJ$4)*('ILC Report'!$F$2:$F$8000))</f>
        <v>0</v>
      </c>
      <c r="AK106" s="28">
        <f t="shared" si="7"/>
        <v>0</v>
      </c>
    </row>
    <row r="107" spans="1:37" x14ac:dyDescent="0.3">
      <c r="A107" s="40" t="s">
        <v>838</v>
      </c>
      <c r="B107" s="11" t="s">
        <v>1281</v>
      </c>
      <c r="C107" s="11" t="s">
        <v>1158</v>
      </c>
      <c r="D107" s="11" t="s">
        <v>1155</v>
      </c>
      <c r="E107" s="11" t="s">
        <v>1156</v>
      </c>
      <c r="G107" s="28">
        <f>SUMPRODUCT(('ILC Report'!$A$2:$A$8000='Active WWML'!$A107)*('ILC Report'!$BA$2:$BA$8000='Active WWML'!G$4)*('ILC Report'!$F$2:$F$8000))</f>
        <v>0</v>
      </c>
      <c r="H107" s="28">
        <f>SUMPRODUCT(('ILC Report'!$A$2:$A$8000='Active WWML'!$A107)*('ILC Report'!$BA$2:$BA$8000='Active WWML'!H$4)*('ILC Report'!$F$2:$F$8000))</f>
        <v>0</v>
      </c>
      <c r="I107" s="28">
        <f>SUMPRODUCT(('ILC Report'!$A$2:$A$8000='Active WWML'!$A107)*('ILC Report'!$BA$2:$BA$8000='Active WWML'!I$4)*('ILC Report'!$F$2:$F$8000))</f>
        <v>0</v>
      </c>
      <c r="K107" s="28" t="str">
        <f t="shared" si="4"/>
        <v>0</v>
      </c>
      <c r="L107" s="28" t="str">
        <f t="shared" si="5"/>
        <v>0</v>
      </c>
      <c r="M107" s="28" t="str">
        <f t="shared" si="6"/>
        <v>0</v>
      </c>
      <c r="O107" s="28">
        <f>SUMPRODUCT(('ILC Report'!$A$2:$A$8000='Active WWML'!$A107)*('ILC Report'!$BB$2:$BB$8000='Active WWML'!O$4)*('ILC Report'!$F$2:$F$8000))</f>
        <v>0</v>
      </c>
      <c r="P107" s="28">
        <f>SUMPRODUCT(('ILC Report'!$A$2:$A$8000='Active WWML'!$A107)*('ILC Report'!$BB$2:$BB$8000='Active WWML'!P$4)*('ILC Report'!$F$2:$F$8000))</f>
        <v>0</v>
      </c>
      <c r="Q107" s="28">
        <f>SUMPRODUCT(('ILC Report'!$A$2:$A$8000='Active WWML'!$A107)*('ILC Report'!$BB$2:$BB$8000='Active WWML'!Q$4)*('ILC Report'!$F$2:$F$8000))</f>
        <v>0</v>
      </c>
      <c r="R107" s="28">
        <f>SUMPRODUCT(('ILC Report'!$A$2:$A$8000='Active WWML'!$A107)*('ILC Report'!$BB$2:$BB$8000='Active WWML'!R$4)*('ILC Report'!$F$2:$F$8000))</f>
        <v>0</v>
      </c>
      <c r="S107" s="28">
        <f>SUMPRODUCT(('ILC Report'!$A$2:$A$8000='Active WWML'!$A107)*('ILC Report'!$BB$2:$BB$8000='Active WWML'!S$4)*('ILC Report'!$F$2:$F$8000))</f>
        <v>0</v>
      </c>
      <c r="T107" s="28">
        <f>SUMPRODUCT(('ILC Report'!$A$2:$A$8000='Active WWML'!$A107)*('ILC Report'!$BB$2:$BB$8000='Active WWML'!T$4)*('ILC Report'!$F$2:$F$8000))</f>
        <v>0</v>
      </c>
      <c r="U107" s="28">
        <f>SUMPRODUCT(('ILC Report'!$A$2:$A$8000='Active WWML'!$A107)*('ILC Report'!$BB$2:$BB$8000='Active WWML'!U$4)*('ILC Report'!$F$2:$F$8000))</f>
        <v>0</v>
      </c>
      <c r="V107" s="28">
        <f>SUMPRODUCT(('ILC Report'!$A$2:$A$8000='Active WWML'!$A107)*('ILC Report'!$BB$2:$BB$8000='Active WWML'!V$4)*('ILC Report'!$F$2:$F$8000))</f>
        <v>0</v>
      </c>
      <c r="W107" s="28">
        <f>SUMPRODUCT(('ILC Report'!$A$2:$A$8000='Active WWML'!$A107)*('ILC Report'!$BB$2:$BB$8000='Active WWML'!W$4)*('ILC Report'!$F$2:$F$8000))</f>
        <v>0</v>
      </c>
      <c r="X107" s="28">
        <f>SUMPRODUCT(('ILC Report'!$A$2:$A$8000='Active WWML'!$A107)*('ILC Report'!$BB$2:$BB$8000='Active WWML'!X$4)*('ILC Report'!$F$2:$F$8000))</f>
        <v>0</v>
      </c>
      <c r="Y107" s="28">
        <f>SUMPRODUCT(('ILC Report'!$A$2:$A$8000='Active WWML'!$A107)*('ILC Report'!$BB$2:$BB$8000='Active WWML'!Y$4)*('ILC Report'!$F$2:$F$8000))</f>
        <v>0</v>
      </c>
      <c r="Z107" s="28">
        <f>SUMPRODUCT(('ILC Report'!$A$2:$A$8000='Active WWML'!$A107)*('ILC Report'!$BB$2:$BB$8000='Active WWML'!Z$4)*('ILC Report'!$F$2:$F$8000))</f>
        <v>0</v>
      </c>
      <c r="AA107" s="28">
        <f>SUMPRODUCT(('ILC Report'!$A$2:$A$8000='Active WWML'!$A107)*('ILC Report'!$BB$2:$BB$8000='Active WWML'!AA$4)*('ILC Report'!$F$2:$F$8000))</f>
        <v>0</v>
      </c>
      <c r="AB107" s="28">
        <f>SUMPRODUCT(('ILC Report'!$A$2:$A$8000='Active WWML'!$A107)*('ILC Report'!$BB$2:$BB$8000='Active WWML'!AB$4)*('ILC Report'!$F$2:$F$8000))</f>
        <v>0</v>
      </c>
      <c r="AC107" s="28">
        <f>SUMPRODUCT(('ILC Report'!$A$2:$A$8000='Active WWML'!$A107)*('ILC Report'!$BB$2:$BB$8000='Active WWML'!AC$4)*('ILC Report'!$F$2:$F$8000))</f>
        <v>0</v>
      </c>
      <c r="AD107" s="28">
        <f>SUMPRODUCT(('ILC Report'!$A$2:$A$8000='Active WWML'!$A107)*('ILC Report'!$BB$2:$BB$8000='Active WWML'!AD$4)*('ILC Report'!$F$2:$F$8000))</f>
        <v>0</v>
      </c>
      <c r="AE107" s="28">
        <f>SUMPRODUCT(('ILC Report'!$A$2:$A$8000='Active WWML'!$A107)*('ILC Report'!$BB$2:$BB$8000='Active WWML'!AE$4)*('ILC Report'!$F$2:$F$8000))</f>
        <v>0</v>
      </c>
      <c r="AG107" s="28">
        <f>SUMPRODUCT(('ILC Report'!$A$2:$A$8000='Active WWML'!$A107)*('ILC Report'!$H$2:$H$8000='Active WWML'!AG$4)*('ILC Report'!$F$2:$F$8000))</f>
        <v>0</v>
      </c>
      <c r="AH107" s="28">
        <f>SUMPRODUCT(('ILC Report'!$A$2:$A$8000='Active WWML'!$A107)*('ILC Report'!$H$2:$H$8000='Active WWML'!AH$4)*('ILC Report'!$F$2:$F$8000))</f>
        <v>0</v>
      </c>
      <c r="AI107" s="28">
        <f>SUMPRODUCT(('ILC Report'!$A$2:$A$8000='Active WWML'!$A107)*('ILC Report'!$H$2:$H$8000='Active WWML'!AI$4)*('ILC Report'!$F$2:$F$8000))</f>
        <v>0</v>
      </c>
      <c r="AJ107" s="28">
        <f>SUMPRODUCT(('ILC Report'!$A$2:$A$8000='Active WWML'!$A107)*('ILC Report'!$H$2:$H$8000='Active WWML'!AJ$4)*('ILC Report'!$F$2:$F$8000))</f>
        <v>0</v>
      </c>
      <c r="AK107" s="28">
        <f t="shared" si="7"/>
        <v>0</v>
      </c>
    </row>
    <row r="108" spans="1:37" x14ac:dyDescent="0.3">
      <c r="A108" s="40" t="s">
        <v>852</v>
      </c>
      <c r="B108" s="11" t="s">
        <v>1178</v>
      </c>
      <c r="C108" s="11" t="s">
        <v>1164</v>
      </c>
      <c r="D108" s="11" t="s">
        <v>1155</v>
      </c>
      <c r="E108" s="11" t="s">
        <v>1156</v>
      </c>
      <c r="G108" s="28">
        <f>SUMPRODUCT(('ILC Report'!$A$2:$A$8000='Active WWML'!$A108)*('ILC Report'!$BA$2:$BA$8000='Active WWML'!G$4)*('ILC Report'!$F$2:$F$8000))</f>
        <v>0</v>
      </c>
      <c r="H108" s="28">
        <f>SUMPRODUCT(('ILC Report'!$A$2:$A$8000='Active WWML'!$A108)*('ILC Report'!$BA$2:$BA$8000='Active WWML'!H$4)*('ILC Report'!$F$2:$F$8000))</f>
        <v>0</v>
      </c>
      <c r="I108" s="28">
        <f>SUMPRODUCT(('ILC Report'!$A$2:$A$8000='Active WWML'!$A108)*('ILC Report'!$BA$2:$BA$8000='Active WWML'!I$4)*('ILC Report'!$F$2:$F$8000))</f>
        <v>0</v>
      </c>
      <c r="K108" s="28" t="str">
        <f t="shared" si="4"/>
        <v>0</v>
      </c>
      <c r="L108" s="28" t="str">
        <f t="shared" si="5"/>
        <v>0</v>
      </c>
      <c r="M108" s="28" t="str">
        <f t="shared" si="6"/>
        <v>0</v>
      </c>
      <c r="O108" s="28">
        <f>SUMPRODUCT(('ILC Report'!$A$2:$A$8000='Active WWML'!$A108)*('ILC Report'!$BB$2:$BB$8000='Active WWML'!O$4)*('ILC Report'!$F$2:$F$8000))</f>
        <v>0</v>
      </c>
      <c r="P108" s="28">
        <f>SUMPRODUCT(('ILC Report'!$A$2:$A$8000='Active WWML'!$A108)*('ILC Report'!$BB$2:$BB$8000='Active WWML'!P$4)*('ILC Report'!$F$2:$F$8000))</f>
        <v>0</v>
      </c>
      <c r="Q108" s="28">
        <f>SUMPRODUCT(('ILC Report'!$A$2:$A$8000='Active WWML'!$A108)*('ILC Report'!$BB$2:$BB$8000='Active WWML'!Q$4)*('ILC Report'!$F$2:$F$8000))</f>
        <v>0</v>
      </c>
      <c r="R108" s="28">
        <f>SUMPRODUCT(('ILC Report'!$A$2:$A$8000='Active WWML'!$A108)*('ILC Report'!$BB$2:$BB$8000='Active WWML'!R$4)*('ILC Report'!$F$2:$F$8000))</f>
        <v>0</v>
      </c>
      <c r="S108" s="28">
        <f>SUMPRODUCT(('ILC Report'!$A$2:$A$8000='Active WWML'!$A108)*('ILC Report'!$BB$2:$BB$8000='Active WWML'!S$4)*('ILC Report'!$F$2:$F$8000))</f>
        <v>0</v>
      </c>
      <c r="T108" s="28">
        <f>SUMPRODUCT(('ILC Report'!$A$2:$A$8000='Active WWML'!$A108)*('ILC Report'!$BB$2:$BB$8000='Active WWML'!T$4)*('ILC Report'!$F$2:$F$8000))</f>
        <v>0</v>
      </c>
      <c r="U108" s="28">
        <f>SUMPRODUCT(('ILC Report'!$A$2:$A$8000='Active WWML'!$A108)*('ILC Report'!$BB$2:$BB$8000='Active WWML'!U$4)*('ILC Report'!$F$2:$F$8000))</f>
        <v>0</v>
      </c>
      <c r="V108" s="28">
        <f>SUMPRODUCT(('ILC Report'!$A$2:$A$8000='Active WWML'!$A108)*('ILC Report'!$BB$2:$BB$8000='Active WWML'!V$4)*('ILC Report'!$F$2:$F$8000))</f>
        <v>0</v>
      </c>
      <c r="W108" s="28">
        <f>SUMPRODUCT(('ILC Report'!$A$2:$A$8000='Active WWML'!$A108)*('ILC Report'!$BB$2:$BB$8000='Active WWML'!W$4)*('ILC Report'!$F$2:$F$8000))</f>
        <v>0</v>
      </c>
      <c r="X108" s="28">
        <f>SUMPRODUCT(('ILC Report'!$A$2:$A$8000='Active WWML'!$A108)*('ILC Report'!$BB$2:$BB$8000='Active WWML'!X$4)*('ILC Report'!$F$2:$F$8000))</f>
        <v>0</v>
      </c>
      <c r="Y108" s="28">
        <f>SUMPRODUCT(('ILC Report'!$A$2:$A$8000='Active WWML'!$A108)*('ILC Report'!$BB$2:$BB$8000='Active WWML'!Y$4)*('ILC Report'!$F$2:$F$8000))</f>
        <v>0</v>
      </c>
      <c r="Z108" s="28">
        <f>SUMPRODUCT(('ILC Report'!$A$2:$A$8000='Active WWML'!$A108)*('ILC Report'!$BB$2:$BB$8000='Active WWML'!Z$4)*('ILC Report'!$F$2:$F$8000))</f>
        <v>0</v>
      </c>
      <c r="AA108" s="28">
        <f>SUMPRODUCT(('ILC Report'!$A$2:$A$8000='Active WWML'!$A108)*('ILC Report'!$BB$2:$BB$8000='Active WWML'!AA$4)*('ILC Report'!$F$2:$F$8000))</f>
        <v>0</v>
      </c>
      <c r="AB108" s="28">
        <f>SUMPRODUCT(('ILC Report'!$A$2:$A$8000='Active WWML'!$A108)*('ILC Report'!$BB$2:$BB$8000='Active WWML'!AB$4)*('ILC Report'!$F$2:$F$8000))</f>
        <v>0</v>
      </c>
      <c r="AC108" s="28">
        <f>SUMPRODUCT(('ILC Report'!$A$2:$A$8000='Active WWML'!$A108)*('ILC Report'!$BB$2:$BB$8000='Active WWML'!AC$4)*('ILC Report'!$F$2:$F$8000))</f>
        <v>0</v>
      </c>
      <c r="AD108" s="28">
        <f>SUMPRODUCT(('ILC Report'!$A$2:$A$8000='Active WWML'!$A108)*('ILC Report'!$BB$2:$BB$8000='Active WWML'!AD$4)*('ILC Report'!$F$2:$F$8000))</f>
        <v>0</v>
      </c>
      <c r="AE108" s="28">
        <f>SUMPRODUCT(('ILC Report'!$A$2:$A$8000='Active WWML'!$A108)*('ILC Report'!$BB$2:$BB$8000='Active WWML'!AE$4)*('ILC Report'!$F$2:$F$8000))</f>
        <v>0</v>
      </c>
      <c r="AG108" s="28">
        <f>SUMPRODUCT(('ILC Report'!$A$2:$A$8000='Active WWML'!$A108)*('ILC Report'!$H$2:$H$8000='Active WWML'!AG$4)*('ILC Report'!$F$2:$F$8000))</f>
        <v>0</v>
      </c>
      <c r="AH108" s="28">
        <f>SUMPRODUCT(('ILC Report'!$A$2:$A$8000='Active WWML'!$A108)*('ILC Report'!$H$2:$H$8000='Active WWML'!AH$4)*('ILC Report'!$F$2:$F$8000))</f>
        <v>0</v>
      </c>
      <c r="AI108" s="28">
        <f>SUMPRODUCT(('ILC Report'!$A$2:$A$8000='Active WWML'!$A108)*('ILC Report'!$H$2:$H$8000='Active WWML'!AI$4)*('ILC Report'!$F$2:$F$8000))</f>
        <v>0</v>
      </c>
      <c r="AJ108" s="28">
        <f>SUMPRODUCT(('ILC Report'!$A$2:$A$8000='Active WWML'!$A108)*('ILC Report'!$H$2:$H$8000='Active WWML'!AJ$4)*('ILC Report'!$F$2:$F$8000))</f>
        <v>0</v>
      </c>
      <c r="AK108" s="28">
        <f t="shared" si="7"/>
        <v>0</v>
      </c>
    </row>
    <row r="109" spans="1:37" x14ac:dyDescent="0.3">
      <c r="A109" s="40" t="s">
        <v>906</v>
      </c>
      <c r="B109" s="11" t="s">
        <v>1241</v>
      </c>
      <c r="C109" s="11" t="s">
        <v>1154</v>
      </c>
      <c r="D109" s="11" t="s">
        <v>1155</v>
      </c>
      <c r="E109" s="11" t="s">
        <v>1156</v>
      </c>
      <c r="G109" s="28">
        <f>SUMPRODUCT(('ILC Report'!$A$2:$A$8000='Active WWML'!$A109)*('ILC Report'!$BA$2:$BA$8000='Active WWML'!G$4)*('ILC Report'!$F$2:$F$8000))</f>
        <v>0</v>
      </c>
      <c r="H109" s="28">
        <f>SUMPRODUCT(('ILC Report'!$A$2:$A$8000='Active WWML'!$A109)*('ILC Report'!$BA$2:$BA$8000='Active WWML'!H$4)*('ILC Report'!$F$2:$F$8000))</f>
        <v>0</v>
      </c>
      <c r="I109" s="28">
        <f>SUMPRODUCT(('ILC Report'!$A$2:$A$8000='Active WWML'!$A109)*('ILC Report'!$BA$2:$BA$8000='Active WWML'!I$4)*('ILC Report'!$F$2:$F$8000))</f>
        <v>0</v>
      </c>
      <c r="K109" s="28" t="str">
        <f t="shared" si="4"/>
        <v>0</v>
      </c>
      <c r="L109" s="28" t="str">
        <f t="shared" si="5"/>
        <v>0</v>
      </c>
      <c r="M109" s="28" t="str">
        <f t="shared" si="6"/>
        <v>0</v>
      </c>
      <c r="O109" s="28">
        <f>SUMPRODUCT(('ILC Report'!$A$2:$A$8000='Active WWML'!$A109)*('ILC Report'!$BB$2:$BB$8000='Active WWML'!O$4)*('ILC Report'!$F$2:$F$8000))</f>
        <v>0</v>
      </c>
      <c r="P109" s="28">
        <f>SUMPRODUCT(('ILC Report'!$A$2:$A$8000='Active WWML'!$A109)*('ILC Report'!$BB$2:$BB$8000='Active WWML'!P$4)*('ILC Report'!$F$2:$F$8000))</f>
        <v>0</v>
      </c>
      <c r="Q109" s="28">
        <f>SUMPRODUCT(('ILC Report'!$A$2:$A$8000='Active WWML'!$A109)*('ILC Report'!$BB$2:$BB$8000='Active WWML'!Q$4)*('ILC Report'!$F$2:$F$8000))</f>
        <v>0</v>
      </c>
      <c r="R109" s="28">
        <f>SUMPRODUCT(('ILC Report'!$A$2:$A$8000='Active WWML'!$A109)*('ILC Report'!$BB$2:$BB$8000='Active WWML'!R$4)*('ILC Report'!$F$2:$F$8000))</f>
        <v>0</v>
      </c>
      <c r="S109" s="28">
        <f>SUMPRODUCT(('ILC Report'!$A$2:$A$8000='Active WWML'!$A109)*('ILC Report'!$BB$2:$BB$8000='Active WWML'!S$4)*('ILC Report'!$F$2:$F$8000))</f>
        <v>0</v>
      </c>
      <c r="T109" s="28">
        <f>SUMPRODUCT(('ILC Report'!$A$2:$A$8000='Active WWML'!$A109)*('ILC Report'!$BB$2:$BB$8000='Active WWML'!T$4)*('ILC Report'!$F$2:$F$8000))</f>
        <v>0</v>
      </c>
      <c r="U109" s="28">
        <f>SUMPRODUCT(('ILC Report'!$A$2:$A$8000='Active WWML'!$A109)*('ILC Report'!$BB$2:$BB$8000='Active WWML'!U$4)*('ILC Report'!$F$2:$F$8000))</f>
        <v>0</v>
      </c>
      <c r="V109" s="28">
        <f>SUMPRODUCT(('ILC Report'!$A$2:$A$8000='Active WWML'!$A109)*('ILC Report'!$BB$2:$BB$8000='Active WWML'!V$4)*('ILC Report'!$F$2:$F$8000))</f>
        <v>0</v>
      </c>
      <c r="W109" s="28">
        <f>SUMPRODUCT(('ILC Report'!$A$2:$A$8000='Active WWML'!$A109)*('ILC Report'!$BB$2:$BB$8000='Active WWML'!W$4)*('ILC Report'!$F$2:$F$8000))</f>
        <v>0</v>
      </c>
      <c r="X109" s="28">
        <f>SUMPRODUCT(('ILC Report'!$A$2:$A$8000='Active WWML'!$A109)*('ILC Report'!$BB$2:$BB$8000='Active WWML'!X$4)*('ILC Report'!$F$2:$F$8000))</f>
        <v>0</v>
      </c>
      <c r="Y109" s="28">
        <f>SUMPRODUCT(('ILC Report'!$A$2:$A$8000='Active WWML'!$A109)*('ILC Report'!$BB$2:$BB$8000='Active WWML'!Y$4)*('ILC Report'!$F$2:$F$8000))</f>
        <v>0</v>
      </c>
      <c r="Z109" s="28">
        <f>SUMPRODUCT(('ILC Report'!$A$2:$A$8000='Active WWML'!$A109)*('ILC Report'!$BB$2:$BB$8000='Active WWML'!Z$4)*('ILC Report'!$F$2:$F$8000))</f>
        <v>0</v>
      </c>
      <c r="AA109" s="28">
        <f>SUMPRODUCT(('ILC Report'!$A$2:$A$8000='Active WWML'!$A109)*('ILC Report'!$BB$2:$BB$8000='Active WWML'!AA$4)*('ILC Report'!$F$2:$F$8000))</f>
        <v>0</v>
      </c>
      <c r="AB109" s="28">
        <f>SUMPRODUCT(('ILC Report'!$A$2:$A$8000='Active WWML'!$A109)*('ILC Report'!$BB$2:$BB$8000='Active WWML'!AB$4)*('ILC Report'!$F$2:$F$8000))</f>
        <v>0</v>
      </c>
      <c r="AC109" s="28">
        <f>SUMPRODUCT(('ILC Report'!$A$2:$A$8000='Active WWML'!$A109)*('ILC Report'!$BB$2:$BB$8000='Active WWML'!AC$4)*('ILC Report'!$F$2:$F$8000))</f>
        <v>0</v>
      </c>
      <c r="AD109" s="28">
        <f>SUMPRODUCT(('ILC Report'!$A$2:$A$8000='Active WWML'!$A109)*('ILC Report'!$BB$2:$BB$8000='Active WWML'!AD$4)*('ILC Report'!$F$2:$F$8000))</f>
        <v>0</v>
      </c>
      <c r="AE109" s="28">
        <f>SUMPRODUCT(('ILC Report'!$A$2:$A$8000='Active WWML'!$A109)*('ILC Report'!$BB$2:$BB$8000='Active WWML'!AE$4)*('ILC Report'!$F$2:$F$8000))</f>
        <v>0</v>
      </c>
      <c r="AG109" s="28">
        <f>SUMPRODUCT(('ILC Report'!$A$2:$A$8000='Active WWML'!$A109)*('ILC Report'!$H$2:$H$8000='Active WWML'!AG$4)*('ILC Report'!$F$2:$F$8000))</f>
        <v>0</v>
      </c>
      <c r="AH109" s="28">
        <f>SUMPRODUCT(('ILC Report'!$A$2:$A$8000='Active WWML'!$A109)*('ILC Report'!$H$2:$H$8000='Active WWML'!AH$4)*('ILC Report'!$F$2:$F$8000))</f>
        <v>0</v>
      </c>
      <c r="AI109" s="28">
        <f>SUMPRODUCT(('ILC Report'!$A$2:$A$8000='Active WWML'!$A109)*('ILC Report'!$H$2:$H$8000='Active WWML'!AI$4)*('ILC Report'!$F$2:$F$8000))</f>
        <v>0</v>
      </c>
      <c r="AJ109" s="28">
        <f>SUMPRODUCT(('ILC Report'!$A$2:$A$8000='Active WWML'!$A109)*('ILC Report'!$H$2:$H$8000='Active WWML'!AJ$4)*('ILC Report'!$F$2:$F$8000))</f>
        <v>0</v>
      </c>
      <c r="AK109" s="28">
        <f t="shared" si="7"/>
        <v>0</v>
      </c>
    </row>
    <row r="110" spans="1:37" x14ac:dyDescent="0.3">
      <c r="A110" s="40" t="s">
        <v>939</v>
      </c>
      <c r="B110" s="11" t="s">
        <v>1219</v>
      </c>
      <c r="C110" s="11" t="s">
        <v>1158</v>
      </c>
      <c r="D110" s="11" t="s">
        <v>1155</v>
      </c>
      <c r="E110" s="11" t="s">
        <v>1156</v>
      </c>
      <c r="G110" s="28">
        <f>SUMPRODUCT(('ILC Report'!$A$2:$A$8000='Active WWML'!$A110)*('ILC Report'!$BA$2:$BA$8000='Active WWML'!G$4)*('ILC Report'!$F$2:$F$8000))</f>
        <v>0</v>
      </c>
      <c r="H110" s="28">
        <f>SUMPRODUCT(('ILC Report'!$A$2:$A$8000='Active WWML'!$A110)*('ILC Report'!$BA$2:$BA$8000='Active WWML'!H$4)*('ILC Report'!$F$2:$F$8000))</f>
        <v>0</v>
      </c>
      <c r="I110" s="28">
        <f>SUMPRODUCT(('ILC Report'!$A$2:$A$8000='Active WWML'!$A110)*('ILC Report'!$BA$2:$BA$8000='Active WWML'!I$4)*('ILC Report'!$F$2:$F$8000))</f>
        <v>0</v>
      </c>
      <c r="K110" s="28" t="str">
        <f t="shared" si="4"/>
        <v>0</v>
      </c>
      <c r="L110" s="28" t="str">
        <f t="shared" si="5"/>
        <v>0</v>
      </c>
      <c r="M110" s="28" t="str">
        <f t="shared" si="6"/>
        <v>0</v>
      </c>
      <c r="O110" s="28">
        <f>SUMPRODUCT(('ILC Report'!$A$2:$A$8000='Active WWML'!$A110)*('ILC Report'!$BB$2:$BB$8000='Active WWML'!O$4)*('ILC Report'!$F$2:$F$8000))</f>
        <v>0</v>
      </c>
      <c r="P110" s="28">
        <f>SUMPRODUCT(('ILC Report'!$A$2:$A$8000='Active WWML'!$A110)*('ILC Report'!$BB$2:$BB$8000='Active WWML'!P$4)*('ILC Report'!$F$2:$F$8000))</f>
        <v>0</v>
      </c>
      <c r="Q110" s="28">
        <f>SUMPRODUCT(('ILC Report'!$A$2:$A$8000='Active WWML'!$A110)*('ILC Report'!$BB$2:$BB$8000='Active WWML'!Q$4)*('ILC Report'!$F$2:$F$8000))</f>
        <v>0</v>
      </c>
      <c r="R110" s="28">
        <f>SUMPRODUCT(('ILC Report'!$A$2:$A$8000='Active WWML'!$A110)*('ILC Report'!$BB$2:$BB$8000='Active WWML'!R$4)*('ILC Report'!$F$2:$F$8000))</f>
        <v>0</v>
      </c>
      <c r="S110" s="28">
        <f>SUMPRODUCT(('ILC Report'!$A$2:$A$8000='Active WWML'!$A110)*('ILC Report'!$BB$2:$BB$8000='Active WWML'!S$4)*('ILC Report'!$F$2:$F$8000))</f>
        <v>0</v>
      </c>
      <c r="T110" s="28">
        <f>SUMPRODUCT(('ILC Report'!$A$2:$A$8000='Active WWML'!$A110)*('ILC Report'!$BB$2:$BB$8000='Active WWML'!T$4)*('ILC Report'!$F$2:$F$8000))</f>
        <v>0</v>
      </c>
      <c r="U110" s="28">
        <f>SUMPRODUCT(('ILC Report'!$A$2:$A$8000='Active WWML'!$A110)*('ILC Report'!$BB$2:$BB$8000='Active WWML'!U$4)*('ILC Report'!$F$2:$F$8000))</f>
        <v>0</v>
      </c>
      <c r="V110" s="28">
        <f>SUMPRODUCT(('ILC Report'!$A$2:$A$8000='Active WWML'!$A110)*('ILC Report'!$BB$2:$BB$8000='Active WWML'!V$4)*('ILC Report'!$F$2:$F$8000))</f>
        <v>0</v>
      </c>
      <c r="W110" s="28">
        <f>SUMPRODUCT(('ILC Report'!$A$2:$A$8000='Active WWML'!$A110)*('ILC Report'!$BB$2:$BB$8000='Active WWML'!W$4)*('ILC Report'!$F$2:$F$8000))</f>
        <v>0</v>
      </c>
      <c r="X110" s="28">
        <f>SUMPRODUCT(('ILC Report'!$A$2:$A$8000='Active WWML'!$A110)*('ILC Report'!$BB$2:$BB$8000='Active WWML'!X$4)*('ILC Report'!$F$2:$F$8000))</f>
        <v>0</v>
      </c>
      <c r="Y110" s="28">
        <f>SUMPRODUCT(('ILC Report'!$A$2:$A$8000='Active WWML'!$A110)*('ILC Report'!$BB$2:$BB$8000='Active WWML'!Y$4)*('ILC Report'!$F$2:$F$8000))</f>
        <v>0</v>
      </c>
      <c r="Z110" s="28">
        <f>SUMPRODUCT(('ILC Report'!$A$2:$A$8000='Active WWML'!$A110)*('ILC Report'!$BB$2:$BB$8000='Active WWML'!Z$4)*('ILC Report'!$F$2:$F$8000))</f>
        <v>0</v>
      </c>
      <c r="AA110" s="28">
        <f>SUMPRODUCT(('ILC Report'!$A$2:$A$8000='Active WWML'!$A110)*('ILC Report'!$BB$2:$BB$8000='Active WWML'!AA$4)*('ILC Report'!$F$2:$F$8000))</f>
        <v>0</v>
      </c>
      <c r="AB110" s="28">
        <f>SUMPRODUCT(('ILC Report'!$A$2:$A$8000='Active WWML'!$A110)*('ILC Report'!$BB$2:$BB$8000='Active WWML'!AB$4)*('ILC Report'!$F$2:$F$8000))</f>
        <v>0</v>
      </c>
      <c r="AC110" s="28">
        <f>SUMPRODUCT(('ILC Report'!$A$2:$A$8000='Active WWML'!$A110)*('ILC Report'!$BB$2:$BB$8000='Active WWML'!AC$4)*('ILC Report'!$F$2:$F$8000))</f>
        <v>0</v>
      </c>
      <c r="AD110" s="28">
        <f>SUMPRODUCT(('ILC Report'!$A$2:$A$8000='Active WWML'!$A110)*('ILC Report'!$BB$2:$BB$8000='Active WWML'!AD$4)*('ILC Report'!$F$2:$F$8000))</f>
        <v>0</v>
      </c>
      <c r="AE110" s="28">
        <f>SUMPRODUCT(('ILC Report'!$A$2:$A$8000='Active WWML'!$A110)*('ILC Report'!$BB$2:$BB$8000='Active WWML'!AE$4)*('ILC Report'!$F$2:$F$8000))</f>
        <v>0</v>
      </c>
      <c r="AG110" s="28">
        <f>SUMPRODUCT(('ILC Report'!$A$2:$A$8000='Active WWML'!$A110)*('ILC Report'!$H$2:$H$8000='Active WWML'!AG$4)*('ILC Report'!$F$2:$F$8000))</f>
        <v>0</v>
      </c>
      <c r="AH110" s="28">
        <f>SUMPRODUCT(('ILC Report'!$A$2:$A$8000='Active WWML'!$A110)*('ILC Report'!$H$2:$H$8000='Active WWML'!AH$4)*('ILC Report'!$F$2:$F$8000))</f>
        <v>0</v>
      </c>
      <c r="AI110" s="28">
        <f>SUMPRODUCT(('ILC Report'!$A$2:$A$8000='Active WWML'!$A110)*('ILC Report'!$H$2:$H$8000='Active WWML'!AI$4)*('ILC Report'!$F$2:$F$8000))</f>
        <v>0</v>
      </c>
      <c r="AJ110" s="28">
        <f>SUMPRODUCT(('ILC Report'!$A$2:$A$8000='Active WWML'!$A110)*('ILC Report'!$H$2:$H$8000='Active WWML'!AJ$4)*('ILC Report'!$F$2:$F$8000))</f>
        <v>0</v>
      </c>
      <c r="AK110" s="28">
        <f t="shared" si="7"/>
        <v>0</v>
      </c>
    </row>
    <row r="111" spans="1:37" x14ac:dyDescent="0.3">
      <c r="A111" s="40" t="s">
        <v>898</v>
      </c>
      <c r="B111" s="11" t="s">
        <v>1242</v>
      </c>
      <c r="C111" s="11" t="s">
        <v>1163</v>
      </c>
      <c r="D111" s="11" t="s">
        <v>1155</v>
      </c>
      <c r="E111" s="11" t="s">
        <v>1156</v>
      </c>
      <c r="G111" s="28">
        <f>SUMPRODUCT(('ILC Report'!$A$2:$A$8000='Active WWML'!$A111)*('ILC Report'!$BA$2:$BA$8000='Active WWML'!G$4)*('ILC Report'!$F$2:$F$8000))</f>
        <v>0</v>
      </c>
      <c r="H111" s="28">
        <f>SUMPRODUCT(('ILC Report'!$A$2:$A$8000='Active WWML'!$A111)*('ILC Report'!$BA$2:$BA$8000='Active WWML'!H$4)*('ILC Report'!$F$2:$F$8000))</f>
        <v>0</v>
      </c>
      <c r="I111" s="28">
        <f>SUMPRODUCT(('ILC Report'!$A$2:$A$8000='Active WWML'!$A111)*('ILC Report'!$BA$2:$BA$8000='Active WWML'!I$4)*('ILC Report'!$F$2:$F$8000))</f>
        <v>0</v>
      </c>
      <c r="K111" s="28" t="str">
        <f t="shared" si="4"/>
        <v>0</v>
      </c>
      <c r="L111" s="28" t="str">
        <f t="shared" si="5"/>
        <v>0</v>
      </c>
      <c r="M111" s="28" t="str">
        <f t="shared" si="6"/>
        <v>0</v>
      </c>
      <c r="O111" s="28">
        <f>SUMPRODUCT(('ILC Report'!$A$2:$A$8000='Active WWML'!$A111)*('ILC Report'!$BB$2:$BB$8000='Active WWML'!O$4)*('ILC Report'!$F$2:$F$8000))</f>
        <v>0</v>
      </c>
      <c r="P111" s="28">
        <f>SUMPRODUCT(('ILC Report'!$A$2:$A$8000='Active WWML'!$A111)*('ILC Report'!$BB$2:$BB$8000='Active WWML'!P$4)*('ILC Report'!$F$2:$F$8000))</f>
        <v>0</v>
      </c>
      <c r="Q111" s="28">
        <f>SUMPRODUCT(('ILC Report'!$A$2:$A$8000='Active WWML'!$A111)*('ILC Report'!$BB$2:$BB$8000='Active WWML'!Q$4)*('ILC Report'!$F$2:$F$8000))</f>
        <v>0</v>
      </c>
      <c r="R111" s="28">
        <f>SUMPRODUCT(('ILC Report'!$A$2:$A$8000='Active WWML'!$A111)*('ILC Report'!$BB$2:$BB$8000='Active WWML'!R$4)*('ILC Report'!$F$2:$F$8000))</f>
        <v>0</v>
      </c>
      <c r="S111" s="28">
        <f>SUMPRODUCT(('ILC Report'!$A$2:$A$8000='Active WWML'!$A111)*('ILC Report'!$BB$2:$BB$8000='Active WWML'!S$4)*('ILC Report'!$F$2:$F$8000))</f>
        <v>0</v>
      </c>
      <c r="T111" s="28">
        <f>SUMPRODUCT(('ILC Report'!$A$2:$A$8000='Active WWML'!$A111)*('ILC Report'!$BB$2:$BB$8000='Active WWML'!T$4)*('ILC Report'!$F$2:$F$8000))</f>
        <v>0</v>
      </c>
      <c r="U111" s="28">
        <f>SUMPRODUCT(('ILC Report'!$A$2:$A$8000='Active WWML'!$A111)*('ILC Report'!$BB$2:$BB$8000='Active WWML'!U$4)*('ILC Report'!$F$2:$F$8000))</f>
        <v>0</v>
      </c>
      <c r="V111" s="28">
        <f>SUMPRODUCT(('ILC Report'!$A$2:$A$8000='Active WWML'!$A111)*('ILC Report'!$BB$2:$BB$8000='Active WWML'!V$4)*('ILC Report'!$F$2:$F$8000))</f>
        <v>0</v>
      </c>
      <c r="W111" s="28">
        <f>SUMPRODUCT(('ILC Report'!$A$2:$A$8000='Active WWML'!$A111)*('ILC Report'!$BB$2:$BB$8000='Active WWML'!W$4)*('ILC Report'!$F$2:$F$8000))</f>
        <v>0</v>
      </c>
      <c r="X111" s="28">
        <f>SUMPRODUCT(('ILC Report'!$A$2:$A$8000='Active WWML'!$A111)*('ILC Report'!$BB$2:$BB$8000='Active WWML'!X$4)*('ILC Report'!$F$2:$F$8000))</f>
        <v>0</v>
      </c>
      <c r="Y111" s="28">
        <f>SUMPRODUCT(('ILC Report'!$A$2:$A$8000='Active WWML'!$A111)*('ILC Report'!$BB$2:$BB$8000='Active WWML'!Y$4)*('ILC Report'!$F$2:$F$8000))</f>
        <v>0</v>
      </c>
      <c r="Z111" s="28">
        <f>SUMPRODUCT(('ILC Report'!$A$2:$A$8000='Active WWML'!$A111)*('ILC Report'!$BB$2:$BB$8000='Active WWML'!Z$4)*('ILC Report'!$F$2:$F$8000))</f>
        <v>0</v>
      </c>
      <c r="AA111" s="28">
        <f>SUMPRODUCT(('ILC Report'!$A$2:$A$8000='Active WWML'!$A111)*('ILC Report'!$BB$2:$BB$8000='Active WWML'!AA$4)*('ILC Report'!$F$2:$F$8000))</f>
        <v>0</v>
      </c>
      <c r="AB111" s="28">
        <f>SUMPRODUCT(('ILC Report'!$A$2:$A$8000='Active WWML'!$A111)*('ILC Report'!$BB$2:$BB$8000='Active WWML'!AB$4)*('ILC Report'!$F$2:$F$8000))</f>
        <v>0</v>
      </c>
      <c r="AC111" s="28">
        <f>SUMPRODUCT(('ILC Report'!$A$2:$A$8000='Active WWML'!$A111)*('ILC Report'!$BB$2:$BB$8000='Active WWML'!AC$4)*('ILC Report'!$F$2:$F$8000))</f>
        <v>0</v>
      </c>
      <c r="AD111" s="28">
        <f>SUMPRODUCT(('ILC Report'!$A$2:$A$8000='Active WWML'!$A111)*('ILC Report'!$BB$2:$BB$8000='Active WWML'!AD$4)*('ILC Report'!$F$2:$F$8000))</f>
        <v>0</v>
      </c>
      <c r="AE111" s="28">
        <f>SUMPRODUCT(('ILC Report'!$A$2:$A$8000='Active WWML'!$A111)*('ILC Report'!$BB$2:$BB$8000='Active WWML'!AE$4)*('ILC Report'!$F$2:$F$8000))</f>
        <v>0</v>
      </c>
      <c r="AG111" s="28">
        <f>SUMPRODUCT(('ILC Report'!$A$2:$A$8000='Active WWML'!$A111)*('ILC Report'!$H$2:$H$8000='Active WWML'!AG$4)*('ILC Report'!$F$2:$F$8000))</f>
        <v>0</v>
      </c>
      <c r="AH111" s="28">
        <f>SUMPRODUCT(('ILC Report'!$A$2:$A$8000='Active WWML'!$A111)*('ILC Report'!$H$2:$H$8000='Active WWML'!AH$4)*('ILC Report'!$F$2:$F$8000))</f>
        <v>0</v>
      </c>
      <c r="AI111" s="28">
        <f>SUMPRODUCT(('ILC Report'!$A$2:$A$8000='Active WWML'!$A111)*('ILC Report'!$H$2:$H$8000='Active WWML'!AI$4)*('ILC Report'!$F$2:$F$8000))</f>
        <v>0</v>
      </c>
      <c r="AJ111" s="28">
        <f>SUMPRODUCT(('ILC Report'!$A$2:$A$8000='Active WWML'!$A111)*('ILC Report'!$H$2:$H$8000='Active WWML'!AJ$4)*('ILC Report'!$F$2:$F$8000))</f>
        <v>0</v>
      </c>
      <c r="AK111" s="28">
        <f t="shared" si="7"/>
        <v>0</v>
      </c>
    </row>
    <row r="112" spans="1:37" x14ac:dyDescent="0.3">
      <c r="A112" s="40" t="s">
        <v>847</v>
      </c>
      <c r="B112" s="11" t="s">
        <v>1204</v>
      </c>
      <c r="C112" s="11" t="s">
        <v>1154</v>
      </c>
      <c r="D112" s="11" t="s">
        <v>1155</v>
      </c>
      <c r="E112" s="11" t="s">
        <v>1156</v>
      </c>
      <c r="G112" s="28">
        <f>SUMPRODUCT(('ILC Report'!$A$2:$A$8000='Active WWML'!$A112)*('ILC Report'!$BA$2:$BA$8000='Active WWML'!G$4)*('ILC Report'!$F$2:$F$8000))</f>
        <v>0</v>
      </c>
      <c r="H112" s="28">
        <f>SUMPRODUCT(('ILC Report'!$A$2:$A$8000='Active WWML'!$A112)*('ILC Report'!$BA$2:$BA$8000='Active WWML'!H$4)*('ILC Report'!$F$2:$F$8000))</f>
        <v>0</v>
      </c>
      <c r="I112" s="28">
        <f>SUMPRODUCT(('ILC Report'!$A$2:$A$8000='Active WWML'!$A112)*('ILC Report'!$BA$2:$BA$8000='Active WWML'!I$4)*('ILC Report'!$F$2:$F$8000))</f>
        <v>0</v>
      </c>
      <c r="K112" s="28" t="str">
        <f t="shared" si="4"/>
        <v>0</v>
      </c>
      <c r="L112" s="28" t="str">
        <f t="shared" si="5"/>
        <v>0</v>
      </c>
      <c r="M112" s="28" t="str">
        <f t="shared" si="6"/>
        <v>0</v>
      </c>
      <c r="O112" s="28">
        <f>SUMPRODUCT(('ILC Report'!$A$2:$A$8000='Active WWML'!$A112)*('ILC Report'!$BB$2:$BB$8000='Active WWML'!O$4)*('ILC Report'!$F$2:$F$8000))</f>
        <v>0</v>
      </c>
      <c r="P112" s="28">
        <f>SUMPRODUCT(('ILC Report'!$A$2:$A$8000='Active WWML'!$A112)*('ILC Report'!$BB$2:$BB$8000='Active WWML'!P$4)*('ILC Report'!$F$2:$F$8000))</f>
        <v>0</v>
      </c>
      <c r="Q112" s="28">
        <f>SUMPRODUCT(('ILC Report'!$A$2:$A$8000='Active WWML'!$A112)*('ILC Report'!$BB$2:$BB$8000='Active WWML'!Q$4)*('ILC Report'!$F$2:$F$8000))</f>
        <v>0</v>
      </c>
      <c r="R112" s="28">
        <f>SUMPRODUCT(('ILC Report'!$A$2:$A$8000='Active WWML'!$A112)*('ILC Report'!$BB$2:$BB$8000='Active WWML'!R$4)*('ILC Report'!$F$2:$F$8000))</f>
        <v>0</v>
      </c>
      <c r="S112" s="28">
        <f>SUMPRODUCT(('ILC Report'!$A$2:$A$8000='Active WWML'!$A112)*('ILC Report'!$BB$2:$BB$8000='Active WWML'!S$4)*('ILC Report'!$F$2:$F$8000))</f>
        <v>0</v>
      </c>
      <c r="T112" s="28">
        <f>SUMPRODUCT(('ILC Report'!$A$2:$A$8000='Active WWML'!$A112)*('ILC Report'!$BB$2:$BB$8000='Active WWML'!T$4)*('ILC Report'!$F$2:$F$8000))</f>
        <v>0</v>
      </c>
      <c r="U112" s="28">
        <f>SUMPRODUCT(('ILC Report'!$A$2:$A$8000='Active WWML'!$A112)*('ILC Report'!$BB$2:$BB$8000='Active WWML'!U$4)*('ILC Report'!$F$2:$F$8000))</f>
        <v>0</v>
      </c>
      <c r="V112" s="28">
        <f>SUMPRODUCT(('ILC Report'!$A$2:$A$8000='Active WWML'!$A112)*('ILC Report'!$BB$2:$BB$8000='Active WWML'!V$4)*('ILC Report'!$F$2:$F$8000))</f>
        <v>0</v>
      </c>
      <c r="W112" s="28">
        <f>SUMPRODUCT(('ILC Report'!$A$2:$A$8000='Active WWML'!$A112)*('ILC Report'!$BB$2:$BB$8000='Active WWML'!W$4)*('ILC Report'!$F$2:$F$8000))</f>
        <v>0</v>
      </c>
      <c r="X112" s="28">
        <f>SUMPRODUCT(('ILC Report'!$A$2:$A$8000='Active WWML'!$A112)*('ILC Report'!$BB$2:$BB$8000='Active WWML'!X$4)*('ILC Report'!$F$2:$F$8000))</f>
        <v>0</v>
      </c>
      <c r="Y112" s="28">
        <f>SUMPRODUCT(('ILC Report'!$A$2:$A$8000='Active WWML'!$A112)*('ILC Report'!$BB$2:$BB$8000='Active WWML'!Y$4)*('ILC Report'!$F$2:$F$8000))</f>
        <v>0</v>
      </c>
      <c r="Z112" s="28">
        <f>SUMPRODUCT(('ILC Report'!$A$2:$A$8000='Active WWML'!$A112)*('ILC Report'!$BB$2:$BB$8000='Active WWML'!Z$4)*('ILC Report'!$F$2:$F$8000))</f>
        <v>0</v>
      </c>
      <c r="AA112" s="28">
        <f>SUMPRODUCT(('ILC Report'!$A$2:$A$8000='Active WWML'!$A112)*('ILC Report'!$BB$2:$BB$8000='Active WWML'!AA$4)*('ILC Report'!$F$2:$F$8000))</f>
        <v>0</v>
      </c>
      <c r="AB112" s="28">
        <f>SUMPRODUCT(('ILC Report'!$A$2:$A$8000='Active WWML'!$A112)*('ILC Report'!$BB$2:$BB$8000='Active WWML'!AB$4)*('ILC Report'!$F$2:$F$8000))</f>
        <v>0</v>
      </c>
      <c r="AC112" s="28">
        <f>SUMPRODUCT(('ILC Report'!$A$2:$A$8000='Active WWML'!$A112)*('ILC Report'!$BB$2:$BB$8000='Active WWML'!AC$4)*('ILC Report'!$F$2:$F$8000))</f>
        <v>0</v>
      </c>
      <c r="AD112" s="28">
        <f>SUMPRODUCT(('ILC Report'!$A$2:$A$8000='Active WWML'!$A112)*('ILC Report'!$BB$2:$BB$8000='Active WWML'!AD$4)*('ILC Report'!$F$2:$F$8000))</f>
        <v>0</v>
      </c>
      <c r="AE112" s="28">
        <f>SUMPRODUCT(('ILC Report'!$A$2:$A$8000='Active WWML'!$A112)*('ILC Report'!$BB$2:$BB$8000='Active WWML'!AE$4)*('ILC Report'!$F$2:$F$8000))</f>
        <v>0</v>
      </c>
      <c r="AG112" s="28">
        <f>SUMPRODUCT(('ILC Report'!$A$2:$A$8000='Active WWML'!$A112)*('ILC Report'!$H$2:$H$8000='Active WWML'!AG$4)*('ILC Report'!$F$2:$F$8000))</f>
        <v>0</v>
      </c>
      <c r="AH112" s="28">
        <f>SUMPRODUCT(('ILC Report'!$A$2:$A$8000='Active WWML'!$A112)*('ILC Report'!$H$2:$H$8000='Active WWML'!AH$4)*('ILC Report'!$F$2:$F$8000))</f>
        <v>0</v>
      </c>
      <c r="AI112" s="28">
        <f>SUMPRODUCT(('ILC Report'!$A$2:$A$8000='Active WWML'!$A112)*('ILC Report'!$H$2:$H$8000='Active WWML'!AI$4)*('ILC Report'!$F$2:$F$8000))</f>
        <v>0</v>
      </c>
      <c r="AJ112" s="28">
        <f>SUMPRODUCT(('ILC Report'!$A$2:$A$8000='Active WWML'!$A112)*('ILC Report'!$H$2:$H$8000='Active WWML'!AJ$4)*('ILC Report'!$F$2:$F$8000))</f>
        <v>0</v>
      </c>
      <c r="AK112" s="28">
        <f t="shared" si="7"/>
        <v>0</v>
      </c>
    </row>
    <row r="113" spans="1:37" x14ac:dyDescent="0.3">
      <c r="A113" s="40">
        <v>906645</v>
      </c>
      <c r="B113" s="11" t="s">
        <v>1217</v>
      </c>
      <c r="C113" s="11" t="s">
        <v>1164</v>
      </c>
      <c r="D113" s="11" t="s">
        <v>1155</v>
      </c>
      <c r="E113" s="11" t="s">
        <v>1156</v>
      </c>
      <c r="G113" s="28">
        <f>SUMPRODUCT(('ILC Report'!$A$2:$A$8000='Active WWML'!$A113)*('ILC Report'!$BA$2:$BA$8000='Active WWML'!G$4)*('ILC Report'!$F$2:$F$8000))</f>
        <v>0</v>
      </c>
      <c r="H113" s="28">
        <f>SUMPRODUCT(('ILC Report'!$A$2:$A$8000='Active WWML'!$A113)*('ILC Report'!$BA$2:$BA$8000='Active WWML'!H$4)*('ILC Report'!$F$2:$F$8000))</f>
        <v>0</v>
      </c>
      <c r="I113" s="28">
        <f>SUMPRODUCT(('ILC Report'!$A$2:$A$8000='Active WWML'!$A113)*('ILC Report'!$BA$2:$BA$8000='Active WWML'!I$4)*('ILC Report'!$F$2:$F$8000))</f>
        <v>0</v>
      </c>
      <c r="K113" s="28" t="str">
        <f t="shared" si="4"/>
        <v>0</v>
      </c>
      <c r="L113" s="28" t="str">
        <f t="shared" si="5"/>
        <v>0</v>
      </c>
      <c r="M113" s="28" t="str">
        <f t="shared" si="6"/>
        <v>0</v>
      </c>
      <c r="O113" s="28">
        <f>SUMPRODUCT(('ILC Report'!$A$2:$A$8000='Active WWML'!$A113)*('ILC Report'!$BB$2:$BB$8000='Active WWML'!O$4)*('ILC Report'!$F$2:$F$8000))</f>
        <v>0</v>
      </c>
      <c r="P113" s="28">
        <f>SUMPRODUCT(('ILC Report'!$A$2:$A$8000='Active WWML'!$A113)*('ILC Report'!$BB$2:$BB$8000='Active WWML'!P$4)*('ILC Report'!$F$2:$F$8000))</f>
        <v>0</v>
      </c>
      <c r="Q113" s="28">
        <f>SUMPRODUCT(('ILC Report'!$A$2:$A$8000='Active WWML'!$A113)*('ILC Report'!$BB$2:$BB$8000='Active WWML'!Q$4)*('ILC Report'!$F$2:$F$8000))</f>
        <v>0</v>
      </c>
      <c r="R113" s="28">
        <f>SUMPRODUCT(('ILC Report'!$A$2:$A$8000='Active WWML'!$A113)*('ILC Report'!$BB$2:$BB$8000='Active WWML'!R$4)*('ILC Report'!$F$2:$F$8000))</f>
        <v>0</v>
      </c>
      <c r="S113" s="28">
        <f>SUMPRODUCT(('ILC Report'!$A$2:$A$8000='Active WWML'!$A113)*('ILC Report'!$BB$2:$BB$8000='Active WWML'!S$4)*('ILC Report'!$F$2:$F$8000))</f>
        <v>0</v>
      </c>
      <c r="T113" s="28">
        <f>SUMPRODUCT(('ILC Report'!$A$2:$A$8000='Active WWML'!$A113)*('ILC Report'!$BB$2:$BB$8000='Active WWML'!T$4)*('ILC Report'!$F$2:$F$8000))</f>
        <v>0</v>
      </c>
      <c r="U113" s="28">
        <f>SUMPRODUCT(('ILC Report'!$A$2:$A$8000='Active WWML'!$A113)*('ILC Report'!$BB$2:$BB$8000='Active WWML'!U$4)*('ILC Report'!$F$2:$F$8000))</f>
        <v>0</v>
      </c>
      <c r="V113" s="28">
        <f>SUMPRODUCT(('ILC Report'!$A$2:$A$8000='Active WWML'!$A113)*('ILC Report'!$BB$2:$BB$8000='Active WWML'!V$4)*('ILC Report'!$F$2:$F$8000))</f>
        <v>0</v>
      </c>
      <c r="W113" s="28">
        <f>SUMPRODUCT(('ILC Report'!$A$2:$A$8000='Active WWML'!$A113)*('ILC Report'!$BB$2:$BB$8000='Active WWML'!W$4)*('ILC Report'!$F$2:$F$8000))</f>
        <v>0</v>
      </c>
      <c r="X113" s="28">
        <f>SUMPRODUCT(('ILC Report'!$A$2:$A$8000='Active WWML'!$A113)*('ILC Report'!$BB$2:$BB$8000='Active WWML'!X$4)*('ILC Report'!$F$2:$F$8000))</f>
        <v>0</v>
      </c>
      <c r="Y113" s="28">
        <f>SUMPRODUCT(('ILC Report'!$A$2:$A$8000='Active WWML'!$A113)*('ILC Report'!$BB$2:$BB$8000='Active WWML'!Y$4)*('ILC Report'!$F$2:$F$8000))</f>
        <v>0</v>
      </c>
      <c r="Z113" s="28">
        <f>SUMPRODUCT(('ILC Report'!$A$2:$A$8000='Active WWML'!$A113)*('ILC Report'!$BB$2:$BB$8000='Active WWML'!Z$4)*('ILC Report'!$F$2:$F$8000))</f>
        <v>0</v>
      </c>
      <c r="AA113" s="28">
        <f>SUMPRODUCT(('ILC Report'!$A$2:$A$8000='Active WWML'!$A113)*('ILC Report'!$BB$2:$BB$8000='Active WWML'!AA$4)*('ILC Report'!$F$2:$F$8000))</f>
        <v>0</v>
      </c>
      <c r="AB113" s="28">
        <f>SUMPRODUCT(('ILC Report'!$A$2:$A$8000='Active WWML'!$A113)*('ILC Report'!$BB$2:$BB$8000='Active WWML'!AB$4)*('ILC Report'!$F$2:$F$8000))</f>
        <v>0</v>
      </c>
      <c r="AC113" s="28">
        <f>SUMPRODUCT(('ILC Report'!$A$2:$A$8000='Active WWML'!$A113)*('ILC Report'!$BB$2:$BB$8000='Active WWML'!AC$4)*('ILC Report'!$F$2:$F$8000))</f>
        <v>0</v>
      </c>
      <c r="AD113" s="28">
        <f>SUMPRODUCT(('ILC Report'!$A$2:$A$8000='Active WWML'!$A113)*('ILC Report'!$BB$2:$BB$8000='Active WWML'!AD$4)*('ILC Report'!$F$2:$F$8000))</f>
        <v>0</v>
      </c>
      <c r="AE113" s="28">
        <f>SUMPRODUCT(('ILC Report'!$A$2:$A$8000='Active WWML'!$A113)*('ILC Report'!$BB$2:$BB$8000='Active WWML'!AE$4)*('ILC Report'!$F$2:$F$8000))</f>
        <v>0</v>
      </c>
      <c r="AG113" s="28">
        <f>SUMPRODUCT(('ILC Report'!$A$2:$A$8000='Active WWML'!$A113)*('ILC Report'!$H$2:$H$8000='Active WWML'!AG$4)*('ILC Report'!$F$2:$F$8000))</f>
        <v>0</v>
      </c>
      <c r="AH113" s="28">
        <f>SUMPRODUCT(('ILC Report'!$A$2:$A$8000='Active WWML'!$A113)*('ILC Report'!$H$2:$H$8000='Active WWML'!AH$4)*('ILC Report'!$F$2:$F$8000))</f>
        <v>0</v>
      </c>
      <c r="AI113" s="28">
        <f>SUMPRODUCT(('ILC Report'!$A$2:$A$8000='Active WWML'!$A113)*('ILC Report'!$H$2:$H$8000='Active WWML'!AI$4)*('ILC Report'!$F$2:$F$8000))</f>
        <v>0</v>
      </c>
      <c r="AJ113" s="28">
        <f>SUMPRODUCT(('ILC Report'!$A$2:$A$8000='Active WWML'!$A113)*('ILC Report'!$H$2:$H$8000='Active WWML'!AJ$4)*('ILC Report'!$F$2:$F$8000))</f>
        <v>0</v>
      </c>
      <c r="AK113" s="28">
        <f t="shared" si="7"/>
        <v>0</v>
      </c>
    </row>
    <row r="114" spans="1:37" x14ac:dyDescent="0.3">
      <c r="A114" s="40" t="s">
        <v>894</v>
      </c>
      <c r="B114" s="11" t="s">
        <v>1247</v>
      </c>
      <c r="C114" s="11" t="s">
        <v>1164</v>
      </c>
      <c r="D114" s="11" t="s">
        <v>1155</v>
      </c>
      <c r="E114" s="11" t="s">
        <v>1156</v>
      </c>
      <c r="G114" s="28">
        <f>SUMPRODUCT(('ILC Report'!$A$2:$A$8000='Active WWML'!$A114)*('ILC Report'!$BA$2:$BA$8000='Active WWML'!G$4)*('ILC Report'!$F$2:$F$8000))</f>
        <v>0</v>
      </c>
      <c r="H114" s="28">
        <f>SUMPRODUCT(('ILC Report'!$A$2:$A$8000='Active WWML'!$A114)*('ILC Report'!$BA$2:$BA$8000='Active WWML'!H$4)*('ILC Report'!$F$2:$F$8000))</f>
        <v>0</v>
      </c>
      <c r="I114" s="28">
        <f>SUMPRODUCT(('ILC Report'!$A$2:$A$8000='Active WWML'!$A114)*('ILC Report'!$BA$2:$BA$8000='Active WWML'!I$4)*('ILC Report'!$F$2:$F$8000))</f>
        <v>0</v>
      </c>
      <c r="K114" s="28" t="str">
        <f t="shared" si="4"/>
        <v>0</v>
      </c>
      <c r="L114" s="28" t="str">
        <f t="shared" si="5"/>
        <v>0</v>
      </c>
      <c r="M114" s="28" t="str">
        <f t="shared" si="6"/>
        <v>0</v>
      </c>
      <c r="O114" s="28">
        <f>SUMPRODUCT(('ILC Report'!$A$2:$A$8000='Active WWML'!$A114)*('ILC Report'!$BB$2:$BB$8000='Active WWML'!O$4)*('ILC Report'!$F$2:$F$8000))</f>
        <v>0</v>
      </c>
      <c r="P114" s="28">
        <f>SUMPRODUCT(('ILC Report'!$A$2:$A$8000='Active WWML'!$A114)*('ILC Report'!$BB$2:$BB$8000='Active WWML'!P$4)*('ILC Report'!$F$2:$F$8000))</f>
        <v>0</v>
      </c>
      <c r="Q114" s="28">
        <f>SUMPRODUCT(('ILC Report'!$A$2:$A$8000='Active WWML'!$A114)*('ILC Report'!$BB$2:$BB$8000='Active WWML'!Q$4)*('ILC Report'!$F$2:$F$8000))</f>
        <v>0</v>
      </c>
      <c r="R114" s="28">
        <f>SUMPRODUCT(('ILC Report'!$A$2:$A$8000='Active WWML'!$A114)*('ILC Report'!$BB$2:$BB$8000='Active WWML'!R$4)*('ILC Report'!$F$2:$F$8000))</f>
        <v>0</v>
      </c>
      <c r="S114" s="28">
        <f>SUMPRODUCT(('ILC Report'!$A$2:$A$8000='Active WWML'!$A114)*('ILC Report'!$BB$2:$BB$8000='Active WWML'!S$4)*('ILC Report'!$F$2:$F$8000))</f>
        <v>0</v>
      </c>
      <c r="T114" s="28">
        <f>SUMPRODUCT(('ILC Report'!$A$2:$A$8000='Active WWML'!$A114)*('ILC Report'!$BB$2:$BB$8000='Active WWML'!T$4)*('ILC Report'!$F$2:$F$8000))</f>
        <v>0</v>
      </c>
      <c r="U114" s="28">
        <f>SUMPRODUCT(('ILC Report'!$A$2:$A$8000='Active WWML'!$A114)*('ILC Report'!$BB$2:$BB$8000='Active WWML'!U$4)*('ILC Report'!$F$2:$F$8000))</f>
        <v>0</v>
      </c>
      <c r="V114" s="28">
        <f>SUMPRODUCT(('ILC Report'!$A$2:$A$8000='Active WWML'!$A114)*('ILC Report'!$BB$2:$BB$8000='Active WWML'!V$4)*('ILC Report'!$F$2:$F$8000))</f>
        <v>0</v>
      </c>
      <c r="W114" s="28">
        <f>SUMPRODUCT(('ILC Report'!$A$2:$A$8000='Active WWML'!$A114)*('ILC Report'!$BB$2:$BB$8000='Active WWML'!W$4)*('ILC Report'!$F$2:$F$8000))</f>
        <v>0</v>
      </c>
      <c r="X114" s="28">
        <f>SUMPRODUCT(('ILC Report'!$A$2:$A$8000='Active WWML'!$A114)*('ILC Report'!$BB$2:$BB$8000='Active WWML'!X$4)*('ILC Report'!$F$2:$F$8000))</f>
        <v>0</v>
      </c>
      <c r="Y114" s="28">
        <f>SUMPRODUCT(('ILC Report'!$A$2:$A$8000='Active WWML'!$A114)*('ILC Report'!$BB$2:$BB$8000='Active WWML'!Y$4)*('ILC Report'!$F$2:$F$8000))</f>
        <v>0</v>
      </c>
      <c r="Z114" s="28">
        <f>SUMPRODUCT(('ILC Report'!$A$2:$A$8000='Active WWML'!$A114)*('ILC Report'!$BB$2:$BB$8000='Active WWML'!Z$4)*('ILC Report'!$F$2:$F$8000))</f>
        <v>0</v>
      </c>
      <c r="AA114" s="28">
        <f>SUMPRODUCT(('ILC Report'!$A$2:$A$8000='Active WWML'!$A114)*('ILC Report'!$BB$2:$BB$8000='Active WWML'!AA$4)*('ILC Report'!$F$2:$F$8000))</f>
        <v>0</v>
      </c>
      <c r="AB114" s="28">
        <f>SUMPRODUCT(('ILC Report'!$A$2:$A$8000='Active WWML'!$A114)*('ILC Report'!$BB$2:$BB$8000='Active WWML'!AB$4)*('ILC Report'!$F$2:$F$8000))</f>
        <v>0</v>
      </c>
      <c r="AC114" s="28">
        <f>SUMPRODUCT(('ILC Report'!$A$2:$A$8000='Active WWML'!$A114)*('ILC Report'!$BB$2:$BB$8000='Active WWML'!AC$4)*('ILC Report'!$F$2:$F$8000))</f>
        <v>0</v>
      </c>
      <c r="AD114" s="28">
        <f>SUMPRODUCT(('ILC Report'!$A$2:$A$8000='Active WWML'!$A114)*('ILC Report'!$BB$2:$BB$8000='Active WWML'!AD$4)*('ILC Report'!$F$2:$F$8000))</f>
        <v>0</v>
      </c>
      <c r="AE114" s="28">
        <f>SUMPRODUCT(('ILC Report'!$A$2:$A$8000='Active WWML'!$A114)*('ILC Report'!$BB$2:$BB$8000='Active WWML'!AE$4)*('ILC Report'!$F$2:$F$8000))</f>
        <v>0</v>
      </c>
      <c r="AG114" s="28">
        <f>SUMPRODUCT(('ILC Report'!$A$2:$A$8000='Active WWML'!$A114)*('ILC Report'!$H$2:$H$8000='Active WWML'!AG$4)*('ILC Report'!$F$2:$F$8000))</f>
        <v>0</v>
      </c>
      <c r="AH114" s="28">
        <f>SUMPRODUCT(('ILC Report'!$A$2:$A$8000='Active WWML'!$A114)*('ILC Report'!$H$2:$H$8000='Active WWML'!AH$4)*('ILC Report'!$F$2:$F$8000))</f>
        <v>0</v>
      </c>
      <c r="AI114" s="28">
        <f>SUMPRODUCT(('ILC Report'!$A$2:$A$8000='Active WWML'!$A114)*('ILC Report'!$H$2:$H$8000='Active WWML'!AI$4)*('ILC Report'!$F$2:$F$8000))</f>
        <v>0</v>
      </c>
      <c r="AJ114" s="28">
        <f>SUMPRODUCT(('ILC Report'!$A$2:$A$8000='Active WWML'!$A114)*('ILC Report'!$H$2:$H$8000='Active WWML'!AJ$4)*('ILC Report'!$F$2:$F$8000))</f>
        <v>0</v>
      </c>
      <c r="AK114" s="28">
        <f t="shared" si="7"/>
        <v>0</v>
      </c>
    </row>
    <row r="115" spans="1:37" x14ac:dyDescent="0.3">
      <c r="A115" s="40" t="s">
        <v>880</v>
      </c>
      <c r="B115" s="11" t="s">
        <v>1184</v>
      </c>
      <c r="C115" s="11" t="s">
        <v>1158</v>
      </c>
      <c r="D115" s="11" t="s">
        <v>1185</v>
      </c>
      <c r="E115" s="11" t="s">
        <v>1680</v>
      </c>
      <c r="G115" s="28">
        <f>SUMPRODUCT(('ILC Report'!$A$2:$A$8000='Active WWML'!$A115)*('ILC Report'!$BA$2:$BA$8000='Active WWML'!G$4)*('ILC Report'!$F$2:$F$8000))</f>
        <v>0</v>
      </c>
      <c r="H115" s="28">
        <f>SUMPRODUCT(('ILC Report'!$A$2:$A$8000='Active WWML'!$A115)*('ILC Report'!$BA$2:$BA$8000='Active WWML'!H$4)*('ILC Report'!$F$2:$F$8000))</f>
        <v>0</v>
      </c>
      <c r="I115" s="28">
        <f>SUMPRODUCT(('ILC Report'!$A$2:$A$8000='Active WWML'!$A115)*('ILC Report'!$BA$2:$BA$8000='Active WWML'!I$4)*('ILC Report'!$F$2:$F$8000))</f>
        <v>0</v>
      </c>
      <c r="K115" s="28" t="str">
        <f t="shared" si="4"/>
        <v>0</v>
      </c>
      <c r="L115" s="28" t="str">
        <f t="shared" si="5"/>
        <v>0</v>
      </c>
      <c r="M115" s="28" t="str">
        <f t="shared" si="6"/>
        <v>0</v>
      </c>
      <c r="O115" s="28">
        <f>SUMPRODUCT(('ILC Report'!$A$2:$A$8000='Active WWML'!$A115)*('ILC Report'!$BB$2:$BB$8000='Active WWML'!O$4)*('ILC Report'!$F$2:$F$8000))</f>
        <v>0</v>
      </c>
      <c r="P115" s="28">
        <f>SUMPRODUCT(('ILC Report'!$A$2:$A$8000='Active WWML'!$A115)*('ILC Report'!$BB$2:$BB$8000='Active WWML'!P$4)*('ILC Report'!$F$2:$F$8000))</f>
        <v>0</v>
      </c>
      <c r="Q115" s="28">
        <f>SUMPRODUCT(('ILC Report'!$A$2:$A$8000='Active WWML'!$A115)*('ILC Report'!$BB$2:$BB$8000='Active WWML'!Q$4)*('ILC Report'!$F$2:$F$8000))</f>
        <v>0</v>
      </c>
      <c r="R115" s="28">
        <f>SUMPRODUCT(('ILC Report'!$A$2:$A$8000='Active WWML'!$A115)*('ILC Report'!$BB$2:$BB$8000='Active WWML'!R$4)*('ILC Report'!$F$2:$F$8000))</f>
        <v>0</v>
      </c>
      <c r="S115" s="28">
        <f>SUMPRODUCT(('ILC Report'!$A$2:$A$8000='Active WWML'!$A115)*('ILC Report'!$BB$2:$BB$8000='Active WWML'!S$4)*('ILC Report'!$F$2:$F$8000))</f>
        <v>0</v>
      </c>
      <c r="T115" s="28">
        <f>SUMPRODUCT(('ILC Report'!$A$2:$A$8000='Active WWML'!$A115)*('ILC Report'!$BB$2:$BB$8000='Active WWML'!T$4)*('ILC Report'!$F$2:$F$8000))</f>
        <v>0</v>
      </c>
      <c r="U115" s="28">
        <f>SUMPRODUCT(('ILC Report'!$A$2:$A$8000='Active WWML'!$A115)*('ILC Report'!$BB$2:$BB$8000='Active WWML'!U$4)*('ILC Report'!$F$2:$F$8000))</f>
        <v>0</v>
      </c>
      <c r="V115" s="28">
        <f>SUMPRODUCT(('ILC Report'!$A$2:$A$8000='Active WWML'!$A115)*('ILC Report'!$BB$2:$BB$8000='Active WWML'!V$4)*('ILC Report'!$F$2:$F$8000))</f>
        <v>0</v>
      </c>
      <c r="W115" s="28">
        <f>SUMPRODUCT(('ILC Report'!$A$2:$A$8000='Active WWML'!$A115)*('ILC Report'!$BB$2:$BB$8000='Active WWML'!W$4)*('ILC Report'!$F$2:$F$8000))</f>
        <v>0</v>
      </c>
      <c r="X115" s="28">
        <f>SUMPRODUCT(('ILC Report'!$A$2:$A$8000='Active WWML'!$A115)*('ILC Report'!$BB$2:$BB$8000='Active WWML'!X$4)*('ILC Report'!$F$2:$F$8000))</f>
        <v>0</v>
      </c>
      <c r="Y115" s="28">
        <f>SUMPRODUCT(('ILC Report'!$A$2:$A$8000='Active WWML'!$A115)*('ILC Report'!$BB$2:$BB$8000='Active WWML'!Y$4)*('ILC Report'!$F$2:$F$8000))</f>
        <v>0</v>
      </c>
      <c r="Z115" s="28">
        <f>SUMPRODUCT(('ILC Report'!$A$2:$A$8000='Active WWML'!$A115)*('ILC Report'!$BB$2:$BB$8000='Active WWML'!Z$4)*('ILC Report'!$F$2:$F$8000))</f>
        <v>0</v>
      </c>
      <c r="AA115" s="28">
        <f>SUMPRODUCT(('ILC Report'!$A$2:$A$8000='Active WWML'!$A115)*('ILC Report'!$BB$2:$BB$8000='Active WWML'!AA$4)*('ILC Report'!$F$2:$F$8000))</f>
        <v>0</v>
      </c>
      <c r="AB115" s="28">
        <f>SUMPRODUCT(('ILC Report'!$A$2:$A$8000='Active WWML'!$A115)*('ILC Report'!$BB$2:$BB$8000='Active WWML'!AB$4)*('ILC Report'!$F$2:$F$8000))</f>
        <v>0</v>
      </c>
      <c r="AC115" s="28">
        <f>SUMPRODUCT(('ILC Report'!$A$2:$A$8000='Active WWML'!$A115)*('ILC Report'!$BB$2:$BB$8000='Active WWML'!AC$4)*('ILC Report'!$F$2:$F$8000))</f>
        <v>0</v>
      </c>
      <c r="AD115" s="28">
        <f>SUMPRODUCT(('ILC Report'!$A$2:$A$8000='Active WWML'!$A115)*('ILC Report'!$BB$2:$BB$8000='Active WWML'!AD$4)*('ILC Report'!$F$2:$F$8000))</f>
        <v>0</v>
      </c>
      <c r="AE115" s="28">
        <f>SUMPRODUCT(('ILC Report'!$A$2:$A$8000='Active WWML'!$A115)*('ILC Report'!$BB$2:$BB$8000='Active WWML'!AE$4)*('ILC Report'!$F$2:$F$8000))</f>
        <v>0</v>
      </c>
      <c r="AG115" s="28">
        <f>SUMPRODUCT(('ILC Report'!$A$2:$A$8000='Active WWML'!$A115)*('ILC Report'!$H$2:$H$8000='Active WWML'!AG$4)*('ILC Report'!$F$2:$F$8000))</f>
        <v>0</v>
      </c>
      <c r="AH115" s="28">
        <f>SUMPRODUCT(('ILC Report'!$A$2:$A$8000='Active WWML'!$A115)*('ILC Report'!$H$2:$H$8000='Active WWML'!AH$4)*('ILC Report'!$F$2:$F$8000))</f>
        <v>0</v>
      </c>
      <c r="AI115" s="28">
        <f>SUMPRODUCT(('ILC Report'!$A$2:$A$8000='Active WWML'!$A115)*('ILC Report'!$H$2:$H$8000='Active WWML'!AI$4)*('ILC Report'!$F$2:$F$8000))</f>
        <v>0</v>
      </c>
      <c r="AJ115" s="28">
        <f>SUMPRODUCT(('ILC Report'!$A$2:$A$8000='Active WWML'!$A115)*('ILC Report'!$H$2:$H$8000='Active WWML'!AJ$4)*('ILC Report'!$F$2:$F$8000))</f>
        <v>0</v>
      </c>
      <c r="AK115" s="28">
        <f t="shared" si="7"/>
        <v>0</v>
      </c>
    </row>
    <row r="116" spans="1:37" x14ac:dyDescent="0.3">
      <c r="A116" s="40" t="s">
        <v>926</v>
      </c>
      <c r="B116" s="11" t="s">
        <v>1319</v>
      </c>
      <c r="C116" s="11" t="s">
        <v>1154</v>
      </c>
      <c r="D116" s="11" t="s">
        <v>1155</v>
      </c>
      <c r="E116" s="11" t="s">
        <v>1156</v>
      </c>
      <c r="G116" s="28">
        <f>SUMPRODUCT(('ILC Report'!$A$2:$A$8000='Active WWML'!$A116)*('ILC Report'!$BA$2:$BA$8000='Active WWML'!G$4)*('ILC Report'!$F$2:$F$8000))</f>
        <v>0</v>
      </c>
      <c r="H116" s="28">
        <f>SUMPRODUCT(('ILC Report'!$A$2:$A$8000='Active WWML'!$A116)*('ILC Report'!$BA$2:$BA$8000='Active WWML'!H$4)*('ILC Report'!$F$2:$F$8000))</f>
        <v>0</v>
      </c>
      <c r="I116" s="28">
        <f>SUMPRODUCT(('ILC Report'!$A$2:$A$8000='Active WWML'!$A116)*('ILC Report'!$BA$2:$BA$8000='Active WWML'!I$4)*('ILC Report'!$F$2:$F$8000))</f>
        <v>0</v>
      </c>
      <c r="K116" s="28" t="str">
        <f t="shared" si="4"/>
        <v>0</v>
      </c>
      <c r="L116" s="28" t="str">
        <f t="shared" si="5"/>
        <v>0</v>
      </c>
      <c r="M116" s="28" t="str">
        <f t="shared" si="6"/>
        <v>0</v>
      </c>
      <c r="O116" s="28">
        <f>SUMPRODUCT(('ILC Report'!$A$2:$A$8000='Active WWML'!$A116)*('ILC Report'!$BB$2:$BB$8000='Active WWML'!O$4)*('ILC Report'!$F$2:$F$8000))</f>
        <v>0</v>
      </c>
      <c r="P116" s="28">
        <f>SUMPRODUCT(('ILC Report'!$A$2:$A$8000='Active WWML'!$A116)*('ILC Report'!$BB$2:$BB$8000='Active WWML'!P$4)*('ILC Report'!$F$2:$F$8000))</f>
        <v>0</v>
      </c>
      <c r="Q116" s="28">
        <f>SUMPRODUCT(('ILC Report'!$A$2:$A$8000='Active WWML'!$A116)*('ILC Report'!$BB$2:$BB$8000='Active WWML'!Q$4)*('ILC Report'!$F$2:$F$8000))</f>
        <v>0</v>
      </c>
      <c r="R116" s="28">
        <f>SUMPRODUCT(('ILC Report'!$A$2:$A$8000='Active WWML'!$A116)*('ILC Report'!$BB$2:$BB$8000='Active WWML'!R$4)*('ILC Report'!$F$2:$F$8000))</f>
        <v>0</v>
      </c>
      <c r="S116" s="28">
        <f>SUMPRODUCT(('ILC Report'!$A$2:$A$8000='Active WWML'!$A116)*('ILC Report'!$BB$2:$BB$8000='Active WWML'!S$4)*('ILC Report'!$F$2:$F$8000))</f>
        <v>0</v>
      </c>
      <c r="T116" s="28">
        <f>SUMPRODUCT(('ILC Report'!$A$2:$A$8000='Active WWML'!$A116)*('ILC Report'!$BB$2:$BB$8000='Active WWML'!T$4)*('ILC Report'!$F$2:$F$8000))</f>
        <v>0</v>
      </c>
      <c r="U116" s="28">
        <f>SUMPRODUCT(('ILC Report'!$A$2:$A$8000='Active WWML'!$A116)*('ILC Report'!$BB$2:$BB$8000='Active WWML'!U$4)*('ILC Report'!$F$2:$F$8000))</f>
        <v>0</v>
      </c>
      <c r="V116" s="28">
        <f>SUMPRODUCT(('ILC Report'!$A$2:$A$8000='Active WWML'!$A116)*('ILC Report'!$BB$2:$BB$8000='Active WWML'!V$4)*('ILC Report'!$F$2:$F$8000))</f>
        <v>0</v>
      </c>
      <c r="W116" s="28">
        <f>SUMPRODUCT(('ILC Report'!$A$2:$A$8000='Active WWML'!$A116)*('ILC Report'!$BB$2:$BB$8000='Active WWML'!W$4)*('ILC Report'!$F$2:$F$8000))</f>
        <v>0</v>
      </c>
      <c r="X116" s="28">
        <f>SUMPRODUCT(('ILC Report'!$A$2:$A$8000='Active WWML'!$A116)*('ILC Report'!$BB$2:$BB$8000='Active WWML'!X$4)*('ILC Report'!$F$2:$F$8000))</f>
        <v>0</v>
      </c>
      <c r="Y116" s="28">
        <f>SUMPRODUCT(('ILC Report'!$A$2:$A$8000='Active WWML'!$A116)*('ILC Report'!$BB$2:$BB$8000='Active WWML'!Y$4)*('ILC Report'!$F$2:$F$8000))</f>
        <v>0</v>
      </c>
      <c r="Z116" s="28">
        <f>SUMPRODUCT(('ILC Report'!$A$2:$A$8000='Active WWML'!$A116)*('ILC Report'!$BB$2:$BB$8000='Active WWML'!Z$4)*('ILC Report'!$F$2:$F$8000))</f>
        <v>0</v>
      </c>
      <c r="AA116" s="28">
        <f>SUMPRODUCT(('ILC Report'!$A$2:$A$8000='Active WWML'!$A116)*('ILC Report'!$BB$2:$BB$8000='Active WWML'!AA$4)*('ILC Report'!$F$2:$F$8000))</f>
        <v>0</v>
      </c>
      <c r="AB116" s="28">
        <f>SUMPRODUCT(('ILC Report'!$A$2:$A$8000='Active WWML'!$A116)*('ILC Report'!$BB$2:$BB$8000='Active WWML'!AB$4)*('ILC Report'!$F$2:$F$8000))</f>
        <v>0</v>
      </c>
      <c r="AC116" s="28">
        <f>SUMPRODUCT(('ILC Report'!$A$2:$A$8000='Active WWML'!$A116)*('ILC Report'!$BB$2:$BB$8000='Active WWML'!AC$4)*('ILC Report'!$F$2:$F$8000))</f>
        <v>0</v>
      </c>
      <c r="AD116" s="28">
        <f>SUMPRODUCT(('ILC Report'!$A$2:$A$8000='Active WWML'!$A116)*('ILC Report'!$BB$2:$BB$8000='Active WWML'!AD$4)*('ILC Report'!$F$2:$F$8000))</f>
        <v>0</v>
      </c>
      <c r="AE116" s="28">
        <f>SUMPRODUCT(('ILC Report'!$A$2:$A$8000='Active WWML'!$A116)*('ILC Report'!$BB$2:$BB$8000='Active WWML'!AE$4)*('ILC Report'!$F$2:$F$8000))</f>
        <v>0</v>
      </c>
      <c r="AG116" s="28">
        <f>SUMPRODUCT(('ILC Report'!$A$2:$A$8000='Active WWML'!$A116)*('ILC Report'!$H$2:$H$8000='Active WWML'!AG$4)*('ILC Report'!$F$2:$F$8000))</f>
        <v>0</v>
      </c>
      <c r="AH116" s="28">
        <f>SUMPRODUCT(('ILC Report'!$A$2:$A$8000='Active WWML'!$A116)*('ILC Report'!$H$2:$H$8000='Active WWML'!AH$4)*('ILC Report'!$F$2:$F$8000))</f>
        <v>0</v>
      </c>
      <c r="AI116" s="28">
        <f>SUMPRODUCT(('ILC Report'!$A$2:$A$8000='Active WWML'!$A116)*('ILC Report'!$H$2:$H$8000='Active WWML'!AI$4)*('ILC Report'!$F$2:$F$8000))</f>
        <v>0</v>
      </c>
      <c r="AJ116" s="28">
        <f>SUMPRODUCT(('ILC Report'!$A$2:$A$8000='Active WWML'!$A116)*('ILC Report'!$H$2:$H$8000='Active WWML'!AJ$4)*('ILC Report'!$F$2:$F$8000))</f>
        <v>0</v>
      </c>
      <c r="AK116" s="28">
        <f t="shared" si="7"/>
        <v>0</v>
      </c>
    </row>
    <row r="117" spans="1:37" x14ac:dyDescent="0.3">
      <c r="A117" s="40" t="s">
        <v>885</v>
      </c>
      <c r="B117" s="11" t="s">
        <v>1293</v>
      </c>
      <c r="C117" s="11" t="s">
        <v>1164</v>
      </c>
      <c r="D117" s="11" t="s">
        <v>1185</v>
      </c>
      <c r="E117" s="11" t="s">
        <v>1680</v>
      </c>
      <c r="G117" s="28">
        <f>SUMPRODUCT(('ILC Report'!$A$2:$A$8000='Active WWML'!$A117)*('ILC Report'!$BA$2:$BA$8000='Active WWML'!G$4)*('ILC Report'!$F$2:$F$8000))</f>
        <v>0</v>
      </c>
      <c r="H117" s="28">
        <f>SUMPRODUCT(('ILC Report'!$A$2:$A$8000='Active WWML'!$A117)*('ILC Report'!$BA$2:$BA$8000='Active WWML'!H$4)*('ILC Report'!$F$2:$F$8000))</f>
        <v>0</v>
      </c>
      <c r="I117" s="28">
        <f>SUMPRODUCT(('ILC Report'!$A$2:$A$8000='Active WWML'!$A117)*('ILC Report'!$BA$2:$BA$8000='Active WWML'!I$4)*('ILC Report'!$F$2:$F$8000))</f>
        <v>0</v>
      </c>
      <c r="K117" s="28" t="str">
        <f t="shared" si="4"/>
        <v>0</v>
      </c>
      <c r="L117" s="28" t="str">
        <f t="shared" si="5"/>
        <v>0</v>
      </c>
      <c r="M117" s="28" t="str">
        <f t="shared" si="6"/>
        <v>0</v>
      </c>
      <c r="O117" s="28">
        <f>SUMPRODUCT(('ILC Report'!$A$2:$A$8000='Active WWML'!$A117)*('ILC Report'!$BB$2:$BB$8000='Active WWML'!O$4)*('ILC Report'!$F$2:$F$8000))</f>
        <v>0</v>
      </c>
      <c r="P117" s="28">
        <f>SUMPRODUCT(('ILC Report'!$A$2:$A$8000='Active WWML'!$A117)*('ILC Report'!$BB$2:$BB$8000='Active WWML'!P$4)*('ILC Report'!$F$2:$F$8000))</f>
        <v>0</v>
      </c>
      <c r="Q117" s="28">
        <f>SUMPRODUCT(('ILC Report'!$A$2:$A$8000='Active WWML'!$A117)*('ILC Report'!$BB$2:$BB$8000='Active WWML'!Q$4)*('ILC Report'!$F$2:$F$8000))</f>
        <v>0</v>
      </c>
      <c r="R117" s="28">
        <f>SUMPRODUCT(('ILC Report'!$A$2:$A$8000='Active WWML'!$A117)*('ILC Report'!$BB$2:$BB$8000='Active WWML'!R$4)*('ILC Report'!$F$2:$F$8000))</f>
        <v>0</v>
      </c>
      <c r="S117" s="28">
        <f>SUMPRODUCT(('ILC Report'!$A$2:$A$8000='Active WWML'!$A117)*('ILC Report'!$BB$2:$BB$8000='Active WWML'!S$4)*('ILC Report'!$F$2:$F$8000))</f>
        <v>0</v>
      </c>
      <c r="T117" s="28">
        <f>SUMPRODUCT(('ILC Report'!$A$2:$A$8000='Active WWML'!$A117)*('ILC Report'!$BB$2:$BB$8000='Active WWML'!T$4)*('ILC Report'!$F$2:$F$8000))</f>
        <v>0</v>
      </c>
      <c r="U117" s="28">
        <f>SUMPRODUCT(('ILC Report'!$A$2:$A$8000='Active WWML'!$A117)*('ILC Report'!$BB$2:$BB$8000='Active WWML'!U$4)*('ILC Report'!$F$2:$F$8000))</f>
        <v>0</v>
      </c>
      <c r="V117" s="28">
        <f>SUMPRODUCT(('ILC Report'!$A$2:$A$8000='Active WWML'!$A117)*('ILC Report'!$BB$2:$BB$8000='Active WWML'!V$4)*('ILC Report'!$F$2:$F$8000))</f>
        <v>0</v>
      </c>
      <c r="W117" s="28">
        <f>SUMPRODUCT(('ILC Report'!$A$2:$A$8000='Active WWML'!$A117)*('ILC Report'!$BB$2:$BB$8000='Active WWML'!W$4)*('ILC Report'!$F$2:$F$8000))</f>
        <v>0</v>
      </c>
      <c r="X117" s="28">
        <f>SUMPRODUCT(('ILC Report'!$A$2:$A$8000='Active WWML'!$A117)*('ILC Report'!$BB$2:$BB$8000='Active WWML'!X$4)*('ILC Report'!$F$2:$F$8000))</f>
        <v>0</v>
      </c>
      <c r="Y117" s="28">
        <f>SUMPRODUCT(('ILC Report'!$A$2:$A$8000='Active WWML'!$A117)*('ILC Report'!$BB$2:$BB$8000='Active WWML'!Y$4)*('ILC Report'!$F$2:$F$8000))</f>
        <v>0</v>
      </c>
      <c r="Z117" s="28">
        <f>SUMPRODUCT(('ILC Report'!$A$2:$A$8000='Active WWML'!$A117)*('ILC Report'!$BB$2:$BB$8000='Active WWML'!Z$4)*('ILC Report'!$F$2:$F$8000))</f>
        <v>0</v>
      </c>
      <c r="AA117" s="28">
        <f>SUMPRODUCT(('ILC Report'!$A$2:$A$8000='Active WWML'!$A117)*('ILC Report'!$BB$2:$BB$8000='Active WWML'!AA$4)*('ILC Report'!$F$2:$F$8000))</f>
        <v>0</v>
      </c>
      <c r="AB117" s="28">
        <f>SUMPRODUCT(('ILC Report'!$A$2:$A$8000='Active WWML'!$A117)*('ILC Report'!$BB$2:$BB$8000='Active WWML'!AB$4)*('ILC Report'!$F$2:$F$8000))</f>
        <v>0</v>
      </c>
      <c r="AC117" s="28">
        <f>SUMPRODUCT(('ILC Report'!$A$2:$A$8000='Active WWML'!$A117)*('ILC Report'!$BB$2:$BB$8000='Active WWML'!AC$4)*('ILC Report'!$F$2:$F$8000))</f>
        <v>0</v>
      </c>
      <c r="AD117" s="28">
        <f>SUMPRODUCT(('ILC Report'!$A$2:$A$8000='Active WWML'!$A117)*('ILC Report'!$BB$2:$BB$8000='Active WWML'!AD$4)*('ILC Report'!$F$2:$F$8000))</f>
        <v>0</v>
      </c>
      <c r="AE117" s="28">
        <f>SUMPRODUCT(('ILC Report'!$A$2:$A$8000='Active WWML'!$A117)*('ILC Report'!$BB$2:$BB$8000='Active WWML'!AE$4)*('ILC Report'!$F$2:$F$8000))</f>
        <v>0</v>
      </c>
      <c r="AG117" s="28">
        <f>SUMPRODUCT(('ILC Report'!$A$2:$A$8000='Active WWML'!$A117)*('ILC Report'!$H$2:$H$8000='Active WWML'!AG$4)*('ILC Report'!$F$2:$F$8000))</f>
        <v>0</v>
      </c>
      <c r="AH117" s="28">
        <f>SUMPRODUCT(('ILC Report'!$A$2:$A$8000='Active WWML'!$A117)*('ILC Report'!$H$2:$H$8000='Active WWML'!AH$4)*('ILC Report'!$F$2:$F$8000))</f>
        <v>0</v>
      </c>
      <c r="AI117" s="28">
        <f>SUMPRODUCT(('ILC Report'!$A$2:$A$8000='Active WWML'!$A117)*('ILC Report'!$H$2:$H$8000='Active WWML'!AI$4)*('ILC Report'!$F$2:$F$8000))</f>
        <v>0</v>
      </c>
      <c r="AJ117" s="28">
        <f>SUMPRODUCT(('ILC Report'!$A$2:$A$8000='Active WWML'!$A117)*('ILC Report'!$H$2:$H$8000='Active WWML'!AJ$4)*('ILC Report'!$F$2:$F$8000))</f>
        <v>0</v>
      </c>
      <c r="AK117" s="28">
        <f t="shared" si="7"/>
        <v>0</v>
      </c>
    </row>
    <row r="118" spans="1:37" x14ac:dyDescent="0.3">
      <c r="A118" s="40" t="s">
        <v>876</v>
      </c>
      <c r="B118" s="11" t="s">
        <v>1255</v>
      </c>
      <c r="C118" s="11" t="s">
        <v>1163</v>
      </c>
      <c r="D118" s="11" t="s">
        <v>1155</v>
      </c>
      <c r="E118" s="11" t="s">
        <v>1156</v>
      </c>
      <c r="G118" s="28">
        <f>SUMPRODUCT(('ILC Report'!$A$2:$A$8000='Active WWML'!$A118)*('ILC Report'!$BA$2:$BA$8000='Active WWML'!G$4)*('ILC Report'!$F$2:$F$8000))</f>
        <v>0</v>
      </c>
      <c r="H118" s="28">
        <f>SUMPRODUCT(('ILC Report'!$A$2:$A$8000='Active WWML'!$A118)*('ILC Report'!$BA$2:$BA$8000='Active WWML'!H$4)*('ILC Report'!$F$2:$F$8000))</f>
        <v>0</v>
      </c>
      <c r="I118" s="28">
        <f>SUMPRODUCT(('ILC Report'!$A$2:$A$8000='Active WWML'!$A118)*('ILC Report'!$BA$2:$BA$8000='Active WWML'!I$4)*('ILC Report'!$F$2:$F$8000))</f>
        <v>0</v>
      </c>
      <c r="K118" s="28" t="str">
        <f t="shared" si="4"/>
        <v>0</v>
      </c>
      <c r="L118" s="28" t="str">
        <f t="shared" si="5"/>
        <v>0</v>
      </c>
      <c r="M118" s="28" t="str">
        <f t="shared" si="6"/>
        <v>0</v>
      </c>
      <c r="O118" s="28">
        <f>SUMPRODUCT(('ILC Report'!$A$2:$A$8000='Active WWML'!$A118)*('ILC Report'!$BB$2:$BB$8000='Active WWML'!O$4)*('ILC Report'!$F$2:$F$8000))</f>
        <v>0</v>
      </c>
      <c r="P118" s="28">
        <f>SUMPRODUCT(('ILC Report'!$A$2:$A$8000='Active WWML'!$A118)*('ILC Report'!$BB$2:$BB$8000='Active WWML'!P$4)*('ILC Report'!$F$2:$F$8000))</f>
        <v>0</v>
      </c>
      <c r="Q118" s="28">
        <f>SUMPRODUCT(('ILC Report'!$A$2:$A$8000='Active WWML'!$A118)*('ILC Report'!$BB$2:$BB$8000='Active WWML'!Q$4)*('ILC Report'!$F$2:$F$8000))</f>
        <v>0</v>
      </c>
      <c r="R118" s="28">
        <f>SUMPRODUCT(('ILC Report'!$A$2:$A$8000='Active WWML'!$A118)*('ILC Report'!$BB$2:$BB$8000='Active WWML'!R$4)*('ILC Report'!$F$2:$F$8000))</f>
        <v>0</v>
      </c>
      <c r="S118" s="28">
        <f>SUMPRODUCT(('ILC Report'!$A$2:$A$8000='Active WWML'!$A118)*('ILC Report'!$BB$2:$BB$8000='Active WWML'!S$4)*('ILC Report'!$F$2:$F$8000))</f>
        <v>0</v>
      </c>
      <c r="T118" s="28">
        <f>SUMPRODUCT(('ILC Report'!$A$2:$A$8000='Active WWML'!$A118)*('ILC Report'!$BB$2:$BB$8000='Active WWML'!T$4)*('ILC Report'!$F$2:$F$8000))</f>
        <v>0</v>
      </c>
      <c r="U118" s="28">
        <f>SUMPRODUCT(('ILC Report'!$A$2:$A$8000='Active WWML'!$A118)*('ILC Report'!$BB$2:$BB$8000='Active WWML'!U$4)*('ILC Report'!$F$2:$F$8000))</f>
        <v>0</v>
      </c>
      <c r="V118" s="28">
        <f>SUMPRODUCT(('ILC Report'!$A$2:$A$8000='Active WWML'!$A118)*('ILC Report'!$BB$2:$BB$8000='Active WWML'!V$4)*('ILC Report'!$F$2:$F$8000))</f>
        <v>0</v>
      </c>
      <c r="W118" s="28">
        <f>SUMPRODUCT(('ILC Report'!$A$2:$A$8000='Active WWML'!$A118)*('ILC Report'!$BB$2:$BB$8000='Active WWML'!W$4)*('ILC Report'!$F$2:$F$8000))</f>
        <v>0</v>
      </c>
      <c r="X118" s="28">
        <f>SUMPRODUCT(('ILC Report'!$A$2:$A$8000='Active WWML'!$A118)*('ILC Report'!$BB$2:$BB$8000='Active WWML'!X$4)*('ILC Report'!$F$2:$F$8000))</f>
        <v>0</v>
      </c>
      <c r="Y118" s="28">
        <f>SUMPRODUCT(('ILC Report'!$A$2:$A$8000='Active WWML'!$A118)*('ILC Report'!$BB$2:$BB$8000='Active WWML'!Y$4)*('ILC Report'!$F$2:$F$8000))</f>
        <v>0</v>
      </c>
      <c r="Z118" s="28">
        <f>SUMPRODUCT(('ILC Report'!$A$2:$A$8000='Active WWML'!$A118)*('ILC Report'!$BB$2:$BB$8000='Active WWML'!Z$4)*('ILC Report'!$F$2:$F$8000))</f>
        <v>0</v>
      </c>
      <c r="AA118" s="28">
        <f>SUMPRODUCT(('ILC Report'!$A$2:$A$8000='Active WWML'!$A118)*('ILC Report'!$BB$2:$BB$8000='Active WWML'!AA$4)*('ILC Report'!$F$2:$F$8000))</f>
        <v>0</v>
      </c>
      <c r="AB118" s="28">
        <f>SUMPRODUCT(('ILC Report'!$A$2:$A$8000='Active WWML'!$A118)*('ILC Report'!$BB$2:$BB$8000='Active WWML'!AB$4)*('ILC Report'!$F$2:$F$8000))</f>
        <v>0</v>
      </c>
      <c r="AC118" s="28">
        <f>SUMPRODUCT(('ILC Report'!$A$2:$A$8000='Active WWML'!$A118)*('ILC Report'!$BB$2:$BB$8000='Active WWML'!AC$4)*('ILC Report'!$F$2:$F$8000))</f>
        <v>0</v>
      </c>
      <c r="AD118" s="28">
        <f>SUMPRODUCT(('ILC Report'!$A$2:$A$8000='Active WWML'!$A118)*('ILC Report'!$BB$2:$BB$8000='Active WWML'!AD$4)*('ILC Report'!$F$2:$F$8000))</f>
        <v>0</v>
      </c>
      <c r="AE118" s="28">
        <f>SUMPRODUCT(('ILC Report'!$A$2:$A$8000='Active WWML'!$A118)*('ILC Report'!$BB$2:$BB$8000='Active WWML'!AE$4)*('ILC Report'!$F$2:$F$8000))</f>
        <v>0</v>
      </c>
      <c r="AG118" s="28">
        <f>SUMPRODUCT(('ILC Report'!$A$2:$A$8000='Active WWML'!$A118)*('ILC Report'!$H$2:$H$8000='Active WWML'!AG$4)*('ILC Report'!$F$2:$F$8000))</f>
        <v>0</v>
      </c>
      <c r="AH118" s="28">
        <f>SUMPRODUCT(('ILC Report'!$A$2:$A$8000='Active WWML'!$A118)*('ILC Report'!$H$2:$H$8000='Active WWML'!AH$4)*('ILC Report'!$F$2:$F$8000))</f>
        <v>0</v>
      </c>
      <c r="AI118" s="28">
        <f>SUMPRODUCT(('ILC Report'!$A$2:$A$8000='Active WWML'!$A118)*('ILC Report'!$H$2:$H$8000='Active WWML'!AI$4)*('ILC Report'!$F$2:$F$8000))</f>
        <v>0</v>
      </c>
      <c r="AJ118" s="28">
        <f>SUMPRODUCT(('ILC Report'!$A$2:$A$8000='Active WWML'!$A118)*('ILC Report'!$H$2:$H$8000='Active WWML'!AJ$4)*('ILC Report'!$F$2:$F$8000))</f>
        <v>0</v>
      </c>
      <c r="AK118" s="28">
        <f t="shared" si="7"/>
        <v>0</v>
      </c>
    </row>
    <row r="119" spans="1:37" x14ac:dyDescent="0.3">
      <c r="A119" s="40" t="s">
        <v>901</v>
      </c>
      <c r="B119" s="11" t="s">
        <v>1230</v>
      </c>
      <c r="C119" s="11" t="s">
        <v>1154</v>
      </c>
      <c r="D119" s="11" t="s">
        <v>1155</v>
      </c>
      <c r="E119" s="11" t="s">
        <v>1156</v>
      </c>
      <c r="G119" s="28">
        <f>SUMPRODUCT(('ILC Report'!$A$2:$A$8000='Active WWML'!$A119)*('ILC Report'!$BA$2:$BA$8000='Active WWML'!G$4)*('ILC Report'!$F$2:$F$8000))</f>
        <v>0</v>
      </c>
      <c r="H119" s="28">
        <f>SUMPRODUCT(('ILC Report'!$A$2:$A$8000='Active WWML'!$A119)*('ILC Report'!$BA$2:$BA$8000='Active WWML'!H$4)*('ILC Report'!$F$2:$F$8000))</f>
        <v>0</v>
      </c>
      <c r="I119" s="28">
        <f>SUMPRODUCT(('ILC Report'!$A$2:$A$8000='Active WWML'!$A119)*('ILC Report'!$BA$2:$BA$8000='Active WWML'!I$4)*('ILC Report'!$F$2:$F$8000))</f>
        <v>0</v>
      </c>
      <c r="K119" s="28" t="str">
        <f t="shared" si="4"/>
        <v>0</v>
      </c>
      <c r="L119" s="28" t="str">
        <f t="shared" si="5"/>
        <v>0</v>
      </c>
      <c r="M119" s="28" t="str">
        <f t="shared" si="6"/>
        <v>0</v>
      </c>
      <c r="O119" s="28">
        <f>SUMPRODUCT(('ILC Report'!$A$2:$A$8000='Active WWML'!$A119)*('ILC Report'!$BB$2:$BB$8000='Active WWML'!O$4)*('ILC Report'!$F$2:$F$8000))</f>
        <v>0</v>
      </c>
      <c r="P119" s="28">
        <f>SUMPRODUCT(('ILC Report'!$A$2:$A$8000='Active WWML'!$A119)*('ILC Report'!$BB$2:$BB$8000='Active WWML'!P$4)*('ILC Report'!$F$2:$F$8000))</f>
        <v>0</v>
      </c>
      <c r="Q119" s="28">
        <f>SUMPRODUCT(('ILC Report'!$A$2:$A$8000='Active WWML'!$A119)*('ILC Report'!$BB$2:$BB$8000='Active WWML'!Q$4)*('ILC Report'!$F$2:$F$8000))</f>
        <v>0</v>
      </c>
      <c r="R119" s="28">
        <f>SUMPRODUCT(('ILC Report'!$A$2:$A$8000='Active WWML'!$A119)*('ILC Report'!$BB$2:$BB$8000='Active WWML'!R$4)*('ILC Report'!$F$2:$F$8000))</f>
        <v>0</v>
      </c>
      <c r="S119" s="28">
        <f>SUMPRODUCT(('ILC Report'!$A$2:$A$8000='Active WWML'!$A119)*('ILC Report'!$BB$2:$BB$8000='Active WWML'!S$4)*('ILC Report'!$F$2:$F$8000))</f>
        <v>0</v>
      </c>
      <c r="T119" s="28">
        <f>SUMPRODUCT(('ILC Report'!$A$2:$A$8000='Active WWML'!$A119)*('ILC Report'!$BB$2:$BB$8000='Active WWML'!T$4)*('ILC Report'!$F$2:$F$8000))</f>
        <v>0</v>
      </c>
      <c r="U119" s="28">
        <f>SUMPRODUCT(('ILC Report'!$A$2:$A$8000='Active WWML'!$A119)*('ILC Report'!$BB$2:$BB$8000='Active WWML'!U$4)*('ILC Report'!$F$2:$F$8000))</f>
        <v>0</v>
      </c>
      <c r="V119" s="28">
        <f>SUMPRODUCT(('ILC Report'!$A$2:$A$8000='Active WWML'!$A119)*('ILC Report'!$BB$2:$BB$8000='Active WWML'!V$4)*('ILC Report'!$F$2:$F$8000))</f>
        <v>0</v>
      </c>
      <c r="W119" s="28">
        <f>SUMPRODUCT(('ILC Report'!$A$2:$A$8000='Active WWML'!$A119)*('ILC Report'!$BB$2:$BB$8000='Active WWML'!W$4)*('ILC Report'!$F$2:$F$8000))</f>
        <v>0</v>
      </c>
      <c r="X119" s="28">
        <f>SUMPRODUCT(('ILC Report'!$A$2:$A$8000='Active WWML'!$A119)*('ILC Report'!$BB$2:$BB$8000='Active WWML'!X$4)*('ILC Report'!$F$2:$F$8000))</f>
        <v>0</v>
      </c>
      <c r="Y119" s="28">
        <f>SUMPRODUCT(('ILC Report'!$A$2:$A$8000='Active WWML'!$A119)*('ILC Report'!$BB$2:$BB$8000='Active WWML'!Y$4)*('ILC Report'!$F$2:$F$8000))</f>
        <v>0</v>
      </c>
      <c r="Z119" s="28">
        <f>SUMPRODUCT(('ILC Report'!$A$2:$A$8000='Active WWML'!$A119)*('ILC Report'!$BB$2:$BB$8000='Active WWML'!Z$4)*('ILC Report'!$F$2:$F$8000))</f>
        <v>0</v>
      </c>
      <c r="AA119" s="28">
        <f>SUMPRODUCT(('ILC Report'!$A$2:$A$8000='Active WWML'!$A119)*('ILC Report'!$BB$2:$BB$8000='Active WWML'!AA$4)*('ILC Report'!$F$2:$F$8000))</f>
        <v>0</v>
      </c>
      <c r="AB119" s="28">
        <f>SUMPRODUCT(('ILC Report'!$A$2:$A$8000='Active WWML'!$A119)*('ILC Report'!$BB$2:$BB$8000='Active WWML'!AB$4)*('ILC Report'!$F$2:$F$8000))</f>
        <v>0</v>
      </c>
      <c r="AC119" s="28">
        <f>SUMPRODUCT(('ILC Report'!$A$2:$A$8000='Active WWML'!$A119)*('ILC Report'!$BB$2:$BB$8000='Active WWML'!AC$4)*('ILC Report'!$F$2:$F$8000))</f>
        <v>0</v>
      </c>
      <c r="AD119" s="28">
        <f>SUMPRODUCT(('ILC Report'!$A$2:$A$8000='Active WWML'!$A119)*('ILC Report'!$BB$2:$BB$8000='Active WWML'!AD$4)*('ILC Report'!$F$2:$F$8000))</f>
        <v>0</v>
      </c>
      <c r="AE119" s="28">
        <f>SUMPRODUCT(('ILC Report'!$A$2:$A$8000='Active WWML'!$A119)*('ILC Report'!$BB$2:$BB$8000='Active WWML'!AE$4)*('ILC Report'!$F$2:$F$8000))</f>
        <v>0</v>
      </c>
      <c r="AG119" s="28">
        <f>SUMPRODUCT(('ILC Report'!$A$2:$A$8000='Active WWML'!$A119)*('ILC Report'!$H$2:$H$8000='Active WWML'!AG$4)*('ILC Report'!$F$2:$F$8000))</f>
        <v>0</v>
      </c>
      <c r="AH119" s="28">
        <f>SUMPRODUCT(('ILC Report'!$A$2:$A$8000='Active WWML'!$A119)*('ILC Report'!$H$2:$H$8000='Active WWML'!AH$4)*('ILC Report'!$F$2:$F$8000))</f>
        <v>0</v>
      </c>
      <c r="AI119" s="28">
        <f>SUMPRODUCT(('ILC Report'!$A$2:$A$8000='Active WWML'!$A119)*('ILC Report'!$H$2:$H$8000='Active WWML'!AI$4)*('ILC Report'!$F$2:$F$8000))</f>
        <v>0</v>
      </c>
      <c r="AJ119" s="28">
        <f>SUMPRODUCT(('ILC Report'!$A$2:$A$8000='Active WWML'!$A119)*('ILC Report'!$H$2:$H$8000='Active WWML'!AJ$4)*('ILC Report'!$F$2:$F$8000))</f>
        <v>0</v>
      </c>
      <c r="AK119" s="28">
        <f t="shared" si="7"/>
        <v>0</v>
      </c>
    </row>
    <row r="120" spans="1:37" x14ac:dyDescent="0.3">
      <c r="A120" s="40" t="s">
        <v>904</v>
      </c>
      <c r="B120" s="11" t="s">
        <v>1249</v>
      </c>
      <c r="C120" s="11" t="s">
        <v>1163</v>
      </c>
      <c r="D120" s="11" t="s">
        <v>1155</v>
      </c>
      <c r="E120" s="11" t="s">
        <v>1156</v>
      </c>
      <c r="G120" s="28">
        <f>SUMPRODUCT(('ILC Report'!$A$2:$A$8000='Active WWML'!$A120)*('ILC Report'!$BA$2:$BA$8000='Active WWML'!G$4)*('ILC Report'!$F$2:$F$8000))</f>
        <v>0</v>
      </c>
      <c r="H120" s="28">
        <f>SUMPRODUCT(('ILC Report'!$A$2:$A$8000='Active WWML'!$A120)*('ILC Report'!$BA$2:$BA$8000='Active WWML'!H$4)*('ILC Report'!$F$2:$F$8000))</f>
        <v>0</v>
      </c>
      <c r="I120" s="28">
        <f>SUMPRODUCT(('ILC Report'!$A$2:$A$8000='Active WWML'!$A120)*('ILC Report'!$BA$2:$BA$8000='Active WWML'!I$4)*('ILC Report'!$F$2:$F$8000))</f>
        <v>0</v>
      </c>
      <c r="K120" s="28" t="str">
        <f t="shared" si="4"/>
        <v>0</v>
      </c>
      <c r="L120" s="28" t="str">
        <f t="shared" si="5"/>
        <v>0</v>
      </c>
      <c r="M120" s="28" t="str">
        <f t="shared" si="6"/>
        <v>0</v>
      </c>
      <c r="O120" s="28">
        <f>SUMPRODUCT(('ILC Report'!$A$2:$A$8000='Active WWML'!$A120)*('ILC Report'!$BB$2:$BB$8000='Active WWML'!O$4)*('ILC Report'!$F$2:$F$8000))</f>
        <v>0</v>
      </c>
      <c r="P120" s="28">
        <f>SUMPRODUCT(('ILC Report'!$A$2:$A$8000='Active WWML'!$A120)*('ILC Report'!$BB$2:$BB$8000='Active WWML'!P$4)*('ILC Report'!$F$2:$F$8000))</f>
        <v>0</v>
      </c>
      <c r="Q120" s="28">
        <f>SUMPRODUCT(('ILC Report'!$A$2:$A$8000='Active WWML'!$A120)*('ILC Report'!$BB$2:$BB$8000='Active WWML'!Q$4)*('ILC Report'!$F$2:$F$8000))</f>
        <v>0</v>
      </c>
      <c r="R120" s="28">
        <f>SUMPRODUCT(('ILC Report'!$A$2:$A$8000='Active WWML'!$A120)*('ILC Report'!$BB$2:$BB$8000='Active WWML'!R$4)*('ILC Report'!$F$2:$F$8000))</f>
        <v>0</v>
      </c>
      <c r="S120" s="28">
        <f>SUMPRODUCT(('ILC Report'!$A$2:$A$8000='Active WWML'!$A120)*('ILC Report'!$BB$2:$BB$8000='Active WWML'!S$4)*('ILC Report'!$F$2:$F$8000))</f>
        <v>0</v>
      </c>
      <c r="T120" s="28">
        <f>SUMPRODUCT(('ILC Report'!$A$2:$A$8000='Active WWML'!$A120)*('ILC Report'!$BB$2:$BB$8000='Active WWML'!T$4)*('ILC Report'!$F$2:$F$8000))</f>
        <v>0</v>
      </c>
      <c r="U120" s="28">
        <f>SUMPRODUCT(('ILC Report'!$A$2:$A$8000='Active WWML'!$A120)*('ILC Report'!$BB$2:$BB$8000='Active WWML'!U$4)*('ILC Report'!$F$2:$F$8000))</f>
        <v>0</v>
      </c>
      <c r="V120" s="28">
        <f>SUMPRODUCT(('ILC Report'!$A$2:$A$8000='Active WWML'!$A120)*('ILC Report'!$BB$2:$BB$8000='Active WWML'!V$4)*('ILC Report'!$F$2:$F$8000))</f>
        <v>0</v>
      </c>
      <c r="W120" s="28">
        <f>SUMPRODUCT(('ILC Report'!$A$2:$A$8000='Active WWML'!$A120)*('ILC Report'!$BB$2:$BB$8000='Active WWML'!W$4)*('ILC Report'!$F$2:$F$8000))</f>
        <v>0</v>
      </c>
      <c r="X120" s="28">
        <f>SUMPRODUCT(('ILC Report'!$A$2:$A$8000='Active WWML'!$A120)*('ILC Report'!$BB$2:$BB$8000='Active WWML'!X$4)*('ILC Report'!$F$2:$F$8000))</f>
        <v>0</v>
      </c>
      <c r="Y120" s="28">
        <f>SUMPRODUCT(('ILC Report'!$A$2:$A$8000='Active WWML'!$A120)*('ILC Report'!$BB$2:$BB$8000='Active WWML'!Y$4)*('ILC Report'!$F$2:$F$8000))</f>
        <v>0</v>
      </c>
      <c r="Z120" s="28">
        <f>SUMPRODUCT(('ILC Report'!$A$2:$A$8000='Active WWML'!$A120)*('ILC Report'!$BB$2:$BB$8000='Active WWML'!Z$4)*('ILC Report'!$F$2:$F$8000))</f>
        <v>0</v>
      </c>
      <c r="AA120" s="28">
        <f>SUMPRODUCT(('ILC Report'!$A$2:$A$8000='Active WWML'!$A120)*('ILC Report'!$BB$2:$BB$8000='Active WWML'!AA$4)*('ILC Report'!$F$2:$F$8000))</f>
        <v>0</v>
      </c>
      <c r="AB120" s="28">
        <f>SUMPRODUCT(('ILC Report'!$A$2:$A$8000='Active WWML'!$A120)*('ILC Report'!$BB$2:$BB$8000='Active WWML'!AB$4)*('ILC Report'!$F$2:$F$8000))</f>
        <v>0</v>
      </c>
      <c r="AC120" s="28">
        <f>SUMPRODUCT(('ILC Report'!$A$2:$A$8000='Active WWML'!$A120)*('ILC Report'!$BB$2:$BB$8000='Active WWML'!AC$4)*('ILC Report'!$F$2:$F$8000))</f>
        <v>0</v>
      </c>
      <c r="AD120" s="28">
        <f>SUMPRODUCT(('ILC Report'!$A$2:$A$8000='Active WWML'!$A120)*('ILC Report'!$BB$2:$BB$8000='Active WWML'!AD$4)*('ILC Report'!$F$2:$F$8000))</f>
        <v>0</v>
      </c>
      <c r="AE120" s="28">
        <f>SUMPRODUCT(('ILC Report'!$A$2:$A$8000='Active WWML'!$A120)*('ILC Report'!$BB$2:$BB$8000='Active WWML'!AE$4)*('ILC Report'!$F$2:$F$8000))</f>
        <v>0</v>
      </c>
      <c r="AG120" s="28">
        <f>SUMPRODUCT(('ILC Report'!$A$2:$A$8000='Active WWML'!$A120)*('ILC Report'!$H$2:$H$8000='Active WWML'!AG$4)*('ILC Report'!$F$2:$F$8000))</f>
        <v>0</v>
      </c>
      <c r="AH120" s="28">
        <f>SUMPRODUCT(('ILC Report'!$A$2:$A$8000='Active WWML'!$A120)*('ILC Report'!$H$2:$H$8000='Active WWML'!AH$4)*('ILC Report'!$F$2:$F$8000))</f>
        <v>0</v>
      </c>
      <c r="AI120" s="28">
        <f>SUMPRODUCT(('ILC Report'!$A$2:$A$8000='Active WWML'!$A120)*('ILC Report'!$H$2:$H$8000='Active WWML'!AI$4)*('ILC Report'!$F$2:$F$8000))</f>
        <v>0</v>
      </c>
      <c r="AJ120" s="28">
        <f>SUMPRODUCT(('ILC Report'!$A$2:$A$8000='Active WWML'!$A120)*('ILC Report'!$H$2:$H$8000='Active WWML'!AJ$4)*('ILC Report'!$F$2:$F$8000))</f>
        <v>0</v>
      </c>
      <c r="AK120" s="28">
        <f t="shared" si="7"/>
        <v>0</v>
      </c>
    </row>
    <row r="121" spans="1:37" x14ac:dyDescent="0.3">
      <c r="A121" s="40" t="s">
        <v>870</v>
      </c>
      <c r="B121" s="11" t="s">
        <v>1260</v>
      </c>
      <c r="C121" s="11" t="s">
        <v>1163</v>
      </c>
      <c r="D121" s="11" t="s">
        <v>1185</v>
      </c>
      <c r="E121" s="11" t="s">
        <v>1680</v>
      </c>
      <c r="G121" s="28">
        <f>SUMPRODUCT(('ILC Report'!$A$2:$A$8000='Active WWML'!$A121)*('ILC Report'!$BA$2:$BA$8000='Active WWML'!G$4)*('ILC Report'!$F$2:$F$8000))</f>
        <v>0</v>
      </c>
      <c r="H121" s="28">
        <f>SUMPRODUCT(('ILC Report'!$A$2:$A$8000='Active WWML'!$A121)*('ILC Report'!$BA$2:$BA$8000='Active WWML'!H$4)*('ILC Report'!$F$2:$F$8000))</f>
        <v>0</v>
      </c>
      <c r="I121" s="28">
        <f>SUMPRODUCT(('ILC Report'!$A$2:$A$8000='Active WWML'!$A121)*('ILC Report'!$BA$2:$BA$8000='Active WWML'!I$4)*('ILC Report'!$F$2:$F$8000))</f>
        <v>0</v>
      </c>
      <c r="K121" s="28" t="str">
        <f t="shared" si="4"/>
        <v>0</v>
      </c>
      <c r="L121" s="28" t="str">
        <f t="shared" si="5"/>
        <v>0</v>
      </c>
      <c r="M121" s="28" t="str">
        <f t="shared" si="6"/>
        <v>0</v>
      </c>
      <c r="O121" s="28">
        <f>SUMPRODUCT(('ILC Report'!$A$2:$A$8000='Active WWML'!$A121)*('ILC Report'!$BB$2:$BB$8000='Active WWML'!O$4)*('ILC Report'!$F$2:$F$8000))</f>
        <v>0</v>
      </c>
      <c r="P121" s="28">
        <f>SUMPRODUCT(('ILC Report'!$A$2:$A$8000='Active WWML'!$A121)*('ILC Report'!$BB$2:$BB$8000='Active WWML'!P$4)*('ILC Report'!$F$2:$F$8000))</f>
        <v>0</v>
      </c>
      <c r="Q121" s="28">
        <f>SUMPRODUCT(('ILC Report'!$A$2:$A$8000='Active WWML'!$A121)*('ILC Report'!$BB$2:$BB$8000='Active WWML'!Q$4)*('ILC Report'!$F$2:$F$8000))</f>
        <v>0</v>
      </c>
      <c r="R121" s="28">
        <f>SUMPRODUCT(('ILC Report'!$A$2:$A$8000='Active WWML'!$A121)*('ILC Report'!$BB$2:$BB$8000='Active WWML'!R$4)*('ILC Report'!$F$2:$F$8000))</f>
        <v>0</v>
      </c>
      <c r="S121" s="28">
        <f>SUMPRODUCT(('ILC Report'!$A$2:$A$8000='Active WWML'!$A121)*('ILC Report'!$BB$2:$BB$8000='Active WWML'!S$4)*('ILC Report'!$F$2:$F$8000))</f>
        <v>0</v>
      </c>
      <c r="T121" s="28">
        <f>SUMPRODUCT(('ILC Report'!$A$2:$A$8000='Active WWML'!$A121)*('ILC Report'!$BB$2:$BB$8000='Active WWML'!T$4)*('ILC Report'!$F$2:$F$8000))</f>
        <v>0</v>
      </c>
      <c r="U121" s="28">
        <f>SUMPRODUCT(('ILC Report'!$A$2:$A$8000='Active WWML'!$A121)*('ILC Report'!$BB$2:$BB$8000='Active WWML'!U$4)*('ILC Report'!$F$2:$F$8000))</f>
        <v>0</v>
      </c>
      <c r="V121" s="28">
        <f>SUMPRODUCT(('ILC Report'!$A$2:$A$8000='Active WWML'!$A121)*('ILC Report'!$BB$2:$BB$8000='Active WWML'!V$4)*('ILC Report'!$F$2:$F$8000))</f>
        <v>0</v>
      </c>
      <c r="W121" s="28">
        <f>SUMPRODUCT(('ILC Report'!$A$2:$A$8000='Active WWML'!$A121)*('ILC Report'!$BB$2:$BB$8000='Active WWML'!W$4)*('ILC Report'!$F$2:$F$8000))</f>
        <v>0</v>
      </c>
      <c r="X121" s="28">
        <f>SUMPRODUCT(('ILC Report'!$A$2:$A$8000='Active WWML'!$A121)*('ILC Report'!$BB$2:$BB$8000='Active WWML'!X$4)*('ILC Report'!$F$2:$F$8000))</f>
        <v>0</v>
      </c>
      <c r="Y121" s="28">
        <f>SUMPRODUCT(('ILC Report'!$A$2:$A$8000='Active WWML'!$A121)*('ILC Report'!$BB$2:$BB$8000='Active WWML'!Y$4)*('ILC Report'!$F$2:$F$8000))</f>
        <v>0</v>
      </c>
      <c r="Z121" s="28">
        <f>SUMPRODUCT(('ILC Report'!$A$2:$A$8000='Active WWML'!$A121)*('ILC Report'!$BB$2:$BB$8000='Active WWML'!Z$4)*('ILC Report'!$F$2:$F$8000))</f>
        <v>0</v>
      </c>
      <c r="AA121" s="28">
        <f>SUMPRODUCT(('ILC Report'!$A$2:$A$8000='Active WWML'!$A121)*('ILC Report'!$BB$2:$BB$8000='Active WWML'!AA$4)*('ILC Report'!$F$2:$F$8000))</f>
        <v>0</v>
      </c>
      <c r="AB121" s="28">
        <f>SUMPRODUCT(('ILC Report'!$A$2:$A$8000='Active WWML'!$A121)*('ILC Report'!$BB$2:$BB$8000='Active WWML'!AB$4)*('ILC Report'!$F$2:$F$8000))</f>
        <v>0</v>
      </c>
      <c r="AC121" s="28">
        <f>SUMPRODUCT(('ILC Report'!$A$2:$A$8000='Active WWML'!$A121)*('ILC Report'!$BB$2:$BB$8000='Active WWML'!AC$4)*('ILC Report'!$F$2:$F$8000))</f>
        <v>0</v>
      </c>
      <c r="AD121" s="28">
        <f>SUMPRODUCT(('ILC Report'!$A$2:$A$8000='Active WWML'!$A121)*('ILC Report'!$BB$2:$BB$8000='Active WWML'!AD$4)*('ILC Report'!$F$2:$F$8000))</f>
        <v>0</v>
      </c>
      <c r="AE121" s="28">
        <f>SUMPRODUCT(('ILC Report'!$A$2:$A$8000='Active WWML'!$A121)*('ILC Report'!$BB$2:$BB$8000='Active WWML'!AE$4)*('ILC Report'!$F$2:$F$8000))</f>
        <v>0</v>
      </c>
      <c r="AG121" s="28">
        <f>SUMPRODUCT(('ILC Report'!$A$2:$A$8000='Active WWML'!$A121)*('ILC Report'!$H$2:$H$8000='Active WWML'!AG$4)*('ILC Report'!$F$2:$F$8000))</f>
        <v>0</v>
      </c>
      <c r="AH121" s="28">
        <f>SUMPRODUCT(('ILC Report'!$A$2:$A$8000='Active WWML'!$A121)*('ILC Report'!$H$2:$H$8000='Active WWML'!AH$4)*('ILC Report'!$F$2:$F$8000))</f>
        <v>0</v>
      </c>
      <c r="AI121" s="28">
        <f>SUMPRODUCT(('ILC Report'!$A$2:$A$8000='Active WWML'!$A121)*('ILC Report'!$H$2:$H$8000='Active WWML'!AI$4)*('ILC Report'!$F$2:$F$8000))</f>
        <v>0</v>
      </c>
      <c r="AJ121" s="28">
        <f>SUMPRODUCT(('ILC Report'!$A$2:$A$8000='Active WWML'!$A121)*('ILC Report'!$H$2:$H$8000='Active WWML'!AJ$4)*('ILC Report'!$F$2:$F$8000))</f>
        <v>0</v>
      </c>
      <c r="AK121" s="28">
        <f t="shared" si="7"/>
        <v>0</v>
      </c>
    </row>
    <row r="122" spans="1:37" x14ac:dyDescent="0.3">
      <c r="A122" s="40" t="s">
        <v>913</v>
      </c>
      <c r="B122" s="11" t="s">
        <v>1224</v>
      </c>
      <c r="C122" s="11" t="s">
        <v>1164</v>
      </c>
      <c r="D122" s="11" t="s">
        <v>1155</v>
      </c>
      <c r="E122" s="11" t="s">
        <v>1156</v>
      </c>
      <c r="G122" s="28">
        <f>SUMPRODUCT(('ILC Report'!$A$2:$A$8000='Active WWML'!$A122)*('ILC Report'!$BA$2:$BA$8000='Active WWML'!G$4)*('ILC Report'!$F$2:$F$8000))</f>
        <v>0</v>
      </c>
      <c r="H122" s="28">
        <f>SUMPRODUCT(('ILC Report'!$A$2:$A$8000='Active WWML'!$A122)*('ILC Report'!$BA$2:$BA$8000='Active WWML'!H$4)*('ILC Report'!$F$2:$F$8000))</f>
        <v>0</v>
      </c>
      <c r="I122" s="28">
        <f>SUMPRODUCT(('ILC Report'!$A$2:$A$8000='Active WWML'!$A122)*('ILC Report'!$BA$2:$BA$8000='Active WWML'!I$4)*('ILC Report'!$F$2:$F$8000))</f>
        <v>0</v>
      </c>
      <c r="K122" s="28" t="str">
        <f t="shared" si="4"/>
        <v>0</v>
      </c>
      <c r="L122" s="28" t="str">
        <f t="shared" si="5"/>
        <v>0</v>
      </c>
      <c r="M122" s="28" t="str">
        <f t="shared" si="6"/>
        <v>0</v>
      </c>
      <c r="O122" s="28">
        <f>SUMPRODUCT(('ILC Report'!$A$2:$A$8000='Active WWML'!$A122)*('ILC Report'!$BB$2:$BB$8000='Active WWML'!O$4)*('ILC Report'!$F$2:$F$8000))</f>
        <v>0</v>
      </c>
      <c r="P122" s="28">
        <f>SUMPRODUCT(('ILC Report'!$A$2:$A$8000='Active WWML'!$A122)*('ILC Report'!$BB$2:$BB$8000='Active WWML'!P$4)*('ILC Report'!$F$2:$F$8000))</f>
        <v>0</v>
      </c>
      <c r="Q122" s="28">
        <f>SUMPRODUCT(('ILC Report'!$A$2:$A$8000='Active WWML'!$A122)*('ILC Report'!$BB$2:$BB$8000='Active WWML'!Q$4)*('ILC Report'!$F$2:$F$8000))</f>
        <v>0</v>
      </c>
      <c r="R122" s="28">
        <f>SUMPRODUCT(('ILC Report'!$A$2:$A$8000='Active WWML'!$A122)*('ILC Report'!$BB$2:$BB$8000='Active WWML'!R$4)*('ILC Report'!$F$2:$F$8000))</f>
        <v>0</v>
      </c>
      <c r="S122" s="28">
        <f>SUMPRODUCT(('ILC Report'!$A$2:$A$8000='Active WWML'!$A122)*('ILC Report'!$BB$2:$BB$8000='Active WWML'!S$4)*('ILC Report'!$F$2:$F$8000))</f>
        <v>0</v>
      </c>
      <c r="T122" s="28">
        <f>SUMPRODUCT(('ILC Report'!$A$2:$A$8000='Active WWML'!$A122)*('ILC Report'!$BB$2:$BB$8000='Active WWML'!T$4)*('ILC Report'!$F$2:$F$8000))</f>
        <v>0</v>
      </c>
      <c r="U122" s="28">
        <f>SUMPRODUCT(('ILC Report'!$A$2:$A$8000='Active WWML'!$A122)*('ILC Report'!$BB$2:$BB$8000='Active WWML'!U$4)*('ILC Report'!$F$2:$F$8000))</f>
        <v>0</v>
      </c>
      <c r="V122" s="28">
        <f>SUMPRODUCT(('ILC Report'!$A$2:$A$8000='Active WWML'!$A122)*('ILC Report'!$BB$2:$BB$8000='Active WWML'!V$4)*('ILC Report'!$F$2:$F$8000))</f>
        <v>0</v>
      </c>
      <c r="W122" s="28">
        <f>SUMPRODUCT(('ILC Report'!$A$2:$A$8000='Active WWML'!$A122)*('ILC Report'!$BB$2:$BB$8000='Active WWML'!W$4)*('ILC Report'!$F$2:$F$8000))</f>
        <v>0</v>
      </c>
      <c r="X122" s="28">
        <f>SUMPRODUCT(('ILC Report'!$A$2:$A$8000='Active WWML'!$A122)*('ILC Report'!$BB$2:$BB$8000='Active WWML'!X$4)*('ILC Report'!$F$2:$F$8000))</f>
        <v>0</v>
      </c>
      <c r="Y122" s="28">
        <f>SUMPRODUCT(('ILC Report'!$A$2:$A$8000='Active WWML'!$A122)*('ILC Report'!$BB$2:$BB$8000='Active WWML'!Y$4)*('ILC Report'!$F$2:$F$8000))</f>
        <v>0</v>
      </c>
      <c r="Z122" s="28">
        <f>SUMPRODUCT(('ILC Report'!$A$2:$A$8000='Active WWML'!$A122)*('ILC Report'!$BB$2:$BB$8000='Active WWML'!Z$4)*('ILC Report'!$F$2:$F$8000))</f>
        <v>0</v>
      </c>
      <c r="AA122" s="28">
        <f>SUMPRODUCT(('ILC Report'!$A$2:$A$8000='Active WWML'!$A122)*('ILC Report'!$BB$2:$BB$8000='Active WWML'!AA$4)*('ILC Report'!$F$2:$F$8000))</f>
        <v>0</v>
      </c>
      <c r="AB122" s="28">
        <f>SUMPRODUCT(('ILC Report'!$A$2:$A$8000='Active WWML'!$A122)*('ILC Report'!$BB$2:$BB$8000='Active WWML'!AB$4)*('ILC Report'!$F$2:$F$8000))</f>
        <v>0</v>
      </c>
      <c r="AC122" s="28">
        <f>SUMPRODUCT(('ILC Report'!$A$2:$A$8000='Active WWML'!$A122)*('ILC Report'!$BB$2:$BB$8000='Active WWML'!AC$4)*('ILC Report'!$F$2:$F$8000))</f>
        <v>0</v>
      </c>
      <c r="AD122" s="28">
        <f>SUMPRODUCT(('ILC Report'!$A$2:$A$8000='Active WWML'!$A122)*('ILC Report'!$BB$2:$BB$8000='Active WWML'!AD$4)*('ILC Report'!$F$2:$F$8000))</f>
        <v>0</v>
      </c>
      <c r="AE122" s="28">
        <f>SUMPRODUCT(('ILC Report'!$A$2:$A$8000='Active WWML'!$A122)*('ILC Report'!$BB$2:$BB$8000='Active WWML'!AE$4)*('ILC Report'!$F$2:$F$8000))</f>
        <v>0</v>
      </c>
      <c r="AG122" s="28">
        <f>SUMPRODUCT(('ILC Report'!$A$2:$A$8000='Active WWML'!$A122)*('ILC Report'!$H$2:$H$8000='Active WWML'!AG$4)*('ILC Report'!$F$2:$F$8000))</f>
        <v>0</v>
      </c>
      <c r="AH122" s="28">
        <f>SUMPRODUCT(('ILC Report'!$A$2:$A$8000='Active WWML'!$A122)*('ILC Report'!$H$2:$H$8000='Active WWML'!AH$4)*('ILC Report'!$F$2:$F$8000))</f>
        <v>0</v>
      </c>
      <c r="AI122" s="28">
        <f>SUMPRODUCT(('ILC Report'!$A$2:$A$8000='Active WWML'!$A122)*('ILC Report'!$H$2:$H$8000='Active WWML'!AI$4)*('ILC Report'!$F$2:$F$8000))</f>
        <v>0</v>
      </c>
      <c r="AJ122" s="28">
        <f>SUMPRODUCT(('ILC Report'!$A$2:$A$8000='Active WWML'!$A122)*('ILC Report'!$H$2:$H$8000='Active WWML'!AJ$4)*('ILC Report'!$F$2:$F$8000))</f>
        <v>0</v>
      </c>
      <c r="AK122" s="28">
        <f t="shared" si="7"/>
        <v>0</v>
      </c>
    </row>
    <row r="123" spans="1:37" x14ac:dyDescent="0.3">
      <c r="A123" s="40">
        <v>5791</v>
      </c>
      <c r="B123" s="11" t="s">
        <v>1295</v>
      </c>
      <c r="C123" s="11" t="s">
        <v>1154</v>
      </c>
      <c r="D123" s="11" t="s">
        <v>1185</v>
      </c>
      <c r="E123" s="11" t="s">
        <v>1680</v>
      </c>
      <c r="G123" s="28">
        <f>SUMPRODUCT(('ILC Report'!$A$2:$A$8000='Active WWML'!$A123)*('ILC Report'!$BA$2:$BA$8000='Active WWML'!G$4)*('ILC Report'!$F$2:$F$8000))</f>
        <v>0</v>
      </c>
      <c r="H123" s="28">
        <f>SUMPRODUCT(('ILC Report'!$A$2:$A$8000='Active WWML'!$A123)*('ILC Report'!$BA$2:$BA$8000='Active WWML'!H$4)*('ILC Report'!$F$2:$F$8000))</f>
        <v>0</v>
      </c>
      <c r="I123" s="28">
        <f>SUMPRODUCT(('ILC Report'!$A$2:$A$8000='Active WWML'!$A123)*('ILC Report'!$BA$2:$BA$8000='Active WWML'!I$4)*('ILC Report'!$F$2:$F$8000))</f>
        <v>0</v>
      </c>
      <c r="K123" s="28" t="str">
        <f t="shared" si="4"/>
        <v>0</v>
      </c>
      <c r="L123" s="28" t="str">
        <f t="shared" si="5"/>
        <v>0</v>
      </c>
      <c r="M123" s="28" t="str">
        <f t="shared" si="6"/>
        <v>0</v>
      </c>
      <c r="O123" s="28">
        <f>SUMPRODUCT(('ILC Report'!$A$2:$A$8000='Active WWML'!$A123)*('ILC Report'!$BB$2:$BB$8000='Active WWML'!O$4)*('ILC Report'!$F$2:$F$8000))</f>
        <v>0</v>
      </c>
      <c r="P123" s="28">
        <f>SUMPRODUCT(('ILC Report'!$A$2:$A$8000='Active WWML'!$A123)*('ILC Report'!$BB$2:$BB$8000='Active WWML'!P$4)*('ILC Report'!$F$2:$F$8000))</f>
        <v>0</v>
      </c>
      <c r="Q123" s="28">
        <f>SUMPRODUCT(('ILC Report'!$A$2:$A$8000='Active WWML'!$A123)*('ILC Report'!$BB$2:$BB$8000='Active WWML'!Q$4)*('ILC Report'!$F$2:$F$8000))</f>
        <v>0</v>
      </c>
      <c r="R123" s="28">
        <f>SUMPRODUCT(('ILC Report'!$A$2:$A$8000='Active WWML'!$A123)*('ILC Report'!$BB$2:$BB$8000='Active WWML'!R$4)*('ILC Report'!$F$2:$F$8000))</f>
        <v>0</v>
      </c>
      <c r="S123" s="28">
        <f>SUMPRODUCT(('ILC Report'!$A$2:$A$8000='Active WWML'!$A123)*('ILC Report'!$BB$2:$BB$8000='Active WWML'!S$4)*('ILC Report'!$F$2:$F$8000))</f>
        <v>0</v>
      </c>
      <c r="T123" s="28">
        <f>SUMPRODUCT(('ILC Report'!$A$2:$A$8000='Active WWML'!$A123)*('ILC Report'!$BB$2:$BB$8000='Active WWML'!T$4)*('ILC Report'!$F$2:$F$8000))</f>
        <v>0</v>
      </c>
      <c r="U123" s="28">
        <f>SUMPRODUCT(('ILC Report'!$A$2:$A$8000='Active WWML'!$A123)*('ILC Report'!$BB$2:$BB$8000='Active WWML'!U$4)*('ILC Report'!$F$2:$F$8000))</f>
        <v>0</v>
      </c>
      <c r="V123" s="28">
        <f>SUMPRODUCT(('ILC Report'!$A$2:$A$8000='Active WWML'!$A123)*('ILC Report'!$BB$2:$BB$8000='Active WWML'!V$4)*('ILC Report'!$F$2:$F$8000))</f>
        <v>0</v>
      </c>
      <c r="W123" s="28">
        <f>SUMPRODUCT(('ILC Report'!$A$2:$A$8000='Active WWML'!$A123)*('ILC Report'!$BB$2:$BB$8000='Active WWML'!W$4)*('ILC Report'!$F$2:$F$8000))</f>
        <v>0</v>
      </c>
      <c r="X123" s="28">
        <f>SUMPRODUCT(('ILC Report'!$A$2:$A$8000='Active WWML'!$A123)*('ILC Report'!$BB$2:$BB$8000='Active WWML'!X$4)*('ILC Report'!$F$2:$F$8000))</f>
        <v>0</v>
      </c>
      <c r="Y123" s="28">
        <f>SUMPRODUCT(('ILC Report'!$A$2:$A$8000='Active WWML'!$A123)*('ILC Report'!$BB$2:$BB$8000='Active WWML'!Y$4)*('ILC Report'!$F$2:$F$8000))</f>
        <v>0</v>
      </c>
      <c r="Z123" s="28">
        <f>SUMPRODUCT(('ILC Report'!$A$2:$A$8000='Active WWML'!$A123)*('ILC Report'!$BB$2:$BB$8000='Active WWML'!Z$4)*('ILC Report'!$F$2:$F$8000))</f>
        <v>0</v>
      </c>
      <c r="AA123" s="28">
        <f>SUMPRODUCT(('ILC Report'!$A$2:$A$8000='Active WWML'!$A123)*('ILC Report'!$BB$2:$BB$8000='Active WWML'!AA$4)*('ILC Report'!$F$2:$F$8000))</f>
        <v>0</v>
      </c>
      <c r="AB123" s="28">
        <f>SUMPRODUCT(('ILC Report'!$A$2:$A$8000='Active WWML'!$A123)*('ILC Report'!$BB$2:$BB$8000='Active WWML'!AB$4)*('ILC Report'!$F$2:$F$8000))</f>
        <v>0</v>
      </c>
      <c r="AC123" s="28">
        <f>SUMPRODUCT(('ILC Report'!$A$2:$A$8000='Active WWML'!$A123)*('ILC Report'!$BB$2:$BB$8000='Active WWML'!AC$4)*('ILC Report'!$F$2:$F$8000))</f>
        <v>0</v>
      </c>
      <c r="AD123" s="28">
        <f>SUMPRODUCT(('ILC Report'!$A$2:$A$8000='Active WWML'!$A123)*('ILC Report'!$BB$2:$BB$8000='Active WWML'!AD$4)*('ILC Report'!$F$2:$F$8000))</f>
        <v>0</v>
      </c>
      <c r="AE123" s="28">
        <f>SUMPRODUCT(('ILC Report'!$A$2:$A$8000='Active WWML'!$A123)*('ILC Report'!$BB$2:$BB$8000='Active WWML'!AE$4)*('ILC Report'!$F$2:$F$8000))</f>
        <v>0</v>
      </c>
      <c r="AG123" s="28">
        <f>SUMPRODUCT(('ILC Report'!$A$2:$A$8000='Active WWML'!$A123)*('ILC Report'!$H$2:$H$8000='Active WWML'!AG$4)*('ILC Report'!$F$2:$F$8000))</f>
        <v>0</v>
      </c>
      <c r="AH123" s="28">
        <f>SUMPRODUCT(('ILC Report'!$A$2:$A$8000='Active WWML'!$A123)*('ILC Report'!$H$2:$H$8000='Active WWML'!AH$4)*('ILC Report'!$F$2:$F$8000))</f>
        <v>0</v>
      </c>
      <c r="AI123" s="28">
        <f>SUMPRODUCT(('ILC Report'!$A$2:$A$8000='Active WWML'!$A123)*('ILC Report'!$H$2:$H$8000='Active WWML'!AI$4)*('ILC Report'!$F$2:$F$8000))</f>
        <v>0</v>
      </c>
      <c r="AJ123" s="28">
        <f>SUMPRODUCT(('ILC Report'!$A$2:$A$8000='Active WWML'!$A123)*('ILC Report'!$H$2:$H$8000='Active WWML'!AJ$4)*('ILC Report'!$F$2:$F$8000))</f>
        <v>0</v>
      </c>
      <c r="AK123" s="28">
        <f t="shared" si="7"/>
        <v>0</v>
      </c>
    </row>
    <row r="124" spans="1:37" x14ac:dyDescent="0.3">
      <c r="A124" s="40" t="s">
        <v>1663</v>
      </c>
      <c r="B124" s="11" t="s">
        <v>1675</v>
      </c>
      <c r="C124" s="11" t="s">
        <v>1158</v>
      </c>
      <c r="D124" s="11" t="s">
        <v>1155</v>
      </c>
      <c r="E124" s="11" t="s">
        <v>1156</v>
      </c>
      <c r="G124" s="28">
        <f>SUMPRODUCT(('ILC Report'!$A$2:$A$8000='Active WWML'!$A124)*('ILC Report'!$BA$2:$BA$8000='Active WWML'!G$4)*('ILC Report'!$F$2:$F$8000))</f>
        <v>0</v>
      </c>
      <c r="H124" s="28">
        <f>SUMPRODUCT(('ILC Report'!$A$2:$A$8000='Active WWML'!$A124)*('ILC Report'!$BA$2:$BA$8000='Active WWML'!H$4)*('ILC Report'!$F$2:$F$8000))</f>
        <v>0</v>
      </c>
      <c r="I124" s="28">
        <f>SUMPRODUCT(('ILC Report'!$A$2:$A$8000='Active WWML'!$A124)*('ILC Report'!$BA$2:$BA$8000='Active WWML'!I$4)*('ILC Report'!$F$2:$F$8000))</f>
        <v>0</v>
      </c>
      <c r="K124" s="28" t="str">
        <f t="shared" si="4"/>
        <v>0</v>
      </c>
      <c r="L124" s="28" t="str">
        <f t="shared" si="5"/>
        <v>0</v>
      </c>
      <c r="M124" s="28" t="str">
        <f t="shared" si="6"/>
        <v>0</v>
      </c>
      <c r="O124" s="28">
        <f>SUMPRODUCT(('ILC Report'!$A$2:$A$8000='Active WWML'!$A124)*('ILC Report'!$BB$2:$BB$8000='Active WWML'!O$4)*('ILC Report'!$F$2:$F$8000))</f>
        <v>0</v>
      </c>
      <c r="P124" s="28">
        <f>SUMPRODUCT(('ILC Report'!$A$2:$A$8000='Active WWML'!$A124)*('ILC Report'!$BB$2:$BB$8000='Active WWML'!P$4)*('ILC Report'!$F$2:$F$8000))</f>
        <v>0</v>
      </c>
      <c r="Q124" s="28">
        <f>SUMPRODUCT(('ILC Report'!$A$2:$A$8000='Active WWML'!$A124)*('ILC Report'!$BB$2:$BB$8000='Active WWML'!Q$4)*('ILC Report'!$F$2:$F$8000))</f>
        <v>0</v>
      </c>
      <c r="R124" s="28">
        <f>SUMPRODUCT(('ILC Report'!$A$2:$A$8000='Active WWML'!$A124)*('ILC Report'!$BB$2:$BB$8000='Active WWML'!R$4)*('ILC Report'!$F$2:$F$8000))</f>
        <v>0</v>
      </c>
      <c r="S124" s="28">
        <f>SUMPRODUCT(('ILC Report'!$A$2:$A$8000='Active WWML'!$A124)*('ILC Report'!$BB$2:$BB$8000='Active WWML'!S$4)*('ILC Report'!$F$2:$F$8000))</f>
        <v>0</v>
      </c>
      <c r="T124" s="28">
        <f>SUMPRODUCT(('ILC Report'!$A$2:$A$8000='Active WWML'!$A124)*('ILC Report'!$BB$2:$BB$8000='Active WWML'!T$4)*('ILC Report'!$F$2:$F$8000))</f>
        <v>0</v>
      </c>
      <c r="U124" s="28">
        <f>SUMPRODUCT(('ILC Report'!$A$2:$A$8000='Active WWML'!$A124)*('ILC Report'!$BB$2:$BB$8000='Active WWML'!U$4)*('ILC Report'!$F$2:$F$8000))</f>
        <v>0</v>
      </c>
      <c r="V124" s="28">
        <f>SUMPRODUCT(('ILC Report'!$A$2:$A$8000='Active WWML'!$A124)*('ILC Report'!$BB$2:$BB$8000='Active WWML'!V$4)*('ILC Report'!$F$2:$F$8000))</f>
        <v>0</v>
      </c>
      <c r="W124" s="28">
        <f>SUMPRODUCT(('ILC Report'!$A$2:$A$8000='Active WWML'!$A124)*('ILC Report'!$BB$2:$BB$8000='Active WWML'!W$4)*('ILC Report'!$F$2:$F$8000))</f>
        <v>0</v>
      </c>
      <c r="X124" s="28">
        <f>SUMPRODUCT(('ILC Report'!$A$2:$A$8000='Active WWML'!$A124)*('ILC Report'!$BB$2:$BB$8000='Active WWML'!X$4)*('ILC Report'!$F$2:$F$8000))</f>
        <v>0</v>
      </c>
      <c r="Y124" s="28">
        <f>SUMPRODUCT(('ILC Report'!$A$2:$A$8000='Active WWML'!$A124)*('ILC Report'!$BB$2:$BB$8000='Active WWML'!Y$4)*('ILC Report'!$F$2:$F$8000))</f>
        <v>0</v>
      </c>
      <c r="Z124" s="28">
        <f>SUMPRODUCT(('ILC Report'!$A$2:$A$8000='Active WWML'!$A124)*('ILC Report'!$BB$2:$BB$8000='Active WWML'!Z$4)*('ILC Report'!$F$2:$F$8000))</f>
        <v>0</v>
      </c>
      <c r="AA124" s="28">
        <f>SUMPRODUCT(('ILC Report'!$A$2:$A$8000='Active WWML'!$A124)*('ILC Report'!$BB$2:$BB$8000='Active WWML'!AA$4)*('ILC Report'!$F$2:$F$8000))</f>
        <v>0</v>
      </c>
      <c r="AB124" s="28">
        <f>SUMPRODUCT(('ILC Report'!$A$2:$A$8000='Active WWML'!$A124)*('ILC Report'!$BB$2:$BB$8000='Active WWML'!AB$4)*('ILC Report'!$F$2:$F$8000))</f>
        <v>0</v>
      </c>
      <c r="AC124" s="28">
        <f>SUMPRODUCT(('ILC Report'!$A$2:$A$8000='Active WWML'!$A124)*('ILC Report'!$BB$2:$BB$8000='Active WWML'!AC$4)*('ILC Report'!$F$2:$F$8000))</f>
        <v>0</v>
      </c>
      <c r="AD124" s="28">
        <f>SUMPRODUCT(('ILC Report'!$A$2:$A$8000='Active WWML'!$A124)*('ILC Report'!$BB$2:$BB$8000='Active WWML'!AD$4)*('ILC Report'!$F$2:$F$8000))</f>
        <v>0</v>
      </c>
      <c r="AE124" s="28">
        <f>SUMPRODUCT(('ILC Report'!$A$2:$A$8000='Active WWML'!$A124)*('ILC Report'!$BB$2:$BB$8000='Active WWML'!AE$4)*('ILC Report'!$F$2:$F$8000))</f>
        <v>0</v>
      </c>
      <c r="AG124" s="28">
        <f>SUMPRODUCT(('ILC Report'!$A$2:$A$8000='Active WWML'!$A124)*('ILC Report'!$H$2:$H$8000='Active WWML'!AG$4)*('ILC Report'!$F$2:$F$8000))</f>
        <v>0</v>
      </c>
      <c r="AH124" s="28">
        <f>SUMPRODUCT(('ILC Report'!$A$2:$A$8000='Active WWML'!$A124)*('ILC Report'!$H$2:$H$8000='Active WWML'!AH$4)*('ILC Report'!$F$2:$F$8000))</f>
        <v>0</v>
      </c>
      <c r="AI124" s="28">
        <f>SUMPRODUCT(('ILC Report'!$A$2:$A$8000='Active WWML'!$A124)*('ILC Report'!$H$2:$H$8000='Active WWML'!AI$4)*('ILC Report'!$F$2:$F$8000))</f>
        <v>0</v>
      </c>
      <c r="AJ124" s="28">
        <f>SUMPRODUCT(('ILC Report'!$A$2:$A$8000='Active WWML'!$A124)*('ILC Report'!$H$2:$H$8000='Active WWML'!AJ$4)*('ILC Report'!$F$2:$F$8000))</f>
        <v>0</v>
      </c>
      <c r="AK124" s="28">
        <f t="shared" si="7"/>
        <v>0</v>
      </c>
    </row>
    <row r="125" spans="1:37" x14ac:dyDescent="0.3">
      <c r="A125" s="40" t="s">
        <v>858</v>
      </c>
      <c r="B125" s="11" t="s">
        <v>1256</v>
      </c>
      <c r="C125" s="11" t="s">
        <v>1158</v>
      </c>
      <c r="D125" s="11" t="s">
        <v>1185</v>
      </c>
      <c r="E125" s="11" t="s">
        <v>1680</v>
      </c>
      <c r="G125" s="28">
        <f>SUMPRODUCT(('ILC Report'!$A$2:$A$8000='Active WWML'!$A125)*('ILC Report'!$BA$2:$BA$8000='Active WWML'!G$4)*('ILC Report'!$F$2:$F$8000))</f>
        <v>0</v>
      </c>
      <c r="H125" s="28">
        <f>SUMPRODUCT(('ILC Report'!$A$2:$A$8000='Active WWML'!$A125)*('ILC Report'!$BA$2:$BA$8000='Active WWML'!H$4)*('ILC Report'!$F$2:$F$8000))</f>
        <v>0</v>
      </c>
      <c r="I125" s="28">
        <f>SUMPRODUCT(('ILC Report'!$A$2:$A$8000='Active WWML'!$A125)*('ILC Report'!$BA$2:$BA$8000='Active WWML'!I$4)*('ILC Report'!$F$2:$F$8000))</f>
        <v>0</v>
      </c>
      <c r="K125" s="28" t="str">
        <f t="shared" si="4"/>
        <v>0</v>
      </c>
      <c r="L125" s="28" t="str">
        <f t="shared" si="5"/>
        <v>0</v>
      </c>
      <c r="M125" s="28" t="str">
        <f t="shared" si="6"/>
        <v>0</v>
      </c>
      <c r="O125" s="28">
        <f>SUMPRODUCT(('ILC Report'!$A$2:$A$8000='Active WWML'!$A125)*('ILC Report'!$BB$2:$BB$8000='Active WWML'!O$4)*('ILC Report'!$F$2:$F$8000))</f>
        <v>0</v>
      </c>
      <c r="P125" s="28">
        <f>SUMPRODUCT(('ILC Report'!$A$2:$A$8000='Active WWML'!$A125)*('ILC Report'!$BB$2:$BB$8000='Active WWML'!P$4)*('ILC Report'!$F$2:$F$8000))</f>
        <v>0</v>
      </c>
      <c r="Q125" s="28">
        <f>SUMPRODUCT(('ILC Report'!$A$2:$A$8000='Active WWML'!$A125)*('ILC Report'!$BB$2:$BB$8000='Active WWML'!Q$4)*('ILC Report'!$F$2:$F$8000))</f>
        <v>0</v>
      </c>
      <c r="R125" s="28">
        <f>SUMPRODUCT(('ILC Report'!$A$2:$A$8000='Active WWML'!$A125)*('ILC Report'!$BB$2:$BB$8000='Active WWML'!R$4)*('ILC Report'!$F$2:$F$8000))</f>
        <v>0</v>
      </c>
      <c r="S125" s="28">
        <f>SUMPRODUCT(('ILC Report'!$A$2:$A$8000='Active WWML'!$A125)*('ILC Report'!$BB$2:$BB$8000='Active WWML'!S$4)*('ILC Report'!$F$2:$F$8000))</f>
        <v>0</v>
      </c>
      <c r="T125" s="28">
        <f>SUMPRODUCT(('ILC Report'!$A$2:$A$8000='Active WWML'!$A125)*('ILC Report'!$BB$2:$BB$8000='Active WWML'!T$4)*('ILC Report'!$F$2:$F$8000))</f>
        <v>0</v>
      </c>
      <c r="U125" s="28">
        <f>SUMPRODUCT(('ILC Report'!$A$2:$A$8000='Active WWML'!$A125)*('ILC Report'!$BB$2:$BB$8000='Active WWML'!U$4)*('ILC Report'!$F$2:$F$8000))</f>
        <v>0</v>
      </c>
      <c r="V125" s="28">
        <f>SUMPRODUCT(('ILC Report'!$A$2:$A$8000='Active WWML'!$A125)*('ILC Report'!$BB$2:$BB$8000='Active WWML'!V$4)*('ILC Report'!$F$2:$F$8000))</f>
        <v>0</v>
      </c>
      <c r="W125" s="28">
        <f>SUMPRODUCT(('ILC Report'!$A$2:$A$8000='Active WWML'!$A125)*('ILC Report'!$BB$2:$BB$8000='Active WWML'!W$4)*('ILC Report'!$F$2:$F$8000))</f>
        <v>0</v>
      </c>
      <c r="X125" s="28">
        <f>SUMPRODUCT(('ILC Report'!$A$2:$A$8000='Active WWML'!$A125)*('ILC Report'!$BB$2:$BB$8000='Active WWML'!X$4)*('ILC Report'!$F$2:$F$8000))</f>
        <v>0</v>
      </c>
      <c r="Y125" s="28">
        <f>SUMPRODUCT(('ILC Report'!$A$2:$A$8000='Active WWML'!$A125)*('ILC Report'!$BB$2:$BB$8000='Active WWML'!Y$4)*('ILC Report'!$F$2:$F$8000))</f>
        <v>0</v>
      </c>
      <c r="Z125" s="28">
        <f>SUMPRODUCT(('ILC Report'!$A$2:$A$8000='Active WWML'!$A125)*('ILC Report'!$BB$2:$BB$8000='Active WWML'!Z$4)*('ILC Report'!$F$2:$F$8000))</f>
        <v>0</v>
      </c>
      <c r="AA125" s="28">
        <f>SUMPRODUCT(('ILC Report'!$A$2:$A$8000='Active WWML'!$A125)*('ILC Report'!$BB$2:$BB$8000='Active WWML'!AA$4)*('ILC Report'!$F$2:$F$8000))</f>
        <v>0</v>
      </c>
      <c r="AB125" s="28">
        <f>SUMPRODUCT(('ILC Report'!$A$2:$A$8000='Active WWML'!$A125)*('ILC Report'!$BB$2:$BB$8000='Active WWML'!AB$4)*('ILC Report'!$F$2:$F$8000))</f>
        <v>0</v>
      </c>
      <c r="AC125" s="28">
        <f>SUMPRODUCT(('ILC Report'!$A$2:$A$8000='Active WWML'!$A125)*('ILC Report'!$BB$2:$BB$8000='Active WWML'!AC$4)*('ILC Report'!$F$2:$F$8000))</f>
        <v>0</v>
      </c>
      <c r="AD125" s="28">
        <f>SUMPRODUCT(('ILC Report'!$A$2:$A$8000='Active WWML'!$A125)*('ILC Report'!$BB$2:$BB$8000='Active WWML'!AD$4)*('ILC Report'!$F$2:$F$8000))</f>
        <v>0</v>
      </c>
      <c r="AE125" s="28">
        <f>SUMPRODUCT(('ILC Report'!$A$2:$A$8000='Active WWML'!$A125)*('ILC Report'!$BB$2:$BB$8000='Active WWML'!AE$4)*('ILC Report'!$F$2:$F$8000))</f>
        <v>0</v>
      </c>
      <c r="AG125" s="28">
        <f>SUMPRODUCT(('ILC Report'!$A$2:$A$8000='Active WWML'!$A125)*('ILC Report'!$H$2:$H$8000='Active WWML'!AG$4)*('ILC Report'!$F$2:$F$8000))</f>
        <v>0</v>
      </c>
      <c r="AH125" s="28">
        <f>SUMPRODUCT(('ILC Report'!$A$2:$A$8000='Active WWML'!$A125)*('ILC Report'!$H$2:$H$8000='Active WWML'!AH$4)*('ILC Report'!$F$2:$F$8000))</f>
        <v>0</v>
      </c>
      <c r="AI125" s="28">
        <f>SUMPRODUCT(('ILC Report'!$A$2:$A$8000='Active WWML'!$A125)*('ILC Report'!$H$2:$H$8000='Active WWML'!AI$4)*('ILC Report'!$F$2:$F$8000))</f>
        <v>0</v>
      </c>
      <c r="AJ125" s="28">
        <f>SUMPRODUCT(('ILC Report'!$A$2:$A$8000='Active WWML'!$A125)*('ILC Report'!$H$2:$H$8000='Active WWML'!AJ$4)*('ILC Report'!$F$2:$F$8000))</f>
        <v>0</v>
      </c>
      <c r="AK125" s="28">
        <f t="shared" si="7"/>
        <v>0</v>
      </c>
    </row>
    <row r="126" spans="1:37" x14ac:dyDescent="0.3">
      <c r="A126" s="40" t="s">
        <v>832</v>
      </c>
      <c r="B126" s="11" t="s">
        <v>1251</v>
      </c>
      <c r="C126" s="11" t="s">
        <v>1158</v>
      </c>
      <c r="D126" s="11" t="s">
        <v>1155</v>
      </c>
      <c r="E126" s="11" t="s">
        <v>1156</v>
      </c>
      <c r="G126" s="28">
        <f>SUMPRODUCT(('ILC Report'!$A$2:$A$8000='Active WWML'!$A126)*('ILC Report'!$BA$2:$BA$8000='Active WWML'!G$4)*('ILC Report'!$F$2:$F$8000))</f>
        <v>0</v>
      </c>
      <c r="H126" s="28">
        <f>SUMPRODUCT(('ILC Report'!$A$2:$A$8000='Active WWML'!$A126)*('ILC Report'!$BA$2:$BA$8000='Active WWML'!H$4)*('ILC Report'!$F$2:$F$8000))</f>
        <v>0</v>
      </c>
      <c r="I126" s="28">
        <f>SUMPRODUCT(('ILC Report'!$A$2:$A$8000='Active WWML'!$A126)*('ILC Report'!$BA$2:$BA$8000='Active WWML'!I$4)*('ILC Report'!$F$2:$F$8000))</f>
        <v>0</v>
      </c>
      <c r="K126" s="28" t="str">
        <f t="shared" si="4"/>
        <v>0</v>
      </c>
      <c r="L126" s="28" t="str">
        <f t="shared" si="5"/>
        <v>0</v>
      </c>
      <c r="M126" s="28" t="str">
        <f t="shared" si="6"/>
        <v>0</v>
      </c>
      <c r="O126" s="28">
        <f>SUMPRODUCT(('ILC Report'!$A$2:$A$8000='Active WWML'!$A126)*('ILC Report'!$BB$2:$BB$8000='Active WWML'!O$4)*('ILC Report'!$F$2:$F$8000))</f>
        <v>0</v>
      </c>
      <c r="P126" s="28">
        <f>SUMPRODUCT(('ILC Report'!$A$2:$A$8000='Active WWML'!$A126)*('ILC Report'!$BB$2:$BB$8000='Active WWML'!P$4)*('ILC Report'!$F$2:$F$8000))</f>
        <v>0</v>
      </c>
      <c r="Q126" s="28">
        <f>SUMPRODUCT(('ILC Report'!$A$2:$A$8000='Active WWML'!$A126)*('ILC Report'!$BB$2:$BB$8000='Active WWML'!Q$4)*('ILC Report'!$F$2:$F$8000))</f>
        <v>0</v>
      </c>
      <c r="R126" s="28">
        <f>SUMPRODUCT(('ILC Report'!$A$2:$A$8000='Active WWML'!$A126)*('ILC Report'!$BB$2:$BB$8000='Active WWML'!R$4)*('ILC Report'!$F$2:$F$8000))</f>
        <v>0</v>
      </c>
      <c r="S126" s="28">
        <f>SUMPRODUCT(('ILC Report'!$A$2:$A$8000='Active WWML'!$A126)*('ILC Report'!$BB$2:$BB$8000='Active WWML'!S$4)*('ILC Report'!$F$2:$F$8000))</f>
        <v>0</v>
      </c>
      <c r="T126" s="28">
        <f>SUMPRODUCT(('ILC Report'!$A$2:$A$8000='Active WWML'!$A126)*('ILC Report'!$BB$2:$BB$8000='Active WWML'!T$4)*('ILC Report'!$F$2:$F$8000))</f>
        <v>0</v>
      </c>
      <c r="U126" s="28">
        <f>SUMPRODUCT(('ILC Report'!$A$2:$A$8000='Active WWML'!$A126)*('ILC Report'!$BB$2:$BB$8000='Active WWML'!U$4)*('ILC Report'!$F$2:$F$8000))</f>
        <v>0</v>
      </c>
      <c r="V126" s="28">
        <f>SUMPRODUCT(('ILC Report'!$A$2:$A$8000='Active WWML'!$A126)*('ILC Report'!$BB$2:$BB$8000='Active WWML'!V$4)*('ILC Report'!$F$2:$F$8000))</f>
        <v>0</v>
      </c>
      <c r="W126" s="28">
        <f>SUMPRODUCT(('ILC Report'!$A$2:$A$8000='Active WWML'!$A126)*('ILC Report'!$BB$2:$BB$8000='Active WWML'!W$4)*('ILC Report'!$F$2:$F$8000))</f>
        <v>0</v>
      </c>
      <c r="X126" s="28">
        <f>SUMPRODUCT(('ILC Report'!$A$2:$A$8000='Active WWML'!$A126)*('ILC Report'!$BB$2:$BB$8000='Active WWML'!X$4)*('ILC Report'!$F$2:$F$8000))</f>
        <v>0</v>
      </c>
      <c r="Y126" s="28">
        <f>SUMPRODUCT(('ILC Report'!$A$2:$A$8000='Active WWML'!$A126)*('ILC Report'!$BB$2:$BB$8000='Active WWML'!Y$4)*('ILC Report'!$F$2:$F$8000))</f>
        <v>0</v>
      </c>
      <c r="Z126" s="28">
        <f>SUMPRODUCT(('ILC Report'!$A$2:$A$8000='Active WWML'!$A126)*('ILC Report'!$BB$2:$BB$8000='Active WWML'!Z$4)*('ILC Report'!$F$2:$F$8000))</f>
        <v>0</v>
      </c>
      <c r="AA126" s="28">
        <f>SUMPRODUCT(('ILC Report'!$A$2:$A$8000='Active WWML'!$A126)*('ILC Report'!$BB$2:$BB$8000='Active WWML'!AA$4)*('ILC Report'!$F$2:$F$8000))</f>
        <v>0</v>
      </c>
      <c r="AB126" s="28">
        <f>SUMPRODUCT(('ILC Report'!$A$2:$A$8000='Active WWML'!$A126)*('ILC Report'!$BB$2:$BB$8000='Active WWML'!AB$4)*('ILC Report'!$F$2:$F$8000))</f>
        <v>0</v>
      </c>
      <c r="AC126" s="28">
        <f>SUMPRODUCT(('ILC Report'!$A$2:$A$8000='Active WWML'!$A126)*('ILC Report'!$BB$2:$BB$8000='Active WWML'!AC$4)*('ILC Report'!$F$2:$F$8000))</f>
        <v>0</v>
      </c>
      <c r="AD126" s="28">
        <f>SUMPRODUCT(('ILC Report'!$A$2:$A$8000='Active WWML'!$A126)*('ILC Report'!$BB$2:$BB$8000='Active WWML'!AD$4)*('ILC Report'!$F$2:$F$8000))</f>
        <v>0</v>
      </c>
      <c r="AE126" s="28">
        <f>SUMPRODUCT(('ILC Report'!$A$2:$A$8000='Active WWML'!$A126)*('ILC Report'!$BB$2:$BB$8000='Active WWML'!AE$4)*('ILC Report'!$F$2:$F$8000))</f>
        <v>0</v>
      </c>
      <c r="AG126" s="28">
        <f>SUMPRODUCT(('ILC Report'!$A$2:$A$8000='Active WWML'!$A126)*('ILC Report'!$H$2:$H$8000='Active WWML'!AG$4)*('ILC Report'!$F$2:$F$8000))</f>
        <v>0</v>
      </c>
      <c r="AH126" s="28">
        <f>SUMPRODUCT(('ILC Report'!$A$2:$A$8000='Active WWML'!$A126)*('ILC Report'!$H$2:$H$8000='Active WWML'!AH$4)*('ILC Report'!$F$2:$F$8000))</f>
        <v>0</v>
      </c>
      <c r="AI126" s="28">
        <f>SUMPRODUCT(('ILC Report'!$A$2:$A$8000='Active WWML'!$A126)*('ILC Report'!$H$2:$H$8000='Active WWML'!AI$4)*('ILC Report'!$F$2:$F$8000))</f>
        <v>0</v>
      </c>
      <c r="AJ126" s="28">
        <f>SUMPRODUCT(('ILC Report'!$A$2:$A$8000='Active WWML'!$A126)*('ILC Report'!$H$2:$H$8000='Active WWML'!AJ$4)*('ILC Report'!$F$2:$F$8000))</f>
        <v>0</v>
      </c>
      <c r="AK126" s="28">
        <f t="shared" si="7"/>
        <v>0</v>
      </c>
    </row>
    <row r="127" spans="1:37" x14ac:dyDescent="0.3">
      <c r="A127" s="40" t="s">
        <v>856</v>
      </c>
      <c r="B127" s="11" t="s">
        <v>1252</v>
      </c>
      <c r="C127" s="11" t="s">
        <v>1154</v>
      </c>
      <c r="D127" s="11" t="s">
        <v>1185</v>
      </c>
      <c r="E127" s="11" t="s">
        <v>1680</v>
      </c>
      <c r="G127" s="28">
        <f>SUMPRODUCT(('ILC Report'!$A$2:$A$8000='Active WWML'!$A127)*('ILC Report'!$BA$2:$BA$8000='Active WWML'!G$4)*('ILC Report'!$F$2:$F$8000))</f>
        <v>0</v>
      </c>
      <c r="H127" s="28">
        <f>SUMPRODUCT(('ILC Report'!$A$2:$A$8000='Active WWML'!$A127)*('ILC Report'!$BA$2:$BA$8000='Active WWML'!H$4)*('ILC Report'!$F$2:$F$8000))</f>
        <v>0</v>
      </c>
      <c r="I127" s="28">
        <f>SUMPRODUCT(('ILC Report'!$A$2:$A$8000='Active WWML'!$A127)*('ILC Report'!$BA$2:$BA$8000='Active WWML'!I$4)*('ILC Report'!$F$2:$F$8000))</f>
        <v>0</v>
      </c>
      <c r="K127" s="28" t="str">
        <f t="shared" si="4"/>
        <v>0</v>
      </c>
      <c r="L127" s="28" t="str">
        <f t="shared" si="5"/>
        <v>0</v>
      </c>
      <c r="M127" s="28" t="str">
        <f t="shared" si="6"/>
        <v>0</v>
      </c>
      <c r="O127" s="28">
        <f>SUMPRODUCT(('ILC Report'!$A$2:$A$8000='Active WWML'!$A127)*('ILC Report'!$BB$2:$BB$8000='Active WWML'!O$4)*('ILC Report'!$F$2:$F$8000))</f>
        <v>0</v>
      </c>
      <c r="P127" s="28">
        <f>SUMPRODUCT(('ILC Report'!$A$2:$A$8000='Active WWML'!$A127)*('ILC Report'!$BB$2:$BB$8000='Active WWML'!P$4)*('ILC Report'!$F$2:$F$8000))</f>
        <v>0</v>
      </c>
      <c r="Q127" s="28">
        <f>SUMPRODUCT(('ILC Report'!$A$2:$A$8000='Active WWML'!$A127)*('ILC Report'!$BB$2:$BB$8000='Active WWML'!Q$4)*('ILC Report'!$F$2:$F$8000))</f>
        <v>0</v>
      </c>
      <c r="R127" s="28">
        <f>SUMPRODUCT(('ILC Report'!$A$2:$A$8000='Active WWML'!$A127)*('ILC Report'!$BB$2:$BB$8000='Active WWML'!R$4)*('ILC Report'!$F$2:$F$8000))</f>
        <v>0</v>
      </c>
      <c r="S127" s="28">
        <f>SUMPRODUCT(('ILC Report'!$A$2:$A$8000='Active WWML'!$A127)*('ILC Report'!$BB$2:$BB$8000='Active WWML'!S$4)*('ILC Report'!$F$2:$F$8000))</f>
        <v>0</v>
      </c>
      <c r="T127" s="28">
        <f>SUMPRODUCT(('ILC Report'!$A$2:$A$8000='Active WWML'!$A127)*('ILC Report'!$BB$2:$BB$8000='Active WWML'!T$4)*('ILC Report'!$F$2:$F$8000))</f>
        <v>0</v>
      </c>
      <c r="U127" s="28">
        <f>SUMPRODUCT(('ILC Report'!$A$2:$A$8000='Active WWML'!$A127)*('ILC Report'!$BB$2:$BB$8000='Active WWML'!U$4)*('ILC Report'!$F$2:$F$8000))</f>
        <v>0</v>
      </c>
      <c r="V127" s="28">
        <f>SUMPRODUCT(('ILC Report'!$A$2:$A$8000='Active WWML'!$A127)*('ILC Report'!$BB$2:$BB$8000='Active WWML'!V$4)*('ILC Report'!$F$2:$F$8000))</f>
        <v>0</v>
      </c>
      <c r="W127" s="28">
        <f>SUMPRODUCT(('ILC Report'!$A$2:$A$8000='Active WWML'!$A127)*('ILC Report'!$BB$2:$BB$8000='Active WWML'!W$4)*('ILC Report'!$F$2:$F$8000))</f>
        <v>0</v>
      </c>
      <c r="X127" s="28">
        <f>SUMPRODUCT(('ILC Report'!$A$2:$A$8000='Active WWML'!$A127)*('ILC Report'!$BB$2:$BB$8000='Active WWML'!X$4)*('ILC Report'!$F$2:$F$8000))</f>
        <v>0</v>
      </c>
      <c r="Y127" s="28">
        <f>SUMPRODUCT(('ILC Report'!$A$2:$A$8000='Active WWML'!$A127)*('ILC Report'!$BB$2:$BB$8000='Active WWML'!Y$4)*('ILC Report'!$F$2:$F$8000))</f>
        <v>0</v>
      </c>
      <c r="Z127" s="28">
        <f>SUMPRODUCT(('ILC Report'!$A$2:$A$8000='Active WWML'!$A127)*('ILC Report'!$BB$2:$BB$8000='Active WWML'!Z$4)*('ILC Report'!$F$2:$F$8000))</f>
        <v>0</v>
      </c>
      <c r="AA127" s="28">
        <f>SUMPRODUCT(('ILC Report'!$A$2:$A$8000='Active WWML'!$A127)*('ILC Report'!$BB$2:$BB$8000='Active WWML'!AA$4)*('ILC Report'!$F$2:$F$8000))</f>
        <v>0</v>
      </c>
      <c r="AB127" s="28">
        <f>SUMPRODUCT(('ILC Report'!$A$2:$A$8000='Active WWML'!$A127)*('ILC Report'!$BB$2:$BB$8000='Active WWML'!AB$4)*('ILC Report'!$F$2:$F$8000))</f>
        <v>0</v>
      </c>
      <c r="AC127" s="28">
        <f>SUMPRODUCT(('ILC Report'!$A$2:$A$8000='Active WWML'!$A127)*('ILC Report'!$BB$2:$BB$8000='Active WWML'!AC$4)*('ILC Report'!$F$2:$F$8000))</f>
        <v>0</v>
      </c>
      <c r="AD127" s="28">
        <f>SUMPRODUCT(('ILC Report'!$A$2:$A$8000='Active WWML'!$A127)*('ILC Report'!$BB$2:$BB$8000='Active WWML'!AD$4)*('ILC Report'!$F$2:$F$8000))</f>
        <v>0</v>
      </c>
      <c r="AE127" s="28">
        <f>SUMPRODUCT(('ILC Report'!$A$2:$A$8000='Active WWML'!$A127)*('ILC Report'!$BB$2:$BB$8000='Active WWML'!AE$4)*('ILC Report'!$F$2:$F$8000))</f>
        <v>0</v>
      </c>
      <c r="AG127" s="28">
        <f>SUMPRODUCT(('ILC Report'!$A$2:$A$8000='Active WWML'!$A127)*('ILC Report'!$H$2:$H$8000='Active WWML'!AG$4)*('ILC Report'!$F$2:$F$8000))</f>
        <v>0</v>
      </c>
      <c r="AH127" s="28">
        <f>SUMPRODUCT(('ILC Report'!$A$2:$A$8000='Active WWML'!$A127)*('ILC Report'!$H$2:$H$8000='Active WWML'!AH$4)*('ILC Report'!$F$2:$F$8000))</f>
        <v>0</v>
      </c>
      <c r="AI127" s="28">
        <f>SUMPRODUCT(('ILC Report'!$A$2:$A$8000='Active WWML'!$A127)*('ILC Report'!$H$2:$H$8000='Active WWML'!AI$4)*('ILC Report'!$F$2:$F$8000))</f>
        <v>0</v>
      </c>
      <c r="AJ127" s="28">
        <f>SUMPRODUCT(('ILC Report'!$A$2:$A$8000='Active WWML'!$A127)*('ILC Report'!$H$2:$H$8000='Active WWML'!AJ$4)*('ILC Report'!$F$2:$F$8000))</f>
        <v>0</v>
      </c>
      <c r="AK127" s="28">
        <f t="shared" si="7"/>
        <v>0</v>
      </c>
    </row>
    <row r="128" spans="1:37" x14ac:dyDescent="0.3">
      <c r="A128" s="40" t="s">
        <v>840</v>
      </c>
      <c r="B128" s="11" t="s">
        <v>1165</v>
      </c>
      <c r="C128" s="11" t="s">
        <v>1163</v>
      </c>
      <c r="D128" s="11" t="s">
        <v>1155</v>
      </c>
      <c r="E128" s="11" t="s">
        <v>1156</v>
      </c>
      <c r="G128" s="28">
        <f>SUMPRODUCT(('ILC Report'!$A$2:$A$8000='Active WWML'!$A128)*('ILC Report'!$BA$2:$BA$8000='Active WWML'!G$4)*('ILC Report'!$F$2:$F$8000))</f>
        <v>0</v>
      </c>
      <c r="H128" s="28">
        <f>SUMPRODUCT(('ILC Report'!$A$2:$A$8000='Active WWML'!$A128)*('ILC Report'!$BA$2:$BA$8000='Active WWML'!H$4)*('ILC Report'!$F$2:$F$8000))</f>
        <v>0</v>
      </c>
      <c r="I128" s="28">
        <f>SUMPRODUCT(('ILC Report'!$A$2:$A$8000='Active WWML'!$A128)*('ILC Report'!$BA$2:$BA$8000='Active WWML'!I$4)*('ILC Report'!$F$2:$F$8000))</f>
        <v>0</v>
      </c>
      <c r="K128" s="28" t="str">
        <f t="shared" si="4"/>
        <v>0</v>
      </c>
      <c r="L128" s="28" t="str">
        <f t="shared" si="5"/>
        <v>0</v>
      </c>
      <c r="M128" s="28" t="str">
        <f t="shared" si="6"/>
        <v>0</v>
      </c>
      <c r="O128" s="28">
        <f>SUMPRODUCT(('ILC Report'!$A$2:$A$8000='Active WWML'!$A128)*('ILC Report'!$BB$2:$BB$8000='Active WWML'!O$4)*('ILC Report'!$F$2:$F$8000))</f>
        <v>0</v>
      </c>
      <c r="P128" s="28">
        <f>SUMPRODUCT(('ILC Report'!$A$2:$A$8000='Active WWML'!$A128)*('ILC Report'!$BB$2:$BB$8000='Active WWML'!P$4)*('ILC Report'!$F$2:$F$8000))</f>
        <v>0</v>
      </c>
      <c r="Q128" s="28">
        <f>SUMPRODUCT(('ILC Report'!$A$2:$A$8000='Active WWML'!$A128)*('ILC Report'!$BB$2:$BB$8000='Active WWML'!Q$4)*('ILC Report'!$F$2:$F$8000))</f>
        <v>0</v>
      </c>
      <c r="R128" s="28">
        <f>SUMPRODUCT(('ILC Report'!$A$2:$A$8000='Active WWML'!$A128)*('ILC Report'!$BB$2:$BB$8000='Active WWML'!R$4)*('ILC Report'!$F$2:$F$8000))</f>
        <v>0</v>
      </c>
      <c r="S128" s="28">
        <f>SUMPRODUCT(('ILC Report'!$A$2:$A$8000='Active WWML'!$A128)*('ILC Report'!$BB$2:$BB$8000='Active WWML'!S$4)*('ILC Report'!$F$2:$F$8000))</f>
        <v>0</v>
      </c>
      <c r="T128" s="28">
        <f>SUMPRODUCT(('ILC Report'!$A$2:$A$8000='Active WWML'!$A128)*('ILC Report'!$BB$2:$BB$8000='Active WWML'!T$4)*('ILC Report'!$F$2:$F$8000))</f>
        <v>0</v>
      </c>
      <c r="U128" s="28">
        <f>SUMPRODUCT(('ILC Report'!$A$2:$A$8000='Active WWML'!$A128)*('ILC Report'!$BB$2:$BB$8000='Active WWML'!U$4)*('ILC Report'!$F$2:$F$8000))</f>
        <v>0</v>
      </c>
      <c r="V128" s="28">
        <f>SUMPRODUCT(('ILC Report'!$A$2:$A$8000='Active WWML'!$A128)*('ILC Report'!$BB$2:$BB$8000='Active WWML'!V$4)*('ILC Report'!$F$2:$F$8000))</f>
        <v>0</v>
      </c>
      <c r="W128" s="28">
        <f>SUMPRODUCT(('ILC Report'!$A$2:$A$8000='Active WWML'!$A128)*('ILC Report'!$BB$2:$BB$8000='Active WWML'!W$4)*('ILC Report'!$F$2:$F$8000))</f>
        <v>0</v>
      </c>
      <c r="X128" s="28">
        <f>SUMPRODUCT(('ILC Report'!$A$2:$A$8000='Active WWML'!$A128)*('ILC Report'!$BB$2:$BB$8000='Active WWML'!X$4)*('ILC Report'!$F$2:$F$8000))</f>
        <v>0</v>
      </c>
      <c r="Y128" s="28">
        <f>SUMPRODUCT(('ILC Report'!$A$2:$A$8000='Active WWML'!$A128)*('ILC Report'!$BB$2:$BB$8000='Active WWML'!Y$4)*('ILC Report'!$F$2:$F$8000))</f>
        <v>0</v>
      </c>
      <c r="Z128" s="28">
        <f>SUMPRODUCT(('ILC Report'!$A$2:$A$8000='Active WWML'!$A128)*('ILC Report'!$BB$2:$BB$8000='Active WWML'!Z$4)*('ILC Report'!$F$2:$F$8000))</f>
        <v>0</v>
      </c>
      <c r="AA128" s="28">
        <f>SUMPRODUCT(('ILC Report'!$A$2:$A$8000='Active WWML'!$A128)*('ILC Report'!$BB$2:$BB$8000='Active WWML'!AA$4)*('ILC Report'!$F$2:$F$8000))</f>
        <v>0</v>
      </c>
      <c r="AB128" s="28">
        <f>SUMPRODUCT(('ILC Report'!$A$2:$A$8000='Active WWML'!$A128)*('ILC Report'!$BB$2:$BB$8000='Active WWML'!AB$4)*('ILC Report'!$F$2:$F$8000))</f>
        <v>0</v>
      </c>
      <c r="AC128" s="28">
        <f>SUMPRODUCT(('ILC Report'!$A$2:$A$8000='Active WWML'!$A128)*('ILC Report'!$BB$2:$BB$8000='Active WWML'!AC$4)*('ILC Report'!$F$2:$F$8000))</f>
        <v>0</v>
      </c>
      <c r="AD128" s="28">
        <f>SUMPRODUCT(('ILC Report'!$A$2:$A$8000='Active WWML'!$A128)*('ILC Report'!$BB$2:$BB$8000='Active WWML'!AD$4)*('ILC Report'!$F$2:$F$8000))</f>
        <v>0</v>
      </c>
      <c r="AE128" s="28">
        <f>SUMPRODUCT(('ILC Report'!$A$2:$A$8000='Active WWML'!$A128)*('ILC Report'!$BB$2:$BB$8000='Active WWML'!AE$4)*('ILC Report'!$F$2:$F$8000))</f>
        <v>0</v>
      </c>
      <c r="AG128" s="28">
        <f>SUMPRODUCT(('ILC Report'!$A$2:$A$8000='Active WWML'!$A128)*('ILC Report'!$H$2:$H$8000='Active WWML'!AG$4)*('ILC Report'!$F$2:$F$8000))</f>
        <v>0</v>
      </c>
      <c r="AH128" s="28">
        <f>SUMPRODUCT(('ILC Report'!$A$2:$A$8000='Active WWML'!$A128)*('ILC Report'!$H$2:$H$8000='Active WWML'!AH$4)*('ILC Report'!$F$2:$F$8000))</f>
        <v>0</v>
      </c>
      <c r="AI128" s="28">
        <f>SUMPRODUCT(('ILC Report'!$A$2:$A$8000='Active WWML'!$A128)*('ILC Report'!$H$2:$H$8000='Active WWML'!AI$4)*('ILC Report'!$F$2:$F$8000))</f>
        <v>0</v>
      </c>
      <c r="AJ128" s="28">
        <f>SUMPRODUCT(('ILC Report'!$A$2:$A$8000='Active WWML'!$A128)*('ILC Report'!$H$2:$H$8000='Active WWML'!AJ$4)*('ILC Report'!$F$2:$F$8000))</f>
        <v>0</v>
      </c>
      <c r="AK128" s="28">
        <f t="shared" si="7"/>
        <v>0</v>
      </c>
    </row>
    <row r="129" spans="1:37" x14ac:dyDescent="0.3">
      <c r="A129" s="40">
        <v>98161</v>
      </c>
      <c r="B129" s="11" t="s">
        <v>1213</v>
      </c>
      <c r="C129" s="11" t="s">
        <v>1154</v>
      </c>
      <c r="D129" s="11" t="s">
        <v>1155</v>
      </c>
      <c r="E129" s="11" t="s">
        <v>1156</v>
      </c>
      <c r="G129" s="28">
        <f>SUMPRODUCT(('ILC Report'!$A$2:$A$8000='Active WWML'!$A129)*('ILC Report'!$BA$2:$BA$8000='Active WWML'!G$4)*('ILC Report'!$F$2:$F$8000))</f>
        <v>0</v>
      </c>
      <c r="H129" s="28">
        <f>SUMPRODUCT(('ILC Report'!$A$2:$A$8000='Active WWML'!$A129)*('ILC Report'!$BA$2:$BA$8000='Active WWML'!H$4)*('ILC Report'!$F$2:$F$8000))</f>
        <v>0</v>
      </c>
      <c r="I129" s="28">
        <f>SUMPRODUCT(('ILC Report'!$A$2:$A$8000='Active WWML'!$A129)*('ILC Report'!$BA$2:$BA$8000='Active WWML'!I$4)*('ILC Report'!$F$2:$F$8000))</f>
        <v>0</v>
      </c>
      <c r="K129" s="28" t="str">
        <f t="shared" si="4"/>
        <v>0</v>
      </c>
      <c r="L129" s="28" t="str">
        <f t="shared" si="5"/>
        <v>0</v>
      </c>
      <c r="M129" s="28" t="str">
        <f t="shared" si="6"/>
        <v>0</v>
      </c>
      <c r="O129" s="28">
        <f>SUMPRODUCT(('ILC Report'!$A$2:$A$8000='Active WWML'!$A129)*('ILC Report'!$BB$2:$BB$8000='Active WWML'!O$4)*('ILC Report'!$F$2:$F$8000))</f>
        <v>0</v>
      </c>
      <c r="P129" s="28">
        <f>SUMPRODUCT(('ILC Report'!$A$2:$A$8000='Active WWML'!$A129)*('ILC Report'!$BB$2:$BB$8000='Active WWML'!P$4)*('ILC Report'!$F$2:$F$8000))</f>
        <v>0</v>
      </c>
      <c r="Q129" s="28">
        <f>SUMPRODUCT(('ILC Report'!$A$2:$A$8000='Active WWML'!$A129)*('ILC Report'!$BB$2:$BB$8000='Active WWML'!Q$4)*('ILC Report'!$F$2:$F$8000))</f>
        <v>0</v>
      </c>
      <c r="R129" s="28">
        <f>SUMPRODUCT(('ILC Report'!$A$2:$A$8000='Active WWML'!$A129)*('ILC Report'!$BB$2:$BB$8000='Active WWML'!R$4)*('ILC Report'!$F$2:$F$8000))</f>
        <v>0</v>
      </c>
      <c r="S129" s="28">
        <f>SUMPRODUCT(('ILC Report'!$A$2:$A$8000='Active WWML'!$A129)*('ILC Report'!$BB$2:$BB$8000='Active WWML'!S$4)*('ILC Report'!$F$2:$F$8000))</f>
        <v>0</v>
      </c>
      <c r="T129" s="28">
        <f>SUMPRODUCT(('ILC Report'!$A$2:$A$8000='Active WWML'!$A129)*('ILC Report'!$BB$2:$BB$8000='Active WWML'!T$4)*('ILC Report'!$F$2:$F$8000))</f>
        <v>0</v>
      </c>
      <c r="U129" s="28">
        <f>SUMPRODUCT(('ILC Report'!$A$2:$A$8000='Active WWML'!$A129)*('ILC Report'!$BB$2:$BB$8000='Active WWML'!U$4)*('ILC Report'!$F$2:$F$8000))</f>
        <v>0</v>
      </c>
      <c r="V129" s="28">
        <f>SUMPRODUCT(('ILC Report'!$A$2:$A$8000='Active WWML'!$A129)*('ILC Report'!$BB$2:$BB$8000='Active WWML'!V$4)*('ILC Report'!$F$2:$F$8000))</f>
        <v>0</v>
      </c>
      <c r="W129" s="28">
        <f>SUMPRODUCT(('ILC Report'!$A$2:$A$8000='Active WWML'!$A129)*('ILC Report'!$BB$2:$BB$8000='Active WWML'!W$4)*('ILC Report'!$F$2:$F$8000))</f>
        <v>0</v>
      </c>
      <c r="X129" s="28">
        <f>SUMPRODUCT(('ILC Report'!$A$2:$A$8000='Active WWML'!$A129)*('ILC Report'!$BB$2:$BB$8000='Active WWML'!X$4)*('ILC Report'!$F$2:$F$8000))</f>
        <v>0</v>
      </c>
      <c r="Y129" s="28">
        <f>SUMPRODUCT(('ILC Report'!$A$2:$A$8000='Active WWML'!$A129)*('ILC Report'!$BB$2:$BB$8000='Active WWML'!Y$4)*('ILC Report'!$F$2:$F$8000))</f>
        <v>0</v>
      </c>
      <c r="Z129" s="28">
        <f>SUMPRODUCT(('ILC Report'!$A$2:$A$8000='Active WWML'!$A129)*('ILC Report'!$BB$2:$BB$8000='Active WWML'!Z$4)*('ILC Report'!$F$2:$F$8000))</f>
        <v>0</v>
      </c>
      <c r="AA129" s="28">
        <f>SUMPRODUCT(('ILC Report'!$A$2:$A$8000='Active WWML'!$A129)*('ILC Report'!$BB$2:$BB$8000='Active WWML'!AA$4)*('ILC Report'!$F$2:$F$8000))</f>
        <v>0</v>
      </c>
      <c r="AB129" s="28">
        <f>SUMPRODUCT(('ILC Report'!$A$2:$A$8000='Active WWML'!$A129)*('ILC Report'!$BB$2:$BB$8000='Active WWML'!AB$4)*('ILC Report'!$F$2:$F$8000))</f>
        <v>0</v>
      </c>
      <c r="AC129" s="28">
        <f>SUMPRODUCT(('ILC Report'!$A$2:$A$8000='Active WWML'!$A129)*('ILC Report'!$BB$2:$BB$8000='Active WWML'!AC$4)*('ILC Report'!$F$2:$F$8000))</f>
        <v>0</v>
      </c>
      <c r="AD129" s="28">
        <f>SUMPRODUCT(('ILC Report'!$A$2:$A$8000='Active WWML'!$A129)*('ILC Report'!$BB$2:$BB$8000='Active WWML'!AD$4)*('ILC Report'!$F$2:$F$8000))</f>
        <v>0</v>
      </c>
      <c r="AE129" s="28">
        <f>SUMPRODUCT(('ILC Report'!$A$2:$A$8000='Active WWML'!$A129)*('ILC Report'!$BB$2:$BB$8000='Active WWML'!AE$4)*('ILC Report'!$F$2:$F$8000))</f>
        <v>0</v>
      </c>
      <c r="AG129" s="28">
        <f>SUMPRODUCT(('ILC Report'!$A$2:$A$8000='Active WWML'!$A129)*('ILC Report'!$H$2:$H$8000='Active WWML'!AG$4)*('ILC Report'!$F$2:$F$8000))</f>
        <v>0</v>
      </c>
      <c r="AH129" s="28">
        <f>SUMPRODUCT(('ILC Report'!$A$2:$A$8000='Active WWML'!$A129)*('ILC Report'!$H$2:$H$8000='Active WWML'!AH$4)*('ILC Report'!$F$2:$F$8000))</f>
        <v>0</v>
      </c>
      <c r="AI129" s="28">
        <f>SUMPRODUCT(('ILC Report'!$A$2:$A$8000='Active WWML'!$A129)*('ILC Report'!$H$2:$H$8000='Active WWML'!AI$4)*('ILC Report'!$F$2:$F$8000))</f>
        <v>0</v>
      </c>
      <c r="AJ129" s="28">
        <f>SUMPRODUCT(('ILC Report'!$A$2:$A$8000='Active WWML'!$A129)*('ILC Report'!$H$2:$H$8000='Active WWML'!AJ$4)*('ILC Report'!$F$2:$F$8000))</f>
        <v>0</v>
      </c>
      <c r="AK129" s="28">
        <f t="shared" si="7"/>
        <v>0</v>
      </c>
    </row>
    <row r="130" spans="1:37" x14ac:dyDescent="0.3">
      <c r="A130" s="40" t="s">
        <v>900</v>
      </c>
      <c r="B130" s="11" t="s">
        <v>1153</v>
      </c>
      <c r="C130" s="11" t="s">
        <v>1154</v>
      </c>
      <c r="D130" s="11" t="s">
        <v>1155</v>
      </c>
      <c r="E130" s="11" t="s">
        <v>1156</v>
      </c>
      <c r="G130" s="28">
        <f>SUMPRODUCT(('ILC Report'!$A$2:$A$8000='Active WWML'!$A130)*('ILC Report'!$BA$2:$BA$8000='Active WWML'!G$4)*('ILC Report'!$F$2:$F$8000))</f>
        <v>0</v>
      </c>
      <c r="H130" s="28">
        <f>SUMPRODUCT(('ILC Report'!$A$2:$A$8000='Active WWML'!$A130)*('ILC Report'!$BA$2:$BA$8000='Active WWML'!H$4)*('ILC Report'!$F$2:$F$8000))</f>
        <v>0</v>
      </c>
      <c r="I130" s="28">
        <f>SUMPRODUCT(('ILC Report'!$A$2:$A$8000='Active WWML'!$A130)*('ILC Report'!$BA$2:$BA$8000='Active WWML'!I$4)*('ILC Report'!$F$2:$F$8000))</f>
        <v>0</v>
      </c>
      <c r="K130" s="28" t="str">
        <f t="shared" si="4"/>
        <v>0</v>
      </c>
      <c r="L130" s="28" t="str">
        <f t="shared" si="5"/>
        <v>0</v>
      </c>
      <c r="M130" s="28" t="str">
        <f t="shared" si="6"/>
        <v>0</v>
      </c>
      <c r="O130" s="28">
        <f>SUMPRODUCT(('ILC Report'!$A$2:$A$8000='Active WWML'!$A130)*('ILC Report'!$BB$2:$BB$8000='Active WWML'!O$4)*('ILC Report'!$F$2:$F$8000))</f>
        <v>0</v>
      </c>
      <c r="P130" s="28">
        <f>SUMPRODUCT(('ILC Report'!$A$2:$A$8000='Active WWML'!$A130)*('ILC Report'!$BB$2:$BB$8000='Active WWML'!P$4)*('ILC Report'!$F$2:$F$8000))</f>
        <v>0</v>
      </c>
      <c r="Q130" s="28">
        <f>SUMPRODUCT(('ILC Report'!$A$2:$A$8000='Active WWML'!$A130)*('ILC Report'!$BB$2:$BB$8000='Active WWML'!Q$4)*('ILC Report'!$F$2:$F$8000))</f>
        <v>0</v>
      </c>
      <c r="R130" s="28">
        <f>SUMPRODUCT(('ILC Report'!$A$2:$A$8000='Active WWML'!$A130)*('ILC Report'!$BB$2:$BB$8000='Active WWML'!R$4)*('ILC Report'!$F$2:$F$8000))</f>
        <v>0</v>
      </c>
      <c r="S130" s="28">
        <f>SUMPRODUCT(('ILC Report'!$A$2:$A$8000='Active WWML'!$A130)*('ILC Report'!$BB$2:$BB$8000='Active WWML'!S$4)*('ILC Report'!$F$2:$F$8000))</f>
        <v>0</v>
      </c>
      <c r="T130" s="28">
        <f>SUMPRODUCT(('ILC Report'!$A$2:$A$8000='Active WWML'!$A130)*('ILC Report'!$BB$2:$BB$8000='Active WWML'!T$4)*('ILC Report'!$F$2:$F$8000))</f>
        <v>0</v>
      </c>
      <c r="U130" s="28">
        <f>SUMPRODUCT(('ILC Report'!$A$2:$A$8000='Active WWML'!$A130)*('ILC Report'!$BB$2:$BB$8000='Active WWML'!U$4)*('ILC Report'!$F$2:$F$8000))</f>
        <v>0</v>
      </c>
      <c r="V130" s="28">
        <f>SUMPRODUCT(('ILC Report'!$A$2:$A$8000='Active WWML'!$A130)*('ILC Report'!$BB$2:$BB$8000='Active WWML'!V$4)*('ILC Report'!$F$2:$F$8000))</f>
        <v>0</v>
      </c>
      <c r="W130" s="28">
        <f>SUMPRODUCT(('ILC Report'!$A$2:$A$8000='Active WWML'!$A130)*('ILC Report'!$BB$2:$BB$8000='Active WWML'!W$4)*('ILC Report'!$F$2:$F$8000))</f>
        <v>0</v>
      </c>
      <c r="X130" s="28">
        <f>SUMPRODUCT(('ILC Report'!$A$2:$A$8000='Active WWML'!$A130)*('ILC Report'!$BB$2:$BB$8000='Active WWML'!X$4)*('ILC Report'!$F$2:$F$8000))</f>
        <v>0</v>
      </c>
      <c r="Y130" s="28">
        <f>SUMPRODUCT(('ILC Report'!$A$2:$A$8000='Active WWML'!$A130)*('ILC Report'!$BB$2:$BB$8000='Active WWML'!Y$4)*('ILC Report'!$F$2:$F$8000))</f>
        <v>0</v>
      </c>
      <c r="Z130" s="28">
        <f>SUMPRODUCT(('ILC Report'!$A$2:$A$8000='Active WWML'!$A130)*('ILC Report'!$BB$2:$BB$8000='Active WWML'!Z$4)*('ILC Report'!$F$2:$F$8000))</f>
        <v>0</v>
      </c>
      <c r="AA130" s="28">
        <f>SUMPRODUCT(('ILC Report'!$A$2:$A$8000='Active WWML'!$A130)*('ILC Report'!$BB$2:$BB$8000='Active WWML'!AA$4)*('ILC Report'!$F$2:$F$8000))</f>
        <v>0</v>
      </c>
      <c r="AB130" s="28">
        <f>SUMPRODUCT(('ILC Report'!$A$2:$A$8000='Active WWML'!$A130)*('ILC Report'!$BB$2:$BB$8000='Active WWML'!AB$4)*('ILC Report'!$F$2:$F$8000))</f>
        <v>0</v>
      </c>
      <c r="AC130" s="28">
        <f>SUMPRODUCT(('ILC Report'!$A$2:$A$8000='Active WWML'!$A130)*('ILC Report'!$BB$2:$BB$8000='Active WWML'!AC$4)*('ILC Report'!$F$2:$F$8000))</f>
        <v>0</v>
      </c>
      <c r="AD130" s="28">
        <f>SUMPRODUCT(('ILC Report'!$A$2:$A$8000='Active WWML'!$A130)*('ILC Report'!$BB$2:$BB$8000='Active WWML'!AD$4)*('ILC Report'!$F$2:$F$8000))</f>
        <v>0</v>
      </c>
      <c r="AE130" s="28">
        <f>SUMPRODUCT(('ILC Report'!$A$2:$A$8000='Active WWML'!$A130)*('ILC Report'!$BB$2:$BB$8000='Active WWML'!AE$4)*('ILC Report'!$F$2:$F$8000))</f>
        <v>0</v>
      </c>
      <c r="AG130" s="28">
        <f>SUMPRODUCT(('ILC Report'!$A$2:$A$8000='Active WWML'!$A130)*('ILC Report'!$H$2:$H$8000='Active WWML'!AG$4)*('ILC Report'!$F$2:$F$8000))</f>
        <v>0</v>
      </c>
      <c r="AH130" s="28">
        <f>SUMPRODUCT(('ILC Report'!$A$2:$A$8000='Active WWML'!$A130)*('ILC Report'!$H$2:$H$8000='Active WWML'!AH$4)*('ILC Report'!$F$2:$F$8000))</f>
        <v>0</v>
      </c>
      <c r="AI130" s="28">
        <f>SUMPRODUCT(('ILC Report'!$A$2:$A$8000='Active WWML'!$A130)*('ILC Report'!$H$2:$H$8000='Active WWML'!AI$4)*('ILC Report'!$F$2:$F$8000))</f>
        <v>0</v>
      </c>
      <c r="AJ130" s="28">
        <f>SUMPRODUCT(('ILC Report'!$A$2:$A$8000='Active WWML'!$A130)*('ILC Report'!$H$2:$H$8000='Active WWML'!AJ$4)*('ILC Report'!$F$2:$F$8000))</f>
        <v>0</v>
      </c>
      <c r="AK130" s="28">
        <f t="shared" si="7"/>
        <v>0</v>
      </c>
    </row>
    <row r="131" spans="1:37" x14ac:dyDescent="0.3">
      <c r="A131" s="40" t="s">
        <v>841</v>
      </c>
      <c r="B131" s="11" t="s">
        <v>1337</v>
      </c>
      <c r="C131" s="11" t="s">
        <v>1163</v>
      </c>
      <c r="D131" s="11" t="s">
        <v>1155</v>
      </c>
      <c r="E131" s="11" t="s">
        <v>1156</v>
      </c>
      <c r="G131" s="28">
        <f>SUMPRODUCT(('ILC Report'!$A$2:$A$8000='Active WWML'!$A131)*('ILC Report'!$BA$2:$BA$8000='Active WWML'!G$4)*('ILC Report'!$F$2:$F$8000))</f>
        <v>0</v>
      </c>
      <c r="H131" s="28">
        <f>SUMPRODUCT(('ILC Report'!$A$2:$A$8000='Active WWML'!$A131)*('ILC Report'!$BA$2:$BA$8000='Active WWML'!H$4)*('ILC Report'!$F$2:$F$8000))</f>
        <v>0</v>
      </c>
      <c r="I131" s="28">
        <f>SUMPRODUCT(('ILC Report'!$A$2:$A$8000='Active WWML'!$A131)*('ILC Report'!$BA$2:$BA$8000='Active WWML'!I$4)*('ILC Report'!$F$2:$F$8000))</f>
        <v>0</v>
      </c>
      <c r="K131" s="28" t="str">
        <f t="shared" si="4"/>
        <v>0</v>
      </c>
      <c r="L131" s="28" t="str">
        <f t="shared" si="5"/>
        <v>0</v>
      </c>
      <c r="M131" s="28" t="str">
        <f t="shared" si="6"/>
        <v>0</v>
      </c>
      <c r="O131" s="28">
        <f>SUMPRODUCT(('ILC Report'!$A$2:$A$8000='Active WWML'!$A131)*('ILC Report'!$BB$2:$BB$8000='Active WWML'!O$4)*('ILC Report'!$F$2:$F$8000))</f>
        <v>0</v>
      </c>
      <c r="P131" s="28">
        <f>SUMPRODUCT(('ILC Report'!$A$2:$A$8000='Active WWML'!$A131)*('ILC Report'!$BB$2:$BB$8000='Active WWML'!P$4)*('ILC Report'!$F$2:$F$8000))</f>
        <v>0</v>
      </c>
      <c r="Q131" s="28">
        <f>SUMPRODUCT(('ILC Report'!$A$2:$A$8000='Active WWML'!$A131)*('ILC Report'!$BB$2:$BB$8000='Active WWML'!Q$4)*('ILC Report'!$F$2:$F$8000))</f>
        <v>0</v>
      </c>
      <c r="R131" s="28">
        <f>SUMPRODUCT(('ILC Report'!$A$2:$A$8000='Active WWML'!$A131)*('ILC Report'!$BB$2:$BB$8000='Active WWML'!R$4)*('ILC Report'!$F$2:$F$8000))</f>
        <v>0</v>
      </c>
      <c r="S131" s="28">
        <f>SUMPRODUCT(('ILC Report'!$A$2:$A$8000='Active WWML'!$A131)*('ILC Report'!$BB$2:$BB$8000='Active WWML'!S$4)*('ILC Report'!$F$2:$F$8000))</f>
        <v>0</v>
      </c>
      <c r="T131" s="28">
        <f>SUMPRODUCT(('ILC Report'!$A$2:$A$8000='Active WWML'!$A131)*('ILC Report'!$BB$2:$BB$8000='Active WWML'!T$4)*('ILC Report'!$F$2:$F$8000))</f>
        <v>0</v>
      </c>
      <c r="U131" s="28">
        <f>SUMPRODUCT(('ILC Report'!$A$2:$A$8000='Active WWML'!$A131)*('ILC Report'!$BB$2:$BB$8000='Active WWML'!U$4)*('ILC Report'!$F$2:$F$8000))</f>
        <v>0</v>
      </c>
      <c r="V131" s="28">
        <f>SUMPRODUCT(('ILC Report'!$A$2:$A$8000='Active WWML'!$A131)*('ILC Report'!$BB$2:$BB$8000='Active WWML'!V$4)*('ILC Report'!$F$2:$F$8000))</f>
        <v>0</v>
      </c>
      <c r="W131" s="28">
        <f>SUMPRODUCT(('ILC Report'!$A$2:$A$8000='Active WWML'!$A131)*('ILC Report'!$BB$2:$BB$8000='Active WWML'!W$4)*('ILC Report'!$F$2:$F$8000))</f>
        <v>0</v>
      </c>
      <c r="X131" s="28">
        <f>SUMPRODUCT(('ILC Report'!$A$2:$A$8000='Active WWML'!$A131)*('ILC Report'!$BB$2:$BB$8000='Active WWML'!X$4)*('ILC Report'!$F$2:$F$8000))</f>
        <v>0</v>
      </c>
      <c r="Y131" s="28">
        <f>SUMPRODUCT(('ILC Report'!$A$2:$A$8000='Active WWML'!$A131)*('ILC Report'!$BB$2:$BB$8000='Active WWML'!Y$4)*('ILC Report'!$F$2:$F$8000))</f>
        <v>0</v>
      </c>
      <c r="Z131" s="28">
        <f>SUMPRODUCT(('ILC Report'!$A$2:$A$8000='Active WWML'!$A131)*('ILC Report'!$BB$2:$BB$8000='Active WWML'!Z$4)*('ILC Report'!$F$2:$F$8000))</f>
        <v>0</v>
      </c>
      <c r="AA131" s="28">
        <f>SUMPRODUCT(('ILC Report'!$A$2:$A$8000='Active WWML'!$A131)*('ILC Report'!$BB$2:$BB$8000='Active WWML'!AA$4)*('ILC Report'!$F$2:$F$8000))</f>
        <v>0</v>
      </c>
      <c r="AB131" s="28">
        <f>SUMPRODUCT(('ILC Report'!$A$2:$A$8000='Active WWML'!$A131)*('ILC Report'!$BB$2:$BB$8000='Active WWML'!AB$4)*('ILC Report'!$F$2:$F$8000))</f>
        <v>0</v>
      </c>
      <c r="AC131" s="28">
        <f>SUMPRODUCT(('ILC Report'!$A$2:$A$8000='Active WWML'!$A131)*('ILC Report'!$BB$2:$BB$8000='Active WWML'!AC$4)*('ILC Report'!$F$2:$F$8000))</f>
        <v>0</v>
      </c>
      <c r="AD131" s="28">
        <f>SUMPRODUCT(('ILC Report'!$A$2:$A$8000='Active WWML'!$A131)*('ILC Report'!$BB$2:$BB$8000='Active WWML'!AD$4)*('ILC Report'!$F$2:$F$8000))</f>
        <v>0</v>
      </c>
      <c r="AE131" s="28">
        <f>SUMPRODUCT(('ILC Report'!$A$2:$A$8000='Active WWML'!$A131)*('ILC Report'!$BB$2:$BB$8000='Active WWML'!AE$4)*('ILC Report'!$F$2:$F$8000))</f>
        <v>0</v>
      </c>
      <c r="AG131" s="28">
        <f>SUMPRODUCT(('ILC Report'!$A$2:$A$8000='Active WWML'!$A131)*('ILC Report'!$H$2:$H$8000='Active WWML'!AG$4)*('ILC Report'!$F$2:$F$8000))</f>
        <v>0</v>
      </c>
      <c r="AH131" s="28">
        <f>SUMPRODUCT(('ILC Report'!$A$2:$A$8000='Active WWML'!$A131)*('ILC Report'!$H$2:$H$8000='Active WWML'!AH$4)*('ILC Report'!$F$2:$F$8000))</f>
        <v>0</v>
      </c>
      <c r="AI131" s="28">
        <f>SUMPRODUCT(('ILC Report'!$A$2:$A$8000='Active WWML'!$A131)*('ILC Report'!$H$2:$H$8000='Active WWML'!AI$4)*('ILC Report'!$F$2:$F$8000))</f>
        <v>0</v>
      </c>
      <c r="AJ131" s="28">
        <f>SUMPRODUCT(('ILC Report'!$A$2:$A$8000='Active WWML'!$A131)*('ILC Report'!$H$2:$H$8000='Active WWML'!AJ$4)*('ILC Report'!$F$2:$F$8000))</f>
        <v>0</v>
      </c>
      <c r="AK131" s="28">
        <f t="shared" si="7"/>
        <v>0</v>
      </c>
    </row>
    <row r="132" spans="1:37" x14ac:dyDescent="0.3">
      <c r="A132" s="40" t="s">
        <v>960</v>
      </c>
      <c r="B132" s="11" t="s">
        <v>1310</v>
      </c>
      <c r="C132" s="11" t="s">
        <v>1158</v>
      </c>
      <c r="D132" s="11" t="s">
        <v>1175</v>
      </c>
      <c r="E132" s="11" t="s">
        <v>1680</v>
      </c>
      <c r="G132" s="28">
        <f>SUMPRODUCT(('ILC Report'!$A$2:$A$8000='Active WWML'!$A132)*('ILC Report'!$BA$2:$BA$8000='Active WWML'!G$4)*('ILC Report'!$F$2:$F$8000))</f>
        <v>0</v>
      </c>
      <c r="H132" s="28">
        <f>SUMPRODUCT(('ILC Report'!$A$2:$A$8000='Active WWML'!$A132)*('ILC Report'!$BA$2:$BA$8000='Active WWML'!H$4)*('ILC Report'!$F$2:$F$8000))</f>
        <v>0</v>
      </c>
      <c r="I132" s="28">
        <f>SUMPRODUCT(('ILC Report'!$A$2:$A$8000='Active WWML'!$A132)*('ILC Report'!$BA$2:$BA$8000='Active WWML'!I$4)*('ILC Report'!$F$2:$F$8000))</f>
        <v>0</v>
      </c>
      <c r="K132" s="28" t="str">
        <f t="shared" si="4"/>
        <v>0</v>
      </c>
      <c r="L132" s="28" t="str">
        <f t="shared" si="5"/>
        <v>0</v>
      </c>
      <c r="M132" s="28" t="str">
        <f t="shared" si="6"/>
        <v>0</v>
      </c>
      <c r="O132" s="28">
        <f>SUMPRODUCT(('ILC Report'!$A$2:$A$8000='Active WWML'!$A132)*('ILC Report'!$BB$2:$BB$8000='Active WWML'!O$4)*('ILC Report'!$F$2:$F$8000))</f>
        <v>0</v>
      </c>
      <c r="P132" s="28">
        <f>SUMPRODUCT(('ILC Report'!$A$2:$A$8000='Active WWML'!$A132)*('ILC Report'!$BB$2:$BB$8000='Active WWML'!P$4)*('ILC Report'!$F$2:$F$8000))</f>
        <v>0</v>
      </c>
      <c r="Q132" s="28">
        <f>SUMPRODUCT(('ILC Report'!$A$2:$A$8000='Active WWML'!$A132)*('ILC Report'!$BB$2:$BB$8000='Active WWML'!Q$4)*('ILC Report'!$F$2:$F$8000))</f>
        <v>0</v>
      </c>
      <c r="R132" s="28">
        <f>SUMPRODUCT(('ILC Report'!$A$2:$A$8000='Active WWML'!$A132)*('ILC Report'!$BB$2:$BB$8000='Active WWML'!R$4)*('ILC Report'!$F$2:$F$8000))</f>
        <v>0</v>
      </c>
      <c r="S132" s="28">
        <f>SUMPRODUCT(('ILC Report'!$A$2:$A$8000='Active WWML'!$A132)*('ILC Report'!$BB$2:$BB$8000='Active WWML'!S$4)*('ILC Report'!$F$2:$F$8000))</f>
        <v>0</v>
      </c>
      <c r="T132" s="28">
        <f>SUMPRODUCT(('ILC Report'!$A$2:$A$8000='Active WWML'!$A132)*('ILC Report'!$BB$2:$BB$8000='Active WWML'!T$4)*('ILC Report'!$F$2:$F$8000))</f>
        <v>0</v>
      </c>
      <c r="U132" s="28">
        <f>SUMPRODUCT(('ILC Report'!$A$2:$A$8000='Active WWML'!$A132)*('ILC Report'!$BB$2:$BB$8000='Active WWML'!U$4)*('ILC Report'!$F$2:$F$8000))</f>
        <v>0</v>
      </c>
      <c r="V132" s="28">
        <f>SUMPRODUCT(('ILC Report'!$A$2:$A$8000='Active WWML'!$A132)*('ILC Report'!$BB$2:$BB$8000='Active WWML'!V$4)*('ILC Report'!$F$2:$F$8000))</f>
        <v>0</v>
      </c>
      <c r="W132" s="28">
        <f>SUMPRODUCT(('ILC Report'!$A$2:$A$8000='Active WWML'!$A132)*('ILC Report'!$BB$2:$BB$8000='Active WWML'!W$4)*('ILC Report'!$F$2:$F$8000))</f>
        <v>0</v>
      </c>
      <c r="X132" s="28">
        <f>SUMPRODUCT(('ILC Report'!$A$2:$A$8000='Active WWML'!$A132)*('ILC Report'!$BB$2:$BB$8000='Active WWML'!X$4)*('ILC Report'!$F$2:$F$8000))</f>
        <v>0</v>
      </c>
      <c r="Y132" s="28">
        <f>SUMPRODUCT(('ILC Report'!$A$2:$A$8000='Active WWML'!$A132)*('ILC Report'!$BB$2:$BB$8000='Active WWML'!Y$4)*('ILC Report'!$F$2:$F$8000))</f>
        <v>0</v>
      </c>
      <c r="Z132" s="28">
        <f>SUMPRODUCT(('ILC Report'!$A$2:$A$8000='Active WWML'!$A132)*('ILC Report'!$BB$2:$BB$8000='Active WWML'!Z$4)*('ILC Report'!$F$2:$F$8000))</f>
        <v>0</v>
      </c>
      <c r="AA132" s="28">
        <f>SUMPRODUCT(('ILC Report'!$A$2:$A$8000='Active WWML'!$A132)*('ILC Report'!$BB$2:$BB$8000='Active WWML'!AA$4)*('ILC Report'!$F$2:$F$8000))</f>
        <v>0</v>
      </c>
      <c r="AB132" s="28">
        <f>SUMPRODUCT(('ILC Report'!$A$2:$A$8000='Active WWML'!$A132)*('ILC Report'!$BB$2:$BB$8000='Active WWML'!AB$4)*('ILC Report'!$F$2:$F$8000))</f>
        <v>0</v>
      </c>
      <c r="AC132" s="28">
        <f>SUMPRODUCT(('ILC Report'!$A$2:$A$8000='Active WWML'!$A132)*('ILC Report'!$BB$2:$BB$8000='Active WWML'!AC$4)*('ILC Report'!$F$2:$F$8000))</f>
        <v>0</v>
      </c>
      <c r="AD132" s="28">
        <f>SUMPRODUCT(('ILC Report'!$A$2:$A$8000='Active WWML'!$A132)*('ILC Report'!$BB$2:$BB$8000='Active WWML'!AD$4)*('ILC Report'!$F$2:$F$8000))</f>
        <v>0</v>
      </c>
      <c r="AE132" s="28">
        <f>SUMPRODUCT(('ILC Report'!$A$2:$A$8000='Active WWML'!$A132)*('ILC Report'!$BB$2:$BB$8000='Active WWML'!AE$4)*('ILC Report'!$F$2:$F$8000))</f>
        <v>0</v>
      </c>
      <c r="AG132" s="28">
        <f>SUMPRODUCT(('ILC Report'!$A$2:$A$8000='Active WWML'!$A132)*('ILC Report'!$H$2:$H$8000='Active WWML'!AG$4)*('ILC Report'!$F$2:$F$8000))</f>
        <v>0</v>
      </c>
      <c r="AH132" s="28">
        <f>SUMPRODUCT(('ILC Report'!$A$2:$A$8000='Active WWML'!$A132)*('ILC Report'!$H$2:$H$8000='Active WWML'!AH$4)*('ILC Report'!$F$2:$F$8000))</f>
        <v>0</v>
      </c>
      <c r="AI132" s="28">
        <f>SUMPRODUCT(('ILC Report'!$A$2:$A$8000='Active WWML'!$A132)*('ILC Report'!$H$2:$H$8000='Active WWML'!AI$4)*('ILC Report'!$F$2:$F$8000))</f>
        <v>0</v>
      </c>
      <c r="AJ132" s="28">
        <f>SUMPRODUCT(('ILC Report'!$A$2:$A$8000='Active WWML'!$A132)*('ILC Report'!$H$2:$H$8000='Active WWML'!AJ$4)*('ILC Report'!$F$2:$F$8000))</f>
        <v>0</v>
      </c>
      <c r="AK132" s="28">
        <f t="shared" si="7"/>
        <v>0</v>
      </c>
    </row>
    <row r="133" spans="1:37" x14ac:dyDescent="0.3">
      <c r="A133" s="40">
        <v>915453</v>
      </c>
      <c r="B133" s="11" t="s">
        <v>1258</v>
      </c>
      <c r="C133" s="11" t="s">
        <v>51</v>
      </c>
      <c r="D133" s="11" t="s">
        <v>1155</v>
      </c>
      <c r="E133" s="11" t="s">
        <v>1156</v>
      </c>
      <c r="G133" s="28">
        <f>SUMPRODUCT(('ILC Report'!$A$2:$A$8000='Active WWML'!$A133)*('ILC Report'!$BA$2:$BA$8000='Active WWML'!G$4)*('ILC Report'!$F$2:$F$8000))</f>
        <v>0</v>
      </c>
      <c r="H133" s="28">
        <f>SUMPRODUCT(('ILC Report'!$A$2:$A$8000='Active WWML'!$A133)*('ILC Report'!$BA$2:$BA$8000='Active WWML'!H$4)*('ILC Report'!$F$2:$F$8000))</f>
        <v>0</v>
      </c>
      <c r="I133" s="28">
        <f>SUMPRODUCT(('ILC Report'!$A$2:$A$8000='Active WWML'!$A133)*('ILC Report'!$BA$2:$BA$8000='Active WWML'!I$4)*('ILC Report'!$F$2:$F$8000))</f>
        <v>0</v>
      </c>
      <c r="K133" s="28" t="str">
        <f t="shared" ref="K133:K196" si="8">IF(G133=0,"0",IF(G133&gt;0,"1"))</f>
        <v>0</v>
      </c>
      <c r="L133" s="28" t="str">
        <f t="shared" ref="L133:L196" si="9">IF(H133=0,"0",IF(H133&gt;0,"1"))</f>
        <v>0</v>
      </c>
      <c r="M133" s="28" t="str">
        <f t="shared" ref="M133:M196" si="10">IF(I133=0,"0",IF(I133&gt;0,"1"))</f>
        <v>0</v>
      </c>
      <c r="O133" s="28">
        <f>SUMPRODUCT(('ILC Report'!$A$2:$A$8000='Active WWML'!$A133)*('ILC Report'!$BB$2:$BB$8000='Active WWML'!O$4)*('ILC Report'!$F$2:$F$8000))</f>
        <v>0</v>
      </c>
      <c r="P133" s="28">
        <f>SUMPRODUCT(('ILC Report'!$A$2:$A$8000='Active WWML'!$A133)*('ILC Report'!$BB$2:$BB$8000='Active WWML'!P$4)*('ILC Report'!$F$2:$F$8000))</f>
        <v>0</v>
      </c>
      <c r="Q133" s="28">
        <f>SUMPRODUCT(('ILC Report'!$A$2:$A$8000='Active WWML'!$A133)*('ILC Report'!$BB$2:$BB$8000='Active WWML'!Q$4)*('ILC Report'!$F$2:$F$8000))</f>
        <v>0</v>
      </c>
      <c r="R133" s="28">
        <f>SUMPRODUCT(('ILC Report'!$A$2:$A$8000='Active WWML'!$A133)*('ILC Report'!$BB$2:$BB$8000='Active WWML'!R$4)*('ILC Report'!$F$2:$F$8000))</f>
        <v>0</v>
      </c>
      <c r="S133" s="28">
        <f>SUMPRODUCT(('ILC Report'!$A$2:$A$8000='Active WWML'!$A133)*('ILC Report'!$BB$2:$BB$8000='Active WWML'!S$4)*('ILC Report'!$F$2:$F$8000))</f>
        <v>0</v>
      </c>
      <c r="T133" s="28">
        <f>SUMPRODUCT(('ILC Report'!$A$2:$A$8000='Active WWML'!$A133)*('ILC Report'!$BB$2:$BB$8000='Active WWML'!T$4)*('ILC Report'!$F$2:$F$8000))</f>
        <v>0</v>
      </c>
      <c r="U133" s="28">
        <f>SUMPRODUCT(('ILC Report'!$A$2:$A$8000='Active WWML'!$A133)*('ILC Report'!$BB$2:$BB$8000='Active WWML'!U$4)*('ILC Report'!$F$2:$F$8000))</f>
        <v>0</v>
      </c>
      <c r="V133" s="28">
        <f>SUMPRODUCT(('ILC Report'!$A$2:$A$8000='Active WWML'!$A133)*('ILC Report'!$BB$2:$BB$8000='Active WWML'!V$4)*('ILC Report'!$F$2:$F$8000))</f>
        <v>0</v>
      </c>
      <c r="W133" s="28">
        <f>SUMPRODUCT(('ILC Report'!$A$2:$A$8000='Active WWML'!$A133)*('ILC Report'!$BB$2:$BB$8000='Active WWML'!W$4)*('ILC Report'!$F$2:$F$8000))</f>
        <v>0</v>
      </c>
      <c r="X133" s="28">
        <f>SUMPRODUCT(('ILC Report'!$A$2:$A$8000='Active WWML'!$A133)*('ILC Report'!$BB$2:$BB$8000='Active WWML'!X$4)*('ILC Report'!$F$2:$F$8000))</f>
        <v>0</v>
      </c>
      <c r="Y133" s="28">
        <f>SUMPRODUCT(('ILC Report'!$A$2:$A$8000='Active WWML'!$A133)*('ILC Report'!$BB$2:$BB$8000='Active WWML'!Y$4)*('ILC Report'!$F$2:$F$8000))</f>
        <v>0</v>
      </c>
      <c r="Z133" s="28">
        <f>SUMPRODUCT(('ILC Report'!$A$2:$A$8000='Active WWML'!$A133)*('ILC Report'!$BB$2:$BB$8000='Active WWML'!Z$4)*('ILC Report'!$F$2:$F$8000))</f>
        <v>0</v>
      </c>
      <c r="AA133" s="28">
        <f>SUMPRODUCT(('ILC Report'!$A$2:$A$8000='Active WWML'!$A133)*('ILC Report'!$BB$2:$BB$8000='Active WWML'!AA$4)*('ILC Report'!$F$2:$F$8000))</f>
        <v>0</v>
      </c>
      <c r="AB133" s="28">
        <f>SUMPRODUCT(('ILC Report'!$A$2:$A$8000='Active WWML'!$A133)*('ILC Report'!$BB$2:$BB$8000='Active WWML'!AB$4)*('ILC Report'!$F$2:$F$8000))</f>
        <v>0</v>
      </c>
      <c r="AC133" s="28">
        <f>SUMPRODUCT(('ILC Report'!$A$2:$A$8000='Active WWML'!$A133)*('ILC Report'!$BB$2:$BB$8000='Active WWML'!AC$4)*('ILC Report'!$F$2:$F$8000))</f>
        <v>0</v>
      </c>
      <c r="AD133" s="28">
        <f>SUMPRODUCT(('ILC Report'!$A$2:$A$8000='Active WWML'!$A133)*('ILC Report'!$BB$2:$BB$8000='Active WWML'!AD$4)*('ILC Report'!$F$2:$F$8000))</f>
        <v>0</v>
      </c>
      <c r="AE133" s="28">
        <f>SUMPRODUCT(('ILC Report'!$A$2:$A$8000='Active WWML'!$A133)*('ILC Report'!$BB$2:$BB$8000='Active WWML'!AE$4)*('ILC Report'!$F$2:$F$8000))</f>
        <v>0</v>
      </c>
      <c r="AG133" s="28">
        <f>SUMPRODUCT(('ILC Report'!$A$2:$A$8000='Active WWML'!$A133)*('ILC Report'!$H$2:$H$8000='Active WWML'!AG$4)*('ILC Report'!$F$2:$F$8000))</f>
        <v>0</v>
      </c>
      <c r="AH133" s="28">
        <f>SUMPRODUCT(('ILC Report'!$A$2:$A$8000='Active WWML'!$A133)*('ILC Report'!$H$2:$H$8000='Active WWML'!AH$4)*('ILC Report'!$F$2:$F$8000))</f>
        <v>0</v>
      </c>
      <c r="AI133" s="28">
        <f>SUMPRODUCT(('ILC Report'!$A$2:$A$8000='Active WWML'!$A133)*('ILC Report'!$H$2:$H$8000='Active WWML'!AI$4)*('ILC Report'!$F$2:$F$8000))</f>
        <v>0</v>
      </c>
      <c r="AJ133" s="28">
        <f>SUMPRODUCT(('ILC Report'!$A$2:$A$8000='Active WWML'!$A133)*('ILC Report'!$H$2:$H$8000='Active WWML'!AJ$4)*('ILC Report'!$F$2:$F$8000))</f>
        <v>0</v>
      </c>
      <c r="AK133" s="28">
        <f t="shared" si="7"/>
        <v>0</v>
      </c>
    </row>
    <row r="134" spans="1:37" x14ac:dyDescent="0.3">
      <c r="A134" s="40" t="s">
        <v>863</v>
      </c>
      <c r="B134" s="11" t="s">
        <v>1169</v>
      </c>
      <c r="C134" s="11" t="s">
        <v>1163</v>
      </c>
      <c r="D134" s="11" t="s">
        <v>1155</v>
      </c>
      <c r="E134" s="11" t="s">
        <v>1156</v>
      </c>
      <c r="G134" s="28">
        <f>SUMPRODUCT(('ILC Report'!$A$2:$A$8000='Active WWML'!$A134)*('ILC Report'!$BA$2:$BA$8000='Active WWML'!G$4)*('ILC Report'!$F$2:$F$8000))</f>
        <v>0</v>
      </c>
      <c r="H134" s="28">
        <f>SUMPRODUCT(('ILC Report'!$A$2:$A$8000='Active WWML'!$A134)*('ILC Report'!$BA$2:$BA$8000='Active WWML'!H$4)*('ILC Report'!$F$2:$F$8000))</f>
        <v>0</v>
      </c>
      <c r="I134" s="28">
        <f>SUMPRODUCT(('ILC Report'!$A$2:$A$8000='Active WWML'!$A134)*('ILC Report'!$BA$2:$BA$8000='Active WWML'!I$4)*('ILC Report'!$F$2:$F$8000))</f>
        <v>0</v>
      </c>
      <c r="K134" s="28" t="str">
        <f t="shared" si="8"/>
        <v>0</v>
      </c>
      <c r="L134" s="28" t="str">
        <f t="shared" si="9"/>
        <v>0</v>
      </c>
      <c r="M134" s="28" t="str">
        <f t="shared" si="10"/>
        <v>0</v>
      </c>
      <c r="O134" s="28">
        <f>SUMPRODUCT(('ILC Report'!$A$2:$A$8000='Active WWML'!$A134)*('ILC Report'!$BB$2:$BB$8000='Active WWML'!O$4)*('ILC Report'!$F$2:$F$8000))</f>
        <v>0</v>
      </c>
      <c r="P134" s="28">
        <f>SUMPRODUCT(('ILC Report'!$A$2:$A$8000='Active WWML'!$A134)*('ILC Report'!$BB$2:$BB$8000='Active WWML'!P$4)*('ILC Report'!$F$2:$F$8000))</f>
        <v>0</v>
      </c>
      <c r="Q134" s="28">
        <f>SUMPRODUCT(('ILC Report'!$A$2:$A$8000='Active WWML'!$A134)*('ILC Report'!$BB$2:$BB$8000='Active WWML'!Q$4)*('ILC Report'!$F$2:$F$8000))</f>
        <v>0</v>
      </c>
      <c r="R134" s="28">
        <f>SUMPRODUCT(('ILC Report'!$A$2:$A$8000='Active WWML'!$A134)*('ILC Report'!$BB$2:$BB$8000='Active WWML'!R$4)*('ILC Report'!$F$2:$F$8000))</f>
        <v>0</v>
      </c>
      <c r="S134" s="28">
        <f>SUMPRODUCT(('ILC Report'!$A$2:$A$8000='Active WWML'!$A134)*('ILC Report'!$BB$2:$BB$8000='Active WWML'!S$4)*('ILC Report'!$F$2:$F$8000))</f>
        <v>0</v>
      </c>
      <c r="T134" s="28">
        <f>SUMPRODUCT(('ILC Report'!$A$2:$A$8000='Active WWML'!$A134)*('ILC Report'!$BB$2:$BB$8000='Active WWML'!T$4)*('ILC Report'!$F$2:$F$8000))</f>
        <v>0</v>
      </c>
      <c r="U134" s="28">
        <f>SUMPRODUCT(('ILC Report'!$A$2:$A$8000='Active WWML'!$A134)*('ILC Report'!$BB$2:$BB$8000='Active WWML'!U$4)*('ILC Report'!$F$2:$F$8000))</f>
        <v>0</v>
      </c>
      <c r="V134" s="28">
        <f>SUMPRODUCT(('ILC Report'!$A$2:$A$8000='Active WWML'!$A134)*('ILC Report'!$BB$2:$BB$8000='Active WWML'!V$4)*('ILC Report'!$F$2:$F$8000))</f>
        <v>0</v>
      </c>
      <c r="W134" s="28">
        <f>SUMPRODUCT(('ILC Report'!$A$2:$A$8000='Active WWML'!$A134)*('ILC Report'!$BB$2:$BB$8000='Active WWML'!W$4)*('ILC Report'!$F$2:$F$8000))</f>
        <v>0</v>
      </c>
      <c r="X134" s="28">
        <f>SUMPRODUCT(('ILC Report'!$A$2:$A$8000='Active WWML'!$A134)*('ILC Report'!$BB$2:$BB$8000='Active WWML'!X$4)*('ILC Report'!$F$2:$F$8000))</f>
        <v>0</v>
      </c>
      <c r="Y134" s="28">
        <f>SUMPRODUCT(('ILC Report'!$A$2:$A$8000='Active WWML'!$A134)*('ILC Report'!$BB$2:$BB$8000='Active WWML'!Y$4)*('ILC Report'!$F$2:$F$8000))</f>
        <v>0</v>
      </c>
      <c r="Z134" s="28">
        <f>SUMPRODUCT(('ILC Report'!$A$2:$A$8000='Active WWML'!$A134)*('ILC Report'!$BB$2:$BB$8000='Active WWML'!Z$4)*('ILC Report'!$F$2:$F$8000))</f>
        <v>0</v>
      </c>
      <c r="AA134" s="28">
        <f>SUMPRODUCT(('ILC Report'!$A$2:$A$8000='Active WWML'!$A134)*('ILC Report'!$BB$2:$BB$8000='Active WWML'!AA$4)*('ILC Report'!$F$2:$F$8000))</f>
        <v>0</v>
      </c>
      <c r="AB134" s="28">
        <f>SUMPRODUCT(('ILC Report'!$A$2:$A$8000='Active WWML'!$A134)*('ILC Report'!$BB$2:$BB$8000='Active WWML'!AB$4)*('ILC Report'!$F$2:$F$8000))</f>
        <v>0</v>
      </c>
      <c r="AC134" s="28">
        <f>SUMPRODUCT(('ILC Report'!$A$2:$A$8000='Active WWML'!$A134)*('ILC Report'!$BB$2:$BB$8000='Active WWML'!AC$4)*('ILC Report'!$F$2:$F$8000))</f>
        <v>0</v>
      </c>
      <c r="AD134" s="28">
        <f>SUMPRODUCT(('ILC Report'!$A$2:$A$8000='Active WWML'!$A134)*('ILC Report'!$BB$2:$BB$8000='Active WWML'!AD$4)*('ILC Report'!$F$2:$F$8000))</f>
        <v>0</v>
      </c>
      <c r="AE134" s="28">
        <f>SUMPRODUCT(('ILC Report'!$A$2:$A$8000='Active WWML'!$A134)*('ILC Report'!$BB$2:$BB$8000='Active WWML'!AE$4)*('ILC Report'!$F$2:$F$8000))</f>
        <v>0</v>
      </c>
      <c r="AG134" s="28">
        <f>SUMPRODUCT(('ILC Report'!$A$2:$A$8000='Active WWML'!$A134)*('ILC Report'!$H$2:$H$8000='Active WWML'!AG$4)*('ILC Report'!$F$2:$F$8000))</f>
        <v>0</v>
      </c>
      <c r="AH134" s="28">
        <f>SUMPRODUCT(('ILC Report'!$A$2:$A$8000='Active WWML'!$A134)*('ILC Report'!$H$2:$H$8000='Active WWML'!AH$4)*('ILC Report'!$F$2:$F$8000))</f>
        <v>0</v>
      </c>
      <c r="AI134" s="28">
        <f>SUMPRODUCT(('ILC Report'!$A$2:$A$8000='Active WWML'!$A134)*('ILC Report'!$H$2:$H$8000='Active WWML'!AI$4)*('ILC Report'!$F$2:$F$8000))</f>
        <v>0</v>
      </c>
      <c r="AJ134" s="28">
        <f>SUMPRODUCT(('ILC Report'!$A$2:$A$8000='Active WWML'!$A134)*('ILC Report'!$H$2:$H$8000='Active WWML'!AJ$4)*('ILC Report'!$F$2:$F$8000))</f>
        <v>0</v>
      </c>
      <c r="AK134" s="28">
        <f t="shared" ref="AK134:AK197" si="11">SUM(AG134:AJ134)</f>
        <v>0</v>
      </c>
    </row>
    <row r="135" spans="1:37" x14ac:dyDescent="0.3">
      <c r="A135" s="40" t="s">
        <v>918</v>
      </c>
      <c r="B135" s="11" t="s">
        <v>1311</v>
      </c>
      <c r="C135" s="11" t="s">
        <v>1163</v>
      </c>
      <c r="D135" s="11" t="s">
        <v>1155</v>
      </c>
      <c r="E135" s="11" t="s">
        <v>1156</v>
      </c>
      <c r="G135" s="28">
        <f>SUMPRODUCT(('ILC Report'!$A$2:$A$8000='Active WWML'!$A135)*('ILC Report'!$BA$2:$BA$8000='Active WWML'!G$4)*('ILC Report'!$F$2:$F$8000))</f>
        <v>0</v>
      </c>
      <c r="H135" s="28">
        <f>SUMPRODUCT(('ILC Report'!$A$2:$A$8000='Active WWML'!$A135)*('ILC Report'!$BA$2:$BA$8000='Active WWML'!H$4)*('ILC Report'!$F$2:$F$8000))</f>
        <v>0</v>
      </c>
      <c r="I135" s="28">
        <f>SUMPRODUCT(('ILC Report'!$A$2:$A$8000='Active WWML'!$A135)*('ILC Report'!$BA$2:$BA$8000='Active WWML'!I$4)*('ILC Report'!$F$2:$F$8000))</f>
        <v>0</v>
      </c>
      <c r="K135" s="28" t="str">
        <f t="shared" si="8"/>
        <v>0</v>
      </c>
      <c r="L135" s="28" t="str">
        <f t="shared" si="9"/>
        <v>0</v>
      </c>
      <c r="M135" s="28" t="str">
        <f t="shared" si="10"/>
        <v>0</v>
      </c>
      <c r="O135" s="28">
        <f>SUMPRODUCT(('ILC Report'!$A$2:$A$8000='Active WWML'!$A135)*('ILC Report'!$BB$2:$BB$8000='Active WWML'!O$4)*('ILC Report'!$F$2:$F$8000))</f>
        <v>0</v>
      </c>
      <c r="P135" s="28">
        <f>SUMPRODUCT(('ILC Report'!$A$2:$A$8000='Active WWML'!$A135)*('ILC Report'!$BB$2:$BB$8000='Active WWML'!P$4)*('ILC Report'!$F$2:$F$8000))</f>
        <v>0</v>
      </c>
      <c r="Q135" s="28">
        <f>SUMPRODUCT(('ILC Report'!$A$2:$A$8000='Active WWML'!$A135)*('ILC Report'!$BB$2:$BB$8000='Active WWML'!Q$4)*('ILC Report'!$F$2:$F$8000))</f>
        <v>0</v>
      </c>
      <c r="R135" s="28">
        <f>SUMPRODUCT(('ILC Report'!$A$2:$A$8000='Active WWML'!$A135)*('ILC Report'!$BB$2:$BB$8000='Active WWML'!R$4)*('ILC Report'!$F$2:$F$8000))</f>
        <v>0</v>
      </c>
      <c r="S135" s="28">
        <f>SUMPRODUCT(('ILC Report'!$A$2:$A$8000='Active WWML'!$A135)*('ILC Report'!$BB$2:$BB$8000='Active WWML'!S$4)*('ILC Report'!$F$2:$F$8000))</f>
        <v>0</v>
      </c>
      <c r="T135" s="28">
        <f>SUMPRODUCT(('ILC Report'!$A$2:$A$8000='Active WWML'!$A135)*('ILC Report'!$BB$2:$BB$8000='Active WWML'!T$4)*('ILC Report'!$F$2:$F$8000))</f>
        <v>0</v>
      </c>
      <c r="U135" s="28">
        <f>SUMPRODUCT(('ILC Report'!$A$2:$A$8000='Active WWML'!$A135)*('ILC Report'!$BB$2:$BB$8000='Active WWML'!U$4)*('ILC Report'!$F$2:$F$8000))</f>
        <v>0</v>
      </c>
      <c r="V135" s="28">
        <f>SUMPRODUCT(('ILC Report'!$A$2:$A$8000='Active WWML'!$A135)*('ILC Report'!$BB$2:$BB$8000='Active WWML'!V$4)*('ILC Report'!$F$2:$F$8000))</f>
        <v>0</v>
      </c>
      <c r="W135" s="28">
        <f>SUMPRODUCT(('ILC Report'!$A$2:$A$8000='Active WWML'!$A135)*('ILC Report'!$BB$2:$BB$8000='Active WWML'!W$4)*('ILC Report'!$F$2:$F$8000))</f>
        <v>0</v>
      </c>
      <c r="X135" s="28">
        <f>SUMPRODUCT(('ILC Report'!$A$2:$A$8000='Active WWML'!$A135)*('ILC Report'!$BB$2:$BB$8000='Active WWML'!X$4)*('ILC Report'!$F$2:$F$8000))</f>
        <v>0</v>
      </c>
      <c r="Y135" s="28">
        <f>SUMPRODUCT(('ILC Report'!$A$2:$A$8000='Active WWML'!$A135)*('ILC Report'!$BB$2:$BB$8000='Active WWML'!Y$4)*('ILC Report'!$F$2:$F$8000))</f>
        <v>0</v>
      </c>
      <c r="Z135" s="28">
        <f>SUMPRODUCT(('ILC Report'!$A$2:$A$8000='Active WWML'!$A135)*('ILC Report'!$BB$2:$BB$8000='Active WWML'!Z$4)*('ILC Report'!$F$2:$F$8000))</f>
        <v>0</v>
      </c>
      <c r="AA135" s="28">
        <f>SUMPRODUCT(('ILC Report'!$A$2:$A$8000='Active WWML'!$A135)*('ILC Report'!$BB$2:$BB$8000='Active WWML'!AA$4)*('ILC Report'!$F$2:$F$8000))</f>
        <v>0</v>
      </c>
      <c r="AB135" s="28">
        <f>SUMPRODUCT(('ILC Report'!$A$2:$A$8000='Active WWML'!$A135)*('ILC Report'!$BB$2:$BB$8000='Active WWML'!AB$4)*('ILC Report'!$F$2:$F$8000))</f>
        <v>0</v>
      </c>
      <c r="AC135" s="28">
        <f>SUMPRODUCT(('ILC Report'!$A$2:$A$8000='Active WWML'!$A135)*('ILC Report'!$BB$2:$BB$8000='Active WWML'!AC$4)*('ILC Report'!$F$2:$F$8000))</f>
        <v>0</v>
      </c>
      <c r="AD135" s="28">
        <f>SUMPRODUCT(('ILC Report'!$A$2:$A$8000='Active WWML'!$A135)*('ILC Report'!$BB$2:$BB$8000='Active WWML'!AD$4)*('ILC Report'!$F$2:$F$8000))</f>
        <v>0</v>
      </c>
      <c r="AE135" s="28">
        <f>SUMPRODUCT(('ILC Report'!$A$2:$A$8000='Active WWML'!$A135)*('ILC Report'!$BB$2:$BB$8000='Active WWML'!AE$4)*('ILC Report'!$F$2:$F$8000))</f>
        <v>0</v>
      </c>
      <c r="AG135" s="28">
        <f>SUMPRODUCT(('ILC Report'!$A$2:$A$8000='Active WWML'!$A135)*('ILC Report'!$H$2:$H$8000='Active WWML'!AG$4)*('ILC Report'!$F$2:$F$8000))</f>
        <v>0</v>
      </c>
      <c r="AH135" s="28">
        <f>SUMPRODUCT(('ILC Report'!$A$2:$A$8000='Active WWML'!$A135)*('ILC Report'!$H$2:$H$8000='Active WWML'!AH$4)*('ILC Report'!$F$2:$F$8000))</f>
        <v>0</v>
      </c>
      <c r="AI135" s="28">
        <f>SUMPRODUCT(('ILC Report'!$A$2:$A$8000='Active WWML'!$A135)*('ILC Report'!$H$2:$H$8000='Active WWML'!AI$4)*('ILC Report'!$F$2:$F$8000))</f>
        <v>0</v>
      </c>
      <c r="AJ135" s="28">
        <f>SUMPRODUCT(('ILC Report'!$A$2:$A$8000='Active WWML'!$A135)*('ILC Report'!$H$2:$H$8000='Active WWML'!AJ$4)*('ILC Report'!$F$2:$F$8000))</f>
        <v>0</v>
      </c>
      <c r="AK135" s="28">
        <f t="shared" si="11"/>
        <v>0</v>
      </c>
    </row>
    <row r="136" spans="1:37" x14ac:dyDescent="0.3">
      <c r="A136" s="40">
        <v>94934</v>
      </c>
      <c r="B136" s="11" t="s">
        <v>1339</v>
      </c>
      <c r="C136" s="11" t="s">
        <v>1164</v>
      </c>
      <c r="D136" s="11" t="s">
        <v>1185</v>
      </c>
      <c r="E136" s="11" t="s">
        <v>1680</v>
      </c>
      <c r="G136" s="28">
        <f>SUMPRODUCT(('ILC Report'!$A$2:$A$8000='Active WWML'!$A136)*('ILC Report'!$BA$2:$BA$8000='Active WWML'!G$4)*('ILC Report'!$F$2:$F$8000))</f>
        <v>0</v>
      </c>
      <c r="H136" s="28">
        <f>SUMPRODUCT(('ILC Report'!$A$2:$A$8000='Active WWML'!$A136)*('ILC Report'!$BA$2:$BA$8000='Active WWML'!H$4)*('ILC Report'!$F$2:$F$8000))</f>
        <v>0</v>
      </c>
      <c r="I136" s="28">
        <f>SUMPRODUCT(('ILC Report'!$A$2:$A$8000='Active WWML'!$A136)*('ILC Report'!$BA$2:$BA$8000='Active WWML'!I$4)*('ILC Report'!$F$2:$F$8000))</f>
        <v>0</v>
      </c>
      <c r="K136" s="28" t="str">
        <f t="shared" si="8"/>
        <v>0</v>
      </c>
      <c r="L136" s="28" t="str">
        <f t="shared" si="9"/>
        <v>0</v>
      </c>
      <c r="M136" s="28" t="str">
        <f t="shared" si="10"/>
        <v>0</v>
      </c>
      <c r="O136" s="28">
        <f>SUMPRODUCT(('ILC Report'!$A$2:$A$8000='Active WWML'!$A136)*('ILC Report'!$BB$2:$BB$8000='Active WWML'!O$4)*('ILC Report'!$F$2:$F$8000))</f>
        <v>0</v>
      </c>
      <c r="P136" s="28">
        <f>SUMPRODUCT(('ILC Report'!$A$2:$A$8000='Active WWML'!$A136)*('ILC Report'!$BB$2:$BB$8000='Active WWML'!P$4)*('ILC Report'!$F$2:$F$8000))</f>
        <v>0</v>
      </c>
      <c r="Q136" s="28">
        <f>SUMPRODUCT(('ILC Report'!$A$2:$A$8000='Active WWML'!$A136)*('ILC Report'!$BB$2:$BB$8000='Active WWML'!Q$4)*('ILC Report'!$F$2:$F$8000))</f>
        <v>0</v>
      </c>
      <c r="R136" s="28">
        <f>SUMPRODUCT(('ILC Report'!$A$2:$A$8000='Active WWML'!$A136)*('ILC Report'!$BB$2:$BB$8000='Active WWML'!R$4)*('ILC Report'!$F$2:$F$8000))</f>
        <v>0</v>
      </c>
      <c r="S136" s="28">
        <f>SUMPRODUCT(('ILC Report'!$A$2:$A$8000='Active WWML'!$A136)*('ILC Report'!$BB$2:$BB$8000='Active WWML'!S$4)*('ILC Report'!$F$2:$F$8000))</f>
        <v>0</v>
      </c>
      <c r="T136" s="28">
        <f>SUMPRODUCT(('ILC Report'!$A$2:$A$8000='Active WWML'!$A136)*('ILC Report'!$BB$2:$BB$8000='Active WWML'!T$4)*('ILC Report'!$F$2:$F$8000))</f>
        <v>0</v>
      </c>
      <c r="U136" s="28">
        <f>SUMPRODUCT(('ILC Report'!$A$2:$A$8000='Active WWML'!$A136)*('ILC Report'!$BB$2:$BB$8000='Active WWML'!U$4)*('ILC Report'!$F$2:$F$8000))</f>
        <v>0</v>
      </c>
      <c r="V136" s="28">
        <f>SUMPRODUCT(('ILC Report'!$A$2:$A$8000='Active WWML'!$A136)*('ILC Report'!$BB$2:$BB$8000='Active WWML'!V$4)*('ILC Report'!$F$2:$F$8000))</f>
        <v>0</v>
      </c>
      <c r="W136" s="28">
        <f>SUMPRODUCT(('ILC Report'!$A$2:$A$8000='Active WWML'!$A136)*('ILC Report'!$BB$2:$BB$8000='Active WWML'!W$4)*('ILC Report'!$F$2:$F$8000))</f>
        <v>0</v>
      </c>
      <c r="X136" s="28">
        <f>SUMPRODUCT(('ILC Report'!$A$2:$A$8000='Active WWML'!$A136)*('ILC Report'!$BB$2:$BB$8000='Active WWML'!X$4)*('ILC Report'!$F$2:$F$8000))</f>
        <v>0</v>
      </c>
      <c r="Y136" s="28">
        <f>SUMPRODUCT(('ILC Report'!$A$2:$A$8000='Active WWML'!$A136)*('ILC Report'!$BB$2:$BB$8000='Active WWML'!Y$4)*('ILC Report'!$F$2:$F$8000))</f>
        <v>0</v>
      </c>
      <c r="Z136" s="28">
        <f>SUMPRODUCT(('ILC Report'!$A$2:$A$8000='Active WWML'!$A136)*('ILC Report'!$BB$2:$BB$8000='Active WWML'!Z$4)*('ILC Report'!$F$2:$F$8000))</f>
        <v>0</v>
      </c>
      <c r="AA136" s="28">
        <f>SUMPRODUCT(('ILC Report'!$A$2:$A$8000='Active WWML'!$A136)*('ILC Report'!$BB$2:$BB$8000='Active WWML'!AA$4)*('ILC Report'!$F$2:$F$8000))</f>
        <v>0</v>
      </c>
      <c r="AB136" s="28">
        <f>SUMPRODUCT(('ILC Report'!$A$2:$A$8000='Active WWML'!$A136)*('ILC Report'!$BB$2:$BB$8000='Active WWML'!AB$4)*('ILC Report'!$F$2:$F$8000))</f>
        <v>0</v>
      </c>
      <c r="AC136" s="28">
        <f>SUMPRODUCT(('ILC Report'!$A$2:$A$8000='Active WWML'!$A136)*('ILC Report'!$BB$2:$BB$8000='Active WWML'!AC$4)*('ILC Report'!$F$2:$F$8000))</f>
        <v>0</v>
      </c>
      <c r="AD136" s="28">
        <f>SUMPRODUCT(('ILC Report'!$A$2:$A$8000='Active WWML'!$A136)*('ILC Report'!$BB$2:$BB$8000='Active WWML'!AD$4)*('ILC Report'!$F$2:$F$8000))</f>
        <v>0</v>
      </c>
      <c r="AE136" s="28">
        <f>SUMPRODUCT(('ILC Report'!$A$2:$A$8000='Active WWML'!$A136)*('ILC Report'!$BB$2:$BB$8000='Active WWML'!AE$4)*('ILC Report'!$F$2:$F$8000))</f>
        <v>0</v>
      </c>
      <c r="AG136" s="28">
        <f>SUMPRODUCT(('ILC Report'!$A$2:$A$8000='Active WWML'!$A136)*('ILC Report'!$H$2:$H$8000='Active WWML'!AG$4)*('ILC Report'!$F$2:$F$8000))</f>
        <v>0</v>
      </c>
      <c r="AH136" s="28">
        <f>SUMPRODUCT(('ILC Report'!$A$2:$A$8000='Active WWML'!$A136)*('ILC Report'!$H$2:$H$8000='Active WWML'!AH$4)*('ILC Report'!$F$2:$F$8000))</f>
        <v>0</v>
      </c>
      <c r="AI136" s="28">
        <f>SUMPRODUCT(('ILC Report'!$A$2:$A$8000='Active WWML'!$A136)*('ILC Report'!$H$2:$H$8000='Active WWML'!AI$4)*('ILC Report'!$F$2:$F$8000))</f>
        <v>0</v>
      </c>
      <c r="AJ136" s="28">
        <f>SUMPRODUCT(('ILC Report'!$A$2:$A$8000='Active WWML'!$A136)*('ILC Report'!$H$2:$H$8000='Active WWML'!AJ$4)*('ILC Report'!$F$2:$F$8000))</f>
        <v>0</v>
      </c>
      <c r="AK136" s="28">
        <f t="shared" si="11"/>
        <v>0</v>
      </c>
    </row>
    <row r="137" spans="1:37" x14ac:dyDescent="0.3">
      <c r="A137" s="40" t="s">
        <v>931</v>
      </c>
      <c r="B137" s="11" t="s">
        <v>1317</v>
      </c>
      <c r="C137" s="11" t="s">
        <v>1164</v>
      </c>
      <c r="D137" s="11" t="s">
        <v>1155</v>
      </c>
      <c r="E137" s="11" t="s">
        <v>1156</v>
      </c>
      <c r="G137" s="28">
        <f>SUMPRODUCT(('ILC Report'!$A$2:$A$8000='Active WWML'!$A137)*('ILC Report'!$BA$2:$BA$8000='Active WWML'!G$4)*('ILC Report'!$F$2:$F$8000))</f>
        <v>0</v>
      </c>
      <c r="H137" s="28">
        <f>SUMPRODUCT(('ILC Report'!$A$2:$A$8000='Active WWML'!$A137)*('ILC Report'!$BA$2:$BA$8000='Active WWML'!H$4)*('ILC Report'!$F$2:$F$8000))</f>
        <v>0</v>
      </c>
      <c r="I137" s="28">
        <f>SUMPRODUCT(('ILC Report'!$A$2:$A$8000='Active WWML'!$A137)*('ILC Report'!$BA$2:$BA$8000='Active WWML'!I$4)*('ILC Report'!$F$2:$F$8000))</f>
        <v>0</v>
      </c>
      <c r="K137" s="28" t="str">
        <f t="shared" si="8"/>
        <v>0</v>
      </c>
      <c r="L137" s="28" t="str">
        <f t="shared" si="9"/>
        <v>0</v>
      </c>
      <c r="M137" s="28" t="str">
        <f t="shared" si="10"/>
        <v>0</v>
      </c>
      <c r="O137" s="28">
        <f>SUMPRODUCT(('ILC Report'!$A$2:$A$8000='Active WWML'!$A137)*('ILC Report'!$BB$2:$BB$8000='Active WWML'!O$4)*('ILC Report'!$F$2:$F$8000))</f>
        <v>0</v>
      </c>
      <c r="P137" s="28">
        <f>SUMPRODUCT(('ILC Report'!$A$2:$A$8000='Active WWML'!$A137)*('ILC Report'!$BB$2:$BB$8000='Active WWML'!P$4)*('ILC Report'!$F$2:$F$8000))</f>
        <v>0</v>
      </c>
      <c r="Q137" s="28">
        <f>SUMPRODUCT(('ILC Report'!$A$2:$A$8000='Active WWML'!$A137)*('ILC Report'!$BB$2:$BB$8000='Active WWML'!Q$4)*('ILC Report'!$F$2:$F$8000))</f>
        <v>0</v>
      </c>
      <c r="R137" s="28">
        <f>SUMPRODUCT(('ILC Report'!$A$2:$A$8000='Active WWML'!$A137)*('ILC Report'!$BB$2:$BB$8000='Active WWML'!R$4)*('ILC Report'!$F$2:$F$8000))</f>
        <v>0</v>
      </c>
      <c r="S137" s="28">
        <f>SUMPRODUCT(('ILC Report'!$A$2:$A$8000='Active WWML'!$A137)*('ILC Report'!$BB$2:$BB$8000='Active WWML'!S$4)*('ILC Report'!$F$2:$F$8000))</f>
        <v>0</v>
      </c>
      <c r="T137" s="28">
        <f>SUMPRODUCT(('ILC Report'!$A$2:$A$8000='Active WWML'!$A137)*('ILC Report'!$BB$2:$BB$8000='Active WWML'!T$4)*('ILC Report'!$F$2:$F$8000))</f>
        <v>0</v>
      </c>
      <c r="U137" s="28">
        <f>SUMPRODUCT(('ILC Report'!$A$2:$A$8000='Active WWML'!$A137)*('ILC Report'!$BB$2:$BB$8000='Active WWML'!U$4)*('ILC Report'!$F$2:$F$8000))</f>
        <v>0</v>
      </c>
      <c r="V137" s="28">
        <f>SUMPRODUCT(('ILC Report'!$A$2:$A$8000='Active WWML'!$A137)*('ILC Report'!$BB$2:$BB$8000='Active WWML'!V$4)*('ILC Report'!$F$2:$F$8000))</f>
        <v>0</v>
      </c>
      <c r="W137" s="28">
        <f>SUMPRODUCT(('ILC Report'!$A$2:$A$8000='Active WWML'!$A137)*('ILC Report'!$BB$2:$BB$8000='Active WWML'!W$4)*('ILC Report'!$F$2:$F$8000))</f>
        <v>0</v>
      </c>
      <c r="X137" s="28">
        <f>SUMPRODUCT(('ILC Report'!$A$2:$A$8000='Active WWML'!$A137)*('ILC Report'!$BB$2:$BB$8000='Active WWML'!X$4)*('ILC Report'!$F$2:$F$8000))</f>
        <v>0</v>
      </c>
      <c r="Y137" s="28">
        <f>SUMPRODUCT(('ILC Report'!$A$2:$A$8000='Active WWML'!$A137)*('ILC Report'!$BB$2:$BB$8000='Active WWML'!Y$4)*('ILC Report'!$F$2:$F$8000))</f>
        <v>0</v>
      </c>
      <c r="Z137" s="28">
        <f>SUMPRODUCT(('ILC Report'!$A$2:$A$8000='Active WWML'!$A137)*('ILC Report'!$BB$2:$BB$8000='Active WWML'!Z$4)*('ILC Report'!$F$2:$F$8000))</f>
        <v>0</v>
      </c>
      <c r="AA137" s="28">
        <f>SUMPRODUCT(('ILC Report'!$A$2:$A$8000='Active WWML'!$A137)*('ILC Report'!$BB$2:$BB$8000='Active WWML'!AA$4)*('ILC Report'!$F$2:$F$8000))</f>
        <v>0</v>
      </c>
      <c r="AB137" s="28">
        <f>SUMPRODUCT(('ILC Report'!$A$2:$A$8000='Active WWML'!$A137)*('ILC Report'!$BB$2:$BB$8000='Active WWML'!AB$4)*('ILC Report'!$F$2:$F$8000))</f>
        <v>0</v>
      </c>
      <c r="AC137" s="28">
        <f>SUMPRODUCT(('ILC Report'!$A$2:$A$8000='Active WWML'!$A137)*('ILC Report'!$BB$2:$BB$8000='Active WWML'!AC$4)*('ILC Report'!$F$2:$F$8000))</f>
        <v>0</v>
      </c>
      <c r="AD137" s="28">
        <f>SUMPRODUCT(('ILC Report'!$A$2:$A$8000='Active WWML'!$A137)*('ILC Report'!$BB$2:$BB$8000='Active WWML'!AD$4)*('ILC Report'!$F$2:$F$8000))</f>
        <v>0</v>
      </c>
      <c r="AE137" s="28">
        <f>SUMPRODUCT(('ILC Report'!$A$2:$A$8000='Active WWML'!$A137)*('ILC Report'!$BB$2:$BB$8000='Active WWML'!AE$4)*('ILC Report'!$F$2:$F$8000))</f>
        <v>0</v>
      </c>
      <c r="AG137" s="28">
        <f>SUMPRODUCT(('ILC Report'!$A$2:$A$8000='Active WWML'!$A137)*('ILC Report'!$H$2:$H$8000='Active WWML'!AG$4)*('ILC Report'!$F$2:$F$8000))</f>
        <v>0</v>
      </c>
      <c r="AH137" s="28">
        <f>SUMPRODUCT(('ILC Report'!$A$2:$A$8000='Active WWML'!$A137)*('ILC Report'!$H$2:$H$8000='Active WWML'!AH$4)*('ILC Report'!$F$2:$F$8000))</f>
        <v>0</v>
      </c>
      <c r="AI137" s="28">
        <f>SUMPRODUCT(('ILC Report'!$A$2:$A$8000='Active WWML'!$A137)*('ILC Report'!$H$2:$H$8000='Active WWML'!AI$4)*('ILC Report'!$F$2:$F$8000))</f>
        <v>0</v>
      </c>
      <c r="AJ137" s="28">
        <f>SUMPRODUCT(('ILC Report'!$A$2:$A$8000='Active WWML'!$A137)*('ILC Report'!$H$2:$H$8000='Active WWML'!AJ$4)*('ILC Report'!$F$2:$F$8000))</f>
        <v>0</v>
      </c>
      <c r="AK137" s="28">
        <f t="shared" si="11"/>
        <v>0</v>
      </c>
    </row>
    <row r="138" spans="1:37" x14ac:dyDescent="0.3">
      <c r="A138" s="40" t="s">
        <v>882</v>
      </c>
      <c r="B138" s="11" t="s">
        <v>1296</v>
      </c>
      <c r="C138" s="11" t="s">
        <v>1163</v>
      </c>
      <c r="D138" s="11" t="s">
        <v>1155</v>
      </c>
      <c r="E138" s="11" t="s">
        <v>1156</v>
      </c>
      <c r="G138" s="28">
        <f>SUMPRODUCT(('ILC Report'!$A$2:$A$8000='Active WWML'!$A138)*('ILC Report'!$BA$2:$BA$8000='Active WWML'!G$4)*('ILC Report'!$F$2:$F$8000))</f>
        <v>0</v>
      </c>
      <c r="H138" s="28">
        <f>SUMPRODUCT(('ILC Report'!$A$2:$A$8000='Active WWML'!$A138)*('ILC Report'!$BA$2:$BA$8000='Active WWML'!H$4)*('ILC Report'!$F$2:$F$8000))</f>
        <v>0</v>
      </c>
      <c r="I138" s="28">
        <f>SUMPRODUCT(('ILC Report'!$A$2:$A$8000='Active WWML'!$A138)*('ILC Report'!$BA$2:$BA$8000='Active WWML'!I$4)*('ILC Report'!$F$2:$F$8000))</f>
        <v>0</v>
      </c>
      <c r="K138" s="28" t="str">
        <f t="shared" si="8"/>
        <v>0</v>
      </c>
      <c r="L138" s="28" t="str">
        <f t="shared" si="9"/>
        <v>0</v>
      </c>
      <c r="M138" s="28" t="str">
        <f t="shared" si="10"/>
        <v>0</v>
      </c>
      <c r="O138" s="28">
        <f>SUMPRODUCT(('ILC Report'!$A$2:$A$8000='Active WWML'!$A138)*('ILC Report'!$BB$2:$BB$8000='Active WWML'!O$4)*('ILC Report'!$F$2:$F$8000))</f>
        <v>0</v>
      </c>
      <c r="P138" s="28">
        <f>SUMPRODUCT(('ILC Report'!$A$2:$A$8000='Active WWML'!$A138)*('ILC Report'!$BB$2:$BB$8000='Active WWML'!P$4)*('ILC Report'!$F$2:$F$8000))</f>
        <v>0</v>
      </c>
      <c r="Q138" s="28">
        <f>SUMPRODUCT(('ILC Report'!$A$2:$A$8000='Active WWML'!$A138)*('ILC Report'!$BB$2:$BB$8000='Active WWML'!Q$4)*('ILC Report'!$F$2:$F$8000))</f>
        <v>0</v>
      </c>
      <c r="R138" s="28">
        <f>SUMPRODUCT(('ILC Report'!$A$2:$A$8000='Active WWML'!$A138)*('ILC Report'!$BB$2:$BB$8000='Active WWML'!R$4)*('ILC Report'!$F$2:$F$8000))</f>
        <v>0</v>
      </c>
      <c r="S138" s="28">
        <f>SUMPRODUCT(('ILC Report'!$A$2:$A$8000='Active WWML'!$A138)*('ILC Report'!$BB$2:$BB$8000='Active WWML'!S$4)*('ILC Report'!$F$2:$F$8000))</f>
        <v>0</v>
      </c>
      <c r="T138" s="28">
        <f>SUMPRODUCT(('ILC Report'!$A$2:$A$8000='Active WWML'!$A138)*('ILC Report'!$BB$2:$BB$8000='Active WWML'!T$4)*('ILC Report'!$F$2:$F$8000))</f>
        <v>0</v>
      </c>
      <c r="U138" s="28">
        <f>SUMPRODUCT(('ILC Report'!$A$2:$A$8000='Active WWML'!$A138)*('ILC Report'!$BB$2:$BB$8000='Active WWML'!U$4)*('ILC Report'!$F$2:$F$8000))</f>
        <v>0</v>
      </c>
      <c r="V138" s="28">
        <f>SUMPRODUCT(('ILC Report'!$A$2:$A$8000='Active WWML'!$A138)*('ILC Report'!$BB$2:$BB$8000='Active WWML'!V$4)*('ILC Report'!$F$2:$F$8000))</f>
        <v>0</v>
      </c>
      <c r="W138" s="28">
        <f>SUMPRODUCT(('ILC Report'!$A$2:$A$8000='Active WWML'!$A138)*('ILC Report'!$BB$2:$BB$8000='Active WWML'!W$4)*('ILC Report'!$F$2:$F$8000))</f>
        <v>0</v>
      </c>
      <c r="X138" s="28">
        <f>SUMPRODUCT(('ILC Report'!$A$2:$A$8000='Active WWML'!$A138)*('ILC Report'!$BB$2:$BB$8000='Active WWML'!X$4)*('ILC Report'!$F$2:$F$8000))</f>
        <v>0</v>
      </c>
      <c r="Y138" s="28">
        <f>SUMPRODUCT(('ILC Report'!$A$2:$A$8000='Active WWML'!$A138)*('ILC Report'!$BB$2:$BB$8000='Active WWML'!Y$4)*('ILC Report'!$F$2:$F$8000))</f>
        <v>0</v>
      </c>
      <c r="Z138" s="28">
        <f>SUMPRODUCT(('ILC Report'!$A$2:$A$8000='Active WWML'!$A138)*('ILC Report'!$BB$2:$BB$8000='Active WWML'!Z$4)*('ILC Report'!$F$2:$F$8000))</f>
        <v>0</v>
      </c>
      <c r="AA138" s="28">
        <f>SUMPRODUCT(('ILC Report'!$A$2:$A$8000='Active WWML'!$A138)*('ILC Report'!$BB$2:$BB$8000='Active WWML'!AA$4)*('ILC Report'!$F$2:$F$8000))</f>
        <v>0</v>
      </c>
      <c r="AB138" s="28">
        <f>SUMPRODUCT(('ILC Report'!$A$2:$A$8000='Active WWML'!$A138)*('ILC Report'!$BB$2:$BB$8000='Active WWML'!AB$4)*('ILC Report'!$F$2:$F$8000))</f>
        <v>0</v>
      </c>
      <c r="AC138" s="28">
        <f>SUMPRODUCT(('ILC Report'!$A$2:$A$8000='Active WWML'!$A138)*('ILC Report'!$BB$2:$BB$8000='Active WWML'!AC$4)*('ILC Report'!$F$2:$F$8000))</f>
        <v>0</v>
      </c>
      <c r="AD138" s="28">
        <f>SUMPRODUCT(('ILC Report'!$A$2:$A$8000='Active WWML'!$A138)*('ILC Report'!$BB$2:$BB$8000='Active WWML'!AD$4)*('ILC Report'!$F$2:$F$8000))</f>
        <v>0</v>
      </c>
      <c r="AE138" s="28">
        <f>SUMPRODUCT(('ILC Report'!$A$2:$A$8000='Active WWML'!$A138)*('ILC Report'!$BB$2:$BB$8000='Active WWML'!AE$4)*('ILC Report'!$F$2:$F$8000))</f>
        <v>0</v>
      </c>
      <c r="AG138" s="28">
        <f>SUMPRODUCT(('ILC Report'!$A$2:$A$8000='Active WWML'!$A138)*('ILC Report'!$H$2:$H$8000='Active WWML'!AG$4)*('ILC Report'!$F$2:$F$8000))</f>
        <v>0</v>
      </c>
      <c r="AH138" s="28">
        <f>SUMPRODUCT(('ILC Report'!$A$2:$A$8000='Active WWML'!$A138)*('ILC Report'!$H$2:$H$8000='Active WWML'!AH$4)*('ILC Report'!$F$2:$F$8000))</f>
        <v>0</v>
      </c>
      <c r="AI138" s="28">
        <f>SUMPRODUCT(('ILC Report'!$A$2:$A$8000='Active WWML'!$A138)*('ILC Report'!$H$2:$H$8000='Active WWML'!AI$4)*('ILC Report'!$F$2:$F$8000))</f>
        <v>0</v>
      </c>
      <c r="AJ138" s="28">
        <f>SUMPRODUCT(('ILC Report'!$A$2:$A$8000='Active WWML'!$A138)*('ILC Report'!$H$2:$H$8000='Active WWML'!AJ$4)*('ILC Report'!$F$2:$F$8000))</f>
        <v>0</v>
      </c>
      <c r="AK138" s="28">
        <f t="shared" si="11"/>
        <v>0</v>
      </c>
    </row>
    <row r="139" spans="1:37" x14ac:dyDescent="0.3">
      <c r="A139" s="40" t="s">
        <v>912</v>
      </c>
      <c r="B139" s="11" t="s">
        <v>1315</v>
      </c>
      <c r="C139" s="11" t="s">
        <v>1236</v>
      </c>
      <c r="D139" s="11" t="s">
        <v>1155</v>
      </c>
      <c r="E139" s="11" t="s">
        <v>1156</v>
      </c>
      <c r="G139" s="28">
        <f>SUMPRODUCT(('ILC Report'!$A$2:$A$8000='Active WWML'!$A139)*('ILC Report'!$BA$2:$BA$8000='Active WWML'!G$4)*('ILC Report'!$F$2:$F$8000))</f>
        <v>0</v>
      </c>
      <c r="H139" s="28">
        <f>SUMPRODUCT(('ILC Report'!$A$2:$A$8000='Active WWML'!$A139)*('ILC Report'!$BA$2:$BA$8000='Active WWML'!H$4)*('ILC Report'!$F$2:$F$8000))</f>
        <v>0</v>
      </c>
      <c r="I139" s="28">
        <f>SUMPRODUCT(('ILC Report'!$A$2:$A$8000='Active WWML'!$A139)*('ILC Report'!$BA$2:$BA$8000='Active WWML'!I$4)*('ILC Report'!$F$2:$F$8000))</f>
        <v>0</v>
      </c>
      <c r="K139" s="28" t="str">
        <f t="shared" si="8"/>
        <v>0</v>
      </c>
      <c r="L139" s="28" t="str">
        <f t="shared" si="9"/>
        <v>0</v>
      </c>
      <c r="M139" s="28" t="str">
        <f t="shared" si="10"/>
        <v>0</v>
      </c>
      <c r="O139" s="28">
        <f>SUMPRODUCT(('ILC Report'!$A$2:$A$8000='Active WWML'!$A139)*('ILC Report'!$BB$2:$BB$8000='Active WWML'!O$4)*('ILC Report'!$F$2:$F$8000))</f>
        <v>0</v>
      </c>
      <c r="P139" s="28">
        <f>SUMPRODUCT(('ILC Report'!$A$2:$A$8000='Active WWML'!$A139)*('ILC Report'!$BB$2:$BB$8000='Active WWML'!P$4)*('ILC Report'!$F$2:$F$8000))</f>
        <v>0</v>
      </c>
      <c r="Q139" s="28">
        <f>SUMPRODUCT(('ILC Report'!$A$2:$A$8000='Active WWML'!$A139)*('ILC Report'!$BB$2:$BB$8000='Active WWML'!Q$4)*('ILC Report'!$F$2:$F$8000))</f>
        <v>0</v>
      </c>
      <c r="R139" s="28">
        <f>SUMPRODUCT(('ILC Report'!$A$2:$A$8000='Active WWML'!$A139)*('ILC Report'!$BB$2:$BB$8000='Active WWML'!R$4)*('ILC Report'!$F$2:$F$8000))</f>
        <v>0</v>
      </c>
      <c r="S139" s="28">
        <f>SUMPRODUCT(('ILC Report'!$A$2:$A$8000='Active WWML'!$A139)*('ILC Report'!$BB$2:$BB$8000='Active WWML'!S$4)*('ILC Report'!$F$2:$F$8000))</f>
        <v>0</v>
      </c>
      <c r="T139" s="28">
        <f>SUMPRODUCT(('ILC Report'!$A$2:$A$8000='Active WWML'!$A139)*('ILC Report'!$BB$2:$BB$8000='Active WWML'!T$4)*('ILC Report'!$F$2:$F$8000))</f>
        <v>0</v>
      </c>
      <c r="U139" s="28">
        <f>SUMPRODUCT(('ILC Report'!$A$2:$A$8000='Active WWML'!$A139)*('ILC Report'!$BB$2:$BB$8000='Active WWML'!U$4)*('ILC Report'!$F$2:$F$8000))</f>
        <v>0</v>
      </c>
      <c r="V139" s="28">
        <f>SUMPRODUCT(('ILC Report'!$A$2:$A$8000='Active WWML'!$A139)*('ILC Report'!$BB$2:$BB$8000='Active WWML'!V$4)*('ILC Report'!$F$2:$F$8000))</f>
        <v>0</v>
      </c>
      <c r="W139" s="28">
        <f>SUMPRODUCT(('ILC Report'!$A$2:$A$8000='Active WWML'!$A139)*('ILC Report'!$BB$2:$BB$8000='Active WWML'!W$4)*('ILC Report'!$F$2:$F$8000))</f>
        <v>0</v>
      </c>
      <c r="X139" s="28">
        <f>SUMPRODUCT(('ILC Report'!$A$2:$A$8000='Active WWML'!$A139)*('ILC Report'!$BB$2:$BB$8000='Active WWML'!X$4)*('ILC Report'!$F$2:$F$8000))</f>
        <v>0</v>
      </c>
      <c r="Y139" s="28">
        <f>SUMPRODUCT(('ILC Report'!$A$2:$A$8000='Active WWML'!$A139)*('ILC Report'!$BB$2:$BB$8000='Active WWML'!Y$4)*('ILC Report'!$F$2:$F$8000))</f>
        <v>0</v>
      </c>
      <c r="Z139" s="28">
        <f>SUMPRODUCT(('ILC Report'!$A$2:$A$8000='Active WWML'!$A139)*('ILC Report'!$BB$2:$BB$8000='Active WWML'!Z$4)*('ILC Report'!$F$2:$F$8000))</f>
        <v>0</v>
      </c>
      <c r="AA139" s="28">
        <f>SUMPRODUCT(('ILC Report'!$A$2:$A$8000='Active WWML'!$A139)*('ILC Report'!$BB$2:$BB$8000='Active WWML'!AA$4)*('ILC Report'!$F$2:$F$8000))</f>
        <v>0</v>
      </c>
      <c r="AB139" s="28">
        <f>SUMPRODUCT(('ILC Report'!$A$2:$A$8000='Active WWML'!$A139)*('ILC Report'!$BB$2:$BB$8000='Active WWML'!AB$4)*('ILC Report'!$F$2:$F$8000))</f>
        <v>0</v>
      </c>
      <c r="AC139" s="28">
        <f>SUMPRODUCT(('ILC Report'!$A$2:$A$8000='Active WWML'!$A139)*('ILC Report'!$BB$2:$BB$8000='Active WWML'!AC$4)*('ILC Report'!$F$2:$F$8000))</f>
        <v>0</v>
      </c>
      <c r="AD139" s="28">
        <f>SUMPRODUCT(('ILC Report'!$A$2:$A$8000='Active WWML'!$A139)*('ILC Report'!$BB$2:$BB$8000='Active WWML'!AD$4)*('ILC Report'!$F$2:$F$8000))</f>
        <v>0</v>
      </c>
      <c r="AE139" s="28">
        <f>SUMPRODUCT(('ILC Report'!$A$2:$A$8000='Active WWML'!$A139)*('ILC Report'!$BB$2:$BB$8000='Active WWML'!AE$4)*('ILC Report'!$F$2:$F$8000))</f>
        <v>0</v>
      </c>
      <c r="AG139" s="28">
        <f>SUMPRODUCT(('ILC Report'!$A$2:$A$8000='Active WWML'!$A139)*('ILC Report'!$H$2:$H$8000='Active WWML'!AG$4)*('ILC Report'!$F$2:$F$8000))</f>
        <v>0</v>
      </c>
      <c r="AH139" s="28">
        <f>SUMPRODUCT(('ILC Report'!$A$2:$A$8000='Active WWML'!$A139)*('ILC Report'!$H$2:$H$8000='Active WWML'!AH$4)*('ILC Report'!$F$2:$F$8000))</f>
        <v>0</v>
      </c>
      <c r="AI139" s="28">
        <f>SUMPRODUCT(('ILC Report'!$A$2:$A$8000='Active WWML'!$A139)*('ILC Report'!$H$2:$H$8000='Active WWML'!AI$4)*('ILC Report'!$F$2:$F$8000))</f>
        <v>0</v>
      </c>
      <c r="AJ139" s="28">
        <f>SUMPRODUCT(('ILC Report'!$A$2:$A$8000='Active WWML'!$A139)*('ILC Report'!$H$2:$H$8000='Active WWML'!AJ$4)*('ILC Report'!$F$2:$F$8000))</f>
        <v>0</v>
      </c>
      <c r="AK139" s="28">
        <f t="shared" si="11"/>
        <v>0</v>
      </c>
    </row>
    <row r="140" spans="1:37" x14ac:dyDescent="0.3">
      <c r="A140" s="40" t="s">
        <v>958</v>
      </c>
      <c r="B140" s="11" t="s">
        <v>1196</v>
      </c>
      <c r="C140" s="11" t="s">
        <v>1154</v>
      </c>
      <c r="D140" s="11" t="s">
        <v>1155</v>
      </c>
      <c r="E140" s="11" t="s">
        <v>1156</v>
      </c>
      <c r="G140" s="28">
        <f>SUMPRODUCT(('ILC Report'!$A$2:$A$8000='Active WWML'!$A140)*('ILC Report'!$BA$2:$BA$8000='Active WWML'!G$4)*('ILC Report'!$F$2:$F$8000))</f>
        <v>0</v>
      </c>
      <c r="H140" s="28">
        <f>SUMPRODUCT(('ILC Report'!$A$2:$A$8000='Active WWML'!$A140)*('ILC Report'!$BA$2:$BA$8000='Active WWML'!H$4)*('ILC Report'!$F$2:$F$8000))</f>
        <v>0</v>
      </c>
      <c r="I140" s="28">
        <f>SUMPRODUCT(('ILC Report'!$A$2:$A$8000='Active WWML'!$A140)*('ILC Report'!$BA$2:$BA$8000='Active WWML'!I$4)*('ILC Report'!$F$2:$F$8000))</f>
        <v>0</v>
      </c>
      <c r="K140" s="28" t="str">
        <f t="shared" si="8"/>
        <v>0</v>
      </c>
      <c r="L140" s="28" t="str">
        <f t="shared" si="9"/>
        <v>0</v>
      </c>
      <c r="M140" s="28" t="str">
        <f t="shared" si="10"/>
        <v>0</v>
      </c>
      <c r="O140" s="28">
        <f>SUMPRODUCT(('ILC Report'!$A$2:$A$8000='Active WWML'!$A140)*('ILC Report'!$BB$2:$BB$8000='Active WWML'!O$4)*('ILC Report'!$F$2:$F$8000))</f>
        <v>0</v>
      </c>
      <c r="P140" s="28">
        <f>SUMPRODUCT(('ILC Report'!$A$2:$A$8000='Active WWML'!$A140)*('ILC Report'!$BB$2:$BB$8000='Active WWML'!P$4)*('ILC Report'!$F$2:$F$8000))</f>
        <v>0</v>
      </c>
      <c r="Q140" s="28">
        <f>SUMPRODUCT(('ILC Report'!$A$2:$A$8000='Active WWML'!$A140)*('ILC Report'!$BB$2:$BB$8000='Active WWML'!Q$4)*('ILC Report'!$F$2:$F$8000))</f>
        <v>0</v>
      </c>
      <c r="R140" s="28">
        <f>SUMPRODUCT(('ILC Report'!$A$2:$A$8000='Active WWML'!$A140)*('ILC Report'!$BB$2:$BB$8000='Active WWML'!R$4)*('ILC Report'!$F$2:$F$8000))</f>
        <v>0</v>
      </c>
      <c r="S140" s="28">
        <f>SUMPRODUCT(('ILC Report'!$A$2:$A$8000='Active WWML'!$A140)*('ILC Report'!$BB$2:$BB$8000='Active WWML'!S$4)*('ILC Report'!$F$2:$F$8000))</f>
        <v>0</v>
      </c>
      <c r="T140" s="28">
        <f>SUMPRODUCT(('ILC Report'!$A$2:$A$8000='Active WWML'!$A140)*('ILC Report'!$BB$2:$BB$8000='Active WWML'!T$4)*('ILC Report'!$F$2:$F$8000))</f>
        <v>0</v>
      </c>
      <c r="U140" s="28">
        <f>SUMPRODUCT(('ILC Report'!$A$2:$A$8000='Active WWML'!$A140)*('ILC Report'!$BB$2:$BB$8000='Active WWML'!U$4)*('ILC Report'!$F$2:$F$8000))</f>
        <v>0</v>
      </c>
      <c r="V140" s="28">
        <f>SUMPRODUCT(('ILC Report'!$A$2:$A$8000='Active WWML'!$A140)*('ILC Report'!$BB$2:$BB$8000='Active WWML'!V$4)*('ILC Report'!$F$2:$F$8000))</f>
        <v>0</v>
      </c>
      <c r="W140" s="28">
        <f>SUMPRODUCT(('ILC Report'!$A$2:$A$8000='Active WWML'!$A140)*('ILC Report'!$BB$2:$BB$8000='Active WWML'!W$4)*('ILC Report'!$F$2:$F$8000))</f>
        <v>0</v>
      </c>
      <c r="X140" s="28">
        <f>SUMPRODUCT(('ILC Report'!$A$2:$A$8000='Active WWML'!$A140)*('ILC Report'!$BB$2:$BB$8000='Active WWML'!X$4)*('ILC Report'!$F$2:$F$8000))</f>
        <v>0</v>
      </c>
      <c r="Y140" s="28">
        <f>SUMPRODUCT(('ILC Report'!$A$2:$A$8000='Active WWML'!$A140)*('ILC Report'!$BB$2:$BB$8000='Active WWML'!Y$4)*('ILC Report'!$F$2:$F$8000))</f>
        <v>0</v>
      </c>
      <c r="Z140" s="28">
        <f>SUMPRODUCT(('ILC Report'!$A$2:$A$8000='Active WWML'!$A140)*('ILC Report'!$BB$2:$BB$8000='Active WWML'!Z$4)*('ILC Report'!$F$2:$F$8000))</f>
        <v>0</v>
      </c>
      <c r="AA140" s="28">
        <f>SUMPRODUCT(('ILC Report'!$A$2:$A$8000='Active WWML'!$A140)*('ILC Report'!$BB$2:$BB$8000='Active WWML'!AA$4)*('ILC Report'!$F$2:$F$8000))</f>
        <v>0</v>
      </c>
      <c r="AB140" s="28">
        <f>SUMPRODUCT(('ILC Report'!$A$2:$A$8000='Active WWML'!$A140)*('ILC Report'!$BB$2:$BB$8000='Active WWML'!AB$4)*('ILC Report'!$F$2:$F$8000))</f>
        <v>0</v>
      </c>
      <c r="AC140" s="28">
        <f>SUMPRODUCT(('ILC Report'!$A$2:$A$8000='Active WWML'!$A140)*('ILC Report'!$BB$2:$BB$8000='Active WWML'!AC$4)*('ILC Report'!$F$2:$F$8000))</f>
        <v>0</v>
      </c>
      <c r="AD140" s="28">
        <f>SUMPRODUCT(('ILC Report'!$A$2:$A$8000='Active WWML'!$A140)*('ILC Report'!$BB$2:$BB$8000='Active WWML'!AD$4)*('ILC Report'!$F$2:$F$8000))</f>
        <v>0</v>
      </c>
      <c r="AE140" s="28">
        <f>SUMPRODUCT(('ILC Report'!$A$2:$A$8000='Active WWML'!$A140)*('ILC Report'!$BB$2:$BB$8000='Active WWML'!AE$4)*('ILC Report'!$F$2:$F$8000))</f>
        <v>0</v>
      </c>
      <c r="AG140" s="28">
        <f>SUMPRODUCT(('ILC Report'!$A$2:$A$8000='Active WWML'!$A140)*('ILC Report'!$H$2:$H$8000='Active WWML'!AG$4)*('ILC Report'!$F$2:$F$8000))</f>
        <v>0</v>
      </c>
      <c r="AH140" s="28">
        <f>SUMPRODUCT(('ILC Report'!$A$2:$A$8000='Active WWML'!$A140)*('ILC Report'!$H$2:$H$8000='Active WWML'!AH$4)*('ILC Report'!$F$2:$F$8000))</f>
        <v>0</v>
      </c>
      <c r="AI140" s="28">
        <f>SUMPRODUCT(('ILC Report'!$A$2:$A$8000='Active WWML'!$A140)*('ILC Report'!$H$2:$H$8000='Active WWML'!AI$4)*('ILC Report'!$F$2:$F$8000))</f>
        <v>0</v>
      </c>
      <c r="AJ140" s="28">
        <f>SUMPRODUCT(('ILC Report'!$A$2:$A$8000='Active WWML'!$A140)*('ILC Report'!$H$2:$H$8000='Active WWML'!AJ$4)*('ILC Report'!$F$2:$F$8000))</f>
        <v>0</v>
      </c>
      <c r="AK140" s="28">
        <f t="shared" si="11"/>
        <v>0</v>
      </c>
    </row>
    <row r="141" spans="1:37" x14ac:dyDescent="0.3">
      <c r="A141" s="40" t="s">
        <v>851</v>
      </c>
      <c r="B141" s="11" t="s">
        <v>1186</v>
      </c>
      <c r="C141" s="11" t="s">
        <v>1158</v>
      </c>
      <c r="D141" s="11" t="s">
        <v>1155</v>
      </c>
      <c r="E141" s="11" t="s">
        <v>1156</v>
      </c>
      <c r="G141" s="28">
        <f>SUMPRODUCT(('ILC Report'!$A$2:$A$8000='Active WWML'!$A141)*('ILC Report'!$BA$2:$BA$8000='Active WWML'!G$4)*('ILC Report'!$F$2:$F$8000))</f>
        <v>0</v>
      </c>
      <c r="H141" s="28">
        <f>SUMPRODUCT(('ILC Report'!$A$2:$A$8000='Active WWML'!$A141)*('ILC Report'!$BA$2:$BA$8000='Active WWML'!H$4)*('ILC Report'!$F$2:$F$8000))</f>
        <v>0</v>
      </c>
      <c r="I141" s="28">
        <f>SUMPRODUCT(('ILC Report'!$A$2:$A$8000='Active WWML'!$A141)*('ILC Report'!$BA$2:$BA$8000='Active WWML'!I$4)*('ILC Report'!$F$2:$F$8000))</f>
        <v>0</v>
      </c>
      <c r="K141" s="28" t="str">
        <f t="shared" si="8"/>
        <v>0</v>
      </c>
      <c r="L141" s="28" t="str">
        <f t="shared" si="9"/>
        <v>0</v>
      </c>
      <c r="M141" s="28" t="str">
        <f t="shared" si="10"/>
        <v>0</v>
      </c>
      <c r="O141" s="28">
        <f>SUMPRODUCT(('ILC Report'!$A$2:$A$8000='Active WWML'!$A141)*('ILC Report'!$BB$2:$BB$8000='Active WWML'!O$4)*('ILC Report'!$F$2:$F$8000))</f>
        <v>0</v>
      </c>
      <c r="P141" s="28">
        <f>SUMPRODUCT(('ILC Report'!$A$2:$A$8000='Active WWML'!$A141)*('ILC Report'!$BB$2:$BB$8000='Active WWML'!P$4)*('ILC Report'!$F$2:$F$8000))</f>
        <v>0</v>
      </c>
      <c r="Q141" s="28">
        <f>SUMPRODUCT(('ILC Report'!$A$2:$A$8000='Active WWML'!$A141)*('ILC Report'!$BB$2:$BB$8000='Active WWML'!Q$4)*('ILC Report'!$F$2:$F$8000))</f>
        <v>0</v>
      </c>
      <c r="R141" s="28">
        <f>SUMPRODUCT(('ILC Report'!$A$2:$A$8000='Active WWML'!$A141)*('ILC Report'!$BB$2:$BB$8000='Active WWML'!R$4)*('ILC Report'!$F$2:$F$8000))</f>
        <v>0</v>
      </c>
      <c r="S141" s="28">
        <f>SUMPRODUCT(('ILC Report'!$A$2:$A$8000='Active WWML'!$A141)*('ILC Report'!$BB$2:$BB$8000='Active WWML'!S$4)*('ILC Report'!$F$2:$F$8000))</f>
        <v>0</v>
      </c>
      <c r="T141" s="28">
        <f>SUMPRODUCT(('ILC Report'!$A$2:$A$8000='Active WWML'!$A141)*('ILC Report'!$BB$2:$BB$8000='Active WWML'!T$4)*('ILC Report'!$F$2:$F$8000))</f>
        <v>0</v>
      </c>
      <c r="U141" s="28">
        <f>SUMPRODUCT(('ILC Report'!$A$2:$A$8000='Active WWML'!$A141)*('ILC Report'!$BB$2:$BB$8000='Active WWML'!U$4)*('ILC Report'!$F$2:$F$8000))</f>
        <v>0</v>
      </c>
      <c r="V141" s="28">
        <f>SUMPRODUCT(('ILC Report'!$A$2:$A$8000='Active WWML'!$A141)*('ILC Report'!$BB$2:$BB$8000='Active WWML'!V$4)*('ILC Report'!$F$2:$F$8000))</f>
        <v>0</v>
      </c>
      <c r="W141" s="28">
        <f>SUMPRODUCT(('ILC Report'!$A$2:$A$8000='Active WWML'!$A141)*('ILC Report'!$BB$2:$BB$8000='Active WWML'!W$4)*('ILC Report'!$F$2:$F$8000))</f>
        <v>0</v>
      </c>
      <c r="X141" s="28">
        <f>SUMPRODUCT(('ILC Report'!$A$2:$A$8000='Active WWML'!$A141)*('ILC Report'!$BB$2:$BB$8000='Active WWML'!X$4)*('ILC Report'!$F$2:$F$8000))</f>
        <v>0</v>
      </c>
      <c r="Y141" s="28">
        <f>SUMPRODUCT(('ILC Report'!$A$2:$A$8000='Active WWML'!$A141)*('ILC Report'!$BB$2:$BB$8000='Active WWML'!Y$4)*('ILC Report'!$F$2:$F$8000))</f>
        <v>0</v>
      </c>
      <c r="Z141" s="28">
        <f>SUMPRODUCT(('ILC Report'!$A$2:$A$8000='Active WWML'!$A141)*('ILC Report'!$BB$2:$BB$8000='Active WWML'!Z$4)*('ILC Report'!$F$2:$F$8000))</f>
        <v>0</v>
      </c>
      <c r="AA141" s="28">
        <f>SUMPRODUCT(('ILC Report'!$A$2:$A$8000='Active WWML'!$A141)*('ILC Report'!$BB$2:$BB$8000='Active WWML'!AA$4)*('ILC Report'!$F$2:$F$8000))</f>
        <v>0</v>
      </c>
      <c r="AB141" s="28">
        <f>SUMPRODUCT(('ILC Report'!$A$2:$A$8000='Active WWML'!$A141)*('ILC Report'!$BB$2:$BB$8000='Active WWML'!AB$4)*('ILC Report'!$F$2:$F$8000))</f>
        <v>0</v>
      </c>
      <c r="AC141" s="28">
        <f>SUMPRODUCT(('ILC Report'!$A$2:$A$8000='Active WWML'!$A141)*('ILC Report'!$BB$2:$BB$8000='Active WWML'!AC$4)*('ILC Report'!$F$2:$F$8000))</f>
        <v>0</v>
      </c>
      <c r="AD141" s="28">
        <f>SUMPRODUCT(('ILC Report'!$A$2:$A$8000='Active WWML'!$A141)*('ILC Report'!$BB$2:$BB$8000='Active WWML'!AD$4)*('ILC Report'!$F$2:$F$8000))</f>
        <v>0</v>
      </c>
      <c r="AE141" s="28">
        <f>SUMPRODUCT(('ILC Report'!$A$2:$A$8000='Active WWML'!$A141)*('ILC Report'!$BB$2:$BB$8000='Active WWML'!AE$4)*('ILC Report'!$F$2:$F$8000))</f>
        <v>0</v>
      </c>
      <c r="AG141" s="28">
        <f>SUMPRODUCT(('ILC Report'!$A$2:$A$8000='Active WWML'!$A141)*('ILC Report'!$H$2:$H$8000='Active WWML'!AG$4)*('ILC Report'!$F$2:$F$8000))</f>
        <v>0</v>
      </c>
      <c r="AH141" s="28">
        <f>SUMPRODUCT(('ILC Report'!$A$2:$A$8000='Active WWML'!$A141)*('ILC Report'!$H$2:$H$8000='Active WWML'!AH$4)*('ILC Report'!$F$2:$F$8000))</f>
        <v>0</v>
      </c>
      <c r="AI141" s="28">
        <f>SUMPRODUCT(('ILC Report'!$A$2:$A$8000='Active WWML'!$A141)*('ILC Report'!$H$2:$H$8000='Active WWML'!AI$4)*('ILC Report'!$F$2:$F$8000))</f>
        <v>0</v>
      </c>
      <c r="AJ141" s="28">
        <f>SUMPRODUCT(('ILC Report'!$A$2:$A$8000='Active WWML'!$A141)*('ILC Report'!$H$2:$H$8000='Active WWML'!AJ$4)*('ILC Report'!$F$2:$F$8000))</f>
        <v>0</v>
      </c>
      <c r="AK141" s="28">
        <f t="shared" si="11"/>
        <v>0</v>
      </c>
    </row>
    <row r="142" spans="1:37" x14ac:dyDescent="0.3">
      <c r="A142" s="40" t="s">
        <v>932</v>
      </c>
      <c r="B142" s="11" t="s">
        <v>1322</v>
      </c>
      <c r="C142" s="11" t="s">
        <v>1154</v>
      </c>
      <c r="D142" s="11" t="s">
        <v>1155</v>
      </c>
      <c r="E142" s="11" t="s">
        <v>1156</v>
      </c>
      <c r="G142" s="28">
        <f>SUMPRODUCT(('ILC Report'!$A$2:$A$8000='Active WWML'!$A142)*('ILC Report'!$BA$2:$BA$8000='Active WWML'!G$4)*('ILC Report'!$F$2:$F$8000))</f>
        <v>0</v>
      </c>
      <c r="H142" s="28">
        <f>SUMPRODUCT(('ILC Report'!$A$2:$A$8000='Active WWML'!$A142)*('ILC Report'!$BA$2:$BA$8000='Active WWML'!H$4)*('ILC Report'!$F$2:$F$8000))</f>
        <v>0</v>
      </c>
      <c r="I142" s="28">
        <f>SUMPRODUCT(('ILC Report'!$A$2:$A$8000='Active WWML'!$A142)*('ILC Report'!$BA$2:$BA$8000='Active WWML'!I$4)*('ILC Report'!$F$2:$F$8000))</f>
        <v>0</v>
      </c>
      <c r="K142" s="28" t="str">
        <f t="shared" si="8"/>
        <v>0</v>
      </c>
      <c r="L142" s="28" t="str">
        <f t="shared" si="9"/>
        <v>0</v>
      </c>
      <c r="M142" s="28" t="str">
        <f t="shared" si="10"/>
        <v>0</v>
      </c>
      <c r="O142" s="28">
        <f>SUMPRODUCT(('ILC Report'!$A$2:$A$8000='Active WWML'!$A142)*('ILC Report'!$BB$2:$BB$8000='Active WWML'!O$4)*('ILC Report'!$F$2:$F$8000))</f>
        <v>0</v>
      </c>
      <c r="P142" s="28">
        <f>SUMPRODUCT(('ILC Report'!$A$2:$A$8000='Active WWML'!$A142)*('ILC Report'!$BB$2:$BB$8000='Active WWML'!P$4)*('ILC Report'!$F$2:$F$8000))</f>
        <v>0</v>
      </c>
      <c r="Q142" s="28">
        <f>SUMPRODUCT(('ILC Report'!$A$2:$A$8000='Active WWML'!$A142)*('ILC Report'!$BB$2:$BB$8000='Active WWML'!Q$4)*('ILC Report'!$F$2:$F$8000))</f>
        <v>0</v>
      </c>
      <c r="R142" s="28">
        <f>SUMPRODUCT(('ILC Report'!$A$2:$A$8000='Active WWML'!$A142)*('ILC Report'!$BB$2:$BB$8000='Active WWML'!R$4)*('ILC Report'!$F$2:$F$8000))</f>
        <v>0</v>
      </c>
      <c r="S142" s="28">
        <f>SUMPRODUCT(('ILC Report'!$A$2:$A$8000='Active WWML'!$A142)*('ILC Report'!$BB$2:$BB$8000='Active WWML'!S$4)*('ILC Report'!$F$2:$F$8000))</f>
        <v>0</v>
      </c>
      <c r="T142" s="28">
        <f>SUMPRODUCT(('ILC Report'!$A$2:$A$8000='Active WWML'!$A142)*('ILC Report'!$BB$2:$BB$8000='Active WWML'!T$4)*('ILC Report'!$F$2:$F$8000))</f>
        <v>0</v>
      </c>
      <c r="U142" s="28">
        <f>SUMPRODUCT(('ILC Report'!$A$2:$A$8000='Active WWML'!$A142)*('ILC Report'!$BB$2:$BB$8000='Active WWML'!U$4)*('ILC Report'!$F$2:$F$8000))</f>
        <v>0</v>
      </c>
      <c r="V142" s="28">
        <f>SUMPRODUCT(('ILC Report'!$A$2:$A$8000='Active WWML'!$A142)*('ILC Report'!$BB$2:$BB$8000='Active WWML'!V$4)*('ILC Report'!$F$2:$F$8000))</f>
        <v>0</v>
      </c>
      <c r="W142" s="28">
        <f>SUMPRODUCT(('ILC Report'!$A$2:$A$8000='Active WWML'!$A142)*('ILC Report'!$BB$2:$BB$8000='Active WWML'!W$4)*('ILC Report'!$F$2:$F$8000))</f>
        <v>0</v>
      </c>
      <c r="X142" s="28">
        <f>SUMPRODUCT(('ILC Report'!$A$2:$A$8000='Active WWML'!$A142)*('ILC Report'!$BB$2:$BB$8000='Active WWML'!X$4)*('ILC Report'!$F$2:$F$8000))</f>
        <v>0</v>
      </c>
      <c r="Y142" s="28">
        <f>SUMPRODUCT(('ILC Report'!$A$2:$A$8000='Active WWML'!$A142)*('ILC Report'!$BB$2:$BB$8000='Active WWML'!Y$4)*('ILC Report'!$F$2:$F$8000))</f>
        <v>0</v>
      </c>
      <c r="Z142" s="28">
        <f>SUMPRODUCT(('ILC Report'!$A$2:$A$8000='Active WWML'!$A142)*('ILC Report'!$BB$2:$BB$8000='Active WWML'!Z$4)*('ILC Report'!$F$2:$F$8000))</f>
        <v>0</v>
      </c>
      <c r="AA142" s="28">
        <f>SUMPRODUCT(('ILC Report'!$A$2:$A$8000='Active WWML'!$A142)*('ILC Report'!$BB$2:$BB$8000='Active WWML'!AA$4)*('ILC Report'!$F$2:$F$8000))</f>
        <v>0</v>
      </c>
      <c r="AB142" s="28">
        <f>SUMPRODUCT(('ILC Report'!$A$2:$A$8000='Active WWML'!$A142)*('ILC Report'!$BB$2:$BB$8000='Active WWML'!AB$4)*('ILC Report'!$F$2:$F$8000))</f>
        <v>0</v>
      </c>
      <c r="AC142" s="28">
        <f>SUMPRODUCT(('ILC Report'!$A$2:$A$8000='Active WWML'!$A142)*('ILC Report'!$BB$2:$BB$8000='Active WWML'!AC$4)*('ILC Report'!$F$2:$F$8000))</f>
        <v>0</v>
      </c>
      <c r="AD142" s="28">
        <f>SUMPRODUCT(('ILC Report'!$A$2:$A$8000='Active WWML'!$A142)*('ILC Report'!$BB$2:$BB$8000='Active WWML'!AD$4)*('ILC Report'!$F$2:$F$8000))</f>
        <v>0</v>
      </c>
      <c r="AE142" s="28">
        <f>SUMPRODUCT(('ILC Report'!$A$2:$A$8000='Active WWML'!$A142)*('ILC Report'!$BB$2:$BB$8000='Active WWML'!AE$4)*('ILC Report'!$F$2:$F$8000))</f>
        <v>0</v>
      </c>
      <c r="AG142" s="28">
        <f>SUMPRODUCT(('ILC Report'!$A$2:$A$8000='Active WWML'!$A142)*('ILC Report'!$H$2:$H$8000='Active WWML'!AG$4)*('ILC Report'!$F$2:$F$8000))</f>
        <v>0</v>
      </c>
      <c r="AH142" s="28">
        <f>SUMPRODUCT(('ILC Report'!$A$2:$A$8000='Active WWML'!$A142)*('ILC Report'!$H$2:$H$8000='Active WWML'!AH$4)*('ILC Report'!$F$2:$F$8000))</f>
        <v>0</v>
      </c>
      <c r="AI142" s="28">
        <f>SUMPRODUCT(('ILC Report'!$A$2:$A$8000='Active WWML'!$A142)*('ILC Report'!$H$2:$H$8000='Active WWML'!AI$4)*('ILC Report'!$F$2:$F$8000))</f>
        <v>0</v>
      </c>
      <c r="AJ142" s="28">
        <f>SUMPRODUCT(('ILC Report'!$A$2:$A$8000='Active WWML'!$A142)*('ILC Report'!$H$2:$H$8000='Active WWML'!AJ$4)*('ILC Report'!$F$2:$F$8000))</f>
        <v>0</v>
      </c>
      <c r="AK142" s="28">
        <f t="shared" si="11"/>
        <v>0</v>
      </c>
    </row>
    <row r="143" spans="1:37" x14ac:dyDescent="0.3">
      <c r="A143" s="40" t="s">
        <v>948</v>
      </c>
      <c r="B143" s="11" t="s">
        <v>1280</v>
      </c>
      <c r="C143" s="11" t="s">
        <v>1158</v>
      </c>
      <c r="D143" s="11" t="s">
        <v>1155</v>
      </c>
      <c r="E143" s="11" t="s">
        <v>1156</v>
      </c>
      <c r="G143" s="28">
        <f>SUMPRODUCT(('ILC Report'!$A$2:$A$8000='Active WWML'!$A143)*('ILC Report'!$BA$2:$BA$8000='Active WWML'!G$4)*('ILC Report'!$F$2:$F$8000))</f>
        <v>0</v>
      </c>
      <c r="H143" s="28">
        <f>SUMPRODUCT(('ILC Report'!$A$2:$A$8000='Active WWML'!$A143)*('ILC Report'!$BA$2:$BA$8000='Active WWML'!H$4)*('ILC Report'!$F$2:$F$8000))</f>
        <v>0</v>
      </c>
      <c r="I143" s="28">
        <f>SUMPRODUCT(('ILC Report'!$A$2:$A$8000='Active WWML'!$A143)*('ILC Report'!$BA$2:$BA$8000='Active WWML'!I$4)*('ILC Report'!$F$2:$F$8000))</f>
        <v>0</v>
      </c>
      <c r="K143" s="28" t="str">
        <f t="shared" si="8"/>
        <v>0</v>
      </c>
      <c r="L143" s="28" t="str">
        <f t="shared" si="9"/>
        <v>0</v>
      </c>
      <c r="M143" s="28" t="str">
        <f t="shared" si="10"/>
        <v>0</v>
      </c>
      <c r="O143" s="28">
        <f>SUMPRODUCT(('ILC Report'!$A$2:$A$8000='Active WWML'!$A143)*('ILC Report'!$BB$2:$BB$8000='Active WWML'!O$4)*('ILC Report'!$F$2:$F$8000))</f>
        <v>0</v>
      </c>
      <c r="P143" s="28">
        <f>SUMPRODUCT(('ILC Report'!$A$2:$A$8000='Active WWML'!$A143)*('ILC Report'!$BB$2:$BB$8000='Active WWML'!P$4)*('ILC Report'!$F$2:$F$8000))</f>
        <v>0</v>
      </c>
      <c r="Q143" s="28">
        <f>SUMPRODUCT(('ILC Report'!$A$2:$A$8000='Active WWML'!$A143)*('ILC Report'!$BB$2:$BB$8000='Active WWML'!Q$4)*('ILC Report'!$F$2:$F$8000))</f>
        <v>0</v>
      </c>
      <c r="R143" s="28">
        <f>SUMPRODUCT(('ILC Report'!$A$2:$A$8000='Active WWML'!$A143)*('ILC Report'!$BB$2:$BB$8000='Active WWML'!R$4)*('ILC Report'!$F$2:$F$8000))</f>
        <v>0</v>
      </c>
      <c r="S143" s="28">
        <f>SUMPRODUCT(('ILC Report'!$A$2:$A$8000='Active WWML'!$A143)*('ILC Report'!$BB$2:$BB$8000='Active WWML'!S$4)*('ILC Report'!$F$2:$F$8000))</f>
        <v>0</v>
      </c>
      <c r="T143" s="28">
        <f>SUMPRODUCT(('ILC Report'!$A$2:$A$8000='Active WWML'!$A143)*('ILC Report'!$BB$2:$BB$8000='Active WWML'!T$4)*('ILC Report'!$F$2:$F$8000))</f>
        <v>0</v>
      </c>
      <c r="U143" s="28">
        <f>SUMPRODUCT(('ILC Report'!$A$2:$A$8000='Active WWML'!$A143)*('ILC Report'!$BB$2:$BB$8000='Active WWML'!U$4)*('ILC Report'!$F$2:$F$8000))</f>
        <v>0</v>
      </c>
      <c r="V143" s="28">
        <f>SUMPRODUCT(('ILC Report'!$A$2:$A$8000='Active WWML'!$A143)*('ILC Report'!$BB$2:$BB$8000='Active WWML'!V$4)*('ILC Report'!$F$2:$F$8000))</f>
        <v>0</v>
      </c>
      <c r="W143" s="28">
        <f>SUMPRODUCT(('ILC Report'!$A$2:$A$8000='Active WWML'!$A143)*('ILC Report'!$BB$2:$BB$8000='Active WWML'!W$4)*('ILC Report'!$F$2:$F$8000))</f>
        <v>0</v>
      </c>
      <c r="X143" s="28">
        <f>SUMPRODUCT(('ILC Report'!$A$2:$A$8000='Active WWML'!$A143)*('ILC Report'!$BB$2:$BB$8000='Active WWML'!X$4)*('ILC Report'!$F$2:$F$8000))</f>
        <v>0</v>
      </c>
      <c r="Y143" s="28">
        <f>SUMPRODUCT(('ILC Report'!$A$2:$A$8000='Active WWML'!$A143)*('ILC Report'!$BB$2:$BB$8000='Active WWML'!Y$4)*('ILC Report'!$F$2:$F$8000))</f>
        <v>0</v>
      </c>
      <c r="Z143" s="28">
        <f>SUMPRODUCT(('ILC Report'!$A$2:$A$8000='Active WWML'!$A143)*('ILC Report'!$BB$2:$BB$8000='Active WWML'!Z$4)*('ILC Report'!$F$2:$F$8000))</f>
        <v>0</v>
      </c>
      <c r="AA143" s="28">
        <f>SUMPRODUCT(('ILC Report'!$A$2:$A$8000='Active WWML'!$A143)*('ILC Report'!$BB$2:$BB$8000='Active WWML'!AA$4)*('ILC Report'!$F$2:$F$8000))</f>
        <v>0</v>
      </c>
      <c r="AB143" s="28">
        <f>SUMPRODUCT(('ILC Report'!$A$2:$A$8000='Active WWML'!$A143)*('ILC Report'!$BB$2:$BB$8000='Active WWML'!AB$4)*('ILC Report'!$F$2:$F$8000))</f>
        <v>0</v>
      </c>
      <c r="AC143" s="28">
        <f>SUMPRODUCT(('ILC Report'!$A$2:$A$8000='Active WWML'!$A143)*('ILC Report'!$BB$2:$BB$8000='Active WWML'!AC$4)*('ILC Report'!$F$2:$F$8000))</f>
        <v>0</v>
      </c>
      <c r="AD143" s="28">
        <f>SUMPRODUCT(('ILC Report'!$A$2:$A$8000='Active WWML'!$A143)*('ILC Report'!$BB$2:$BB$8000='Active WWML'!AD$4)*('ILC Report'!$F$2:$F$8000))</f>
        <v>0</v>
      </c>
      <c r="AE143" s="28">
        <f>SUMPRODUCT(('ILC Report'!$A$2:$A$8000='Active WWML'!$A143)*('ILC Report'!$BB$2:$BB$8000='Active WWML'!AE$4)*('ILC Report'!$F$2:$F$8000))</f>
        <v>0</v>
      </c>
      <c r="AG143" s="28">
        <f>SUMPRODUCT(('ILC Report'!$A$2:$A$8000='Active WWML'!$A143)*('ILC Report'!$H$2:$H$8000='Active WWML'!AG$4)*('ILC Report'!$F$2:$F$8000))</f>
        <v>0</v>
      </c>
      <c r="AH143" s="28">
        <f>SUMPRODUCT(('ILC Report'!$A$2:$A$8000='Active WWML'!$A143)*('ILC Report'!$H$2:$H$8000='Active WWML'!AH$4)*('ILC Report'!$F$2:$F$8000))</f>
        <v>0</v>
      </c>
      <c r="AI143" s="28">
        <f>SUMPRODUCT(('ILC Report'!$A$2:$A$8000='Active WWML'!$A143)*('ILC Report'!$H$2:$H$8000='Active WWML'!AI$4)*('ILC Report'!$F$2:$F$8000))</f>
        <v>0</v>
      </c>
      <c r="AJ143" s="28">
        <f>SUMPRODUCT(('ILC Report'!$A$2:$A$8000='Active WWML'!$A143)*('ILC Report'!$H$2:$H$8000='Active WWML'!AJ$4)*('ILC Report'!$F$2:$F$8000))</f>
        <v>0</v>
      </c>
      <c r="AK143" s="28">
        <f t="shared" si="11"/>
        <v>0</v>
      </c>
    </row>
    <row r="144" spans="1:37" x14ac:dyDescent="0.3">
      <c r="A144" s="40" t="s">
        <v>835</v>
      </c>
      <c r="B144" s="11" t="s">
        <v>1191</v>
      </c>
      <c r="C144" s="11" t="s">
        <v>1181</v>
      </c>
      <c r="D144" s="11" t="s">
        <v>1155</v>
      </c>
      <c r="E144" s="11" t="s">
        <v>1156</v>
      </c>
      <c r="G144" s="28">
        <f>SUMPRODUCT(('ILC Report'!$A$2:$A$8000='Active WWML'!$A144)*('ILC Report'!$BA$2:$BA$8000='Active WWML'!G$4)*('ILC Report'!$F$2:$F$8000))</f>
        <v>0</v>
      </c>
      <c r="H144" s="28">
        <f>SUMPRODUCT(('ILC Report'!$A$2:$A$8000='Active WWML'!$A144)*('ILC Report'!$BA$2:$BA$8000='Active WWML'!H$4)*('ILC Report'!$F$2:$F$8000))</f>
        <v>0</v>
      </c>
      <c r="I144" s="28">
        <f>SUMPRODUCT(('ILC Report'!$A$2:$A$8000='Active WWML'!$A144)*('ILC Report'!$BA$2:$BA$8000='Active WWML'!I$4)*('ILC Report'!$F$2:$F$8000))</f>
        <v>0</v>
      </c>
      <c r="K144" s="28" t="str">
        <f t="shared" si="8"/>
        <v>0</v>
      </c>
      <c r="L144" s="28" t="str">
        <f t="shared" si="9"/>
        <v>0</v>
      </c>
      <c r="M144" s="28" t="str">
        <f t="shared" si="10"/>
        <v>0</v>
      </c>
      <c r="O144" s="28">
        <f>SUMPRODUCT(('ILC Report'!$A$2:$A$8000='Active WWML'!$A144)*('ILC Report'!$BB$2:$BB$8000='Active WWML'!O$4)*('ILC Report'!$F$2:$F$8000))</f>
        <v>0</v>
      </c>
      <c r="P144" s="28">
        <f>SUMPRODUCT(('ILC Report'!$A$2:$A$8000='Active WWML'!$A144)*('ILC Report'!$BB$2:$BB$8000='Active WWML'!P$4)*('ILC Report'!$F$2:$F$8000))</f>
        <v>0</v>
      </c>
      <c r="Q144" s="28">
        <f>SUMPRODUCT(('ILC Report'!$A$2:$A$8000='Active WWML'!$A144)*('ILC Report'!$BB$2:$BB$8000='Active WWML'!Q$4)*('ILC Report'!$F$2:$F$8000))</f>
        <v>0</v>
      </c>
      <c r="R144" s="28">
        <f>SUMPRODUCT(('ILC Report'!$A$2:$A$8000='Active WWML'!$A144)*('ILC Report'!$BB$2:$BB$8000='Active WWML'!R$4)*('ILC Report'!$F$2:$F$8000))</f>
        <v>0</v>
      </c>
      <c r="S144" s="28">
        <f>SUMPRODUCT(('ILC Report'!$A$2:$A$8000='Active WWML'!$A144)*('ILC Report'!$BB$2:$BB$8000='Active WWML'!S$4)*('ILC Report'!$F$2:$F$8000))</f>
        <v>0</v>
      </c>
      <c r="T144" s="28">
        <f>SUMPRODUCT(('ILC Report'!$A$2:$A$8000='Active WWML'!$A144)*('ILC Report'!$BB$2:$BB$8000='Active WWML'!T$4)*('ILC Report'!$F$2:$F$8000))</f>
        <v>0</v>
      </c>
      <c r="U144" s="28">
        <f>SUMPRODUCT(('ILC Report'!$A$2:$A$8000='Active WWML'!$A144)*('ILC Report'!$BB$2:$BB$8000='Active WWML'!U$4)*('ILC Report'!$F$2:$F$8000))</f>
        <v>0</v>
      </c>
      <c r="V144" s="28">
        <f>SUMPRODUCT(('ILC Report'!$A$2:$A$8000='Active WWML'!$A144)*('ILC Report'!$BB$2:$BB$8000='Active WWML'!V$4)*('ILC Report'!$F$2:$F$8000))</f>
        <v>0</v>
      </c>
      <c r="W144" s="28">
        <f>SUMPRODUCT(('ILC Report'!$A$2:$A$8000='Active WWML'!$A144)*('ILC Report'!$BB$2:$BB$8000='Active WWML'!W$4)*('ILC Report'!$F$2:$F$8000))</f>
        <v>0</v>
      </c>
      <c r="X144" s="28">
        <f>SUMPRODUCT(('ILC Report'!$A$2:$A$8000='Active WWML'!$A144)*('ILC Report'!$BB$2:$BB$8000='Active WWML'!X$4)*('ILC Report'!$F$2:$F$8000))</f>
        <v>0</v>
      </c>
      <c r="Y144" s="28">
        <f>SUMPRODUCT(('ILC Report'!$A$2:$A$8000='Active WWML'!$A144)*('ILC Report'!$BB$2:$BB$8000='Active WWML'!Y$4)*('ILC Report'!$F$2:$F$8000))</f>
        <v>0</v>
      </c>
      <c r="Z144" s="28">
        <f>SUMPRODUCT(('ILC Report'!$A$2:$A$8000='Active WWML'!$A144)*('ILC Report'!$BB$2:$BB$8000='Active WWML'!Z$4)*('ILC Report'!$F$2:$F$8000))</f>
        <v>0</v>
      </c>
      <c r="AA144" s="28">
        <f>SUMPRODUCT(('ILC Report'!$A$2:$A$8000='Active WWML'!$A144)*('ILC Report'!$BB$2:$BB$8000='Active WWML'!AA$4)*('ILC Report'!$F$2:$F$8000))</f>
        <v>0</v>
      </c>
      <c r="AB144" s="28">
        <f>SUMPRODUCT(('ILC Report'!$A$2:$A$8000='Active WWML'!$A144)*('ILC Report'!$BB$2:$BB$8000='Active WWML'!AB$4)*('ILC Report'!$F$2:$F$8000))</f>
        <v>0</v>
      </c>
      <c r="AC144" s="28">
        <f>SUMPRODUCT(('ILC Report'!$A$2:$A$8000='Active WWML'!$A144)*('ILC Report'!$BB$2:$BB$8000='Active WWML'!AC$4)*('ILC Report'!$F$2:$F$8000))</f>
        <v>0</v>
      </c>
      <c r="AD144" s="28">
        <f>SUMPRODUCT(('ILC Report'!$A$2:$A$8000='Active WWML'!$A144)*('ILC Report'!$BB$2:$BB$8000='Active WWML'!AD$4)*('ILC Report'!$F$2:$F$8000))</f>
        <v>0</v>
      </c>
      <c r="AE144" s="28">
        <f>SUMPRODUCT(('ILC Report'!$A$2:$A$8000='Active WWML'!$A144)*('ILC Report'!$BB$2:$BB$8000='Active WWML'!AE$4)*('ILC Report'!$F$2:$F$8000))</f>
        <v>0</v>
      </c>
      <c r="AG144" s="28">
        <f>SUMPRODUCT(('ILC Report'!$A$2:$A$8000='Active WWML'!$A144)*('ILC Report'!$H$2:$H$8000='Active WWML'!AG$4)*('ILC Report'!$F$2:$F$8000))</f>
        <v>0</v>
      </c>
      <c r="AH144" s="28">
        <f>SUMPRODUCT(('ILC Report'!$A$2:$A$8000='Active WWML'!$A144)*('ILC Report'!$H$2:$H$8000='Active WWML'!AH$4)*('ILC Report'!$F$2:$F$8000))</f>
        <v>0</v>
      </c>
      <c r="AI144" s="28">
        <f>SUMPRODUCT(('ILC Report'!$A$2:$A$8000='Active WWML'!$A144)*('ILC Report'!$H$2:$H$8000='Active WWML'!AI$4)*('ILC Report'!$F$2:$F$8000))</f>
        <v>0</v>
      </c>
      <c r="AJ144" s="28">
        <f>SUMPRODUCT(('ILC Report'!$A$2:$A$8000='Active WWML'!$A144)*('ILC Report'!$H$2:$H$8000='Active WWML'!AJ$4)*('ILC Report'!$F$2:$F$8000))</f>
        <v>0</v>
      </c>
      <c r="AK144" s="28">
        <f t="shared" si="11"/>
        <v>0</v>
      </c>
    </row>
    <row r="145" spans="1:37" x14ac:dyDescent="0.3">
      <c r="A145" s="40">
        <v>82761</v>
      </c>
      <c r="B145" s="11" t="s">
        <v>1231</v>
      </c>
      <c r="C145" s="11" t="s">
        <v>1158</v>
      </c>
      <c r="D145" s="11" t="s">
        <v>1155</v>
      </c>
      <c r="E145" s="11" t="s">
        <v>1156</v>
      </c>
      <c r="G145" s="28">
        <f>SUMPRODUCT(('ILC Report'!$A$2:$A$8000='Active WWML'!$A145)*('ILC Report'!$BA$2:$BA$8000='Active WWML'!G$4)*('ILC Report'!$F$2:$F$8000))</f>
        <v>0</v>
      </c>
      <c r="H145" s="28">
        <f>SUMPRODUCT(('ILC Report'!$A$2:$A$8000='Active WWML'!$A145)*('ILC Report'!$BA$2:$BA$8000='Active WWML'!H$4)*('ILC Report'!$F$2:$F$8000))</f>
        <v>0</v>
      </c>
      <c r="I145" s="28">
        <f>SUMPRODUCT(('ILC Report'!$A$2:$A$8000='Active WWML'!$A145)*('ILC Report'!$BA$2:$BA$8000='Active WWML'!I$4)*('ILC Report'!$F$2:$F$8000))</f>
        <v>0</v>
      </c>
      <c r="K145" s="28" t="str">
        <f t="shared" si="8"/>
        <v>0</v>
      </c>
      <c r="L145" s="28" t="str">
        <f t="shared" si="9"/>
        <v>0</v>
      </c>
      <c r="M145" s="28" t="str">
        <f t="shared" si="10"/>
        <v>0</v>
      </c>
      <c r="O145" s="28">
        <f>SUMPRODUCT(('ILC Report'!$A$2:$A$8000='Active WWML'!$A145)*('ILC Report'!$BB$2:$BB$8000='Active WWML'!O$4)*('ILC Report'!$F$2:$F$8000))</f>
        <v>0</v>
      </c>
      <c r="P145" s="28">
        <f>SUMPRODUCT(('ILC Report'!$A$2:$A$8000='Active WWML'!$A145)*('ILC Report'!$BB$2:$BB$8000='Active WWML'!P$4)*('ILC Report'!$F$2:$F$8000))</f>
        <v>0</v>
      </c>
      <c r="Q145" s="28">
        <f>SUMPRODUCT(('ILC Report'!$A$2:$A$8000='Active WWML'!$A145)*('ILC Report'!$BB$2:$BB$8000='Active WWML'!Q$4)*('ILC Report'!$F$2:$F$8000))</f>
        <v>0</v>
      </c>
      <c r="R145" s="28">
        <f>SUMPRODUCT(('ILC Report'!$A$2:$A$8000='Active WWML'!$A145)*('ILC Report'!$BB$2:$BB$8000='Active WWML'!R$4)*('ILC Report'!$F$2:$F$8000))</f>
        <v>0</v>
      </c>
      <c r="S145" s="28">
        <f>SUMPRODUCT(('ILC Report'!$A$2:$A$8000='Active WWML'!$A145)*('ILC Report'!$BB$2:$BB$8000='Active WWML'!S$4)*('ILC Report'!$F$2:$F$8000))</f>
        <v>0</v>
      </c>
      <c r="T145" s="28">
        <f>SUMPRODUCT(('ILC Report'!$A$2:$A$8000='Active WWML'!$A145)*('ILC Report'!$BB$2:$BB$8000='Active WWML'!T$4)*('ILC Report'!$F$2:$F$8000))</f>
        <v>0</v>
      </c>
      <c r="U145" s="28">
        <f>SUMPRODUCT(('ILC Report'!$A$2:$A$8000='Active WWML'!$A145)*('ILC Report'!$BB$2:$BB$8000='Active WWML'!U$4)*('ILC Report'!$F$2:$F$8000))</f>
        <v>0</v>
      </c>
      <c r="V145" s="28">
        <f>SUMPRODUCT(('ILC Report'!$A$2:$A$8000='Active WWML'!$A145)*('ILC Report'!$BB$2:$BB$8000='Active WWML'!V$4)*('ILC Report'!$F$2:$F$8000))</f>
        <v>0</v>
      </c>
      <c r="W145" s="28">
        <f>SUMPRODUCT(('ILC Report'!$A$2:$A$8000='Active WWML'!$A145)*('ILC Report'!$BB$2:$BB$8000='Active WWML'!W$4)*('ILC Report'!$F$2:$F$8000))</f>
        <v>0</v>
      </c>
      <c r="X145" s="28">
        <f>SUMPRODUCT(('ILC Report'!$A$2:$A$8000='Active WWML'!$A145)*('ILC Report'!$BB$2:$BB$8000='Active WWML'!X$4)*('ILC Report'!$F$2:$F$8000))</f>
        <v>0</v>
      </c>
      <c r="Y145" s="28">
        <f>SUMPRODUCT(('ILC Report'!$A$2:$A$8000='Active WWML'!$A145)*('ILC Report'!$BB$2:$BB$8000='Active WWML'!Y$4)*('ILC Report'!$F$2:$F$8000))</f>
        <v>0</v>
      </c>
      <c r="Z145" s="28">
        <f>SUMPRODUCT(('ILC Report'!$A$2:$A$8000='Active WWML'!$A145)*('ILC Report'!$BB$2:$BB$8000='Active WWML'!Z$4)*('ILC Report'!$F$2:$F$8000))</f>
        <v>0</v>
      </c>
      <c r="AA145" s="28">
        <f>SUMPRODUCT(('ILC Report'!$A$2:$A$8000='Active WWML'!$A145)*('ILC Report'!$BB$2:$BB$8000='Active WWML'!AA$4)*('ILC Report'!$F$2:$F$8000))</f>
        <v>0</v>
      </c>
      <c r="AB145" s="28">
        <f>SUMPRODUCT(('ILC Report'!$A$2:$A$8000='Active WWML'!$A145)*('ILC Report'!$BB$2:$BB$8000='Active WWML'!AB$4)*('ILC Report'!$F$2:$F$8000))</f>
        <v>0</v>
      </c>
      <c r="AC145" s="28">
        <f>SUMPRODUCT(('ILC Report'!$A$2:$A$8000='Active WWML'!$A145)*('ILC Report'!$BB$2:$BB$8000='Active WWML'!AC$4)*('ILC Report'!$F$2:$F$8000))</f>
        <v>0</v>
      </c>
      <c r="AD145" s="28">
        <f>SUMPRODUCT(('ILC Report'!$A$2:$A$8000='Active WWML'!$A145)*('ILC Report'!$BB$2:$BB$8000='Active WWML'!AD$4)*('ILC Report'!$F$2:$F$8000))</f>
        <v>0</v>
      </c>
      <c r="AE145" s="28">
        <f>SUMPRODUCT(('ILC Report'!$A$2:$A$8000='Active WWML'!$A145)*('ILC Report'!$BB$2:$BB$8000='Active WWML'!AE$4)*('ILC Report'!$F$2:$F$8000))</f>
        <v>0</v>
      </c>
      <c r="AG145" s="28">
        <f>SUMPRODUCT(('ILC Report'!$A$2:$A$8000='Active WWML'!$A145)*('ILC Report'!$H$2:$H$8000='Active WWML'!AG$4)*('ILC Report'!$F$2:$F$8000))</f>
        <v>0</v>
      </c>
      <c r="AH145" s="28">
        <f>SUMPRODUCT(('ILC Report'!$A$2:$A$8000='Active WWML'!$A145)*('ILC Report'!$H$2:$H$8000='Active WWML'!AH$4)*('ILC Report'!$F$2:$F$8000))</f>
        <v>0</v>
      </c>
      <c r="AI145" s="28">
        <f>SUMPRODUCT(('ILC Report'!$A$2:$A$8000='Active WWML'!$A145)*('ILC Report'!$H$2:$H$8000='Active WWML'!AI$4)*('ILC Report'!$F$2:$F$8000))</f>
        <v>0</v>
      </c>
      <c r="AJ145" s="28">
        <f>SUMPRODUCT(('ILC Report'!$A$2:$A$8000='Active WWML'!$A145)*('ILC Report'!$H$2:$H$8000='Active WWML'!AJ$4)*('ILC Report'!$F$2:$F$8000))</f>
        <v>0</v>
      </c>
      <c r="AK145" s="28">
        <f t="shared" si="11"/>
        <v>0</v>
      </c>
    </row>
    <row r="146" spans="1:37" x14ac:dyDescent="0.3">
      <c r="A146" s="40">
        <v>43043</v>
      </c>
      <c r="B146" s="11" t="s">
        <v>1307</v>
      </c>
      <c r="C146" s="11" t="s">
        <v>1154</v>
      </c>
      <c r="D146" s="11" t="s">
        <v>1185</v>
      </c>
      <c r="E146" s="11" t="s">
        <v>1680</v>
      </c>
      <c r="G146" s="28">
        <f>SUMPRODUCT(('ILC Report'!$A$2:$A$8000='Active WWML'!$A146)*('ILC Report'!$BA$2:$BA$8000='Active WWML'!G$4)*('ILC Report'!$F$2:$F$8000))</f>
        <v>0</v>
      </c>
      <c r="H146" s="28">
        <f>SUMPRODUCT(('ILC Report'!$A$2:$A$8000='Active WWML'!$A146)*('ILC Report'!$BA$2:$BA$8000='Active WWML'!H$4)*('ILC Report'!$F$2:$F$8000))</f>
        <v>0</v>
      </c>
      <c r="I146" s="28">
        <f>SUMPRODUCT(('ILC Report'!$A$2:$A$8000='Active WWML'!$A146)*('ILC Report'!$BA$2:$BA$8000='Active WWML'!I$4)*('ILC Report'!$F$2:$F$8000))</f>
        <v>0</v>
      </c>
      <c r="K146" s="28" t="str">
        <f t="shared" si="8"/>
        <v>0</v>
      </c>
      <c r="L146" s="28" t="str">
        <f t="shared" si="9"/>
        <v>0</v>
      </c>
      <c r="M146" s="28" t="str">
        <f t="shared" si="10"/>
        <v>0</v>
      </c>
      <c r="O146" s="28">
        <f>SUMPRODUCT(('ILC Report'!$A$2:$A$8000='Active WWML'!$A146)*('ILC Report'!$BB$2:$BB$8000='Active WWML'!O$4)*('ILC Report'!$F$2:$F$8000))</f>
        <v>0</v>
      </c>
      <c r="P146" s="28">
        <f>SUMPRODUCT(('ILC Report'!$A$2:$A$8000='Active WWML'!$A146)*('ILC Report'!$BB$2:$BB$8000='Active WWML'!P$4)*('ILC Report'!$F$2:$F$8000))</f>
        <v>0</v>
      </c>
      <c r="Q146" s="28">
        <f>SUMPRODUCT(('ILC Report'!$A$2:$A$8000='Active WWML'!$A146)*('ILC Report'!$BB$2:$BB$8000='Active WWML'!Q$4)*('ILC Report'!$F$2:$F$8000))</f>
        <v>0</v>
      </c>
      <c r="R146" s="28">
        <f>SUMPRODUCT(('ILC Report'!$A$2:$A$8000='Active WWML'!$A146)*('ILC Report'!$BB$2:$BB$8000='Active WWML'!R$4)*('ILC Report'!$F$2:$F$8000))</f>
        <v>0</v>
      </c>
      <c r="S146" s="28">
        <f>SUMPRODUCT(('ILC Report'!$A$2:$A$8000='Active WWML'!$A146)*('ILC Report'!$BB$2:$BB$8000='Active WWML'!S$4)*('ILC Report'!$F$2:$F$8000))</f>
        <v>0</v>
      </c>
      <c r="T146" s="28">
        <f>SUMPRODUCT(('ILC Report'!$A$2:$A$8000='Active WWML'!$A146)*('ILC Report'!$BB$2:$BB$8000='Active WWML'!T$4)*('ILC Report'!$F$2:$F$8000))</f>
        <v>0</v>
      </c>
      <c r="U146" s="28">
        <f>SUMPRODUCT(('ILC Report'!$A$2:$A$8000='Active WWML'!$A146)*('ILC Report'!$BB$2:$BB$8000='Active WWML'!U$4)*('ILC Report'!$F$2:$F$8000))</f>
        <v>0</v>
      </c>
      <c r="V146" s="28">
        <f>SUMPRODUCT(('ILC Report'!$A$2:$A$8000='Active WWML'!$A146)*('ILC Report'!$BB$2:$BB$8000='Active WWML'!V$4)*('ILC Report'!$F$2:$F$8000))</f>
        <v>0</v>
      </c>
      <c r="W146" s="28">
        <f>SUMPRODUCT(('ILC Report'!$A$2:$A$8000='Active WWML'!$A146)*('ILC Report'!$BB$2:$BB$8000='Active WWML'!W$4)*('ILC Report'!$F$2:$F$8000))</f>
        <v>0</v>
      </c>
      <c r="X146" s="28">
        <f>SUMPRODUCT(('ILC Report'!$A$2:$A$8000='Active WWML'!$A146)*('ILC Report'!$BB$2:$BB$8000='Active WWML'!X$4)*('ILC Report'!$F$2:$F$8000))</f>
        <v>0</v>
      </c>
      <c r="Y146" s="28">
        <f>SUMPRODUCT(('ILC Report'!$A$2:$A$8000='Active WWML'!$A146)*('ILC Report'!$BB$2:$BB$8000='Active WWML'!Y$4)*('ILC Report'!$F$2:$F$8000))</f>
        <v>0</v>
      </c>
      <c r="Z146" s="28">
        <f>SUMPRODUCT(('ILC Report'!$A$2:$A$8000='Active WWML'!$A146)*('ILC Report'!$BB$2:$BB$8000='Active WWML'!Z$4)*('ILC Report'!$F$2:$F$8000))</f>
        <v>0</v>
      </c>
      <c r="AA146" s="28">
        <f>SUMPRODUCT(('ILC Report'!$A$2:$A$8000='Active WWML'!$A146)*('ILC Report'!$BB$2:$BB$8000='Active WWML'!AA$4)*('ILC Report'!$F$2:$F$8000))</f>
        <v>0</v>
      </c>
      <c r="AB146" s="28">
        <f>SUMPRODUCT(('ILC Report'!$A$2:$A$8000='Active WWML'!$A146)*('ILC Report'!$BB$2:$BB$8000='Active WWML'!AB$4)*('ILC Report'!$F$2:$F$8000))</f>
        <v>0</v>
      </c>
      <c r="AC146" s="28">
        <f>SUMPRODUCT(('ILC Report'!$A$2:$A$8000='Active WWML'!$A146)*('ILC Report'!$BB$2:$BB$8000='Active WWML'!AC$4)*('ILC Report'!$F$2:$F$8000))</f>
        <v>0</v>
      </c>
      <c r="AD146" s="28">
        <f>SUMPRODUCT(('ILC Report'!$A$2:$A$8000='Active WWML'!$A146)*('ILC Report'!$BB$2:$BB$8000='Active WWML'!AD$4)*('ILC Report'!$F$2:$F$8000))</f>
        <v>0</v>
      </c>
      <c r="AE146" s="28">
        <f>SUMPRODUCT(('ILC Report'!$A$2:$A$8000='Active WWML'!$A146)*('ILC Report'!$BB$2:$BB$8000='Active WWML'!AE$4)*('ILC Report'!$F$2:$F$8000))</f>
        <v>0</v>
      </c>
      <c r="AG146" s="28">
        <f>SUMPRODUCT(('ILC Report'!$A$2:$A$8000='Active WWML'!$A146)*('ILC Report'!$H$2:$H$8000='Active WWML'!AG$4)*('ILC Report'!$F$2:$F$8000))</f>
        <v>0</v>
      </c>
      <c r="AH146" s="28">
        <f>SUMPRODUCT(('ILC Report'!$A$2:$A$8000='Active WWML'!$A146)*('ILC Report'!$H$2:$H$8000='Active WWML'!AH$4)*('ILC Report'!$F$2:$F$8000))</f>
        <v>0</v>
      </c>
      <c r="AI146" s="28">
        <f>SUMPRODUCT(('ILC Report'!$A$2:$A$8000='Active WWML'!$A146)*('ILC Report'!$H$2:$H$8000='Active WWML'!AI$4)*('ILC Report'!$F$2:$F$8000))</f>
        <v>0</v>
      </c>
      <c r="AJ146" s="28">
        <f>SUMPRODUCT(('ILC Report'!$A$2:$A$8000='Active WWML'!$A146)*('ILC Report'!$H$2:$H$8000='Active WWML'!AJ$4)*('ILC Report'!$F$2:$F$8000))</f>
        <v>0</v>
      </c>
      <c r="AK146" s="28">
        <f t="shared" si="11"/>
        <v>0</v>
      </c>
    </row>
    <row r="147" spans="1:37" x14ac:dyDescent="0.3">
      <c r="A147" s="40">
        <v>16999</v>
      </c>
      <c r="B147" s="11" t="s">
        <v>1302</v>
      </c>
      <c r="C147" s="11" t="s">
        <v>1164</v>
      </c>
      <c r="D147" s="11" t="s">
        <v>1185</v>
      </c>
      <c r="E147" s="11" t="s">
        <v>1680</v>
      </c>
      <c r="G147" s="28">
        <f>SUMPRODUCT(('ILC Report'!$A$2:$A$8000='Active WWML'!$A147)*('ILC Report'!$BA$2:$BA$8000='Active WWML'!G$4)*('ILC Report'!$F$2:$F$8000))</f>
        <v>0</v>
      </c>
      <c r="H147" s="28">
        <f>SUMPRODUCT(('ILC Report'!$A$2:$A$8000='Active WWML'!$A147)*('ILC Report'!$BA$2:$BA$8000='Active WWML'!H$4)*('ILC Report'!$F$2:$F$8000))</f>
        <v>0</v>
      </c>
      <c r="I147" s="28">
        <f>SUMPRODUCT(('ILC Report'!$A$2:$A$8000='Active WWML'!$A147)*('ILC Report'!$BA$2:$BA$8000='Active WWML'!I$4)*('ILC Report'!$F$2:$F$8000))</f>
        <v>0</v>
      </c>
      <c r="K147" s="28" t="str">
        <f t="shared" si="8"/>
        <v>0</v>
      </c>
      <c r="L147" s="28" t="str">
        <f t="shared" si="9"/>
        <v>0</v>
      </c>
      <c r="M147" s="28" t="str">
        <f t="shared" si="10"/>
        <v>0</v>
      </c>
      <c r="O147" s="28">
        <f>SUMPRODUCT(('ILC Report'!$A$2:$A$8000='Active WWML'!$A147)*('ILC Report'!$BB$2:$BB$8000='Active WWML'!O$4)*('ILC Report'!$F$2:$F$8000))</f>
        <v>0</v>
      </c>
      <c r="P147" s="28">
        <f>SUMPRODUCT(('ILC Report'!$A$2:$A$8000='Active WWML'!$A147)*('ILC Report'!$BB$2:$BB$8000='Active WWML'!P$4)*('ILC Report'!$F$2:$F$8000))</f>
        <v>0</v>
      </c>
      <c r="Q147" s="28">
        <f>SUMPRODUCT(('ILC Report'!$A$2:$A$8000='Active WWML'!$A147)*('ILC Report'!$BB$2:$BB$8000='Active WWML'!Q$4)*('ILC Report'!$F$2:$F$8000))</f>
        <v>0</v>
      </c>
      <c r="R147" s="28">
        <f>SUMPRODUCT(('ILC Report'!$A$2:$A$8000='Active WWML'!$A147)*('ILC Report'!$BB$2:$BB$8000='Active WWML'!R$4)*('ILC Report'!$F$2:$F$8000))</f>
        <v>0</v>
      </c>
      <c r="S147" s="28">
        <f>SUMPRODUCT(('ILC Report'!$A$2:$A$8000='Active WWML'!$A147)*('ILC Report'!$BB$2:$BB$8000='Active WWML'!S$4)*('ILC Report'!$F$2:$F$8000))</f>
        <v>0</v>
      </c>
      <c r="T147" s="28">
        <f>SUMPRODUCT(('ILC Report'!$A$2:$A$8000='Active WWML'!$A147)*('ILC Report'!$BB$2:$BB$8000='Active WWML'!T$4)*('ILC Report'!$F$2:$F$8000))</f>
        <v>0</v>
      </c>
      <c r="U147" s="28">
        <f>SUMPRODUCT(('ILC Report'!$A$2:$A$8000='Active WWML'!$A147)*('ILC Report'!$BB$2:$BB$8000='Active WWML'!U$4)*('ILC Report'!$F$2:$F$8000))</f>
        <v>0</v>
      </c>
      <c r="V147" s="28">
        <f>SUMPRODUCT(('ILC Report'!$A$2:$A$8000='Active WWML'!$A147)*('ILC Report'!$BB$2:$BB$8000='Active WWML'!V$4)*('ILC Report'!$F$2:$F$8000))</f>
        <v>0</v>
      </c>
      <c r="W147" s="28">
        <f>SUMPRODUCT(('ILC Report'!$A$2:$A$8000='Active WWML'!$A147)*('ILC Report'!$BB$2:$BB$8000='Active WWML'!W$4)*('ILC Report'!$F$2:$F$8000))</f>
        <v>0</v>
      </c>
      <c r="X147" s="28">
        <f>SUMPRODUCT(('ILC Report'!$A$2:$A$8000='Active WWML'!$A147)*('ILC Report'!$BB$2:$BB$8000='Active WWML'!X$4)*('ILC Report'!$F$2:$F$8000))</f>
        <v>0</v>
      </c>
      <c r="Y147" s="28">
        <f>SUMPRODUCT(('ILC Report'!$A$2:$A$8000='Active WWML'!$A147)*('ILC Report'!$BB$2:$BB$8000='Active WWML'!Y$4)*('ILC Report'!$F$2:$F$8000))</f>
        <v>0</v>
      </c>
      <c r="Z147" s="28">
        <f>SUMPRODUCT(('ILC Report'!$A$2:$A$8000='Active WWML'!$A147)*('ILC Report'!$BB$2:$BB$8000='Active WWML'!Z$4)*('ILC Report'!$F$2:$F$8000))</f>
        <v>0</v>
      </c>
      <c r="AA147" s="28">
        <f>SUMPRODUCT(('ILC Report'!$A$2:$A$8000='Active WWML'!$A147)*('ILC Report'!$BB$2:$BB$8000='Active WWML'!AA$4)*('ILC Report'!$F$2:$F$8000))</f>
        <v>0</v>
      </c>
      <c r="AB147" s="28">
        <f>SUMPRODUCT(('ILC Report'!$A$2:$A$8000='Active WWML'!$A147)*('ILC Report'!$BB$2:$BB$8000='Active WWML'!AB$4)*('ILC Report'!$F$2:$F$8000))</f>
        <v>0</v>
      </c>
      <c r="AC147" s="28">
        <f>SUMPRODUCT(('ILC Report'!$A$2:$A$8000='Active WWML'!$A147)*('ILC Report'!$BB$2:$BB$8000='Active WWML'!AC$4)*('ILC Report'!$F$2:$F$8000))</f>
        <v>0</v>
      </c>
      <c r="AD147" s="28">
        <f>SUMPRODUCT(('ILC Report'!$A$2:$A$8000='Active WWML'!$A147)*('ILC Report'!$BB$2:$BB$8000='Active WWML'!AD$4)*('ILC Report'!$F$2:$F$8000))</f>
        <v>0</v>
      </c>
      <c r="AE147" s="28">
        <f>SUMPRODUCT(('ILC Report'!$A$2:$A$8000='Active WWML'!$A147)*('ILC Report'!$BB$2:$BB$8000='Active WWML'!AE$4)*('ILC Report'!$F$2:$F$8000))</f>
        <v>0</v>
      </c>
      <c r="AG147" s="28">
        <f>SUMPRODUCT(('ILC Report'!$A$2:$A$8000='Active WWML'!$A147)*('ILC Report'!$H$2:$H$8000='Active WWML'!AG$4)*('ILC Report'!$F$2:$F$8000))</f>
        <v>0</v>
      </c>
      <c r="AH147" s="28">
        <f>SUMPRODUCT(('ILC Report'!$A$2:$A$8000='Active WWML'!$A147)*('ILC Report'!$H$2:$H$8000='Active WWML'!AH$4)*('ILC Report'!$F$2:$F$8000))</f>
        <v>0</v>
      </c>
      <c r="AI147" s="28">
        <f>SUMPRODUCT(('ILC Report'!$A$2:$A$8000='Active WWML'!$A147)*('ILC Report'!$H$2:$H$8000='Active WWML'!AI$4)*('ILC Report'!$F$2:$F$8000))</f>
        <v>0</v>
      </c>
      <c r="AJ147" s="28">
        <f>SUMPRODUCT(('ILC Report'!$A$2:$A$8000='Active WWML'!$A147)*('ILC Report'!$H$2:$H$8000='Active WWML'!AJ$4)*('ILC Report'!$F$2:$F$8000))</f>
        <v>0</v>
      </c>
      <c r="AK147" s="28">
        <f t="shared" si="11"/>
        <v>0</v>
      </c>
    </row>
    <row r="148" spans="1:37" x14ac:dyDescent="0.3">
      <c r="A148" s="40" t="s">
        <v>862</v>
      </c>
      <c r="B148" s="11" t="s">
        <v>1262</v>
      </c>
      <c r="C148" s="11" t="s">
        <v>1164</v>
      </c>
      <c r="D148" s="11" t="s">
        <v>1155</v>
      </c>
      <c r="E148" s="11" t="s">
        <v>1156</v>
      </c>
      <c r="G148" s="28">
        <f>SUMPRODUCT(('ILC Report'!$A$2:$A$8000='Active WWML'!$A148)*('ILC Report'!$BA$2:$BA$8000='Active WWML'!G$4)*('ILC Report'!$F$2:$F$8000))</f>
        <v>0</v>
      </c>
      <c r="H148" s="28">
        <f>SUMPRODUCT(('ILC Report'!$A$2:$A$8000='Active WWML'!$A148)*('ILC Report'!$BA$2:$BA$8000='Active WWML'!H$4)*('ILC Report'!$F$2:$F$8000))</f>
        <v>0</v>
      </c>
      <c r="I148" s="28">
        <f>SUMPRODUCT(('ILC Report'!$A$2:$A$8000='Active WWML'!$A148)*('ILC Report'!$BA$2:$BA$8000='Active WWML'!I$4)*('ILC Report'!$F$2:$F$8000))</f>
        <v>0</v>
      </c>
      <c r="K148" s="28" t="str">
        <f t="shared" si="8"/>
        <v>0</v>
      </c>
      <c r="L148" s="28" t="str">
        <f t="shared" si="9"/>
        <v>0</v>
      </c>
      <c r="M148" s="28" t="str">
        <f t="shared" si="10"/>
        <v>0</v>
      </c>
      <c r="O148" s="28">
        <f>SUMPRODUCT(('ILC Report'!$A$2:$A$8000='Active WWML'!$A148)*('ILC Report'!$BB$2:$BB$8000='Active WWML'!O$4)*('ILC Report'!$F$2:$F$8000))</f>
        <v>0</v>
      </c>
      <c r="P148" s="28">
        <f>SUMPRODUCT(('ILC Report'!$A$2:$A$8000='Active WWML'!$A148)*('ILC Report'!$BB$2:$BB$8000='Active WWML'!P$4)*('ILC Report'!$F$2:$F$8000))</f>
        <v>0</v>
      </c>
      <c r="Q148" s="28">
        <f>SUMPRODUCT(('ILC Report'!$A$2:$A$8000='Active WWML'!$A148)*('ILC Report'!$BB$2:$BB$8000='Active WWML'!Q$4)*('ILC Report'!$F$2:$F$8000))</f>
        <v>0</v>
      </c>
      <c r="R148" s="28">
        <f>SUMPRODUCT(('ILC Report'!$A$2:$A$8000='Active WWML'!$A148)*('ILC Report'!$BB$2:$BB$8000='Active WWML'!R$4)*('ILC Report'!$F$2:$F$8000))</f>
        <v>0</v>
      </c>
      <c r="S148" s="28">
        <f>SUMPRODUCT(('ILC Report'!$A$2:$A$8000='Active WWML'!$A148)*('ILC Report'!$BB$2:$BB$8000='Active WWML'!S$4)*('ILC Report'!$F$2:$F$8000))</f>
        <v>0</v>
      </c>
      <c r="T148" s="28">
        <f>SUMPRODUCT(('ILC Report'!$A$2:$A$8000='Active WWML'!$A148)*('ILC Report'!$BB$2:$BB$8000='Active WWML'!T$4)*('ILC Report'!$F$2:$F$8000))</f>
        <v>0</v>
      </c>
      <c r="U148" s="28">
        <f>SUMPRODUCT(('ILC Report'!$A$2:$A$8000='Active WWML'!$A148)*('ILC Report'!$BB$2:$BB$8000='Active WWML'!U$4)*('ILC Report'!$F$2:$F$8000))</f>
        <v>0</v>
      </c>
      <c r="V148" s="28">
        <f>SUMPRODUCT(('ILC Report'!$A$2:$A$8000='Active WWML'!$A148)*('ILC Report'!$BB$2:$BB$8000='Active WWML'!V$4)*('ILC Report'!$F$2:$F$8000))</f>
        <v>0</v>
      </c>
      <c r="W148" s="28">
        <f>SUMPRODUCT(('ILC Report'!$A$2:$A$8000='Active WWML'!$A148)*('ILC Report'!$BB$2:$BB$8000='Active WWML'!W$4)*('ILC Report'!$F$2:$F$8000))</f>
        <v>0</v>
      </c>
      <c r="X148" s="28">
        <f>SUMPRODUCT(('ILC Report'!$A$2:$A$8000='Active WWML'!$A148)*('ILC Report'!$BB$2:$BB$8000='Active WWML'!X$4)*('ILC Report'!$F$2:$F$8000))</f>
        <v>0</v>
      </c>
      <c r="Y148" s="28">
        <f>SUMPRODUCT(('ILC Report'!$A$2:$A$8000='Active WWML'!$A148)*('ILC Report'!$BB$2:$BB$8000='Active WWML'!Y$4)*('ILC Report'!$F$2:$F$8000))</f>
        <v>0</v>
      </c>
      <c r="Z148" s="28">
        <f>SUMPRODUCT(('ILC Report'!$A$2:$A$8000='Active WWML'!$A148)*('ILC Report'!$BB$2:$BB$8000='Active WWML'!Z$4)*('ILC Report'!$F$2:$F$8000))</f>
        <v>0</v>
      </c>
      <c r="AA148" s="28">
        <f>SUMPRODUCT(('ILC Report'!$A$2:$A$8000='Active WWML'!$A148)*('ILC Report'!$BB$2:$BB$8000='Active WWML'!AA$4)*('ILC Report'!$F$2:$F$8000))</f>
        <v>0</v>
      </c>
      <c r="AB148" s="28">
        <f>SUMPRODUCT(('ILC Report'!$A$2:$A$8000='Active WWML'!$A148)*('ILC Report'!$BB$2:$BB$8000='Active WWML'!AB$4)*('ILC Report'!$F$2:$F$8000))</f>
        <v>0</v>
      </c>
      <c r="AC148" s="28">
        <f>SUMPRODUCT(('ILC Report'!$A$2:$A$8000='Active WWML'!$A148)*('ILC Report'!$BB$2:$BB$8000='Active WWML'!AC$4)*('ILC Report'!$F$2:$F$8000))</f>
        <v>0</v>
      </c>
      <c r="AD148" s="28">
        <f>SUMPRODUCT(('ILC Report'!$A$2:$A$8000='Active WWML'!$A148)*('ILC Report'!$BB$2:$BB$8000='Active WWML'!AD$4)*('ILC Report'!$F$2:$F$8000))</f>
        <v>0</v>
      </c>
      <c r="AE148" s="28">
        <f>SUMPRODUCT(('ILC Report'!$A$2:$A$8000='Active WWML'!$A148)*('ILC Report'!$BB$2:$BB$8000='Active WWML'!AE$4)*('ILC Report'!$F$2:$F$8000))</f>
        <v>0</v>
      </c>
      <c r="AG148" s="28">
        <f>SUMPRODUCT(('ILC Report'!$A$2:$A$8000='Active WWML'!$A148)*('ILC Report'!$H$2:$H$8000='Active WWML'!AG$4)*('ILC Report'!$F$2:$F$8000))</f>
        <v>0</v>
      </c>
      <c r="AH148" s="28">
        <f>SUMPRODUCT(('ILC Report'!$A$2:$A$8000='Active WWML'!$A148)*('ILC Report'!$H$2:$H$8000='Active WWML'!AH$4)*('ILC Report'!$F$2:$F$8000))</f>
        <v>0</v>
      </c>
      <c r="AI148" s="28">
        <f>SUMPRODUCT(('ILC Report'!$A$2:$A$8000='Active WWML'!$A148)*('ILC Report'!$H$2:$H$8000='Active WWML'!AI$4)*('ILC Report'!$F$2:$F$8000))</f>
        <v>0</v>
      </c>
      <c r="AJ148" s="28">
        <f>SUMPRODUCT(('ILC Report'!$A$2:$A$8000='Active WWML'!$A148)*('ILC Report'!$H$2:$H$8000='Active WWML'!AJ$4)*('ILC Report'!$F$2:$F$8000))</f>
        <v>0</v>
      </c>
      <c r="AK148" s="28">
        <f t="shared" si="11"/>
        <v>0</v>
      </c>
    </row>
    <row r="149" spans="1:37" x14ac:dyDescent="0.3">
      <c r="A149" s="40">
        <v>92456</v>
      </c>
      <c r="B149" s="11" t="s">
        <v>1276</v>
      </c>
      <c r="C149" s="11" t="s">
        <v>1163</v>
      </c>
      <c r="D149" s="11" t="s">
        <v>1185</v>
      </c>
      <c r="E149" s="11" t="s">
        <v>1680</v>
      </c>
      <c r="G149" s="28">
        <f>SUMPRODUCT(('ILC Report'!$A$2:$A$8000='Active WWML'!$A149)*('ILC Report'!$BA$2:$BA$8000='Active WWML'!G$4)*('ILC Report'!$F$2:$F$8000))</f>
        <v>0</v>
      </c>
      <c r="H149" s="28">
        <f>SUMPRODUCT(('ILC Report'!$A$2:$A$8000='Active WWML'!$A149)*('ILC Report'!$BA$2:$BA$8000='Active WWML'!H$4)*('ILC Report'!$F$2:$F$8000))</f>
        <v>0</v>
      </c>
      <c r="I149" s="28">
        <f>SUMPRODUCT(('ILC Report'!$A$2:$A$8000='Active WWML'!$A149)*('ILC Report'!$BA$2:$BA$8000='Active WWML'!I$4)*('ILC Report'!$F$2:$F$8000))</f>
        <v>0</v>
      </c>
      <c r="K149" s="28" t="str">
        <f t="shared" si="8"/>
        <v>0</v>
      </c>
      <c r="L149" s="28" t="str">
        <f t="shared" si="9"/>
        <v>0</v>
      </c>
      <c r="M149" s="28" t="str">
        <f t="shared" si="10"/>
        <v>0</v>
      </c>
      <c r="O149" s="28">
        <f>SUMPRODUCT(('ILC Report'!$A$2:$A$8000='Active WWML'!$A149)*('ILC Report'!$BB$2:$BB$8000='Active WWML'!O$4)*('ILC Report'!$F$2:$F$8000))</f>
        <v>0</v>
      </c>
      <c r="P149" s="28">
        <f>SUMPRODUCT(('ILC Report'!$A$2:$A$8000='Active WWML'!$A149)*('ILC Report'!$BB$2:$BB$8000='Active WWML'!P$4)*('ILC Report'!$F$2:$F$8000))</f>
        <v>0</v>
      </c>
      <c r="Q149" s="28">
        <f>SUMPRODUCT(('ILC Report'!$A$2:$A$8000='Active WWML'!$A149)*('ILC Report'!$BB$2:$BB$8000='Active WWML'!Q$4)*('ILC Report'!$F$2:$F$8000))</f>
        <v>0</v>
      </c>
      <c r="R149" s="28">
        <f>SUMPRODUCT(('ILC Report'!$A$2:$A$8000='Active WWML'!$A149)*('ILC Report'!$BB$2:$BB$8000='Active WWML'!R$4)*('ILC Report'!$F$2:$F$8000))</f>
        <v>0</v>
      </c>
      <c r="S149" s="28">
        <f>SUMPRODUCT(('ILC Report'!$A$2:$A$8000='Active WWML'!$A149)*('ILC Report'!$BB$2:$BB$8000='Active WWML'!S$4)*('ILC Report'!$F$2:$F$8000))</f>
        <v>0</v>
      </c>
      <c r="T149" s="28">
        <f>SUMPRODUCT(('ILC Report'!$A$2:$A$8000='Active WWML'!$A149)*('ILC Report'!$BB$2:$BB$8000='Active WWML'!T$4)*('ILC Report'!$F$2:$F$8000))</f>
        <v>0</v>
      </c>
      <c r="U149" s="28">
        <f>SUMPRODUCT(('ILC Report'!$A$2:$A$8000='Active WWML'!$A149)*('ILC Report'!$BB$2:$BB$8000='Active WWML'!U$4)*('ILC Report'!$F$2:$F$8000))</f>
        <v>0</v>
      </c>
      <c r="V149" s="28">
        <f>SUMPRODUCT(('ILC Report'!$A$2:$A$8000='Active WWML'!$A149)*('ILC Report'!$BB$2:$BB$8000='Active WWML'!V$4)*('ILC Report'!$F$2:$F$8000))</f>
        <v>0</v>
      </c>
      <c r="W149" s="28">
        <f>SUMPRODUCT(('ILC Report'!$A$2:$A$8000='Active WWML'!$A149)*('ILC Report'!$BB$2:$BB$8000='Active WWML'!W$4)*('ILC Report'!$F$2:$F$8000))</f>
        <v>0</v>
      </c>
      <c r="X149" s="28">
        <f>SUMPRODUCT(('ILC Report'!$A$2:$A$8000='Active WWML'!$A149)*('ILC Report'!$BB$2:$BB$8000='Active WWML'!X$4)*('ILC Report'!$F$2:$F$8000))</f>
        <v>0</v>
      </c>
      <c r="Y149" s="28">
        <f>SUMPRODUCT(('ILC Report'!$A$2:$A$8000='Active WWML'!$A149)*('ILC Report'!$BB$2:$BB$8000='Active WWML'!Y$4)*('ILC Report'!$F$2:$F$8000))</f>
        <v>0</v>
      </c>
      <c r="Z149" s="28">
        <f>SUMPRODUCT(('ILC Report'!$A$2:$A$8000='Active WWML'!$A149)*('ILC Report'!$BB$2:$BB$8000='Active WWML'!Z$4)*('ILC Report'!$F$2:$F$8000))</f>
        <v>0</v>
      </c>
      <c r="AA149" s="28">
        <f>SUMPRODUCT(('ILC Report'!$A$2:$A$8000='Active WWML'!$A149)*('ILC Report'!$BB$2:$BB$8000='Active WWML'!AA$4)*('ILC Report'!$F$2:$F$8000))</f>
        <v>0</v>
      </c>
      <c r="AB149" s="28">
        <f>SUMPRODUCT(('ILC Report'!$A$2:$A$8000='Active WWML'!$A149)*('ILC Report'!$BB$2:$BB$8000='Active WWML'!AB$4)*('ILC Report'!$F$2:$F$8000))</f>
        <v>0</v>
      </c>
      <c r="AC149" s="28">
        <f>SUMPRODUCT(('ILC Report'!$A$2:$A$8000='Active WWML'!$A149)*('ILC Report'!$BB$2:$BB$8000='Active WWML'!AC$4)*('ILC Report'!$F$2:$F$8000))</f>
        <v>0</v>
      </c>
      <c r="AD149" s="28">
        <f>SUMPRODUCT(('ILC Report'!$A$2:$A$8000='Active WWML'!$A149)*('ILC Report'!$BB$2:$BB$8000='Active WWML'!AD$4)*('ILC Report'!$F$2:$F$8000))</f>
        <v>0</v>
      </c>
      <c r="AE149" s="28">
        <f>SUMPRODUCT(('ILC Report'!$A$2:$A$8000='Active WWML'!$A149)*('ILC Report'!$BB$2:$BB$8000='Active WWML'!AE$4)*('ILC Report'!$F$2:$F$8000))</f>
        <v>0</v>
      </c>
      <c r="AG149" s="28">
        <f>SUMPRODUCT(('ILC Report'!$A$2:$A$8000='Active WWML'!$A149)*('ILC Report'!$H$2:$H$8000='Active WWML'!AG$4)*('ILC Report'!$F$2:$F$8000))</f>
        <v>0</v>
      </c>
      <c r="AH149" s="28">
        <f>SUMPRODUCT(('ILC Report'!$A$2:$A$8000='Active WWML'!$A149)*('ILC Report'!$H$2:$H$8000='Active WWML'!AH$4)*('ILC Report'!$F$2:$F$8000))</f>
        <v>0</v>
      </c>
      <c r="AI149" s="28">
        <f>SUMPRODUCT(('ILC Report'!$A$2:$A$8000='Active WWML'!$A149)*('ILC Report'!$H$2:$H$8000='Active WWML'!AI$4)*('ILC Report'!$F$2:$F$8000))</f>
        <v>0</v>
      </c>
      <c r="AJ149" s="28">
        <f>SUMPRODUCT(('ILC Report'!$A$2:$A$8000='Active WWML'!$A149)*('ILC Report'!$H$2:$H$8000='Active WWML'!AJ$4)*('ILC Report'!$F$2:$F$8000))</f>
        <v>0</v>
      </c>
      <c r="AK149" s="28">
        <f t="shared" si="11"/>
        <v>0</v>
      </c>
    </row>
    <row r="150" spans="1:37" x14ac:dyDescent="0.3">
      <c r="A150" s="40" t="s">
        <v>867</v>
      </c>
      <c r="B150" s="11" t="s">
        <v>1170</v>
      </c>
      <c r="C150" s="11" t="s">
        <v>1158</v>
      </c>
      <c r="D150" s="11" t="s">
        <v>1155</v>
      </c>
      <c r="E150" s="11" t="s">
        <v>1156</v>
      </c>
      <c r="G150" s="28">
        <f>SUMPRODUCT(('ILC Report'!$A$2:$A$8000='Active WWML'!$A150)*('ILC Report'!$BA$2:$BA$8000='Active WWML'!G$4)*('ILC Report'!$F$2:$F$8000))</f>
        <v>0</v>
      </c>
      <c r="H150" s="28">
        <f>SUMPRODUCT(('ILC Report'!$A$2:$A$8000='Active WWML'!$A150)*('ILC Report'!$BA$2:$BA$8000='Active WWML'!H$4)*('ILC Report'!$F$2:$F$8000))</f>
        <v>0</v>
      </c>
      <c r="I150" s="28">
        <f>SUMPRODUCT(('ILC Report'!$A$2:$A$8000='Active WWML'!$A150)*('ILC Report'!$BA$2:$BA$8000='Active WWML'!I$4)*('ILC Report'!$F$2:$F$8000))</f>
        <v>0</v>
      </c>
      <c r="K150" s="28" t="str">
        <f t="shared" si="8"/>
        <v>0</v>
      </c>
      <c r="L150" s="28" t="str">
        <f t="shared" si="9"/>
        <v>0</v>
      </c>
      <c r="M150" s="28" t="str">
        <f t="shared" si="10"/>
        <v>0</v>
      </c>
      <c r="O150" s="28">
        <f>SUMPRODUCT(('ILC Report'!$A$2:$A$8000='Active WWML'!$A150)*('ILC Report'!$BB$2:$BB$8000='Active WWML'!O$4)*('ILC Report'!$F$2:$F$8000))</f>
        <v>0</v>
      </c>
      <c r="P150" s="28">
        <f>SUMPRODUCT(('ILC Report'!$A$2:$A$8000='Active WWML'!$A150)*('ILC Report'!$BB$2:$BB$8000='Active WWML'!P$4)*('ILC Report'!$F$2:$F$8000))</f>
        <v>0</v>
      </c>
      <c r="Q150" s="28">
        <f>SUMPRODUCT(('ILC Report'!$A$2:$A$8000='Active WWML'!$A150)*('ILC Report'!$BB$2:$BB$8000='Active WWML'!Q$4)*('ILC Report'!$F$2:$F$8000))</f>
        <v>0</v>
      </c>
      <c r="R150" s="28">
        <f>SUMPRODUCT(('ILC Report'!$A$2:$A$8000='Active WWML'!$A150)*('ILC Report'!$BB$2:$BB$8000='Active WWML'!R$4)*('ILC Report'!$F$2:$F$8000))</f>
        <v>0</v>
      </c>
      <c r="S150" s="28">
        <f>SUMPRODUCT(('ILC Report'!$A$2:$A$8000='Active WWML'!$A150)*('ILC Report'!$BB$2:$BB$8000='Active WWML'!S$4)*('ILC Report'!$F$2:$F$8000))</f>
        <v>0</v>
      </c>
      <c r="T150" s="28">
        <f>SUMPRODUCT(('ILC Report'!$A$2:$A$8000='Active WWML'!$A150)*('ILC Report'!$BB$2:$BB$8000='Active WWML'!T$4)*('ILC Report'!$F$2:$F$8000))</f>
        <v>0</v>
      </c>
      <c r="U150" s="28">
        <f>SUMPRODUCT(('ILC Report'!$A$2:$A$8000='Active WWML'!$A150)*('ILC Report'!$BB$2:$BB$8000='Active WWML'!U$4)*('ILC Report'!$F$2:$F$8000))</f>
        <v>0</v>
      </c>
      <c r="V150" s="28">
        <f>SUMPRODUCT(('ILC Report'!$A$2:$A$8000='Active WWML'!$A150)*('ILC Report'!$BB$2:$BB$8000='Active WWML'!V$4)*('ILC Report'!$F$2:$F$8000))</f>
        <v>0</v>
      </c>
      <c r="W150" s="28">
        <f>SUMPRODUCT(('ILC Report'!$A$2:$A$8000='Active WWML'!$A150)*('ILC Report'!$BB$2:$BB$8000='Active WWML'!W$4)*('ILC Report'!$F$2:$F$8000))</f>
        <v>0</v>
      </c>
      <c r="X150" s="28">
        <f>SUMPRODUCT(('ILC Report'!$A$2:$A$8000='Active WWML'!$A150)*('ILC Report'!$BB$2:$BB$8000='Active WWML'!X$4)*('ILC Report'!$F$2:$F$8000))</f>
        <v>0</v>
      </c>
      <c r="Y150" s="28">
        <f>SUMPRODUCT(('ILC Report'!$A$2:$A$8000='Active WWML'!$A150)*('ILC Report'!$BB$2:$BB$8000='Active WWML'!Y$4)*('ILC Report'!$F$2:$F$8000))</f>
        <v>0</v>
      </c>
      <c r="Z150" s="28">
        <f>SUMPRODUCT(('ILC Report'!$A$2:$A$8000='Active WWML'!$A150)*('ILC Report'!$BB$2:$BB$8000='Active WWML'!Z$4)*('ILC Report'!$F$2:$F$8000))</f>
        <v>0</v>
      </c>
      <c r="AA150" s="28">
        <f>SUMPRODUCT(('ILC Report'!$A$2:$A$8000='Active WWML'!$A150)*('ILC Report'!$BB$2:$BB$8000='Active WWML'!AA$4)*('ILC Report'!$F$2:$F$8000))</f>
        <v>0</v>
      </c>
      <c r="AB150" s="28">
        <f>SUMPRODUCT(('ILC Report'!$A$2:$A$8000='Active WWML'!$A150)*('ILC Report'!$BB$2:$BB$8000='Active WWML'!AB$4)*('ILC Report'!$F$2:$F$8000))</f>
        <v>0</v>
      </c>
      <c r="AC150" s="28">
        <f>SUMPRODUCT(('ILC Report'!$A$2:$A$8000='Active WWML'!$A150)*('ILC Report'!$BB$2:$BB$8000='Active WWML'!AC$4)*('ILC Report'!$F$2:$F$8000))</f>
        <v>0</v>
      </c>
      <c r="AD150" s="28">
        <f>SUMPRODUCT(('ILC Report'!$A$2:$A$8000='Active WWML'!$A150)*('ILC Report'!$BB$2:$BB$8000='Active WWML'!AD$4)*('ILC Report'!$F$2:$F$8000))</f>
        <v>0</v>
      </c>
      <c r="AE150" s="28">
        <f>SUMPRODUCT(('ILC Report'!$A$2:$A$8000='Active WWML'!$A150)*('ILC Report'!$BB$2:$BB$8000='Active WWML'!AE$4)*('ILC Report'!$F$2:$F$8000))</f>
        <v>0</v>
      </c>
      <c r="AG150" s="28">
        <f>SUMPRODUCT(('ILC Report'!$A$2:$A$8000='Active WWML'!$A150)*('ILC Report'!$H$2:$H$8000='Active WWML'!AG$4)*('ILC Report'!$F$2:$F$8000))</f>
        <v>0</v>
      </c>
      <c r="AH150" s="28">
        <f>SUMPRODUCT(('ILC Report'!$A$2:$A$8000='Active WWML'!$A150)*('ILC Report'!$H$2:$H$8000='Active WWML'!AH$4)*('ILC Report'!$F$2:$F$8000))</f>
        <v>0</v>
      </c>
      <c r="AI150" s="28">
        <f>SUMPRODUCT(('ILC Report'!$A$2:$A$8000='Active WWML'!$A150)*('ILC Report'!$H$2:$H$8000='Active WWML'!AI$4)*('ILC Report'!$F$2:$F$8000))</f>
        <v>0</v>
      </c>
      <c r="AJ150" s="28">
        <f>SUMPRODUCT(('ILC Report'!$A$2:$A$8000='Active WWML'!$A150)*('ILC Report'!$H$2:$H$8000='Active WWML'!AJ$4)*('ILC Report'!$F$2:$F$8000))</f>
        <v>0</v>
      </c>
      <c r="AK150" s="28">
        <f t="shared" si="11"/>
        <v>0</v>
      </c>
    </row>
    <row r="151" spans="1:37" x14ac:dyDescent="0.3">
      <c r="A151" s="40">
        <v>95776</v>
      </c>
      <c r="B151" s="11" t="s">
        <v>1275</v>
      </c>
      <c r="C151" s="11" t="s">
        <v>1158</v>
      </c>
      <c r="D151" s="11" t="s">
        <v>1155</v>
      </c>
      <c r="E151" s="11" t="s">
        <v>1156</v>
      </c>
      <c r="G151" s="28">
        <f>SUMPRODUCT(('ILC Report'!$A$2:$A$8000='Active WWML'!$A151)*('ILC Report'!$BA$2:$BA$8000='Active WWML'!G$4)*('ILC Report'!$F$2:$F$8000))</f>
        <v>0</v>
      </c>
      <c r="H151" s="28">
        <f>SUMPRODUCT(('ILC Report'!$A$2:$A$8000='Active WWML'!$A151)*('ILC Report'!$BA$2:$BA$8000='Active WWML'!H$4)*('ILC Report'!$F$2:$F$8000))</f>
        <v>0</v>
      </c>
      <c r="I151" s="28">
        <f>SUMPRODUCT(('ILC Report'!$A$2:$A$8000='Active WWML'!$A151)*('ILC Report'!$BA$2:$BA$8000='Active WWML'!I$4)*('ILC Report'!$F$2:$F$8000))</f>
        <v>0</v>
      </c>
      <c r="K151" s="28" t="str">
        <f t="shared" si="8"/>
        <v>0</v>
      </c>
      <c r="L151" s="28" t="str">
        <f t="shared" si="9"/>
        <v>0</v>
      </c>
      <c r="M151" s="28" t="str">
        <f t="shared" si="10"/>
        <v>0</v>
      </c>
      <c r="O151" s="28">
        <f>SUMPRODUCT(('ILC Report'!$A$2:$A$8000='Active WWML'!$A151)*('ILC Report'!$BB$2:$BB$8000='Active WWML'!O$4)*('ILC Report'!$F$2:$F$8000))</f>
        <v>0</v>
      </c>
      <c r="P151" s="28">
        <f>SUMPRODUCT(('ILC Report'!$A$2:$A$8000='Active WWML'!$A151)*('ILC Report'!$BB$2:$BB$8000='Active WWML'!P$4)*('ILC Report'!$F$2:$F$8000))</f>
        <v>0</v>
      </c>
      <c r="Q151" s="28">
        <f>SUMPRODUCT(('ILC Report'!$A$2:$A$8000='Active WWML'!$A151)*('ILC Report'!$BB$2:$BB$8000='Active WWML'!Q$4)*('ILC Report'!$F$2:$F$8000))</f>
        <v>0</v>
      </c>
      <c r="R151" s="28">
        <f>SUMPRODUCT(('ILC Report'!$A$2:$A$8000='Active WWML'!$A151)*('ILC Report'!$BB$2:$BB$8000='Active WWML'!R$4)*('ILC Report'!$F$2:$F$8000))</f>
        <v>0</v>
      </c>
      <c r="S151" s="28">
        <f>SUMPRODUCT(('ILC Report'!$A$2:$A$8000='Active WWML'!$A151)*('ILC Report'!$BB$2:$BB$8000='Active WWML'!S$4)*('ILC Report'!$F$2:$F$8000))</f>
        <v>0</v>
      </c>
      <c r="T151" s="28">
        <f>SUMPRODUCT(('ILC Report'!$A$2:$A$8000='Active WWML'!$A151)*('ILC Report'!$BB$2:$BB$8000='Active WWML'!T$4)*('ILC Report'!$F$2:$F$8000))</f>
        <v>0</v>
      </c>
      <c r="U151" s="28">
        <f>SUMPRODUCT(('ILC Report'!$A$2:$A$8000='Active WWML'!$A151)*('ILC Report'!$BB$2:$BB$8000='Active WWML'!U$4)*('ILC Report'!$F$2:$F$8000))</f>
        <v>0</v>
      </c>
      <c r="V151" s="28">
        <f>SUMPRODUCT(('ILC Report'!$A$2:$A$8000='Active WWML'!$A151)*('ILC Report'!$BB$2:$BB$8000='Active WWML'!V$4)*('ILC Report'!$F$2:$F$8000))</f>
        <v>0</v>
      </c>
      <c r="W151" s="28">
        <f>SUMPRODUCT(('ILC Report'!$A$2:$A$8000='Active WWML'!$A151)*('ILC Report'!$BB$2:$BB$8000='Active WWML'!W$4)*('ILC Report'!$F$2:$F$8000))</f>
        <v>0</v>
      </c>
      <c r="X151" s="28">
        <f>SUMPRODUCT(('ILC Report'!$A$2:$A$8000='Active WWML'!$A151)*('ILC Report'!$BB$2:$BB$8000='Active WWML'!X$4)*('ILC Report'!$F$2:$F$8000))</f>
        <v>0</v>
      </c>
      <c r="Y151" s="28">
        <f>SUMPRODUCT(('ILC Report'!$A$2:$A$8000='Active WWML'!$A151)*('ILC Report'!$BB$2:$BB$8000='Active WWML'!Y$4)*('ILC Report'!$F$2:$F$8000))</f>
        <v>0</v>
      </c>
      <c r="Z151" s="28">
        <f>SUMPRODUCT(('ILC Report'!$A$2:$A$8000='Active WWML'!$A151)*('ILC Report'!$BB$2:$BB$8000='Active WWML'!Z$4)*('ILC Report'!$F$2:$F$8000))</f>
        <v>0</v>
      </c>
      <c r="AA151" s="28">
        <f>SUMPRODUCT(('ILC Report'!$A$2:$A$8000='Active WWML'!$A151)*('ILC Report'!$BB$2:$BB$8000='Active WWML'!AA$4)*('ILC Report'!$F$2:$F$8000))</f>
        <v>0</v>
      </c>
      <c r="AB151" s="28">
        <f>SUMPRODUCT(('ILC Report'!$A$2:$A$8000='Active WWML'!$A151)*('ILC Report'!$BB$2:$BB$8000='Active WWML'!AB$4)*('ILC Report'!$F$2:$F$8000))</f>
        <v>0</v>
      </c>
      <c r="AC151" s="28">
        <f>SUMPRODUCT(('ILC Report'!$A$2:$A$8000='Active WWML'!$A151)*('ILC Report'!$BB$2:$BB$8000='Active WWML'!AC$4)*('ILC Report'!$F$2:$F$8000))</f>
        <v>0</v>
      </c>
      <c r="AD151" s="28">
        <f>SUMPRODUCT(('ILC Report'!$A$2:$A$8000='Active WWML'!$A151)*('ILC Report'!$BB$2:$BB$8000='Active WWML'!AD$4)*('ILC Report'!$F$2:$F$8000))</f>
        <v>0</v>
      </c>
      <c r="AE151" s="28">
        <f>SUMPRODUCT(('ILC Report'!$A$2:$A$8000='Active WWML'!$A151)*('ILC Report'!$BB$2:$BB$8000='Active WWML'!AE$4)*('ILC Report'!$F$2:$F$8000))</f>
        <v>0</v>
      </c>
      <c r="AG151" s="28">
        <f>SUMPRODUCT(('ILC Report'!$A$2:$A$8000='Active WWML'!$A151)*('ILC Report'!$H$2:$H$8000='Active WWML'!AG$4)*('ILC Report'!$F$2:$F$8000))</f>
        <v>0</v>
      </c>
      <c r="AH151" s="28">
        <f>SUMPRODUCT(('ILC Report'!$A$2:$A$8000='Active WWML'!$A151)*('ILC Report'!$H$2:$H$8000='Active WWML'!AH$4)*('ILC Report'!$F$2:$F$8000))</f>
        <v>0</v>
      </c>
      <c r="AI151" s="28">
        <f>SUMPRODUCT(('ILC Report'!$A$2:$A$8000='Active WWML'!$A151)*('ILC Report'!$H$2:$H$8000='Active WWML'!AI$4)*('ILC Report'!$F$2:$F$8000))</f>
        <v>0</v>
      </c>
      <c r="AJ151" s="28">
        <f>SUMPRODUCT(('ILC Report'!$A$2:$A$8000='Active WWML'!$A151)*('ILC Report'!$H$2:$H$8000='Active WWML'!AJ$4)*('ILC Report'!$F$2:$F$8000))</f>
        <v>0</v>
      </c>
      <c r="AK151" s="28">
        <f t="shared" si="11"/>
        <v>0</v>
      </c>
    </row>
    <row r="152" spans="1:37" x14ac:dyDescent="0.3">
      <c r="A152" s="40">
        <v>915661</v>
      </c>
      <c r="B152" s="11" t="s">
        <v>1273</v>
      </c>
      <c r="C152" s="11" t="s">
        <v>51</v>
      </c>
      <c r="D152" s="11" t="s">
        <v>1155</v>
      </c>
      <c r="E152" s="11" t="s">
        <v>1156</v>
      </c>
      <c r="G152" s="28">
        <f>SUMPRODUCT(('ILC Report'!$A$2:$A$8000='Active WWML'!$A152)*('ILC Report'!$BA$2:$BA$8000='Active WWML'!G$4)*('ILC Report'!$F$2:$F$8000))</f>
        <v>0</v>
      </c>
      <c r="H152" s="28">
        <f>SUMPRODUCT(('ILC Report'!$A$2:$A$8000='Active WWML'!$A152)*('ILC Report'!$BA$2:$BA$8000='Active WWML'!H$4)*('ILC Report'!$F$2:$F$8000))</f>
        <v>0</v>
      </c>
      <c r="I152" s="28">
        <f>SUMPRODUCT(('ILC Report'!$A$2:$A$8000='Active WWML'!$A152)*('ILC Report'!$BA$2:$BA$8000='Active WWML'!I$4)*('ILC Report'!$F$2:$F$8000))</f>
        <v>0</v>
      </c>
      <c r="K152" s="28" t="str">
        <f t="shared" si="8"/>
        <v>0</v>
      </c>
      <c r="L152" s="28" t="str">
        <f t="shared" si="9"/>
        <v>0</v>
      </c>
      <c r="M152" s="28" t="str">
        <f t="shared" si="10"/>
        <v>0</v>
      </c>
      <c r="O152" s="28">
        <f>SUMPRODUCT(('ILC Report'!$A$2:$A$8000='Active WWML'!$A152)*('ILC Report'!$BB$2:$BB$8000='Active WWML'!O$4)*('ILC Report'!$F$2:$F$8000))</f>
        <v>0</v>
      </c>
      <c r="P152" s="28">
        <f>SUMPRODUCT(('ILC Report'!$A$2:$A$8000='Active WWML'!$A152)*('ILC Report'!$BB$2:$BB$8000='Active WWML'!P$4)*('ILC Report'!$F$2:$F$8000))</f>
        <v>0</v>
      </c>
      <c r="Q152" s="28">
        <f>SUMPRODUCT(('ILC Report'!$A$2:$A$8000='Active WWML'!$A152)*('ILC Report'!$BB$2:$BB$8000='Active WWML'!Q$4)*('ILC Report'!$F$2:$F$8000))</f>
        <v>0</v>
      </c>
      <c r="R152" s="28">
        <f>SUMPRODUCT(('ILC Report'!$A$2:$A$8000='Active WWML'!$A152)*('ILC Report'!$BB$2:$BB$8000='Active WWML'!R$4)*('ILC Report'!$F$2:$F$8000))</f>
        <v>0</v>
      </c>
      <c r="S152" s="28">
        <f>SUMPRODUCT(('ILC Report'!$A$2:$A$8000='Active WWML'!$A152)*('ILC Report'!$BB$2:$BB$8000='Active WWML'!S$4)*('ILC Report'!$F$2:$F$8000))</f>
        <v>0</v>
      </c>
      <c r="T152" s="28">
        <f>SUMPRODUCT(('ILC Report'!$A$2:$A$8000='Active WWML'!$A152)*('ILC Report'!$BB$2:$BB$8000='Active WWML'!T$4)*('ILC Report'!$F$2:$F$8000))</f>
        <v>0</v>
      </c>
      <c r="U152" s="28">
        <f>SUMPRODUCT(('ILC Report'!$A$2:$A$8000='Active WWML'!$A152)*('ILC Report'!$BB$2:$BB$8000='Active WWML'!U$4)*('ILC Report'!$F$2:$F$8000))</f>
        <v>0</v>
      </c>
      <c r="V152" s="28">
        <f>SUMPRODUCT(('ILC Report'!$A$2:$A$8000='Active WWML'!$A152)*('ILC Report'!$BB$2:$BB$8000='Active WWML'!V$4)*('ILC Report'!$F$2:$F$8000))</f>
        <v>0</v>
      </c>
      <c r="W152" s="28">
        <f>SUMPRODUCT(('ILC Report'!$A$2:$A$8000='Active WWML'!$A152)*('ILC Report'!$BB$2:$BB$8000='Active WWML'!W$4)*('ILC Report'!$F$2:$F$8000))</f>
        <v>0</v>
      </c>
      <c r="X152" s="28">
        <f>SUMPRODUCT(('ILC Report'!$A$2:$A$8000='Active WWML'!$A152)*('ILC Report'!$BB$2:$BB$8000='Active WWML'!X$4)*('ILC Report'!$F$2:$F$8000))</f>
        <v>0</v>
      </c>
      <c r="Y152" s="28">
        <f>SUMPRODUCT(('ILC Report'!$A$2:$A$8000='Active WWML'!$A152)*('ILC Report'!$BB$2:$BB$8000='Active WWML'!Y$4)*('ILC Report'!$F$2:$F$8000))</f>
        <v>0</v>
      </c>
      <c r="Z152" s="28">
        <f>SUMPRODUCT(('ILC Report'!$A$2:$A$8000='Active WWML'!$A152)*('ILC Report'!$BB$2:$BB$8000='Active WWML'!Z$4)*('ILC Report'!$F$2:$F$8000))</f>
        <v>0</v>
      </c>
      <c r="AA152" s="28">
        <f>SUMPRODUCT(('ILC Report'!$A$2:$A$8000='Active WWML'!$A152)*('ILC Report'!$BB$2:$BB$8000='Active WWML'!AA$4)*('ILC Report'!$F$2:$F$8000))</f>
        <v>0</v>
      </c>
      <c r="AB152" s="28">
        <f>SUMPRODUCT(('ILC Report'!$A$2:$A$8000='Active WWML'!$A152)*('ILC Report'!$BB$2:$BB$8000='Active WWML'!AB$4)*('ILC Report'!$F$2:$F$8000))</f>
        <v>0</v>
      </c>
      <c r="AC152" s="28">
        <f>SUMPRODUCT(('ILC Report'!$A$2:$A$8000='Active WWML'!$A152)*('ILC Report'!$BB$2:$BB$8000='Active WWML'!AC$4)*('ILC Report'!$F$2:$F$8000))</f>
        <v>0</v>
      </c>
      <c r="AD152" s="28">
        <f>SUMPRODUCT(('ILC Report'!$A$2:$A$8000='Active WWML'!$A152)*('ILC Report'!$BB$2:$BB$8000='Active WWML'!AD$4)*('ILC Report'!$F$2:$F$8000))</f>
        <v>0</v>
      </c>
      <c r="AE152" s="28">
        <f>SUMPRODUCT(('ILC Report'!$A$2:$A$8000='Active WWML'!$A152)*('ILC Report'!$BB$2:$BB$8000='Active WWML'!AE$4)*('ILC Report'!$F$2:$F$8000))</f>
        <v>0</v>
      </c>
      <c r="AG152" s="28">
        <f>SUMPRODUCT(('ILC Report'!$A$2:$A$8000='Active WWML'!$A152)*('ILC Report'!$H$2:$H$8000='Active WWML'!AG$4)*('ILC Report'!$F$2:$F$8000))</f>
        <v>0</v>
      </c>
      <c r="AH152" s="28">
        <f>SUMPRODUCT(('ILC Report'!$A$2:$A$8000='Active WWML'!$A152)*('ILC Report'!$H$2:$H$8000='Active WWML'!AH$4)*('ILC Report'!$F$2:$F$8000))</f>
        <v>0</v>
      </c>
      <c r="AI152" s="28">
        <f>SUMPRODUCT(('ILC Report'!$A$2:$A$8000='Active WWML'!$A152)*('ILC Report'!$H$2:$H$8000='Active WWML'!AI$4)*('ILC Report'!$F$2:$F$8000))</f>
        <v>0</v>
      </c>
      <c r="AJ152" s="28">
        <f>SUMPRODUCT(('ILC Report'!$A$2:$A$8000='Active WWML'!$A152)*('ILC Report'!$H$2:$H$8000='Active WWML'!AJ$4)*('ILC Report'!$F$2:$F$8000))</f>
        <v>0</v>
      </c>
      <c r="AK152" s="28">
        <f t="shared" si="11"/>
        <v>0</v>
      </c>
    </row>
    <row r="153" spans="1:37" x14ac:dyDescent="0.3">
      <c r="A153" s="40" t="s">
        <v>850</v>
      </c>
      <c r="B153" s="11" t="s">
        <v>1290</v>
      </c>
      <c r="C153" s="11" t="s">
        <v>1164</v>
      </c>
      <c r="D153" s="11" t="s">
        <v>1155</v>
      </c>
      <c r="E153" s="11" t="s">
        <v>1156</v>
      </c>
      <c r="G153" s="28">
        <f>SUMPRODUCT(('ILC Report'!$A$2:$A$8000='Active WWML'!$A153)*('ILC Report'!$BA$2:$BA$8000='Active WWML'!G$4)*('ILC Report'!$F$2:$F$8000))</f>
        <v>0</v>
      </c>
      <c r="H153" s="28">
        <f>SUMPRODUCT(('ILC Report'!$A$2:$A$8000='Active WWML'!$A153)*('ILC Report'!$BA$2:$BA$8000='Active WWML'!H$4)*('ILC Report'!$F$2:$F$8000))</f>
        <v>0</v>
      </c>
      <c r="I153" s="28">
        <f>SUMPRODUCT(('ILC Report'!$A$2:$A$8000='Active WWML'!$A153)*('ILC Report'!$BA$2:$BA$8000='Active WWML'!I$4)*('ILC Report'!$F$2:$F$8000))</f>
        <v>0</v>
      </c>
      <c r="K153" s="28" t="str">
        <f t="shared" si="8"/>
        <v>0</v>
      </c>
      <c r="L153" s="28" t="str">
        <f t="shared" si="9"/>
        <v>0</v>
      </c>
      <c r="M153" s="28" t="str">
        <f t="shared" si="10"/>
        <v>0</v>
      </c>
      <c r="O153" s="28">
        <f>SUMPRODUCT(('ILC Report'!$A$2:$A$8000='Active WWML'!$A153)*('ILC Report'!$BB$2:$BB$8000='Active WWML'!O$4)*('ILC Report'!$F$2:$F$8000))</f>
        <v>0</v>
      </c>
      <c r="P153" s="28">
        <f>SUMPRODUCT(('ILC Report'!$A$2:$A$8000='Active WWML'!$A153)*('ILC Report'!$BB$2:$BB$8000='Active WWML'!P$4)*('ILC Report'!$F$2:$F$8000))</f>
        <v>0</v>
      </c>
      <c r="Q153" s="28">
        <f>SUMPRODUCT(('ILC Report'!$A$2:$A$8000='Active WWML'!$A153)*('ILC Report'!$BB$2:$BB$8000='Active WWML'!Q$4)*('ILC Report'!$F$2:$F$8000))</f>
        <v>0</v>
      </c>
      <c r="R153" s="28">
        <f>SUMPRODUCT(('ILC Report'!$A$2:$A$8000='Active WWML'!$A153)*('ILC Report'!$BB$2:$BB$8000='Active WWML'!R$4)*('ILC Report'!$F$2:$F$8000))</f>
        <v>0</v>
      </c>
      <c r="S153" s="28">
        <f>SUMPRODUCT(('ILC Report'!$A$2:$A$8000='Active WWML'!$A153)*('ILC Report'!$BB$2:$BB$8000='Active WWML'!S$4)*('ILC Report'!$F$2:$F$8000))</f>
        <v>0</v>
      </c>
      <c r="T153" s="28">
        <f>SUMPRODUCT(('ILC Report'!$A$2:$A$8000='Active WWML'!$A153)*('ILC Report'!$BB$2:$BB$8000='Active WWML'!T$4)*('ILC Report'!$F$2:$F$8000))</f>
        <v>0</v>
      </c>
      <c r="U153" s="28">
        <f>SUMPRODUCT(('ILC Report'!$A$2:$A$8000='Active WWML'!$A153)*('ILC Report'!$BB$2:$BB$8000='Active WWML'!U$4)*('ILC Report'!$F$2:$F$8000))</f>
        <v>0</v>
      </c>
      <c r="V153" s="28">
        <f>SUMPRODUCT(('ILC Report'!$A$2:$A$8000='Active WWML'!$A153)*('ILC Report'!$BB$2:$BB$8000='Active WWML'!V$4)*('ILC Report'!$F$2:$F$8000))</f>
        <v>0</v>
      </c>
      <c r="W153" s="28">
        <f>SUMPRODUCT(('ILC Report'!$A$2:$A$8000='Active WWML'!$A153)*('ILC Report'!$BB$2:$BB$8000='Active WWML'!W$4)*('ILC Report'!$F$2:$F$8000))</f>
        <v>0</v>
      </c>
      <c r="X153" s="28">
        <f>SUMPRODUCT(('ILC Report'!$A$2:$A$8000='Active WWML'!$A153)*('ILC Report'!$BB$2:$BB$8000='Active WWML'!X$4)*('ILC Report'!$F$2:$F$8000))</f>
        <v>0</v>
      </c>
      <c r="Y153" s="28">
        <f>SUMPRODUCT(('ILC Report'!$A$2:$A$8000='Active WWML'!$A153)*('ILC Report'!$BB$2:$BB$8000='Active WWML'!Y$4)*('ILC Report'!$F$2:$F$8000))</f>
        <v>0</v>
      </c>
      <c r="Z153" s="28">
        <f>SUMPRODUCT(('ILC Report'!$A$2:$A$8000='Active WWML'!$A153)*('ILC Report'!$BB$2:$BB$8000='Active WWML'!Z$4)*('ILC Report'!$F$2:$F$8000))</f>
        <v>0</v>
      </c>
      <c r="AA153" s="28">
        <f>SUMPRODUCT(('ILC Report'!$A$2:$A$8000='Active WWML'!$A153)*('ILC Report'!$BB$2:$BB$8000='Active WWML'!AA$4)*('ILC Report'!$F$2:$F$8000))</f>
        <v>0</v>
      </c>
      <c r="AB153" s="28">
        <f>SUMPRODUCT(('ILC Report'!$A$2:$A$8000='Active WWML'!$A153)*('ILC Report'!$BB$2:$BB$8000='Active WWML'!AB$4)*('ILC Report'!$F$2:$F$8000))</f>
        <v>0</v>
      </c>
      <c r="AC153" s="28">
        <f>SUMPRODUCT(('ILC Report'!$A$2:$A$8000='Active WWML'!$A153)*('ILC Report'!$BB$2:$BB$8000='Active WWML'!AC$4)*('ILC Report'!$F$2:$F$8000))</f>
        <v>0</v>
      </c>
      <c r="AD153" s="28">
        <f>SUMPRODUCT(('ILC Report'!$A$2:$A$8000='Active WWML'!$A153)*('ILC Report'!$BB$2:$BB$8000='Active WWML'!AD$4)*('ILC Report'!$F$2:$F$8000))</f>
        <v>0</v>
      </c>
      <c r="AE153" s="28">
        <f>SUMPRODUCT(('ILC Report'!$A$2:$A$8000='Active WWML'!$A153)*('ILC Report'!$BB$2:$BB$8000='Active WWML'!AE$4)*('ILC Report'!$F$2:$F$8000))</f>
        <v>0</v>
      </c>
      <c r="AG153" s="28">
        <f>SUMPRODUCT(('ILC Report'!$A$2:$A$8000='Active WWML'!$A153)*('ILC Report'!$H$2:$H$8000='Active WWML'!AG$4)*('ILC Report'!$F$2:$F$8000))</f>
        <v>0</v>
      </c>
      <c r="AH153" s="28">
        <f>SUMPRODUCT(('ILC Report'!$A$2:$A$8000='Active WWML'!$A153)*('ILC Report'!$H$2:$H$8000='Active WWML'!AH$4)*('ILC Report'!$F$2:$F$8000))</f>
        <v>0</v>
      </c>
      <c r="AI153" s="28">
        <f>SUMPRODUCT(('ILC Report'!$A$2:$A$8000='Active WWML'!$A153)*('ILC Report'!$H$2:$H$8000='Active WWML'!AI$4)*('ILC Report'!$F$2:$F$8000))</f>
        <v>0</v>
      </c>
      <c r="AJ153" s="28">
        <f>SUMPRODUCT(('ILC Report'!$A$2:$A$8000='Active WWML'!$A153)*('ILC Report'!$H$2:$H$8000='Active WWML'!AJ$4)*('ILC Report'!$F$2:$F$8000))</f>
        <v>0</v>
      </c>
      <c r="AK153" s="28">
        <f t="shared" si="11"/>
        <v>0</v>
      </c>
    </row>
    <row r="154" spans="1:37" x14ac:dyDescent="0.3">
      <c r="A154" s="40" t="s">
        <v>871</v>
      </c>
      <c r="B154" s="11" t="s">
        <v>1297</v>
      </c>
      <c r="C154" s="11" t="s">
        <v>1164</v>
      </c>
      <c r="D154" s="11" t="s">
        <v>1155</v>
      </c>
      <c r="E154" s="11" t="s">
        <v>1156</v>
      </c>
      <c r="G154" s="28">
        <f>SUMPRODUCT(('ILC Report'!$A$2:$A$8000='Active WWML'!$A154)*('ILC Report'!$BA$2:$BA$8000='Active WWML'!G$4)*('ILC Report'!$F$2:$F$8000))</f>
        <v>0</v>
      </c>
      <c r="H154" s="28">
        <f>SUMPRODUCT(('ILC Report'!$A$2:$A$8000='Active WWML'!$A154)*('ILC Report'!$BA$2:$BA$8000='Active WWML'!H$4)*('ILC Report'!$F$2:$F$8000))</f>
        <v>0</v>
      </c>
      <c r="I154" s="28">
        <f>SUMPRODUCT(('ILC Report'!$A$2:$A$8000='Active WWML'!$A154)*('ILC Report'!$BA$2:$BA$8000='Active WWML'!I$4)*('ILC Report'!$F$2:$F$8000))</f>
        <v>0</v>
      </c>
      <c r="K154" s="28" t="str">
        <f t="shared" si="8"/>
        <v>0</v>
      </c>
      <c r="L154" s="28" t="str">
        <f t="shared" si="9"/>
        <v>0</v>
      </c>
      <c r="M154" s="28" t="str">
        <f t="shared" si="10"/>
        <v>0</v>
      </c>
      <c r="O154" s="28">
        <f>SUMPRODUCT(('ILC Report'!$A$2:$A$8000='Active WWML'!$A154)*('ILC Report'!$BB$2:$BB$8000='Active WWML'!O$4)*('ILC Report'!$F$2:$F$8000))</f>
        <v>0</v>
      </c>
      <c r="P154" s="28">
        <f>SUMPRODUCT(('ILC Report'!$A$2:$A$8000='Active WWML'!$A154)*('ILC Report'!$BB$2:$BB$8000='Active WWML'!P$4)*('ILC Report'!$F$2:$F$8000))</f>
        <v>0</v>
      </c>
      <c r="Q154" s="28">
        <f>SUMPRODUCT(('ILC Report'!$A$2:$A$8000='Active WWML'!$A154)*('ILC Report'!$BB$2:$BB$8000='Active WWML'!Q$4)*('ILC Report'!$F$2:$F$8000))</f>
        <v>0</v>
      </c>
      <c r="R154" s="28">
        <f>SUMPRODUCT(('ILC Report'!$A$2:$A$8000='Active WWML'!$A154)*('ILC Report'!$BB$2:$BB$8000='Active WWML'!R$4)*('ILC Report'!$F$2:$F$8000))</f>
        <v>0</v>
      </c>
      <c r="S154" s="28">
        <f>SUMPRODUCT(('ILC Report'!$A$2:$A$8000='Active WWML'!$A154)*('ILC Report'!$BB$2:$BB$8000='Active WWML'!S$4)*('ILC Report'!$F$2:$F$8000))</f>
        <v>0</v>
      </c>
      <c r="T154" s="28">
        <f>SUMPRODUCT(('ILC Report'!$A$2:$A$8000='Active WWML'!$A154)*('ILC Report'!$BB$2:$BB$8000='Active WWML'!T$4)*('ILC Report'!$F$2:$F$8000))</f>
        <v>0</v>
      </c>
      <c r="U154" s="28">
        <f>SUMPRODUCT(('ILC Report'!$A$2:$A$8000='Active WWML'!$A154)*('ILC Report'!$BB$2:$BB$8000='Active WWML'!U$4)*('ILC Report'!$F$2:$F$8000))</f>
        <v>0</v>
      </c>
      <c r="V154" s="28">
        <f>SUMPRODUCT(('ILC Report'!$A$2:$A$8000='Active WWML'!$A154)*('ILC Report'!$BB$2:$BB$8000='Active WWML'!V$4)*('ILC Report'!$F$2:$F$8000))</f>
        <v>0</v>
      </c>
      <c r="W154" s="28">
        <f>SUMPRODUCT(('ILC Report'!$A$2:$A$8000='Active WWML'!$A154)*('ILC Report'!$BB$2:$BB$8000='Active WWML'!W$4)*('ILC Report'!$F$2:$F$8000))</f>
        <v>0</v>
      </c>
      <c r="X154" s="28">
        <f>SUMPRODUCT(('ILC Report'!$A$2:$A$8000='Active WWML'!$A154)*('ILC Report'!$BB$2:$BB$8000='Active WWML'!X$4)*('ILC Report'!$F$2:$F$8000))</f>
        <v>0</v>
      </c>
      <c r="Y154" s="28">
        <f>SUMPRODUCT(('ILC Report'!$A$2:$A$8000='Active WWML'!$A154)*('ILC Report'!$BB$2:$BB$8000='Active WWML'!Y$4)*('ILC Report'!$F$2:$F$8000))</f>
        <v>0</v>
      </c>
      <c r="Z154" s="28">
        <f>SUMPRODUCT(('ILC Report'!$A$2:$A$8000='Active WWML'!$A154)*('ILC Report'!$BB$2:$BB$8000='Active WWML'!Z$4)*('ILC Report'!$F$2:$F$8000))</f>
        <v>0</v>
      </c>
      <c r="AA154" s="28">
        <f>SUMPRODUCT(('ILC Report'!$A$2:$A$8000='Active WWML'!$A154)*('ILC Report'!$BB$2:$BB$8000='Active WWML'!AA$4)*('ILC Report'!$F$2:$F$8000))</f>
        <v>0</v>
      </c>
      <c r="AB154" s="28">
        <f>SUMPRODUCT(('ILC Report'!$A$2:$A$8000='Active WWML'!$A154)*('ILC Report'!$BB$2:$BB$8000='Active WWML'!AB$4)*('ILC Report'!$F$2:$F$8000))</f>
        <v>0</v>
      </c>
      <c r="AC154" s="28">
        <f>SUMPRODUCT(('ILC Report'!$A$2:$A$8000='Active WWML'!$A154)*('ILC Report'!$BB$2:$BB$8000='Active WWML'!AC$4)*('ILC Report'!$F$2:$F$8000))</f>
        <v>0</v>
      </c>
      <c r="AD154" s="28">
        <f>SUMPRODUCT(('ILC Report'!$A$2:$A$8000='Active WWML'!$A154)*('ILC Report'!$BB$2:$BB$8000='Active WWML'!AD$4)*('ILC Report'!$F$2:$F$8000))</f>
        <v>0</v>
      </c>
      <c r="AE154" s="28">
        <f>SUMPRODUCT(('ILC Report'!$A$2:$A$8000='Active WWML'!$A154)*('ILC Report'!$BB$2:$BB$8000='Active WWML'!AE$4)*('ILC Report'!$F$2:$F$8000))</f>
        <v>0</v>
      </c>
      <c r="AG154" s="28">
        <f>SUMPRODUCT(('ILC Report'!$A$2:$A$8000='Active WWML'!$A154)*('ILC Report'!$H$2:$H$8000='Active WWML'!AG$4)*('ILC Report'!$F$2:$F$8000))</f>
        <v>0</v>
      </c>
      <c r="AH154" s="28">
        <f>SUMPRODUCT(('ILC Report'!$A$2:$A$8000='Active WWML'!$A154)*('ILC Report'!$H$2:$H$8000='Active WWML'!AH$4)*('ILC Report'!$F$2:$F$8000))</f>
        <v>0</v>
      </c>
      <c r="AI154" s="28">
        <f>SUMPRODUCT(('ILC Report'!$A$2:$A$8000='Active WWML'!$A154)*('ILC Report'!$H$2:$H$8000='Active WWML'!AI$4)*('ILC Report'!$F$2:$F$8000))</f>
        <v>0</v>
      </c>
      <c r="AJ154" s="28">
        <f>SUMPRODUCT(('ILC Report'!$A$2:$A$8000='Active WWML'!$A154)*('ILC Report'!$H$2:$H$8000='Active WWML'!AJ$4)*('ILC Report'!$F$2:$F$8000))</f>
        <v>0</v>
      </c>
      <c r="AK154" s="28">
        <f t="shared" si="11"/>
        <v>0</v>
      </c>
    </row>
    <row r="155" spans="1:37" x14ac:dyDescent="0.3">
      <c r="A155" s="40" t="s">
        <v>910</v>
      </c>
      <c r="B155" s="11" t="s">
        <v>1327</v>
      </c>
      <c r="C155" s="11" t="s">
        <v>1163</v>
      </c>
      <c r="D155" s="11" t="s">
        <v>1155</v>
      </c>
      <c r="E155" s="11" t="s">
        <v>1156</v>
      </c>
      <c r="G155" s="28">
        <f>SUMPRODUCT(('ILC Report'!$A$2:$A$8000='Active WWML'!$A155)*('ILC Report'!$BA$2:$BA$8000='Active WWML'!G$4)*('ILC Report'!$F$2:$F$8000))</f>
        <v>0</v>
      </c>
      <c r="H155" s="28">
        <f>SUMPRODUCT(('ILC Report'!$A$2:$A$8000='Active WWML'!$A155)*('ILC Report'!$BA$2:$BA$8000='Active WWML'!H$4)*('ILC Report'!$F$2:$F$8000))</f>
        <v>0</v>
      </c>
      <c r="I155" s="28">
        <f>SUMPRODUCT(('ILC Report'!$A$2:$A$8000='Active WWML'!$A155)*('ILC Report'!$BA$2:$BA$8000='Active WWML'!I$4)*('ILC Report'!$F$2:$F$8000))</f>
        <v>0</v>
      </c>
      <c r="K155" s="28" t="str">
        <f t="shared" si="8"/>
        <v>0</v>
      </c>
      <c r="L155" s="28" t="str">
        <f t="shared" si="9"/>
        <v>0</v>
      </c>
      <c r="M155" s="28" t="str">
        <f t="shared" si="10"/>
        <v>0</v>
      </c>
      <c r="O155" s="28">
        <f>SUMPRODUCT(('ILC Report'!$A$2:$A$8000='Active WWML'!$A155)*('ILC Report'!$BB$2:$BB$8000='Active WWML'!O$4)*('ILC Report'!$F$2:$F$8000))</f>
        <v>0</v>
      </c>
      <c r="P155" s="28">
        <f>SUMPRODUCT(('ILC Report'!$A$2:$A$8000='Active WWML'!$A155)*('ILC Report'!$BB$2:$BB$8000='Active WWML'!P$4)*('ILC Report'!$F$2:$F$8000))</f>
        <v>0</v>
      </c>
      <c r="Q155" s="28">
        <f>SUMPRODUCT(('ILC Report'!$A$2:$A$8000='Active WWML'!$A155)*('ILC Report'!$BB$2:$BB$8000='Active WWML'!Q$4)*('ILC Report'!$F$2:$F$8000))</f>
        <v>0</v>
      </c>
      <c r="R155" s="28">
        <f>SUMPRODUCT(('ILC Report'!$A$2:$A$8000='Active WWML'!$A155)*('ILC Report'!$BB$2:$BB$8000='Active WWML'!R$4)*('ILC Report'!$F$2:$F$8000))</f>
        <v>0</v>
      </c>
      <c r="S155" s="28">
        <f>SUMPRODUCT(('ILC Report'!$A$2:$A$8000='Active WWML'!$A155)*('ILC Report'!$BB$2:$BB$8000='Active WWML'!S$4)*('ILC Report'!$F$2:$F$8000))</f>
        <v>0</v>
      </c>
      <c r="T155" s="28">
        <f>SUMPRODUCT(('ILC Report'!$A$2:$A$8000='Active WWML'!$A155)*('ILC Report'!$BB$2:$BB$8000='Active WWML'!T$4)*('ILC Report'!$F$2:$F$8000))</f>
        <v>0</v>
      </c>
      <c r="U155" s="28">
        <f>SUMPRODUCT(('ILC Report'!$A$2:$A$8000='Active WWML'!$A155)*('ILC Report'!$BB$2:$BB$8000='Active WWML'!U$4)*('ILC Report'!$F$2:$F$8000))</f>
        <v>0</v>
      </c>
      <c r="V155" s="28">
        <f>SUMPRODUCT(('ILC Report'!$A$2:$A$8000='Active WWML'!$A155)*('ILC Report'!$BB$2:$BB$8000='Active WWML'!V$4)*('ILC Report'!$F$2:$F$8000))</f>
        <v>0</v>
      </c>
      <c r="W155" s="28">
        <f>SUMPRODUCT(('ILC Report'!$A$2:$A$8000='Active WWML'!$A155)*('ILC Report'!$BB$2:$BB$8000='Active WWML'!W$4)*('ILC Report'!$F$2:$F$8000))</f>
        <v>0</v>
      </c>
      <c r="X155" s="28">
        <f>SUMPRODUCT(('ILC Report'!$A$2:$A$8000='Active WWML'!$A155)*('ILC Report'!$BB$2:$BB$8000='Active WWML'!X$4)*('ILC Report'!$F$2:$F$8000))</f>
        <v>0</v>
      </c>
      <c r="Y155" s="28">
        <f>SUMPRODUCT(('ILC Report'!$A$2:$A$8000='Active WWML'!$A155)*('ILC Report'!$BB$2:$BB$8000='Active WWML'!Y$4)*('ILC Report'!$F$2:$F$8000))</f>
        <v>0</v>
      </c>
      <c r="Z155" s="28">
        <f>SUMPRODUCT(('ILC Report'!$A$2:$A$8000='Active WWML'!$A155)*('ILC Report'!$BB$2:$BB$8000='Active WWML'!Z$4)*('ILC Report'!$F$2:$F$8000))</f>
        <v>0</v>
      </c>
      <c r="AA155" s="28">
        <f>SUMPRODUCT(('ILC Report'!$A$2:$A$8000='Active WWML'!$A155)*('ILC Report'!$BB$2:$BB$8000='Active WWML'!AA$4)*('ILC Report'!$F$2:$F$8000))</f>
        <v>0</v>
      </c>
      <c r="AB155" s="28">
        <f>SUMPRODUCT(('ILC Report'!$A$2:$A$8000='Active WWML'!$A155)*('ILC Report'!$BB$2:$BB$8000='Active WWML'!AB$4)*('ILC Report'!$F$2:$F$8000))</f>
        <v>0</v>
      </c>
      <c r="AC155" s="28">
        <f>SUMPRODUCT(('ILC Report'!$A$2:$A$8000='Active WWML'!$A155)*('ILC Report'!$BB$2:$BB$8000='Active WWML'!AC$4)*('ILC Report'!$F$2:$F$8000))</f>
        <v>0</v>
      </c>
      <c r="AD155" s="28">
        <f>SUMPRODUCT(('ILC Report'!$A$2:$A$8000='Active WWML'!$A155)*('ILC Report'!$BB$2:$BB$8000='Active WWML'!AD$4)*('ILC Report'!$F$2:$F$8000))</f>
        <v>0</v>
      </c>
      <c r="AE155" s="28">
        <f>SUMPRODUCT(('ILC Report'!$A$2:$A$8000='Active WWML'!$A155)*('ILC Report'!$BB$2:$BB$8000='Active WWML'!AE$4)*('ILC Report'!$F$2:$F$8000))</f>
        <v>0</v>
      </c>
      <c r="AG155" s="28">
        <f>SUMPRODUCT(('ILC Report'!$A$2:$A$8000='Active WWML'!$A155)*('ILC Report'!$H$2:$H$8000='Active WWML'!AG$4)*('ILC Report'!$F$2:$F$8000))</f>
        <v>0</v>
      </c>
      <c r="AH155" s="28">
        <f>SUMPRODUCT(('ILC Report'!$A$2:$A$8000='Active WWML'!$A155)*('ILC Report'!$H$2:$H$8000='Active WWML'!AH$4)*('ILC Report'!$F$2:$F$8000))</f>
        <v>0</v>
      </c>
      <c r="AI155" s="28">
        <f>SUMPRODUCT(('ILC Report'!$A$2:$A$8000='Active WWML'!$A155)*('ILC Report'!$H$2:$H$8000='Active WWML'!AI$4)*('ILC Report'!$F$2:$F$8000))</f>
        <v>0</v>
      </c>
      <c r="AJ155" s="28">
        <f>SUMPRODUCT(('ILC Report'!$A$2:$A$8000='Active WWML'!$A155)*('ILC Report'!$H$2:$H$8000='Active WWML'!AJ$4)*('ILC Report'!$F$2:$F$8000))</f>
        <v>0</v>
      </c>
      <c r="AK155" s="28">
        <f t="shared" si="11"/>
        <v>0</v>
      </c>
    </row>
    <row r="156" spans="1:37" x14ac:dyDescent="0.3">
      <c r="A156" s="40" t="s">
        <v>875</v>
      </c>
      <c r="B156" s="11" t="s">
        <v>1166</v>
      </c>
      <c r="C156" s="11" t="s">
        <v>1163</v>
      </c>
      <c r="D156" s="11" t="s">
        <v>1155</v>
      </c>
      <c r="E156" s="11" t="s">
        <v>1156</v>
      </c>
      <c r="G156" s="28">
        <f>SUMPRODUCT(('ILC Report'!$A$2:$A$8000='Active WWML'!$A156)*('ILC Report'!$BA$2:$BA$8000='Active WWML'!G$4)*('ILC Report'!$F$2:$F$8000))</f>
        <v>0</v>
      </c>
      <c r="H156" s="28">
        <f>SUMPRODUCT(('ILC Report'!$A$2:$A$8000='Active WWML'!$A156)*('ILC Report'!$BA$2:$BA$8000='Active WWML'!H$4)*('ILC Report'!$F$2:$F$8000))</f>
        <v>0</v>
      </c>
      <c r="I156" s="28">
        <f>SUMPRODUCT(('ILC Report'!$A$2:$A$8000='Active WWML'!$A156)*('ILC Report'!$BA$2:$BA$8000='Active WWML'!I$4)*('ILC Report'!$F$2:$F$8000))</f>
        <v>0</v>
      </c>
      <c r="K156" s="28" t="str">
        <f t="shared" si="8"/>
        <v>0</v>
      </c>
      <c r="L156" s="28" t="str">
        <f t="shared" si="9"/>
        <v>0</v>
      </c>
      <c r="M156" s="28" t="str">
        <f t="shared" si="10"/>
        <v>0</v>
      </c>
      <c r="O156" s="28">
        <f>SUMPRODUCT(('ILC Report'!$A$2:$A$8000='Active WWML'!$A156)*('ILC Report'!$BB$2:$BB$8000='Active WWML'!O$4)*('ILC Report'!$F$2:$F$8000))</f>
        <v>0</v>
      </c>
      <c r="P156" s="28">
        <f>SUMPRODUCT(('ILC Report'!$A$2:$A$8000='Active WWML'!$A156)*('ILC Report'!$BB$2:$BB$8000='Active WWML'!P$4)*('ILC Report'!$F$2:$F$8000))</f>
        <v>0</v>
      </c>
      <c r="Q156" s="28">
        <f>SUMPRODUCT(('ILC Report'!$A$2:$A$8000='Active WWML'!$A156)*('ILC Report'!$BB$2:$BB$8000='Active WWML'!Q$4)*('ILC Report'!$F$2:$F$8000))</f>
        <v>0</v>
      </c>
      <c r="R156" s="28">
        <f>SUMPRODUCT(('ILC Report'!$A$2:$A$8000='Active WWML'!$A156)*('ILC Report'!$BB$2:$BB$8000='Active WWML'!R$4)*('ILC Report'!$F$2:$F$8000))</f>
        <v>0</v>
      </c>
      <c r="S156" s="28">
        <f>SUMPRODUCT(('ILC Report'!$A$2:$A$8000='Active WWML'!$A156)*('ILC Report'!$BB$2:$BB$8000='Active WWML'!S$4)*('ILC Report'!$F$2:$F$8000))</f>
        <v>0</v>
      </c>
      <c r="T156" s="28">
        <f>SUMPRODUCT(('ILC Report'!$A$2:$A$8000='Active WWML'!$A156)*('ILC Report'!$BB$2:$BB$8000='Active WWML'!T$4)*('ILC Report'!$F$2:$F$8000))</f>
        <v>0</v>
      </c>
      <c r="U156" s="28">
        <f>SUMPRODUCT(('ILC Report'!$A$2:$A$8000='Active WWML'!$A156)*('ILC Report'!$BB$2:$BB$8000='Active WWML'!U$4)*('ILC Report'!$F$2:$F$8000))</f>
        <v>0</v>
      </c>
      <c r="V156" s="28">
        <f>SUMPRODUCT(('ILC Report'!$A$2:$A$8000='Active WWML'!$A156)*('ILC Report'!$BB$2:$BB$8000='Active WWML'!V$4)*('ILC Report'!$F$2:$F$8000))</f>
        <v>0</v>
      </c>
      <c r="W156" s="28">
        <f>SUMPRODUCT(('ILC Report'!$A$2:$A$8000='Active WWML'!$A156)*('ILC Report'!$BB$2:$BB$8000='Active WWML'!W$4)*('ILC Report'!$F$2:$F$8000))</f>
        <v>0</v>
      </c>
      <c r="X156" s="28">
        <f>SUMPRODUCT(('ILC Report'!$A$2:$A$8000='Active WWML'!$A156)*('ILC Report'!$BB$2:$BB$8000='Active WWML'!X$4)*('ILC Report'!$F$2:$F$8000))</f>
        <v>0</v>
      </c>
      <c r="Y156" s="28">
        <f>SUMPRODUCT(('ILC Report'!$A$2:$A$8000='Active WWML'!$A156)*('ILC Report'!$BB$2:$BB$8000='Active WWML'!Y$4)*('ILC Report'!$F$2:$F$8000))</f>
        <v>0</v>
      </c>
      <c r="Z156" s="28">
        <f>SUMPRODUCT(('ILC Report'!$A$2:$A$8000='Active WWML'!$A156)*('ILC Report'!$BB$2:$BB$8000='Active WWML'!Z$4)*('ILC Report'!$F$2:$F$8000))</f>
        <v>0</v>
      </c>
      <c r="AA156" s="28">
        <f>SUMPRODUCT(('ILC Report'!$A$2:$A$8000='Active WWML'!$A156)*('ILC Report'!$BB$2:$BB$8000='Active WWML'!AA$4)*('ILC Report'!$F$2:$F$8000))</f>
        <v>0</v>
      </c>
      <c r="AB156" s="28">
        <f>SUMPRODUCT(('ILC Report'!$A$2:$A$8000='Active WWML'!$A156)*('ILC Report'!$BB$2:$BB$8000='Active WWML'!AB$4)*('ILC Report'!$F$2:$F$8000))</f>
        <v>0</v>
      </c>
      <c r="AC156" s="28">
        <f>SUMPRODUCT(('ILC Report'!$A$2:$A$8000='Active WWML'!$A156)*('ILC Report'!$BB$2:$BB$8000='Active WWML'!AC$4)*('ILC Report'!$F$2:$F$8000))</f>
        <v>0</v>
      </c>
      <c r="AD156" s="28">
        <f>SUMPRODUCT(('ILC Report'!$A$2:$A$8000='Active WWML'!$A156)*('ILC Report'!$BB$2:$BB$8000='Active WWML'!AD$4)*('ILC Report'!$F$2:$F$8000))</f>
        <v>0</v>
      </c>
      <c r="AE156" s="28">
        <f>SUMPRODUCT(('ILC Report'!$A$2:$A$8000='Active WWML'!$A156)*('ILC Report'!$BB$2:$BB$8000='Active WWML'!AE$4)*('ILC Report'!$F$2:$F$8000))</f>
        <v>0</v>
      </c>
      <c r="AG156" s="28">
        <f>SUMPRODUCT(('ILC Report'!$A$2:$A$8000='Active WWML'!$A156)*('ILC Report'!$H$2:$H$8000='Active WWML'!AG$4)*('ILC Report'!$F$2:$F$8000))</f>
        <v>0</v>
      </c>
      <c r="AH156" s="28">
        <f>SUMPRODUCT(('ILC Report'!$A$2:$A$8000='Active WWML'!$A156)*('ILC Report'!$H$2:$H$8000='Active WWML'!AH$4)*('ILC Report'!$F$2:$F$8000))</f>
        <v>0</v>
      </c>
      <c r="AI156" s="28">
        <f>SUMPRODUCT(('ILC Report'!$A$2:$A$8000='Active WWML'!$A156)*('ILC Report'!$H$2:$H$8000='Active WWML'!AI$4)*('ILC Report'!$F$2:$F$8000))</f>
        <v>0</v>
      </c>
      <c r="AJ156" s="28">
        <f>SUMPRODUCT(('ILC Report'!$A$2:$A$8000='Active WWML'!$A156)*('ILC Report'!$H$2:$H$8000='Active WWML'!AJ$4)*('ILC Report'!$F$2:$F$8000))</f>
        <v>0</v>
      </c>
      <c r="AK156" s="28">
        <f t="shared" si="11"/>
        <v>0</v>
      </c>
    </row>
    <row r="157" spans="1:37" x14ac:dyDescent="0.3">
      <c r="A157" s="40" t="s">
        <v>896</v>
      </c>
      <c r="B157" s="11" t="s">
        <v>1312</v>
      </c>
      <c r="C157" s="11" t="s">
        <v>1163</v>
      </c>
      <c r="D157" s="11" t="s">
        <v>1155</v>
      </c>
      <c r="E157" s="11" t="s">
        <v>1156</v>
      </c>
      <c r="G157" s="28">
        <f>SUMPRODUCT(('ILC Report'!$A$2:$A$8000='Active WWML'!$A157)*('ILC Report'!$BA$2:$BA$8000='Active WWML'!G$4)*('ILC Report'!$F$2:$F$8000))</f>
        <v>0</v>
      </c>
      <c r="H157" s="28">
        <f>SUMPRODUCT(('ILC Report'!$A$2:$A$8000='Active WWML'!$A157)*('ILC Report'!$BA$2:$BA$8000='Active WWML'!H$4)*('ILC Report'!$F$2:$F$8000))</f>
        <v>0</v>
      </c>
      <c r="I157" s="28">
        <f>SUMPRODUCT(('ILC Report'!$A$2:$A$8000='Active WWML'!$A157)*('ILC Report'!$BA$2:$BA$8000='Active WWML'!I$4)*('ILC Report'!$F$2:$F$8000))</f>
        <v>0</v>
      </c>
      <c r="K157" s="28" t="str">
        <f t="shared" si="8"/>
        <v>0</v>
      </c>
      <c r="L157" s="28" t="str">
        <f t="shared" si="9"/>
        <v>0</v>
      </c>
      <c r="M157" s="28" t="str">
        <f t="shared" si="10"/>
        <v>0</v>
      </c>
      <c r="O157" s="28">
        <f>SUMPRODUCT(('ILC Report'!$A$2:$A$8000='Active WWML'!$A157)*('ILC Report'!$BB$2:$BB$8000='Active WWML'!O$4)*('ILC Report'!$F$2:$F$8000))</f>
        <v>0</v>
      </c>
      <c r="P157" s="28">
        <f>SUMPRODUCT(('ILC Report'!$A$2:$A$8000='Active WWML'!$A157)*('ILC Report'!$BB$2:$BB$8000='Active WWML'!P$4)*('ILC Report'!$F$2:$F$8000))</f>
        <v>0</v>
      </c>
      <c r="Q157" s="28">
        <f>SUMPRODUCT(('ILC Report'!$A$2:$A$8000='Active WWML'!$A157)*('ILC Report'!$BB$2:$BB$8000='Active WWML'!Q$4)*('ILC Report'!$F$2:$F$8000))</f>
        <v>0</v>
      </c>
      <c r="R157" s="28">
        <f>SUMPRODUCT(('ILC Report'!$A$2:$A$8000='Active WWML'!$A157)*('ILC Report'!$BB$2:$BB$8000='Active WWML'!R$4)*('ILC Report'!$F$2:$F$8000))</f>
        <v>0</v>
      </c>
      <c r="S157" s="28">
        <f>SUMPRODUCT(('ILC Report'!$A$2:$A$8000='Active WWML'!$A157)*('ILC Report'!$BB$2:$BB$8000='Active WWML'!S$4)*('ILC Report'!$F$2:$F$8000))</f>
        <v>0</v>
      </c>
      <c r="T157" s="28">
        <f>SUMPRODUCT(('ILC Report'!$A$2:$A$8000='Active WWML'!$A157)*('ILC Report'!$BB$2:$BB$8000='Active WWML'!T$4)*('ILC Report'!$F$2:$F$8000))</f>
        <v>0</v>
      </c>
      <c r="U157" s="28">
        <f>SUMPRODUCT(('ILC Report'!$A$2:$A$8000='Active WWML'!$A157)*('ILC Report'!$BB$2:$BB$8000='Active WWML'!U$4)*('ILC Report'!$F$2:$F$8000))</f>
        <v>0</v>
      </c>
      <c r="V157" s="28">
        <f>SUMPRODUCT(('ILC Report'!$A$2:$A$8000='Active WWML'!$A157)*('ILC Report'!$BB$2:$BB$8000='Active WWML'!V$4)*('ILC Report'!$F$2:$F$8000))</f>
        <v>0</v>
      </c>
      <c r="W157" s="28">
        <f>SUMPRODUCT(('ILC Report'!$A$2:$A$8000='Active WWML'!$A157)*('ILC Report'!$BB$2:$BB$8000='Active WWML'!W$4)*('ILC Report'!$F$2:$F$8000))</f>
        <v>0</v>
      </c>
      <c r="X157" s="28">
        <f>SUMPRODUCT(('ILC Report'!$A$2:$A$8000='Active WWML'!$A157)*('ILC Report'!$BB$2:$BB$8000='Active WWML'!X$4)*('ILC Report'!$F$2:$F$8000))</f>
        <v>0</v>
      </c>
      <c r="Y157" s="28">
        <f>SUMPRODUCT(('ILC Report'!$A$2:$A$8000='Active WWML'!$A157)*('ILC Report'!$BB$2:$BB$8000='Active WWML'!Y$4)*('ILC Report'!$F$2:$F$8000))</f>
        <v>0</v>
      </c>
      <c r="Z157" s="28">
        <f>SUMPRODUCT(('ILC Report'!$A$2:$A$8000='Active WWML'!$A157)*('ILC Report'!$BB$2:$BB$8000='Active WWML'!Z$4)*('ILC Report'!$F$2:$F$8000))</f>
        <v>0</v>
      </c>
      <c r="AA157" s="28">
        <f>SUMPRODUCT(('ILC Report'!$A$2:$A$8000='Active WWML'!$A157)*('ILC Report'!$BB$2:$BB$8000='Active WWML'!AA$4)*('ILC Report'!$F$2:$F$8000))</f>
        <v>0</v>
      </c>
      <c r="AB157" s="28">
        <f>SUMPRODUCT(('ILC Report'!$A$2:$A$8000='Active WWML'!$A157)*('ILC Report'!$BB$2:$BB$8000='Active WWML'!AB$4)*('ILC Report'!$F$2:$F$8000))</f>
        <v>0</v>
      </c>
      <c r="AC157" s="28">
        <f>SUMPRODUCT(('ILC Report'!$A$2:$A$8000='Active WWML'!$A157)*('ILC Report'!$BB$2:$BB$8000='Active WWML'!AC$4)*('ILC Report'!$F$2:$F$8000))</f>
        <v>0</v>
      </c>
      <c r="AD157" s="28">
        <f>SUMPRODUCT(('ILC Report'!$A$2:$A$8000='Active WWML'!$A157)*('ILC Report'!$BB$2:$BB$8000='Active WWML'!AD$4)*('ILC Report'!$F$2:$F$8000))</f>
        <v>0</v>
      </c>
      <c r="AE157" s="28">
        <f>SUMPRODUCT(('ILC Report'!$A$2:$A$8000='Active WWML'!$A157)*('ILC Report'!$BB$2:$BB$8000='Active WWML'!AE$4)*('ILC Report'!$F$2:$F$8000))</f>
        <v>0</v>
      </c>
      <c r="AG157" s="28">
        <f>SUMPRODUCT(('ILC Report'!$A$2:$A$8000='Active WWML'!$A157)*('ILC Report'!$H$2:$H$8000='Active WWML'!AG$4)*('ILC Report'!$F$2:$F$8000))</f>
        <v>0</v>
      </c>
      <c r="AH157" s="28">
        <f>SUMPRODUCT(('ILC Report'!$A$2:$A$8000='Active WWML'!$A157)*('ILC Report'!$H$2:$H$8000='Active WWML'!AH$4)*('ILC Report'!$F$2:$F$8000))</f>
        <v>0</v>
      </c>
      <c r="AI157" s="28">
        <f>SUMPRODUCT(('ILC Report'!$A$2:$A$8000='Active WWML'!$A157)*('ILC Report'!$H$2:$H$8000='Active WWML'!AI$4)*('ILC Report'!$F$2:$F$8000))</f>
        <v>0</v>
      </c>
      <c r="AJ157" s="28">
        <f>SUMPRODUCT(('ILC Report'!$A$2:$A$8000='Active WWML'!$A157)*('ILC Report'!$H$2:$H$8000='Active WWML'!AJ$4)*('ILC Report'!$F$2:$F$8000))</f>
        <v>0</v>
      </c>
      <c r="AK157" s="28">
        <f t="shared" si="11"/>
        <v>0</v>
      </c>
    </row>
    <row r="158" spans="1:37" x14ac:dyDescent="0.3">
      <c r="A158" s="40" t="s">
        <v>868</v>
      </c>
      <c r="B158" s="11" t="s">
        <v>1330</v>
      </c>
      <c r="C158" s="11" t="s">
        <v>1164</v>
      </c>
      <c r="D158" s="11" t="s">
        <v>1155</v>
      </c>
      <c r="E158" s="11" t="s">
        <v>1156</v>
      </c>
      <c r="G158" s="28">
        <f>SUMPRODUCT(('ILC Report'!$A$2:$A$8000='Active WWML'!$A158)*('ILC Report'!$BA$2:$BA$8000='Active WWML'!G$4)*('ILC Report'!$F$2:$F$8000))</f>
        <v>0</v>
      </c>
      <c r="H158" s="28">
        <f>SUMPRODUCT(('ILC Report'!$A$2:$A$8000='Active WWML'!$A158)*('ILC Report'!$BA$2:$BA$8000='Active WWML'!H$4)*('ILC Report'!$F$2:$F$8000))</f>
        <v>0</v>
      </c>
      <c r="I158" s="28">
        <f>SUMPRODUCT(('ILC Report'!$A$2:$A$8000='Active WWML'!$A158)*('ILC Report'!$BA$2:$BA$8000='Active WWML'!I$4)*('ILC Report'!$F$2:$F$8000))</f>
        <v>0</v>
      </c>
      <c r="K158" s="28" t="str">
        <f t="shared" si="8"/>
        <v>0</v>
      </c>
      <c r="L158" s="28" t="str">
        <f t="shared" si="9"/>
        <v>0</v>
      </c>
      <c r="M158" s="28" t="str">
        <f t="shared" si="10"/>
        <v>0</v>
      </c>
      <c r="O158" s="28">
        <f>SUMPRODUCT(('ILC Report'!$A$2:$A$8000='Active WWML'!$A158)*('ILC Report'!$BB$2:$BB$8000='Active WWML'!O$4)*('ILC Report'!$F$2:$F$8000))</f>
        <v>0</v>
      </c>
      <c r="P158" s="28">
        <f>SUMPRODUCT(('ILC Report'!$A$2:$A$8000='Active WWML'!$A158)*('ILC Report'!$BB$2:$BB$8000='Active WWML'!P$4)*('ILC Report'!$F$2:$F$8000))</f>
        <v>0</v>
      </c>
      <c r="Q158" s="28">
        <f>SUMPRODUCT(('ILC Report'!$A$2:$A$8000='Active WWML'!$A158)*('ILC Report'!$BB$2:$BB$8000='Active WWML'!Q$4)*('ILC Report'!$F$2:$F$8000))</f>
        <v>0</v>
      </c>
      <c r="R158" s="28">
        <f>SUMPRODUCT(('ILC Report'!$A$2:$A$8000='Active WWML'!$A158)*('ILC Report'!$BB$2:$BB$8000='Active WWML'!R$4)*('ILC Report'!$F$2:$F$8000))</f>
        <v>0</v>
      </c>
      <c r="S158" s="28">
        <f>SUMPRODUCT(('ILC Report'!$A$2:$A$8000='Active WWML'!$A158)*('ILC Report'!$BB$2:$BB$8000='Active WWML'!S$4)*('ILC Report'!$F$2:$F$8000))</f>
        <v>0</v>
      </c>
      <c r="T158" s="28">
        <f>SUMPRODUCT(('ILC Report'!$A$2:$A$8000='Active WWML'!$A158)*('ILC Report'!$BB$2:$BB$8000='Active WWML'!T$4)*('ILC Report'!$F$2:$F$8000))</f>
        <v>0</v>
      </c>
      <c r="U158" s="28">
        <f>SUMPRODUCT(('ILC Report'!$A$2:$A$8000='Active WWML'!$A158)*('ILC Report'!$BB$2:$BB$8000='Active WWML'!U$4)*('ILC Report'!$F$2:$F$8000))</f>
        <v>0</v>
      </c>
      <c r="V158" s="28">
        <f>SUMPRODUCT(('ILC Report'!$A$2:$A$8000='Active WWML'!$A158)*('ILC Report'!$BB$2:$BB$8000='Active WWML'!V$4)*('ILC Report'!$F$2:$F$8000))</f>
        <v>0</v>
      </c>
      <c r="W158" s="28">
        <f>SUMPRODUCT(('ILC Report'!$A$2:$A$8000='Active WWML'!$A158)*('ILC Report'!$BB$2:$BB$8000='Active WWML'!W$4)*('ILC Report'!$F$2:$F$8000))</f>
        <v>0</v>
      </c>
      <c r="X158" s="28">
        <f>SUMPRODUCT(('ILC Report'!$A$2:$A$8000='Active WWML'!$A158)*('ILC Report'!$BB$2:$BB$8000='Active WWML'!X$4)*('ILC Report'!$F$2:$F$8000))</f>
        <v>0</v>
      </c>
      <c r="Y158" s="28">
        <f>SUMPRODUCT(('ILC Report'!$A$2:$A$8000='Active WWML'!$A158)*('ILC Report'!$BB$2:$BB$8000='Active WWML'!Y$4)*('ILC Report'!$F$2:$F$8000))</f>
        <v>0</v>
      </c>
      <c r="Z158" s="28">
        <f>SUMPRODUCT(('ILC Report'!$A$2:$A$8000='Active WWML'!$A158)*('ILC Report'!$BB$2:$BB$8000='Active WWML'!Z$4)*('ILC Report'!$F$2:$F$8000))</f>
        <v>0</v>
      </c>
      <c r="AA158" s="28">
        <f>SUMPRODUCT(('ILC Report'!$A$2:$A$8000='Active WWML'!$A158)*('ILC Report'!$BB$2:$BB$8000='Active WWML'!AA$4)*('ILC Report'!$F$2:$F$8000))</f>
        <v>0</v>
      </c>
      <c r="AB158" s="28">
        <f>SUMPRODUCT(('ILC Report'!$A$2:$A$8000='Active WWML'!$A158)*('ILC Report'!$BB$2:$BB$8000='Active WWML'!AB$4)*('ILC Report'!$F$2:$F$8000))</f>
        <v>0</v>
      </c>
      <c r="AC158" s="28">
        <f>SUMPRODUCT(('ILC Report'!$A$2:$A$8000='Active WWML'!$A158)*('ILC Report'!$BB$2:$BB$8000='Active WWML'!AC$4)*('ILC Report'!$F$2:$F$8000))</f>
        <v>0</v>
      </c>
      <c r="AD158" s="28">
        <f>SUMPRODUCT(('ILC Report'!$A$2:$A$8000='Active WWML'!$A158)*('ILC Report'!$BB$2:$BB$8000='Active WWML'!AD$4)*('ILC Report'!$F$2:$F$8000))</f>
        <v>0</v>
      </c>
      <c r="AE158" s="28">
        <f>SUMPRODUCT(('ILC Report'!$A$2:$A$8000='Active WWML'!$A158)*('ILC Report'!$BB$2:$BB$8000='Active WWML'!AE$4)*('ILC Report'!$F$2:$F$8000))</f>
        <v>0</v>
      </c>
      <c r="AG158" s="28">
        <f>SUMPRODUCT(('ILC Report'!$A$2:$A$8000='Active WWML'!$A158)*('ILC Report'!$H$2:$H$8000='Active WWML'!AG$4)*('ILC Report'!$F$2:$F$8000))</f>
        <v>0</v>
      </c>
      <c r="AH158" s="28">
        <f>SUMPRODUCT(('ILC Report'!$A$2:$A$8000='Active WWML'!$A158)*('ILC Report'!$H$2:$H$8000='Active WWML'!AH$4)*('ILC Report'!$F$2:$F$8000))</f>
        <v>0</v>
      </c>
      <c r="AI158" s="28">
        <f>SUMPRODUCT(('ILC Report'!$A$2:$A$8000='Active WWML'!$A158)*('ILC Report'!$H$2:$H$8000='Active WWML'!AI$4)*('ILC Report'!$F$2:$F$8000))</f>
        <v>0</v>
      </c>
      <c r="AJ158" s="28">
        <f>SUMPRODUCT(('ILC Report'!$A$2:$A$8000='Active WWML'!$A158)*('ILC Report'!$H$2:$H$8000='Active WWML'!AJ$4)*('ILC Report'!$F$2:$F$8000))</f>
        <v>0</v>
      </c>
      <c r="AK158" s="28">
        <f t="shared" si="11"/>
        <v>0</v>
      </c>
    </row>
    <row r="159" spans="1:37" x14ac:dyDescent="0.3">
      <c r="A159" s="40">
        <v>92640</v>
      </c>
      <c r="B159" s="11" t="s">
        <v>1268</v>
      </c>
      <c r="C159" s="11" t="s">
        <v>1158</v>
      </c>
      <c r="D159" s="11" t="s">
        <v>1185</v>
      </c>
      <c r="E159" s="11" t="s">
        <v>1680</v>
      </c>
      <c r="G159" s="28">
        <f>SUMPRODUCT(('ILC Report'!$A$2:$A$8000='Active WWML'!$A159)*('ILC Report'!$BA$2:$BA$8000='Active WWML'!G$4)*('ILC Report'!$F$2:$F$8000))</f>
        <v>0</v>
      </c>
      <c r="H159" s="28">
        <f>SUMPRODUCT(('ILC Report'!$A$2:$A$8000='Active WWML'!$A159)*('ILC Report'!$BA$2:$BA$8000='Active WWML'!H$4)*('ILC Report'!$F$2:$F$8000))</f>
        <v>0</v>
      </c>
      <c r="I159" s="28">
        <f>SUMPRODUCT(('ILC Report'!$A$2:$A$8000='Active WWML'!$A159)*('ILC Report'!$BA$2:$BA$8000='Active WWML'!I$4)*('ILC Report'!$F$2:$F$8000))</f>
        <v>0</v>
      </c>
      <c r="K159" s="28" t="str">
        <f t="shared" si="8"/>
        <v>0</v>
      </c>
      <c r="L159" s="28" t="str">
        <f t="shared" si="9"/>
        <v>0</v>
      </c>
      <c r="M159" s="28" t="str">
        <f t="shared" si="10"/>
        <v>0</v>
      </c>
      <c r="O159" s="28">
        <f>SUMPRODUCT(('ILC Report'!$A$2:$A$8000='Active WWML'!$A159)*('ILC Report'!$BB$2:$BB$8000='Active WWML'!O$4)*('ILC Report'!$F$2:$F$8000))</f>
        <v>0</v>
      </c>
      <c r="P159" s="28">
        <f>SUMPRODUCT(('ILC Report'!$A$2:$A$8000='Active WWML'!$A159)*('ILC Report'!$BB$2:$BB$8000='Active WWML'!P$4)*('ILC Report'!$F$2:$F$8000))</f>
        <v>0</v>
      </c>
      <c r="Q159" s="28">
        <f>SUMPRODUCT(('ILC Report'!$A$2:$A$8000='Active WWML'!$A159)*('ILC Report'!$BB$2:$BB$8000='Active WWML'!Q$4)*('ILC Report'!$F$2:$F$8000))</f>
        <v>0</v>
      </c>
      <c r="R159" s="28">
        <f>SUMPRODUCT(('ILC Report'!$A$2:$A$8000='Active WWML'!$A159)*('ILC Report'!$BB$2:$BB$8000='Active WWML'!R$4)*('ILC Report'!$F$2:$F$8000))</f>
        <v>0</v>
      </c>
      <c r="S159" s="28">
        <f>SUMPRODUCT(('ILC Report'!$A$2:$A$8000='Active WWML'!$A159)*('ILC Report'!$BB$2:$BB$8000='Active WWML'!S$4)*('ILC Report'!$F$2:$F$8000))</f>
        <v>0</v>
      </c>
      <c r="T159" s="28">
        <f>SUMPRODUCT(('ILC Report'!$A$2:$A$8000='Active WWML'!$A159)*('ILC Report'!$BB$2:$BB$8000='Active WWML'!T$4)*('ILC Report'!$F$2:$F$8000))</f>
        <v>0</v>
      </c>
      <c r="U159" s="28">
        <f>SUMPRODUCT(('ILC Report'!$A$2:$A$8000='Active WWML'!$A159)*('ILC Report'!$BB$2:$BB$8000='Active WWML'!U$4)*('ILC Report'!$F$2:$F$8000))</f>
        <v>0</v>
      </c>
      <c r="V159" s="28">
        <f>SUMPRODUCT(('ILC Report'!$A$2:$A$8000='Active WWML'!$A159)*('ILC Report'!$BB$2:$BB$8000='Active WWML'!V$4)*('ILC Report'!$F$2:$F$8000))</f>
        <v>0</v>
      </c>
      <c r="W159" s="28">
        <f>SUMPRODUCT(('ILC Report'!$A$2:$A$8000='Active WWML'!$A159)*('ILC Report'!$BB$2:$BB$8000='Active WWML'!W$4)*('ILC Report'!$F$2:$F$8000))</f>
        <v>0</v>
      </c>
      <c r="X159" s="28">
        <f>SUMPRODUCT(('ILC Report'!$A$2:$A$8000='Active WWML'!$A159)*('ILC Report'!$BB$2:$BB$8000='Active WWML'!X$4)*('ILC Report'!$F$2:$F$8000))</f>
        <v>0</v>
      </c>
      <c r="Y159" s="28">
        <f>SUMPRODUCT(('ILC Report'!$A$2:$A$8000='Active WWML'!$A159)*('ILC Report'!$BB$2:$BB$8000='Active WWML'!Y$4)*('ILC Report'!$F$2:$F$8000))</f>
        <v>0</v>
      </c>
      <c r="Z159" s="28">
        <f>SUMPRODUCT(('ILC Report'!$A$2:$A$8000='Active WWML'!$A159)*('ILC Report'!$BB$2:$BB$8000='Active WWML'!Z$4)*('ILC Report'!$F$2:$F$8000))</f>
        <v>0</v>
      </c>
      <c r="AA159" s="28">
        <f>SUMPRODUCT(('ILC Report'!$A$2:$A$8000='Active WWML'!$A159)*('ILC Report'!$BB$2:$BB$8000='Active WWML'!AA$4)*('ILC Report'!$F$2:$F$8000))</f>
        <v>0</v>
      </c>
      <c r="AB159" s="28">
        <f>SUMPRODUCT(('ILC Report'!$A$2:$A$8000='Active WWML'!$A159)*('ILC Report'!$BB$2:$BB$8000='Active WWML'!AB$4)*('ILC Report'!$F$2:$F$8000))</f>
        <v>0</v>
      </c>
      <c r="AC159" s="28">
        <f>SUMPRODUCT(('ILC Report'!$A$2:$A$8000='Active WWML'!$A159)*('ILC Report'!$BB$2:$BB$8000='Active WWML'!AC$4)*('ILC Report'!$F$2:$F$8000))</f>
        <v>0</v>
      </c>
      <c r="AD159" s="28">
        <f>SUMPRODUCT(('ILC Report'!$A$2:$A$8000='Active WWML'!$A159)*('ILC Report'!$BB$2:$BB$8000='Active WWML'!AD$4)*('ILC Report'!$F$2:$F$8000))</f>
        <v>0</v>
      </c>
      <c r="AE159" s="28">
        <f>SUMPRODUCT(('ILC Report'!$A$2:$A$8000='Active WWML'!$A159)*('ILC Report'!$BB$2:$BB$8000='Active WWML'!AE$4)*('ILC Report'!$F$2:$F$8000))</f>
        <v>0</v>
      </c>
      <c r="AG159" s="28">
        <f>SUMPRODUCT(('ILC Report'!$A$2:$A$8000='Active WWML'!$A159)*('ILC Report'!$H$2:$H$8000='Active WWML'!AG$4)*('ILC Report'!$F$2:$F$8000))</f>
        <v>0</v>
      </c>
      <c r="AH159" s="28">
        <f>SUMPRODUCT(('ILC Report'!$A$2:$A$8000='Active WWML'!$A159)*('ILC Report'!$H$2:$H$8000='Active WWML'!AH$4)*('ILC Report'!$F$2:$F$8000))</f>
        <v>0</v>
      </c>
      <c r="AI159" s="28">
        <f>SUMPRODUCT(('ILC Report'!$A$2:$A$8000='Active WWML'!$A159)*('ILC Report'!$H$2:$H$8000='Active WWML'!AI$4)*('ILC Report'!$F$2:$F$8000))</f>
        <v>0</v>
      </c>
      <c r="AJ159" s="28">
        <f>SUMPRODUCT(('ILC Report'!$A$2:$A$8000='Active WWML'!$A159)*('ILC Report'!$H$2:$H$8000='Active WWML'!AJ$4)*('ILC Report'!$F$2:$F$8000))</f>
        <v>0</v>
      </c>
      <c r="AK159" s="28">
        <f t="shared" si="11"/>
        <v>0</v>
      </c>
    </row>
    <row r="160" spans="1:37" x14ac:dyDescent="0.3">
      <c r="A160" s="40" t="s">
        <v>945</v>
      </c>
      <c r="B160" s="11" t="s">
        <v>1321</v>
      </c>
      <c r="C160" s="11" t="s">
        <v>1164</v>
      </c>
      <c r="D160" s="11" t="s">
        <v>1155</v>
      </c>
      <c r="E160" s="11" t="s">
        <v>1156</v>
      </c>
      <c r="G160" s="28">
        <f>SUMPRODUCT(('ILC Report'!$A$2:$A$8000='Active WWML'!$A160)*('ILC Report'!$BA$2:$BA$8000='Active WWML'!G$4)*('ILC Report'!$F$2:$F$8000))</f>
        <v>0</v>
      </c>
      <c r="H160" s="28">
        <f>SUMPRODUCT(('ILC Report'!$A$2:$A$8000='Active WWML'!$A160)*('ILC Report'!$BA$2:$BA$8000='Active WWML'!H$4)*('ILC Report'!$F$2:$F$8000))</f>
        <v>0</v>
      </c>
      <c r="I160" s="28">
        <f>SUMPRODUCT(('ILC Report'!$A$2:$A$8000='Active WWML'!$A160)*('ILC Report'!$BA$2:$BA$8000='Active WWML'!I$4)*('ILC Report'!$F$2:$F$8000))</f>
        <v>0</v>
      </c>
      <c r="K160" s="28" t="str">
        <f t="shared" si="8"/>
        <v>0</v>
      </c>
      <c r="L160" s="28" t="str">
        <f t="shared" si="9"/>
        <v>0</v>
      </c>
      <c r="M160" s="28" t="str">
        <f t="shared" si="10"/>
        <v>0</v>
      </c>
      <c r="O160" s="28">
        <f>SUMPRODUCT(('ILC Report'!$A$2:$A$8000='Active WWML'!$A160)*('ILC Report'!$BB$2:$BB$8000='Active WWML'!O$4)*('ILC Report'!$F$2:$F$8000))</f>
        <v>0</v>
      </c>
      <c r="P160" s="28">
        <f>SUMPRODUCT(('ILC Report'!$A$2:$A$8000='Active WWML'!$A160)*('ILC Report'!$BB$2:$BB$8000='Active WWML'!P$4)*('ILC Report'!$F$2:$F$8000))</f>
        <v>0</v>
      </c>
      <c r="Q160" s="28">
        <f>SUMPRODUCT(('ILC Report'!$A$2:$A$8000='Active WWML'!$A160)*('ILC Report'!$BB$2:$BB$8000='Active WWML'!Q$4)*('ILC Report'!$F$2:$F$8000))</f>
        <v>0</v>
      </c>
      <c r="R160" s="28">
        <f>SUMPRODUCT(('ILC Report'!$A$2:$A$8000='Active WWML'!$A160)*('ILC Report'!$BB$2:$BB$8000='Active WWML'!R$4)*('ILC Report'!$F$2:$F$8000))</f>
        <v>0</v>
      </c>
      <c r="S160" s="28">
        <f>SUMPRODUCT(('ILC Report'!$A$2:$A$8000='Active WWML'!$A160)*('ILC Report'!$BB$2:$BB$8000='Active WWML'!S$4)*('ILC Report'!$F$2:$F$8000))</f>
        <v>0</v>
      </c>
      <c r="T160" s="28">
        <f>SUMPRODUCT(('ILC Report'!$A$2:$A$8000='Active WWML'!$A160)*('ILC Report'!$BB$2:$BB$8000='Active WWML'!T$4)*('ILC Report'!$F$2:$F$8000))</f>
        <v>0</v>
      </c>
      <c r="U160" s="28">
        <f>SUMPRODUCT(('ILC Report'!$A$2:$A$8000='Active WWML'!$A160)*('ILC Report'!$BB$2:$BB$8000='Active WWML'!U$4)*('ILC Report'!$F$2:$F$8000))</f>
        <v>0</v>
      </c>
      <c r="V160" s="28">
        <f>SUMPRODUCT(('ILC Report'!$A$2:$A$8000='Active WWML'!$A160)*('ILC Report'!$BB$2:$BB$8000='Active WWML'!V$4)*('ILC Report'!$F$2:$F$8000))</f>
        <v>0</v>
      </c>
      <c r="W160" s="28">
        <f>SUMPRODUCT(('ILC Report'!$A$2:$A$8000='Active WWML'!$A160)*('ILC Report'!$BB$2:$BB$8000='Active WWML'!W$4)*('ILC Report'!$F$2:$F$8000))</f>
        <v>0</v>
      </c>
      <c r="X160" s="28">
        <f>SUMPRODUCT(('ILC Report'!$A$2:$A$8000='Active WWML'!$A160)*('ILC Report'!$BB$2:$BB$8000='Active WWML'!X$4)*('ILC Report'!$F$2:$F$8000))</f>
        <v>0</v>
      </c>
      <c r="Y160" s="28">
        <f>SUMPRODUCT(('ILC Report'!$A$2:$A$8000='Active WWML'!$A160)*('ILC Report'!$BB$2:$BB$8000='Active WWML'!Y$4)*('ILC Report'!$F$2:$F$8000))</f>
        <v>0</v>
      </c>
      <c r="Z160" s="28">
        <f>SUMPRODUCT(('ILC Report'!$A$2:$A$8000='Active WWML'!$A160)*('ILC Report'!$BB$2:$BB$8000='Active WWML'!Z$4)*('ILC Report'!$F$2:$F$8000))</f>
        <v>0</v>
      </c>
      <c r="AA160" s="28">
        <f>SUMPRODUCT(('ILC Report'!$A$2:$A$8000='Active WWML'!$A160)*('ILC Report'!$BB$2:$BB$8000='Active WWML'!AA$4)*('ILC Report'!$F$2:$F$8000))</f>
        <v>0</v>
      </c>
      <c r="AB160" s="28">
        <f>SUMPRODUCT(('ILC Report'!$A$2:$A$8000='Active WWML'!$A160)*('ILC Report'!$BB$2:$BB$8000='Active WWML'!AB$4)*('ILC Report'!$F$2:$F$8000))</f>
        <v>0</v>
      </c>
      <c r="AC160" s="28">
        <f>SUMPRODUCT(('ILC Report'!$A$2:$A$8000='Active WWML'!$A160)*('ILC Report'!$BB$2:$BB$8000='Active WWML'!AC$4)*('ILC Report'!$F$2:$F$8000))</f>
        <v>0</v>
      </c>
      <c r="AD160" s="28">
        <f>SUMPRODUCT(('ILC Report'!$A$2:$A$8000='Active WWML'!$A160)*('ILC Report'!$BB$2:$BB$8000='Active WWML'!AD$4)*('ILC Report'!$F$2:$F$8000))</f>
        <v>0</v>
      </c>
      <c r="AE160" s="28">
        <f>SUMPRODUCT(('ILC Report'!$A$2:$A$8000='Active WWML'!$A160)*('ILC Report'!$BB$2:$BB$8000='Active WWML'!AE$4)*('ILC Report'!$F$2:$F$8000))</f>
        <v>0</v>
      </c>
      <c r="AG160" s="28">
        <f>SUMPRODUCT(('ILC Report'!$A$2:$A$8000='Active WWML'!$A160)*('ILC Report'!$H$2:$H$8000='Active WWML'!AG$4)*('ILC Report'!$F$2:$F$8000))</f>
        <v>0</v>
      </c>
      <c r="AH160" s="28">
        <f>SUMPRODUCT(('ILC Report'!$A$2:$A$8000='Active WWML'!$A160)*('ILC Report'!$H$2:$H$8000='Active WWML'!AH$4)*('ILC Report'!$F$2:$F$8000))</f>
        <v>0</v>
      </c>
      <c r="AI160" s="28">
        <f>SUMPRODUCT(('ILC Report'!$A$2:$A$8000='Active WWML'!$A160)*('ILC Report'!$H$2:$H$8000='Active WWML'!AI$4)*('ILC Report'!$F$2:$F$8000))</f>
        <v>0</v>
      </c>
      <c r="AJ160" s="28">
        <f>SUMPRODUCT(('ILC Report'!$A$2:$A$8000='Active WWML'!$A160)*('ILC Report'!$H$2:$H$8000='Active WWML'!AJ$4)*('ILC Report'!$F$2:$F$8000))</f>
        <v>0</v>
      </c>
      <c r="AK160" s="28">
        <f t="shared" si="11"/>
        <v>0</v>
      </c>
    </row>
    <row r="161" spans="1:37" x14ac:dyDescent="0.3">
      <c r="A161" s="40" t="s">
        <v>930</v>
      </c>
      <c r="B161" s="11" t="s">
        <v>1226</v>
      </c>
      <c r="C161" s="11" t="s">
        <v>1163</v>
      </c>
      <c r="D161" s="11" t="s">
        <v>1155</v>
      </c>
      <c r="E161" s="11" t="s">
        <v>1156</v>
      </c>
      <c r="G161" s="28">
        <f>SUMPRODUCT(('ILC Report'!$A$2:$A$8000='Active WWML'!$A161)*('ILC Report'!$BA$2:$BA$8000='Active WWML'!G$4)*('ILC Report'!$F$2:$F$8000))</f>
        <v>0</v>
      </c>
      <c r="H161" s="28">
        <f>SUMPRODUCT(('ILC Report'!$A$2:$A$8000='Active WWML'!$A161)*('ILC Report'!$BA$2:$BA$8000='Active WWML'!H$4)*('ILC Report'!$F$2:$F$8000))</f>
        <v>0</v>
      </c>
      <c r="I161" s="28">
        <f>SUMPRODUCT(('ILC Report'!$A$2:$A$8000='Active WWML'!$A161)*('ILC Report'!$BA$2:$BA$8000='Active WWML'!I$4)*('ILC Report'!$F$2:$F$8000))</f>
        <v>0</v>
      </c>
      <c r="K161" s="28" t="str">
        <f t="shared" si="8"/>
        <v>0</v>
      </c>
      <c r="L161" s="28" t="str">
        <f t="shared" si="9"/>
        <v>0</v>
      </c>
      <c r="M161" s="28" t="str">
        <f t="shared" si="10"/>
        <v>0</v>
      </c>
      <c r="O161" s="28">
        <f>SUMPRODUCT(('ILC Report'!$A$2:$A$8000='Active WWML'!$A161)*('ILC Report'!$BB$2:$BB$8000='Active WWML'!O$4)*('ILC Report'!$F$2:$F$8000))</f>
        <v>0</v>
      </c>
      <c r="P161" s="28">
        <f>SUMPRODUCT(('ILC Report'!$A$2:$A$8000='Active WWML'!$A161)*('ILC Report'!$BB$2:$BB$8000='Active WWML'!P$4)*('ILC Report'!$F$2:$F$8000))</f>
        <v>0</v>
      </c>
      <c r="Q161" s="28">
        <f>SUMPRODUCT(('ILC Report'!$A$2:$A$8000='Active WWML'!$A161)*('ILC Report'!$BB$2:$BB$8000='Active WWML'!Q$4)*('ILC Report'!$F$2:$F$8000))</f>
        <v>0</v>
      </c>
      <c r="R161" s="28">
        <f>SUMPRODUCT(('ILC Report'!$A$2:$A$8000='Active WWML'!$A161)*('ILC Report'!$BB$2:$BB$8000='Active WWML'!R$4)*('ILC Report'!$F$2:$F$8000))</f>
        <v>0</v>
      </c>
      <c r="S161" s="28">
        <f>SUMPRODUCT(('ILC Report'!$A$2:$A$8000='Active WWML'!$A161)*('ILC Report'!$BB$2:$BB$8000='Active WWML'!S$4)*('ILC Report'!$F$2:$F$8000))</f>
        <v>0</v>
      </c>
      <c r="T161" s="28">
        <f>SUMPRODUCT(('ILC Report'!$A$2:$A$8000='Active WWML'!$A161)*('ILC Report'!$BB$2:$BB$8000='Active WWML'!T$4)*('ILC Report'!$F$2:$F$8000))</f>
        <v>0</v>
      </c>
      <c r="U161" s="28">
        <f>SUMPRODUCT(('ILC Report'!$A$2:$A$8000='Active WWML'!$A161)*('ILC Report'!$BB$2:$BB$8000='Active WWML'!U$4)*('ILC Report'!$F$2:$F$8000))</f>
        <v>0</v>
      </c>
      <c r="V161" s="28">
        <f>SUMPRODUCT(('ILC Report'!$A$2:$A$8000='Active WWML'!$A161)*('ILC Report'!$BB$2:$BB$8000='Active WWML'!V$4)*('ILC Report'!$F$2:$F$8000))</f>
        <v>0</v>
      </c>
      <c r="W161" s="28">
        <f>SUMPRODUCT(('ILC Report'!$A$2:$A$8000='Active WWML'!$A161)*('ILC Report'!$BB$2:$BB$8000='Active WWML'!W$4)*('ILC Report'!$F$2:$F$8000))</f>
        <v>0</v>
      </c>
      <c r="X161" s="28">
        <f>SUMPRODUCT(('ILC Report'!$A$2:$A$8000='Active WWML'!$A161)*('ILC Report'!$BB$2:$BB$8000='Active WWML'!X$4)*('ILC Report'!$F$2:$F$8000))</f>
        <v>0</v>
      </c>
      <c r="Y161" s="28">
        <f>SUMPRODUCT(('ILC Report'!$A$2:$A$8000='Active WWML'!$A161)*('ILC Report'!$BB$2:$BB$8000='Active WWML'!Y$4)*('ILC Report'!$F$2:$F$8000))</f>
        <v>0</v>
      </c>
      <c r="Z161" s="28">
        <f>SUMPRODUCT(('ILC Report'!$A$2:$A$8000='Active WWML'!$A161)*('ILC Report'!$BB$2:$BB$8000='Active WWML'!Z$4)*('ILC Report'!$F$2:$F$8000))</f>
        <v>0</v>
      </c>
      <c r="AA161" s="28">
        <f>SUMPRODUCT(('ILC Report'!$A$2:$A$8000='Active WWML'!$A161)*('ILC Report'!$BB$2:$BB$8000='Active WWML'!AA$4)*('ILC Report'!$F$2:$F$8000))</f>
        <v>0</v>
      </c>
      <c r="AB161" s="28">
        <f>SUMPRODUCT(('ILC Report'!$A$2:$A$8000='Active WWML'!$A161)*('ILC Report'!$BB$2:$BB$8000='Active WWML'!AB$4)*('ILC Report'!$F$2:$F$8000))</f>
        <v>0</v>
      </c>
      <c r="AC161" s="28">
        <f>SUMPRODUCT(('ILC Report'!$A$2:$A$8000='Active WWML'!$A161)*('ILC Report'!$BB$2:$BB$8000='Active WWML'!AC$4)*('ILC Report'!$F$2:$F$8000))</f>
        <v>0</v>
      </c>
      <c r="AD161" s="28">
        <f>SUMPRODUCT(('ILC Report'!$A$2:$A$8000='Active WWML'!$A161)*('ILC Report'!$BB$2:$BB$8000='Active WWML'!AD$4)*('ILC Report'!$F$2:$F$8000))</f>
        <v>0</v>
      </c>
      <c r="AE161" s="28">
        <f>SUMPRODUCT(('ILC Report'!$A$2:$A$8000='Active WWML'!$A161)*('ILC Report'!$BB$2:$BB$8000='Active WWML'!AE$4)*('ILC Report'!$F$2:$F$8000))</f>
        <v>0</v>
      </c>
      <c r="AG161" s="28">
        <f>SUMPRODUCT(('ILC Report'!$A$2:$A$8000='Active WWML'!$A161)*('ILC Report'!$H$2:$H$8000='Active WWML'!AG$4)*('ILC Report'!$F$2:$F$8000))</f>
        <v>0</v>
      </c>
      <c r="AH161" s="28">
        <f>SUMPRODUCT(('ILC Report'!$A$2:$A$8000='Active WWML'!$A161)*('ILC Report'!$H$2:$H$8000='Active WWML'!AH$4)*('ILC Report'!$F$2:$F$8000))</f>
        <v>0</v>
      </c>
      <c r="AI161" s="28">
        <f>SUMPRODUCT(('ILC Report'!$A$2:$A$8000='Active WWML'!$A161)*('ILC Report'!$H$2:$H$8000='Active WWML'!AI$4)*('ILC Report'!$F$2:$F$8000))</f>
        <v>0</v>
      </c>
      <c r="AJ161" s="28">
        <f>SUMPRODUCT(('ILC Report'!$A$2:$A$8000='Active WWML'!$A161)*('ILC Report'!$H$2:$H$8000='Active WWML'!AJ$4)*('ILC Report'!$F$2:$F$8000))</f>
        <v>0</v>
      </c>
      <c r="AK161" s="28">
        <f t="shared" si="11"/>
        <v>0</v>
      </c>
    </row>
    <row r="162" spans="1:37" x14ac:dyDescent="0.3">
      <c r="A162" s="40" t="s">
        <v>899</v>
      </c>
      <c r="B162" s="11" t="s">
        <v>1329</v>
      </c>
      <c r="C162" s="11" t="s">
        <v>1158</v>
      </c>
      <c r="D162" s="11" t="s">
        <v>1155</v>
      </c>
      <c r="E162" s="11" t="s">
        <v>1156</v>
      </c>
      <c r="G162" s="28">
        <f>SUMPRODUCT(('ILC Report'!$A$2:$A$8000='Active WWML'!$A162)*('ILC Report'!$BA$2:$BA$8000='Active WWML'!G$4)*('ILC Report'!$F$2:$F$8000))</f>
        <v>0</v>
      </c>
      <c r="H162" s="28">
        <f>SUMPRODUCT(('ILC Report'!$A$2:$A$8000='Active WWML'!$A162)*('ILC Report'!$BA$2:$BA$8000='Active WWML'!H$4)*('ILC Report'!$F$2:$F$8000))</f>
        <v>0</v>
      </c>
      <c r="I162" s="28">
        <f>SUMPRODUCT(('ILC Report'!$A$2:$A$8000='Active WWML'!$A162)*('ILC Report'!$BA$2:$BA$8000='Active WWML'!I$4)*('ILC Report'!$F$2:$F$8000))</f>
        <v>0</v>
      </c>
      <c r="K162" s="28" t="str">
        <f t="shared" si="8"/>
        <v>0</v>
      </c>
      <c r="L162" s="28" t="str">
        <f t="shared" si="9"/>
        <v>0</v>
      </c>
      <c r="M162" s="28" t="str">
        <f t="shared" si="10"/>
        <v>0</v>
      </c>
      <c r="O162" s="28">
        <f>SUMPRODUCT(('ILC Report'!$A$2:$A$8000='Active WWML'!$A162)*('ILC Report'!$BB$2:$BB$8000='Active WWML'!O$4)*('ILC Report'!$F$2:$F$8000))</f>
        <v>0</v>
      </c>
      <c r="P162" s="28">
        <f>SUMPRODUCT(('ILC Report'!$A$2:$A$8000='Active WWML'!$A162)*('ILC Report'!$BB$2:$BB$8000='Active WWML'!P$4)*('ILC Report'!$F$2:$F$8000))</f>
        <v>0</v>
      </c>
      <c r="Q162" s="28">
        <f>SUMPRODUCT(('ILC Report'!$A$2:$A$8000='Active WWML'!$A162)*('ILC Report'!$BB$2:$BB$8000='Active WWML'!Q$4)*('ILC Report'!$F$2:$F$8000))</f>
        <v>0</v>
      </c>
      <c r="R162" s="28">
        <f>SUMPRODUCT(('ILC Report'!$A$2:$A$8000='Active WWML'!$A162)*('ILC Report'!$BB$2:$BB$8000='Active WWML'!R$4)*('ILC Report'!$F$2:$F$8000))</f>
        <v>0</v>
      </c>
      <c r="S162" s="28">
        <f>SUMPRODUCT(('ILC Report'!$A$2:$A$8000='Active WWML'!$A162)*('ILC Report'!$BB$2:$BB$8000='Active WWML'!S$4)*('ILC Report'!$F$2:$F$8000))</f>
        <v>0</v>
      </c>
      <c r="T162" s="28">
        <f>SUMPRODUCT(('ILC Report'!$A$2:$A$8000='Active WWML'!$A162)*('ILC Report'!$BB$2:$BB$8000='Active WWML'!T$4)*('ILC Report'!$F$2:$F$8000))</f>
        <v>0</v>
      </c>
      <c r="U162" s="28">
        <f>SUMPRODUCT(('ILC Report'!$A$2:$A$8000='Active WWML'!$A162)*('ILC Report'!$BB$2:$BB$8000='Active WWML'!U$4)*('ILC Report'!$F$2:$F$8000))</f>
        <v>0</v>
      </c>
      <c r="V162" s="28">
        <f>SUMPRODUCT(('ILC Report'!$A$2:$A$8000='Active WWML'!$A162)*('ILC Report'!$BB$2:$BB$8000='Active WWML'!V$4)*('ILC Report'!$F$2:$F$8000))</f>
        <v>0</v>
      </c>
      <c r="W162" s="28">
        <f>SUMPRODUCT(('ILC Report'!$A$2:$A$8000='Active WWML'!$A162)*('ILC Report'!$BB$2:$BB$8000='Active WWML'!W$4)*('ILC Report'!$F$2:$F$8000))</f>
        <v>0</v>
      </c>
      <c r="X162" s="28">
        <f>SUMPRODUCT(('ILC Report'!$A$2:$A$8000='Active WWML'!$A162)*('ILC Report'!$BB$2:$BB$8000='Active WWML'!X$4)*('ILC Report'!$F$2:$F$8000))</f>
        <v>0</v>
      </c>
      <c r="Y162" s="28">
        <f>SUMPRODUCT(('ILC Report'!$A$2:$A$8000='Active WWML'!$A162)*('ILC Report'!$BB$2:$BB$8000='Active WWML'!Y$4)*('ILC Report'!$F$2:$F$8000))</f>
        <v>0</v>
      </c>
      <c r="Z162" s="28">
        <f>SUMPRODUCT(('ILC Report'!$A$2:$A$8000='Active WWML'!$A162)*('ILC Report'!$BB$2:$BB$8000='Active WWML'!Z$4)*('ILC Report'!$F$2:$F$8000))</f>
        <v>0</v>
      </c>
      <c r="AA162" s="28">
        <f>SUMPRODUCT(('ILC Report'!$A$2:$A$8000='Active WWML'!$A162)*('ILC Report'!$BB$2:$BB$8000='Active WWML'!AA$4)*('ILC Report'!$F$2:$F$8000))</f>
        <v>0</v>
      </c>
      <c r="AB162" s="28">
        <f>SUMPRODUCT(('ILC Report'!$A$2:$A$8000='Active WWML'!$A162)*('ILC Report'!$BB$2:$BB$8000='Active WWML'!AB$4)*('ILC Report'!$F$2:$F$8000))</f>
        <v>0</v>
      </c>
      <c r="AC162" s="28">
        <f>SUMPRODUCT(('ILC Report'!$A$2:$A$8000='Active WWML'!$A162)*('ILC Report'!$BB$2:$BB$8000='Active WWML'!AC$4)*('ILC Report'!$F$2:$F$8000))</f>
        <v>0</v>
      </c>
      <c r="AD162" s="28">
        <f>SUMPRODUCT(('ILC Report'!$A$2:$A$8000='Active WWML'!$A162)*('ILC Report'!$BB$2:$BB$8000='Active WWML'!AD$4)*('ILC Report'!$F$2:$F$8000))</f>
        <v>0</v>
      </c>
      <c r="AE162" s="28">
        <f>SUMPRODUCT(('ILC Report'!$A$2:$A$8000='Active WWML'!$A162)*('ILC Report'!$BB$2:$BB$8000='Active WWML'!AE$4)*('ILC Report'!$F$2:$F$8000))</f>
        <v>0</v>
      </c>
      <c r="AG162" s="28">
        <f>SUMPRODUCT(('ILC Report'!$A$2:$A$8000='Active WWML'!$A162)*('ILC Report'!$H$2:$H$8000='Active WWML'!AG$4)*('ILC Report'!$F$2:$F$8000))</f>
        <v>0</v>
      </c>
      <c r="AH162" s="28">
        <f>SUMPRODUCT(('ILC Report'!$A$2:$A$8000='Active WWML'!$A162)*('ILC Report'!$H$2:$H$8000='Active WWML'!AH$4)*('ILC Report'!$F$2:$F$8000))</f>
        <v>0</v>
      </c>
      <c r="AI162" s="28">
        <f>SUMPRODUCT(('ILC Report'!$A$2:$A$8000='Active WWML'!$A162)*('ILC Report'!$H$2:$H$8000='Active WWML'!AI$4)*('ILC Report'!$F$2:$F$8000))</f>
        <v>0</v>
      </c>
      <c r="AJ162" s="28">
        <f>SUMPRODUCT(('ILC Report'!$A$2:$A$8000='Active WWML'!$A162)*('ILC Report'!$H$2:$H$8000='Active WWML'!AJ$4)*('ILC Report'!$F$2:$F$8000))</f>
        <v>0</v>
      </c>
      <c r="AK162" s="28">
        <f t="shared" si="11"/>
        <v>0</v>
      </c>
    </row>
    <row r="163" spans="1:37" x14ac:dyDescent="0.3">
      <c r="A163" s="40" t="s">
        <v>1658</v>
      </c>
      <c r="B163" s="11" t="s">
        <v>1676</v>
      </c>
      <c r="C163" s="11" t="s">
        <v>51</v>
      </c>
      <c r="D163" s="11" t="s">
        <v>1155</v>
      </c>
      <c r="E163" s="11" t="s">
        <v>1156</v>
      </c>
      <c r="G163" s="28">
        <f>SUMPRODUCT(('ILC Report'!$A$2:$A$8000='Active WWML'!$A163)*('ILC Report'!$BA$2:$BA$8000='Active WWML'!G$4)*('ILC Report'!$F$2:$F$8000))</f>
        <v>0</v>
      </c>
      <c r="H163" s="28">
        <f>SUMPRODUCT(('ILC Report'!$A$2:$A$8000='Active WWML'!$A163)*('ILC Report'!$BA$2:$BA$8000='Active WWML'!H$4)*('ILC Report'!$F$2:$F$8000))</f>
        <v>0</v>
      </c>
      <c r="I163" s="28">
        <f>SUMPRODUCT(('ILC Report'!$A$2:$A$8000='Active WWML'!$A163)*('ILC Report'!$BA$2:$BA$8000='Active WWML'!I$4)*('ILC Report'!$F$2:$F$8000))</f>
        <v>0</v>
      </c>
      <c r="K163" s="28" t="str">
        <f t="shared" si="8"/>
        <v>0</v>
      </c>
      <c r="L163" s="28" t="str">
        <f t="shared" si="9"/>
        <v>0</v>
      </c>
      <c r="M163" s="28" t="str">
        <f t="shared" si="10"/>
        <v>0</v>
      </c>
      <c r="O163" s="28">
        <f>SUMPRODUCT(('ILC Report'!$A$2:$A$8000='Active WWML'!$A163)*('ILC Report'!$BB$2:$BB$8000='Active WWML'!O$4)*('ILC Report'!$F$2:$F$8000))</f>
        <v>0</v>
      </c>
      <c r="P163" s="28">
        <f>SUMPRODUCT(('ILC Report'!$A$2:$A$8000='Active WWML'!$A163)*('ILC Report'!$BB$2:$BB$8000='Active WWML'!P$4)*('ILC Report'!$F$2:$F$8000))</f>
        <v>0</v>
      </c>
      <c r="Q163" s="28">
        <f>SUMPRODUCT(('ILC Report'!$A$2:$A$8000='Active WWML'!$A163)*('ILC Report'!$BB$2:$BB$8000='Active WWML'!Q$4)*('ILC Report'!$F$2:$F$8000))</f>
        <v>0</v>
      </c>
      <c r="R163" s="28">
        <f>SUMPRODUCT(('ILC Report'!$A$2:$A$8000='Active WWML'!$A163)*('ILC Report'!$BB$2:$BB$8000='Active WWML'!R$4)*('ILC Report'!$F$2:$F$8000))</f>
        <v>0</v>
      </c>
      <c r="S163" s="28">
        <f>SUMPRODUCT(('ILC Report'!$A$2:$A$8000='Active WWML'!$A163)*('ILC Report'!$BB$2:$BB$8000='Active WWML'!S$4)*('ILC Report'!$F$2:$F$8000))</f>
        <v>0</v>
      </c>
      <c r="T163" s="28">
        <f>SUMPRODUCT(('ILC Report'!$A$2:$A$8000='Active WWML'!$A163)*('ILC Report'!$BB$2:$BB$8000='Active WWML'!T$4)*('ILC Report'!$F$2:$F$8000))</f>
        <v>0</v>
      </c>
      <c r="U163" s="28">
        <f>SUMPRODUCT(('ILC Report'!$A$2:$A$8000='Active WWML'!$A163)*('ILC Report'!$BB$2:$BB$8000='Active WWML'!U$4)*('ILC Report'!$F$2:$F$8000))</f>
        <v>0</v>
      </c>
      <c r="V163" s="28">
        <f>SUMPRODUCT(('ILC Report'!$A$2:$A$8000='Active WWML'!$A163)*('ILC Report'!$BB$2:$BB$8000='Active WWML'!V$4)*('ILC Report'!$F$2:$F$8000))</f>
        <v>0</v>
      </c>
      <c r="W163" s="28">
        <f>SUMPRODUCT(('ILC Report'!$A$2:$A$8000='Active WWML'!$A163)*('ILC Report'!$BB$2:$BB$8000='Active WWML'!W$4)*('ILC Report'!$F$2:$F$8000))</f>
        <v>0</v>
      </c>
      <c r="X163" s="28">
        <f>SUMPRODUCT(('ILC Report'!$A$2:$A$8000='Active WWML'!$A163)*('ILC Report'!$BB$2:$BB$8000='Active WWML'!X$4)*('ILC Report'!$F$2:$F$8000))</f>
        <v>0</v>
      </c>
      <c r="Y163" s="28">
        <f>SUMPRODUCT(('ILC Report'!$A$2:$A$8000='Active WWML'!$A163)*('ILC Report'!$BB$2:$BB$8000='Active WWML'!Y$4)*('ILC Report'!$F$2:$F$8000))</f>
        <v>0</v>
      </c>
      <c r="Z163" s="28">
        <f>SUMPRODUCT(('ILC Report'!$A$2:$A$8000='Active WWML'!$A163)*('ILC Report'!$BB$2:$BB$8000='Active WWML'!Z$4)*('ILC Report'!$F$2:$F$8000))</f>
        <v>0</v>
      </c>
      <c r="AA163" s="28">
        <f>SUMPRODUCT(('ILC Report'!$A$2:$A$8000='Active WWML'!$A163)*('ILC Report'!$BB$2:$BB$8000='Active WWML'!AA$4)*('ILC Report'!$F$2:$F$8000))</f>
        <v>0</v>
      </c>
      <c r="AB163" s="28">
        <f>SUMPRODUCT(('ILC Report'!$A$2:$A$8000='Active WWML'!$A163)*('ILC Report'!$BB$2:$BB$8000='Active WWML'!AB$4)*('ILC Report'!$F$2:$F$8000))</f>
        <v>0</v>
      </c>
      <c r="AC163" s="28">
        <f>SUMPRODUCT(('ILC Report'!$A$2:$A$8000='Active WWML'!$A163)*('ILC Report'!$BB$2:$BB$8000='Active WWML'!AC$4)*('ILC Report'!$F$2:$F$8000))</f>
        <v>0</v>
      </c>
      <c r="AD163" s="28">
        <f>SUMPRODUCT(('ILC Report'!$A$2:$A$8000='Active WWML'!$A163)*('ILC Report'!$BB$2:$BB$8000='Active WWML'!AD$4)*('ILC Report'!$F$2:$F$8000))</f>
        <v>0</v>
      </c>
      <c r="AE163" s="28">
        <f>SUMPRODUCT(('ILC Report'!$A$2:$A$8000='Active WWML'!$A163)*('ILC Report'!$BB$2:$BB$8000='Active WWML'!AE$4)*('ILC Report'!$F$2:$F$8000))</f>
        <v>0</v>
      </c>
      <c r="AG163" s="28">
        <f>SUMPRODUCT(('ILC Report'!$A$2:$A$8000='Active WWML'!$A163)*('ILC Report'!$H$2:$H$8000='Active WWML'!AG$4)*('ILC Report'!$F$2:$F$8000))</f>
        <v>0</v>
      </c>
      <c r="AH163" s="28">
        <f>SUMPRODUCT(('ILC Report'!$A$2:$A$8000='Active WWML'!$A163)*('ILC Report'!$H$2:$H$8000='Active WWML'!AH$4)*('ILC Report'!$F$2:$F$8000))</f>
        <v>0</v>
      </c>
      <c r="AI163" s="28">
        <f>SUMPRODUCT(('ILC Report'!$A$2:$A$8000='Active WWML'!$A163)*('ILC Report'!$H$2:$H$8000='Active WWML'!AI$4)*('ILC Report'!$F$2:$F$8000))</f>
        <v>0</v>
      </c>
      <c r="AJ163" s="28">
        <f>SUMPRODUCT(('ILC Report'!$A$2:$A$8000='Active WWML'!$A163)*('ILC Report'!$H$2:$H$8000='Active WWML'!AJ$4)*('ILC Report'!$F$2:$F$8000))</f>
        <v>0</v>
      </c>
      <c r="AK163" s="28">
        <f t="shared" si="11"/>
        <v>0</v>
      </c>
    </row>
    <row r="164" spans="1:37" x14ac:dyDescent="0.3">
      <c r="A164" s="40" t="s">
        <v>921</v>
      </c>
      <c r="B164" s="11" t="s">
        <v>1201</v>
      </c>
      <c r="C164" s="11" t="s">
        <v>1158</v>
      </c>
      <c r="D164" s="11" t="s">
        <v>1155</v>
      </c>
      <c r="E164" s="11" t="s">
        <v>1156</v>
      </c>
      <c r="G164" s="28">
        <f>SUMPRODUCT(('ILC Report'!$A$2:$A$8000='Active WWML'!$A164)*('ILC Report'!$BA$2:$BA$8000='Active WWML'!G$4)*('ILC Report'!$F$2:$F$8000))</f>
        <v>0</v>
      </c>
      <c r="H164" s="28">
        <f>SUMPRODUCT(('ILC Report'!$A$2:$A$8000='Active WWML'!$A164)*('ILC Report'!$BA$2:$BA$8000='Active WWML'!H$4)*('ILC Report'!$F$2:$F$8000))</f>
        <v>0</v>
      </c>
      <c r="I164" s="28">
        <f>SUMPRODUCT(('ILC Report'!$A$2:$A$8000='Active WWML'!$A164)*('ILC Report'!$BA$2:$BA$8000='Active WWML'!I$4)*('ILC Report'!$F$2:$F$8000))</f>
        <v>0</v>
      </c>
      <c r="K164" s="28" t="str">
        <f t="shared" si="8"/>
        <v>0</v>
      </c>
      <c r="L164" s="28" t="str">
        <f t="shared" si="9"/>
        <v>0</v>
      </c>
      <c r="M164" s="28" t="str">
        <f t="shared" si="10"/>
        <v>0</v>
      </c>
      <c r="O164" s="28">
        <f>SUMPRODUCT(('ILC Report'!$A$2:$A$8000='Active WWML'!$A164)*('ILC Report'!$BB$2:$BB$8000='Active WWML'!O$4)*('ILC Report'!$F$2:$F$8000))</f>
        <v>0</v>
      </c>
      <c r="P164" s="28">
        <f>SUMPRODUCT(('ILC Report'!$A$2:$A$8000='Active WWML'!$A164)*('ILC Report'!$BB$2:$BB$8000='Active WWML'!P$4)*('ILC Report'!$F$2:$F$8000))</f>
        <v>0</v>
      </c>
      <c r="Q164" s="28">
        <f>SUMPRODUCT(('ILC Report'!$A$2:$A$8000='Active WWML'!$A164)*('ILC Report'!$BB$2:$BB$8000='Active WWML'!Q$4)*('ILC Report'!$F$2:$F$8000))</f>
        <v>0</v>
      </c>
      <c r="R164" s="28">
        <f>SUMPRODUCT(('ILC Report'!$A$2:$A$8000='Active WWML'!$A164)*('ILC Report'!$BB$2:$BB$8000='Active WWML'!R$4)*('ILC Report'!$F$2:$F$8000))</f>
        <v>0</v>
      </c>
      <c r="S164" s="28">
        <f>SUMPRODUCT(('ILC Report'!$A$2:$A$8000='Active WWML'!$A164)*('ILC Report'!$BB$2:$BB$8000='Active WWML'!S$4)*('ILC Report'!$F$2:$F$8000))</f>
        <v>0</v>
      </c>
      <c r="T164" s="28">
        <f>SUMPRODUCT(('ILC Report'!$A$2:$A$8000='Active WWML'!$A164)*('ILC Report'!$BB$2:$BB$8000='Active WWML'!T$4)*('ILC Report'!$F$2:$F$8000))</f>
        <v>0</v>
      </c>
      <c r="U164" s="28">
        <f>SUMPRODUCT(('ILC Report'!$A$2:$A$8000='Active WWML'!$A164)*('ILC Report'!$BB$2:$BB$8000='Active WWML'!U$4)*('ILC Report'!$F$2:$F$8000))</f>
        <v>0</v>
      </c>
      <c r="V164" s="28">
        <f>SUMPRODUCT(('ILC Report'!$A$2:$A$8000='Active WWML'!$A164)*('ILC Report'!$BB$2:$BB$8000='Active WWML'!V$4)*('ILC Report'!$F$2:$F$8000))</f>
        <v>0</v>
      </c>
      <c r="W164" s="28">
        <f>SUMPRODUCT(('ILC Report'!$A$2:$A$8000='Active WWML'!$A164)*('ILC Report'!$BB$2:$BB$8000='Active WWML'!W$4)*('ILC Report'!$F$2:$F$8000))</f>
        <v>0</v>
      </c>
      <c r="X164" s="28">
        <f>SUMPRODUCT(('ILC Report'!$A$2:$A$8000='Active WWML'!$A164)*('ILC Report'!$BB$2:$BB$8000='Active WWML'!X$4)*('ILC Report'!$F$2:$F$8000))</f>
        <v>0</v>
      </c>
      <c r="Y164" s="28">
        <f>SUMPRODUCT(('ILC Report'!$A$2:$A$8000='Active WWML'!$A164)*('ILC Report'!$BB$2:$BB$8000='Active WWML'!Y$4)*('ILC Report'!$F$2:$F$8000))</f>
        <v>0</v>
      </c>
      <c r="Z164" s="28">
        <f>SUMPRODUCT(('ILC Report'!$A$2:$A$8000='Active WWML'!$A164)*('ILC Report'!$BB$2:$BB$8000='Active WWML'!Z$4)*('ILC Report'!$F$2:$F$8000))</f>
        <v>0</v>
      </c>
      <c r="AA164" s="28">
        <f>SUMPRODUCT(('ILC Report'!$A$2:$A$8000='Active WWML'!$A164)*('ILC Report'!$BB$2:$BB$8000='Active WWML'!AA$4)*('ILC Report'!$F$2:$F$8000))</f>
        <v>0</v>
      </c>
      <c r="AB164" s="28">
        <f>SUMPRODUCT(('ILC Report'!$A$2:$A$8000='Active WWML'!$A164)*('ILC Report'!$BB$2:$BB$8000='Active WWML'!AB$4)*('ILC Report'!$F$2:$F$8000))</f>
        <v>0</v>
      </c>
      <c r="AC164" s="28">
        <f>SUMPRODUCT(('ILC Report'!$A$2:$A$8000='Active WWML'!$A164)*('ILC Report'!$BB$2:$BB$8000='Active WWML'!AC$4)*('ILC Report'!$F$2:$F$8000))</f>
        <v>0</v>
      </c>
      <c r="AD164" s="28">
        <f>SUMPRODUCT(('ILC Report'!$A$2:$A$8000='Active WWML'!$A164)*('ILC Report'!$BB$2:$BB$8000='Active WWML'!AD$4)*('ILC Report'!$F$2:$F$8000))</f>
        <v>0</v>
      </c>
      <c r="AE164" s="28">
        <f>SUMPRODUCT(('ILC Report'!$A$2:$A$8000='Active WWML'!$A164)*('ILC Report'!$BB$2:$BB$8000='Active WWML'!AE$4)*('ILC Report'!$F$2:$F$8000))</f>
        <v>0</v>
      </c>
      <c r="AG164" s="28">
        <f>SUMPRODUCT(('ILC Report'!$A$2:$A$8000='Active WWML'!$A164)*('ILC Report'!$H$2:$H$8000='Active WWML'!AG$4)*('ILC Report'!$F$2:$F$8000))</f>
        <v>0</v>
      </c>
      <c r="AH164" s="28">
        <f>SUMPRODUCT(('ILC Report'!$A$2:$A$8000='Active WWML'!$A164)*('ILC Report'!$H$2:$H$8000='Active WWML'!AH$4)*('ILC Report'!$F$2:$F$8000))</f>
        <v>0</v>
      </c>
      <c r="AI164" s="28">
        <f>SUMPRODUCT(('ILC Report'!$A$2:$A$8000='Active WWML'!$A164)*('ILC Report'!$H$2:$H$8000='Active WWML'!AI$4)*('ILC Report'!$F$2:$F$8000))</f>
        <v>0</v>
      </c>
      <c r="AJ164" s="28">
        <f>SUMPRODUCT(('ILC Report'!$A$2:$A$8000='Active WWML'!$A164)*('ILC Report'!$H$2:$H$8000='Active WWML'!AJ$4)*('ILC Report'!$F$2:$F$8000))</f>
        <v>0</v>
      </c>
      <c r="AK164" s="28">
        <f t="shared" si="11"/>
        <v>0</v>
      </c>
    </row>
    <row r="165" spans="1:37" x14ac:dyDescent="0.3">
      <c r="A165" s="40" t="s">
        <v>897</v>
      </c>
      <c r="B165" s="11" t="s">
        <v>1340</v>
      </c>
      <c r="C165" s="11" t="s">
        <v>1154</v>
      </c>
      <c r="D165" s="11" t="s">
        <v>1155</v>
      </c>
      <c r="E165" s="11" t="s">
        <v>1156</v>
      </c>
      <c r="G165" s="28">
        <f>SUMPRODUCT(('ILC Report'!$A$2:$A$8000='Active WWML'!$A165)*('ILC Report'!$BA$2:$BA$8000='Active WWML'!G$4)*('ILC Report'!$F$2:$F$8000))</f>
        <v>0</v>
      </c>
      <c r="H165" s="28">
        <f>SUMPRODUCT(('ILC Report'!$A$2:$A$8000='Active WWML'!$A165)*('ILC Report'!$BA$2:$BA$8000='Active WWML'!H$4)*('ILC Report'!$F$2:$F$8000))</f>
        <v>0</v>
      </c>
      <c r="I165" s="28">
        <f>SUMPRODUCT(('ILC Report'!$A$2:$A$8000='Active WWML'!$A165)*('ILC Report'!$BA$2:$BA$8000='Active WWML'!I$4)*('ILC Report'!$F$2:$F$8000))</f>
        <v>0</v>
      </c>
      <c r="K165" s="28" t="str">
        <f t="shared" si="8"/>
        <v>0</v>
      </c>
      <c r="L165" s="28" t="str">
        <f t="shared" si="9"/>
        <v>0</v>
      </c>
      <c r="M165" s="28" t="str">
        <f t="shared" si="10"/>
        <v>0</v>
      </c>
      <c r="O165" s="28">
        <f>SUMPRODUCT(('ILC Report'!$A$2:$A$8000='Active WWML'!$A165)*('ILC Report'!$BB$2:$BB$8000='Active WWML'!O$4)*('ILC Report'!$F$2:$F$8000))</f>
        <v>0</v>
      </c>
      <c r="P165" s="28">
        <f>SUMPRODUCT(('ILC Report'!$A$2:$A$8000='Active WWML'!$A165)*('ILC Report'!$BB$2:$BB$8000='Active WWML'!P$4)*('ILC Report'!$F$2:$F$8000))</f>
        <v>0</v>
      </c>
      <c r="Q165" s="28">
        <f>SUMPRODUCT(('ILC Report'!$A$2:$A$8000='Active WWML'!$A165)*('ILC Report'!$BB$2:$BB$8000='Active WWML'!Q$4)*('ILC Report'!$F$2:$F$8000))</f>
        <v>0</v>
      </c>
      <c r="R165" s="28">
        <f>SUMPRODUCT(('ILC Report'!$A$2:$A$8000='Active WWML'!$A165)*('ILC Report'!$BB$2:$BB$8000='Active WWML'!R$4)*('ILC Report'!$F$2:$F$8000))</f>
        <v>0</v>
      </c>
      <c r="S165" s="28">
        <f>SUMPRODUCT(('ILC Report'!$A$2:$A$8000='Active WWML'!$A165)*('ILC Report'!$BB$2:$BB$8000='Active WWML'!S$4)*('ILC Report'!$F$2:$F$8000))</f>
        <v>0</v>
      </c>
      <c r="T165" s="28">
        <f>SUMPRODUCT(('ILC Report'!$A$2:$A$8000='Active WWML'!$A165)*('ILC Report'!$BB$2:$BB$8000='Active WWML'!T$4)*('ILC Report'!$F$2:$F$8000))</f>
        <v>0</v>
      </c>
      <c r="U165" s="28">
        <f>SUMPRODUCT(('ILC Report'!$A$2:$A$8000='Active WWML'!$A165)*('ILC Report'!$BB$2:$BB$8000='Active WWML'!U$4)*('ILC Report'!$F$2:$F$8000))</f>
        <v>0</v>
      </c>
      <c r="V165" s="28">
        <f>SUMPRODUCT(('ILC Report'!$A$2:$A$8000='Active WWML'!$A165)*('ILC Report'!$BB$2:$BB$8000='Active WWML'!V$4)*('ILC Report'!$F$2:$F$8000))</f>
        <v>0</v>
      </c>
      <c r="W165" s="28">
        <f>SUMPRODUCT(('ILC Report'!$A$2:$A$8000='Active WWML'!$A165)*('ILC Report'!$BB$2:$BB$8000='Active WWML'!W$4)*('ILC Report'!$F$2:$F$8000))</f>
        <v>0</v>
      </c>
      <c r="X165" s="28">
        <f>SUMPRODUCT(('ILC Report'!$A$2:$A$8000='Active WWML'!$A165)*('ILC Report'!$BB$2:$BB$8000='Active WWML'!X$4)*('ILC Report'!$F$2:$F$8000))</f>
        <v>0</v>
      </c>
      <c r="Y165" s="28">
        <f>SUMPRODUCT(('ILC Report'!$A$2:$A$8000='Active WWML'!$A165)*('ILC Report'!$BB$2:$BB$8000='Active WWML'!Y$4)*('ILC Report'!$F$2:$F$8000))</f>
        <v>0</v>
      </c>
      <c r="Z165" s="28">
        <f>SUMPRODUCT(('ILC Report'!$A$2:$A$8000='Active WWML'!$A165)*('ILC Report'!$BB$2:$BB$8000='Active WWML'!Z$4)*('ILC Report'!$F$2:$F$8000))</f>
        <v>0</v>
      </c>
      <c r="AA165" s="28">
        <f>SUMPRODUCT(('ILC Report'!$A$2:$A$8000='Active WWML'!$A165)*('ILC Report'!$BB$2:$BB$8000='Active WWML'!AA$4)*('ILC Report'!$F$2:$F$8000))</f>
        <v>0</v>
      </c>
      <c r="AB165" s="28">
        <f>SUMPRODUCT(('ILC Report'!$A$2:$A$8000='Active WWML'!$A165)*('ILC Report'!$BB$2:$BB$8000='Active WWML'!AB$4)*('ILC Report'!$F$2:$F$8000))</f>
        <v>0</v>
      </c>
      <c r="AC165" s="28">
        <f>SUMPRODUCT(('ILC Report'!$A$2:$A$8000='Active WWML'!$A165)*('ILC Report'!$BB$2:$BB$8000='Active WWML'!AC$4)*('ILC Report'!$F$2:$F$8000))</f>
        <v>0</v>
      </c>
      <c r="AD165" s="28">
        <f>SUMPRODUCT(('ILC Report'!$A$2:$A$8000='Active WWML'!$A165)*('ILC Report'!$BB$2:$BB$8000='Active WWML'!AD$4)*('ILC Report'!$F$2:$F$8000))</f>
        <v>0</v>
      </c>
      <c r="AE165" s="28">
        <f>SUMPRODUCT(('ILC Report'!$A$2:$A$8000='Active WWML'!$A165)*('ILC Report'!$BB$2:$BB$8000='Active WWML'!AE$4)*('ILC Report'!$F$2:$F$8000))</f>
        <v>0</v>
      </c>
      <c r="AG165" s="28">
        <f>SUMPRODUCT(('ILC Report'!$A$2:$A$8000='Active WWML'!$A165)*('ILC Report'!$H$2:$H$8000='Active WWML'!AG$4)*('ILC Report'!$F$2:$F$8000))</f>
        <v>0</v>
      </c>
      <c r="AH165" s="28">
        <f>SUMPRODUCT(('ILC Report'!$A$2:$A$8000='Active WWML'!$A165)*('ILC Report'!$H$2:$H$8000='Active WWML'!AH$4)*('ILC Report'!$F$2:$F$8000))</f>
        <v>0</v>
      </c>
      <c r="AI165" s="28">
        <f>SUMPRODUCT(('ILC Report'!$A$2:$A$8000='Active WWML'!$A165)*('ILC Report'!$H$2:$H$8000='Active WWML'!AI$4)*('ILC Report'!$F$2:$F$8000))</f>
        <v>0</v>
      </c>
      <c r="AJ165" s="28">
        <f>SUMPRODUCT(('ILC Report'!$A$2:$A$8000='Active WWML'!$A165)*('ILC Report'!$H$2:$H$8000='Active WWML'!AJ$4)*('ILC Report'!$F$2:$F$8000))</f>
        <v>0</v>
      </c>
      <c r="AK165" s="28">
        <f t="shared" si="11"/>
        <v>0</v>
      </c>
    </row>
    <row r="166" spans="1:37" x14ac:dyDescent="0.3">
      <c r="A166" s="40" t="s">
        <v>902</v>
      </c>
      <c r="B166" s="11" t="s">
        <v>1336</v>
      </c>
      <c r="C166" s="11" t="s">
        <v>1158</v>
      </c>
      <c r="D166" s="11" t="s">
        <v>1155</v>
      </c>
      <c r="E166" s="11" t="s">
        <v>1156</v>
      </c>
      <c r="G166" s="28">
        <f>SUMPRODUCT(('ILC Report'!$A$2:$A$8000='Active WWML'!$A166)*('ILC Report'!$BA$2:$BA$8000='Active WWML'!G$4)*('ILC Report'!$F$2:$F$8000))</f>
        <v>0</v>
      </c>
      <c r="H166" s="28">
        <f>SUMPRODUCT(('ILC Report'!$A$2:$A$8000='Active WWML'!$A166)*('ILC Report'!$BA$2:$BA$8000='Active WWML'!H$4)*('ILC Report'!$F$2:$F$8000))</f>
        <v>0</v>
      </c>
      <c r="I166" s="28">
        <f>SUMPRODUCT(('ILC Report'!$A$2:$A$8000='Active WWML'!$A166)*('ILC Report'!$BA$2:$BA$8000='Active WWML'!I$4)*('ILC Report'!$F$2:$F$8000))</f>
        <v>0</v>
      </c>
      <c r="K166" s="28" t="str">
        <f t="shared" si="8"/>
        <v>0</v>
      </c>
      <c r="L166" s="28" t="str">
        <f t="shared" si="9"/>
        <v>0</v>
      </c>
      <c r="M166" s="28" t="str">
        <f t="shared" si="10"/>
        <v>0</v>
      </c>
      <c r="O166" s="28">
        <f>SUMPRODUCT(('ILC Report'!$A$2:$A$8000='Active WWML'!$A166)*('ILC Report'!$BB$2:$BB$8000='Active WWML'!O$4)*('ILC Report'!$F$2:$F$8000))</f>
        <v>0</v>
      </c>
      <c r="P166" s="28">
        <f>SUMPRODUCT(('ILC Report'!$A$2:$A$8000='Active WWML'!$A166)*('ILC Report'!$BB$2:$BB$8000='Active WWML'!P$4)*('ILC Report'!$F$2:$F$8000))</f>
        <v>0</v>
      </c>
      <c r="Q166" s="28">
        <f>SUMPRODUCT(('ILC Report'!$A$2:$A$8000='Active WWML'!$A166)*('ILC Report'!$BB$2:$BB$8000='Active WWML'!Q$4)*('ILC Report'!$F$2:$F$8000))</f>
        <v>0</v>
      </c>
      <c r="R166" s="28">
        <f>SUMPRODUCT(('ILC Report'!$A$2:$A$8000='Active WWML'!$A166)*('ILC Report'!$BB$2:$BB$8000='Active WWML'!R$4)*('ILC Report'!$F$2:$F$8000))</f>
        <v>0</v>
      </c>
      <c r="S166" s="28">
        <f>SUMPRODUCT(('ILC Report'!$A$2:$A$8000='Active WWML'!$A166)*('ILC Report'!$BB$2:$BB$8000='Active WWML'!S$4)*('ILC Report'!$F$2:$F$8000))</f>
        <v>0</v>
      </c>
      <c r="T166" s="28">
        <f>SUMPRODUCT(('ILC Report'!$A$2:$A$8000='Active WWML'!$A166)*('ILC Report'!$BB$2:$BB$8000='Active WWML'!T$4)*('ILC Report'!$F$2:$F$8000))</f>
        <v>0</v>
      </c>
      <c r="U166" s="28">
        <f>SUMPRODUCT(('ILC Report'!$A$2:$A$8000='Active WWML'!$A166)*('ILC Report'!$BB$2:$BB$8000='Active WWML'!U$4)*('ILC Report'!$F$2:$F$8000))</f>
        <v>0</v>
      </c>
      <c r="V166" s="28">
        <f>SUMPRODUCT(('ILC Report'!$A$2:$A$8000='Active WWML'!$A166)*('ILC Report'!$BB$2:$BB$8000='Active WWML'!V$4)*('ILC Report'!$F$2:$F$8000))</f>
        <v>0</v>
      </c>
      <c r="W166" s="28">
        <f>SUMPRODUCT(('ILC Report'!$A$2:$A$8000='Active WWML'!$A166)*('ILC Report'!$BB$2:$BB$8000='Active WWML'!W$4)*('ILC Report'!$F$2:$F$8000))</f>
        <v>0</v>
      </c>
      <c r="X166" s="28">
        <f>SUMPRODUCT(('ILC Report'!$A$2:$A$8000='Active WWML'!$A166)*('ILC Report'!$BB$2:$BB$8000='Active WWML'!X$4)*('ILC Report'!$F$2:$F$8000))</f>
        <v>0</v>
      </c>
      <c r="Y166" s="28">
        <f>SUMPRODUCT(('ILC Report'!$A$2:$A$8000='Active WWML'!$A166)*('ILC Report'!$BB$2:$BB$8000='Active WWML'!Y$4)*('ILC Report'!$F$2:$F$8000))</f>
        <v>0</v>
      </c>
      <c r="Z166" s="28">
        <f>SUMPRODUCT(('ILC Report'!$A$2:$A$8000='Active WWML'!$A166)*('ILC Report'!$BB$2:$BB$8000='Active WWML'!Z$4)*('ILC Report'!$F$2:$F$8000))</f>
        <v>0</v>
      </c>
      <c r="AA166" s="28">
        <f>SUMPRODUCT(('ILC Report'!$A$2:$A$8000='Active WWML'!$A166)*('ILC Report'!$BB$2:$BB$8000='Active WWML'!AA$4)*('ILC Report'!$F$2:$F$8000))</f>
        <v>0</v>
      </c>
      <c r="AB166" s="28">
        <f>SUMPRODUCT(('ILC Report'!$A$2:$A$8000='Active WWML'!$A166)*('ILC Report'!$BB$2:$BB$8000='Active WWML'!AB$4)*('ILC Report'!$F$2:$F$8000))</f>
        <v>0</v>
      </c>
      <c r="AC166" s="28">
        <f>SUMPRODUCT(('ILC Report'!$A$2:$A$8000='Active WWML'!$A166)*('ILC Report'!$BB$2:$BB$8000='Active WWML'!AC$4)*('ILC Report'!$F$2:$F$8000))</f>
        <v>0</v>
      </c>
      <c r="AD166" s="28">
        <f>SUMPRODUCT(('ILC Report'!$A$2:$A$8000='Active WWML'!$A166)*('ILC Report'!$BB$2:$BB$8000='Active WWML'!AD$4)*('ILC Report'!$F$2:$F$8000))</f>
        <v>0</v>
      </c>
      <c r="AE166" s="28">
        <f>SUMPRODUCT(('ILC Report'!$A$2:$A$8000='Active WWML'!$A166)*('ILC Report'!$BB$2:$BB$8000='Active WWML'!AE$4)*('ILC Report'!$F$2:$F$8000))</f>
        <v>0</v>
      </c>
      <c r="AG166" s="28">
        <f>SUMPRODUCT(('ILC Report'!$A$2:$A$8000='Active WWML'!$A166)*('ILC Report'!$H$2:$H$8000='Active WWML'!AG$4)*('ILC Report'!$F$2:$F$8000))</f>
        <v>0</v>
      </c>
      <c r="AH166" s="28">
        <f>SUMPRODUCT(('ILC Report'!$A$2:$A$8000='Active WWML'!$A166)*('ILC Report'!$H$2:$H$8000='Active WWML'!AH$4)*('ILC Report'!$F$2:$F$8000))</f>
        <v>0</v>
      </c>
      <c r="AI166" s="28">
        <f>SUMPRODUCT(('ILC Report'!$A$2:$A$8000='Active WWML'!$A166)*('ILC Report'!$H$2:$H$8000='Active WWML'!AI$4)*('ILC Report'!$F$2:$F$8000))</f>
        <v>0</v>
      </c>
      <c r="AJ166" s="28">
        <f>SUMPRODUCT(('ILC Report'!$A$2:$A$8000='Active WWML'!$A166)*('ILC Report'!$H$2:$H$8000='Active WWML'!AJ$4)*('ILC Report'!$F$2:$F$8000))</f>
        <v>0</v>
      </c>
      <c r="AK166" s="28">
        <f t="shared" si="11"/>
        <v>0</v>
      </c>
    </row>
    <row r="167" spans="1:37" x14ac:dyDescent="0.3">
      <c r="A167" s="40" t="s">
        <v>1550</v>
      </c>
      <c r="B167" s="11" t="s">
        <v>1677</v>
      </c>
      <c r="C167" s="11" t="s">
        <v>1158</v>
      </c>
      <c r="D167" s="11" t="s">
        <v>1155</v>
      </c>
      <c r="E167" s="11" t="s">
        <v>1156</v>
      </c>
      <c r="G167" s="28">
        <f>SUMPRODUCT(('ILC Report'!$A$2:$A$8000='Active WWML'!$A167)*('ILC Report'!$BA$2:$BA$8000='Active WWML'!G$4)*('ILC Report'!$F$2:$F$8000))</f>
        <v>0</v>
      </c>
      <c r="H167" s="28">
        <f>SUMPRODUCT(('ILC Report'!$A$2:$A$8000='Active WWML'!$A167)*('ILC Report'!$BA$2:$BA$8000='Active WWML'!H$4)*('ILC Report'!$F$2:$F$8000))</f>
        <v>0</v>
      </c>
      <c r="I167" s="28">
        <f>SUMPRODUCT(('ILC Report'!$A$2:$A$8000='Active WWML'!$A167)*('ILC Report'!$BA$2:$BA$8000='Active WWML'!I$4)*('ILC Report'!$F$2:$F$8000))</f>
        <v>0</v>
      </c>
      <c r="K167" s="28" t="str">
        <f t="shared" si="8"/>
        <v>0</v>
      </c>
      <c r="L167" s="28" t="str">
        <f t="shared" si="9"/>
        <v>0</v>
      </c>
      <c r="M167" s="28" t="str">
        <f t="shared" si="10"/>
        <v>0</v>
      </c>
      <c r="O167" s="28">
        <f>SUMPRODUCT(('ILC Report'!$A$2:$A$8000='Active WWML'!$A167)*('ILC Report'!$BB$2:$BB$8000='Active WWML'!O$4)*('ILC Report'!$F$2:$F$8000))</f>
        <v>0</v>
      </c>
      <c r="P167" s="28">
        <f>SUMPRODUCT(('ILC Report'!$A$2:$A$8000='Active WWML'!$A167)*('ILC Report'!$BB$2:$BB$8000='Active WWML'!P$4)*('ILC Report'!$F$2:$F$8000))</f>
        <v>0</v>
      </c>
      <c r="Q167" s="28">
        <f>SUMPRODUCT(('ILC Report'!$A$2:$A$8000='Active WWML'!$A167)*('ILC Report'!$BB$2:$BB$8000='Active WWML'!Q$4)*('ILC Report'!$F$2:$F$8000))</f>
        <v>0</v>
      </c>
      <c r="R167" s="28">
        <f>SUMPRODUCT(('ILC Report'!$A$2:$A$8000='Active WWML'!$A167)*('ILC Report'!$BB$2:$BB$8000='Active WWML'!R$4)*('ILC Report'!$F$2:$F$8000))</f>
        <v>0</v>
      </c>
      <c r="S167" s="28">
        <f>SUMPRODUCT(('ILC Report'!$A$2:$A$8000='Active WWML'!$A167)*('ILC Report'!$BB$2:$BB$8000='Active WWML'!S$4)*('ILC Report'!$F$2:$F$8000))</f>
        <v>0</v>
      </c>
      <c r="T167" s="28">
        <f>SUMPRODUCT(('ILC Report'!$A$2:$A$8000='Active WWML'!$A167)*('ILC Report'!$BB$2:$BB$8000='Active WWML'!T$4)*('ILC Report'!$F$2:$F$8000))</f>
        <v>0</v>
      </c>
      <c r="U167" s="28">
        <f>SUMPRODUCT(('ILC Report'!$A$2:$A$8000='Active WWML'!$A167)*('ILC Report'!$BB$2:$BB$8000='Active WWML'!U$4)*('ILC Report'!$F$2:$F$8000))</f>
        <v>0</v>
      </c>
      <c r="V167" s="28">
        <f>SUMPRODUCT(('ILC Report'!$A$2:$A$8000='Active WWML'!$A167)*('ILC Report'!$BB$2:$BB$8000='Active WWML'!V$4)*('ILC Report'!$F$2:$F$8000))</f>
        <v>0</v>
      </c>
      <c r="W167" s="28">
        <f>SUMPRODUCT(('ILC Report'!$A$2:$A$8000='Active WWML'!$A167)*('ILC Report'!$BB$2:$BB$8000='Active WWML'!W$4)*('ILC Report'!$F$2:$F$8000))</f>
        <v>0</v>
      </c>
      <c r="X167" s="28">
        <f>SUMPRODUCT(('ILC Report'!$A$2:$A$8000='Active WWML'!$A167)*('ILC Report'!$BB$2:$BB$8000='Active WWML'!X$4)*('ILC Report'!$F$2:$F$8000))</f>
        <v>0</v>
      </c>
      <c r="Y167" s="28">
        <f>SUMPRODUCT(('ILC Report'!$A$2:$A$8000='Active WWML'!$A167)*('ILC Report'!$BB$2:$BB$8000='Active WWML'!Y$4)*('ILC Report'!$F$2:$F$8000))</f>
        <v>0</v>
      </c>
      <c r="Z167" s="28">
        <f>SUMPRODUCT(('ILC Report'!$A$2:$A$8000='Active WWML'!$A167)*('ILC Report'!$BB$2:$BB$8000='Active WWML'!Z$4)*('ILC Report'!$F$2:$F$8000))</f>
        <v>0</v>
      </c>
      <c r="AA167" s="28">
        <f>SUMPRODUCT(('ILC Report'!$A$2:$A$8000='Active WWML'!$A167)*('ILC Report'!$BB$2:$BB$8000='Active WWML'!AA$4)*('ILC Report'!$F$2:$F$8000))</f>
        <v>0</v>
      </c>
      <c r="AB167" s="28">
        <f>SUMPRODUCT(('ILC Report'!$A$2:$A$8000='Active WWML'!$A167)*('ILC Report'!$BB$2:$BB$8000='Active WWML'!AB$4)*('ILC Report'!$F$2:$F$8000))</f>
        <v>0</v>
      </c>
      <c r="AC167" s="28">
        <f>SUMPRODUCT(('ILC Report'!$A$2:$A$8000='Active WWML'!$A167)*('ILC Report'!$BB$2:$BB$8000='Active WWML'!AC$4)*('ILC Report'!$F$2:$F$8000))</f>
        <v>0</v>
      </c>
      <c r="AD167" s="28">
        <f>SUMPRODUCT(('ILC Report'!$A$2:$A$8000='Active WWML'!$A167)*('ILC Report'!$BB$2:$BB$8000='Active WWML'!AD$4)*('ILC Report'!$F$2:$F$8000))</f>
        <v>0</v>
      </c>
      <c r="AE167" s="28">
        <f>SUMPRODUCT(('ILC Report'!$A$2:$A$8000='Active WWML'!$A167)*('ILC Report'!$BB$2:$BB$8000='Active WWML'!AE$4)*('ILC Report'!$F$2:$F$8000))</f>
        <v>0</v>
      </c>
      <c r="AG167" s="28">
        <f>SUMPRODUCT(('ILC Report'!$A$2:$A$8000='Active WWML'!$A167)*('ILC Report'!$H$2:$H$8000='Active WWML'!AG$4)*('ILC Report'!$F$2:$F$8000))</f>
        <v>0</v>
      </c>
      <c r="AH167" s="28">
        <f>SUMPRODUCT(('ILC Report'!$A$2:$A$8000='Active WWML'!$A167)*('ILC Report'!$H$2:$H$8000='Active WWML'!AH$4)*('ILC Report'!$F$2:$F$8000))</f>
        <v>0</v>
      </c>
      <c r="AI167" s="28">
        <f>SUMPRODUCT(('ILC Report'!$A$2:$A$8000='Active WWML'!$A167)*('ILC Report'!$H$2:$H$8000='Active WWML'!AI$4)*('ILC Report'!$F$2:$F$8000))</f>
        <v>0</v>
      </c>
      <c r="AJ167" s="28">
        <f>SUMPRODUCT(('ILC Report'!$A$2:$A$8000='Active WWML'!$A167)*('ILC Report'!$H$2:$H$8000='Active WWML'!AJ$4)*('ILC Report'!$F$2:$F$8000))</f>
        <v>0</v>
      </c>
      <c r="AK167" s="28">
        <f t="shared" si="11"/>
        <v>0</v>
      </c>
    </row>
    <row r="168" spans="1:37" x14ac:dyDescent="0.3">
      <c r="A168" s="40">
        <v>329928</v>
      </c>
      <c r="B168" s="11" t="s">
        <v>1282</v>
      </c>
      <c r="C168" s="11" t="s">
        <v>51</v>
      </c>
      <c r="D168" s="11" t="s">
        <v>1185</v>
      </c>
      <c r="E168" s="11" t="s">
        <v>1680</v>
      </c>
      <c r="G168" s="28">
        <f>SUMPRODUCT(('ILC Report'!$A$2:$A$8000='Active WWML'!$A168)*('ILC Report'!$BA$2:$BA$8000='Active WWML'!G$4)*('ILC Report'!$F$2:$F$8000))</f>
        <v>0</v>
      </c>
      <c r="H168" s="28">
        <f>SUMPRODUCT(('ILC Report'!$A$2:$A$8000='Active WWML'!$A168)*('ILC Report'!$BA$2:$BA$8000='Active WWML'!H$4)*('ILC Report'!$F$2:$F$8000))</f>
        <v>0</v>
      </c>
      <c r="I168" s="28">
        <f>SUMPRODUCT(('ILC Report'!$A$2:$A$8000='Active WWML'!$A168)*('ILC Report'!$BA$2:$BA$8000='Active WWML'!I$4)*('ILC Report'!$F$2:$F$8000))</f>
        <v>0</v>
      </c>
      <c r="K168" s="28" t="str">
        <f t="shared" si="8"/>
        <v>0</v>
      </c>
      <c r="L168" s="28" t="str">
        <f t="shared" si="9"/>
        <v>0</v>
      </c>
      <c r="M168" s="28" t="str">
        <f t="shared" si="10"/>
        <v>0</v>
      </c>
      <c r="O168" s="28">
        <f>SUMPRODUCT(('ILC Report'!$A$2:$A$8000='Active WWML'!$A168)*('ILC Report'!$BB$2:$BB$8000='Active WWML'!O$4)*('ILC Report'!$F$2:$F$8000))</f>
        <v>0</v>
      </c>
      <c r="P168" s="28">
        <f>SUMPRODUCT(('ILC Report'!$A$2:$A$8000='Active WWML'!$A168)*('ILC Report'!$BB$2:$BB$8000='Active WWML'!P$4)*('ILC Report'!$F$2:$F$8000))</f>
        <v>0</v>
      </c>
      <c r="Q168" s="28">
        <f>SUMPRODUCT(('ILC Report'!$A$2:$A$8000='Active WWML'!$A168)*('ILC Report'!$BB$2:$BB$8000='Active WWML'!Q$4)*('ILC Report'!$F$2:$F$8000))</f>
        <v>0</v>
      </c>
      <c r="R168" s="28">
        <f>SUMPRODUCT(('ILC Report'!$A$2:$A$8000='Active WWML'!$A168)*('ILC Report'!$BB$2:$BB$8000='Active WWML'!R$4)*('ILC Report'!$F$2:$F$8000))</f>
        <v>0</v>
      </c>
      <c r="S168" s="28">
        <f>SUMPRODUCT(('ILC Report'!$A$2:$A$8000='Active WWML'!$A168)*('ILC Report'!$BB$2:$BB$8000='Active WWML'!S$4)*('ILC Report'!$F$2:$F$8000))</f>
        <v>0</v>
      </c>
      <c r="T168" s="28">
        <f>SUMPRODUCT(('ILC Report'!$A$2:$A$8000='Active WWML'!$A168)*('ILC Report'!$BB$2:$BB$8000='Active WWML'!T$4)*('ILC Report'!$F$2:$F$8000))</f>
        <v>0</v>
      </c>
      <c r="U168" s="28">
        <f>SUMPRODUCT(('ILC Report'!$A$2:$A$8000='Active WWML'!$A168)*('ILC Report'!$BB$2:$BB$8000='Active WWML'!U$4)*('ILC Report'!$F$2:$F$8000))</f>
        <v>0</v>
      </c>
      <c r="V168" s="28">
        <f>SUMPRODUCT(('ILC Report'!$A$2:$A$8000='Active WWML'!$A168)*('ILC Report'!$BB$2:$BB$8000='Active WWML'!V$4)*('ILC Report'!$F$2:$F$8000))</f>
        <v>0</v>
      </c>
      <c r="W168" s="28">
        <f>SUMPRODUCT(('ILC Report'!$A$2:$A$8000='Active WWML'!$A168)*('ILC Report'!$BB$2:$BB$8000='Active WWML'!W$4)*('ILC Report'!$F$2:$F$8000))</f>
        <v>0</v>
      </c>
      <c r="X168" s="28">
        <f>SUMPRODUCT(('ILC Report'!$A$2:$A$8000='Active WWML'!$A168)*('ILC Report'!$BB$2:$BB$8000='Active WWML'!X$4)*('ILC Report'!$F$2:$F$8000))</f>
        <v>0</v>
      </c>
      <c r="Y168" s="28">
        <f>SUMPRODUCT(('ILC Report'!$A$2:$A$8000='Active WWML'!$A168)*('ILC Report'!$BB$2:$BB$8000='Active WWML'!Y$4)*('ILC Report'!$F$2:$F$8000))</f>
        <v>0</v>
      </c>
      <c r="Z168" s="28">
        <f>SUMPRODUCT(('ILC Report'!$A$2:$A$8000='Active WWML'!$A168)*('ILC Report'!$BB$2:$BB$8000='Active WWML'!Z$4)*('ILC Report'!$F$2:$F$8000))</f>
        <v>0</v>
      </c>
      <c r="AA168" s="28">
        <f>SUMPRODUCT(('ILC Report'!$A$2:$A$8000='Active WWML'!$A168)*('ILC Report'!$BB$2:$BB$8000='Active WWML'!AA$4)*('ILC Report'!$F$2:$F$8000))</f>
        <v>0</v>
      </c>
      <c r="AB168" s="28">
        <f>SUMPRODUCT(('ILC Report'!$A$2:$A$8000='Active WWML'!$A168)*('ILC Report'!$BB$2:$BB$8000='Active WWML'!AB$4)*('ILC Report'!$F$2:$F$8000))</f>
        <v>0</v>
      </c>
      <c r="AC168" s="28">
        <f>SUMPRODUCT(('ILC Report'!$A$2:$A$8000='Active WWML'!$A168)*('ILC Report'!$BB$2:$BB$8000='Active WWML'!AC$4)*('ILC Report'!$F$2:$F$8000))</f>
        <v>0</v>
      </c>
      <c r="AD168" s="28">
        <f>SUMPRODUCT(('ILC Report'!$A$2:$A$8000='Active WWML'!$A168)*('ILC Report'!$BB$2:$BB$8000='Active WWML'!AD$4)*('ILC Report'!$F$2:$F$8000))</f>
        <v>0</v>
      </c>
      <c r="AE168" s="28">
        <f>SUMPRODUCT(('ILC Report'!$A$2:$A$8000='Active WWML'!$A168)*('ILC Report'!$BB$2:$BB$8000='Active WWML'!AE$4)*('ILC Report'!$F$2:$F$8000))</f>
        <v>0</v>
      </c>
      <c r="AG168" s="28">
        <f>SUMPRODUCT(('ILC Report'!$A$2:$A$8000='Active WWML'!$A168)*('ILC Report'!$H$2:$H$8000='Active WWML'!AG$4)*('ILC Report'!$F$2:$F$8000))</f>
        <v>0</v>
      </c>
      <c r="AH168" s="28">
        <f>SUMPRODUCT(('ILC Report'!$A$2:$A$8000='Active WWML'!$A168)*('ILC Report'!$H$2:$H$8000='Active WWML'!AH$4)*('ILC Report'!$F$2:$F$8000))</f>
        <v>0</v>
      </c>
      <c r="AI168" s="28">
        <f>SUMPRODUCT(('ILC Report'!$A$2:$A$8000='Active WWML'!$A168)*('ILC Report'!$H$2:$H$8000='Active WWML'!AI$4)*('ILC Report'!$F$2:$F$8000))</f>
        <v>0</v>
      </c>
      <c r="AJ168" s="28">
        <f>SUMPRODUCT(('ILC Report'!$A$2:$A$8000='Active WWML'!$A168)*('ILC Report'!$H$2:$H$8000='Active WWML'!AJ$4)*('ILC Report'!$F$2:$F$8000))</f>
        <v>0</v>
      </c>
      <c r="AK168" s="28">
        <f t="shared" si="11"/>
        <v>0</v>
      </c>
    </row>
    <row r="169" spans="1:37" x14ac:dyDescent="0.3">
      <c r="A169" s="40" t="s">
        <v>860</v>
      </c>
      <c r="B169" s="11" t="s">
        <v>1263</v>
      </c>
      <c r="C169" s="11" t="s">
        <v>1164</v>
      </c>
      <c r="D169" s="11" t="s">
        <v>1185</v>
      </c>
      <c r="E169" s="11" t="s">
        <v>1680</v>
      </c>
      <c r="G169" s="28">
        <f>SUMPRODUCT(('ILC Report'!$A$2:$A$8000='Active WWML'!$A169)*('ILC Report'!$BA$2:$BA$8000='Active WWML'!G$4)*('ILC Report'!$F$2:$F$8000))</f>
        <v>0</v>
      </c>
      <c r="H169" s="28">
        <f>SUMPRODUCT(('ILC Report'!$A$2:$A$8000='Active WWML'!$A169)*('ILC Report'!$BA$2:$BA$8000='Active WWML'!H$4)*('ILC Report'!$F$2:$F$8000))</f>
        <v>0</v>
      </c>
      <c r="I169" s="28">
        <f>SUMPRODUCT(('ILC Report'!$A$2:$A$8000='Active WWML'!$A169)*('ILC Report'!$BA$2:$BA$8000='Active WWML'!I$4)*('ILC Report'!$F$2:$F$8000))</f>
        <v>0</v>
      </c>
      <c r="K169" s="28" t="str">
        <f t="shared" si="8"/>
        <v>0</v>
      </c>
      <c r="L169" s="28" t="str">
        <f t="shared" si="9"/>
        <v>0</v>
      </c>
      <c r="M169" s="28" t="str">
        <f t="shared" si="10"/>
        <v>0</v>
      </c>
      <c r="O169" s="28">
        <f>SUMPRODUCT(('ILC Report'!$A$2:$A$8000='Active WWML'!$A169)*('ILC Report'!$BB$2:$BB$8000='Active WWML'!O$4)*('ILC Report'!$F$2:$F$8000))</f>
        <v>0</v>
      </c>
      <c r="P169" s="28">
        <f>SUMPRODUCT(('ILC Report'!$A$2:$A$8000='Active WWML'!$A169)*('ILC Report'!$BB$2:$BB$8000='Active WWML'!P$4)*('ILC Report'!$F$2:$F$8000))</f>
        <v>0</v>
      </c>
      <c r="Q169" s="28">
        <f>SUMPRODUCT(('ILC Report'!$A$2:$A$8000='Active WWML'!$A169)*('ILC Report'!$BB$2:$BB$8000='Active WWML'!Q$4)*('ILC Report'!$F$2:$F$8000))</f>
        <v>0</v>
      </c>
      <c r="R169" s="28">
        <f>SUMPRODUCT(('ILC Report'!$A$2:$A$8000='Active WWML'!$A169)*('ILC Report'!$BB$2:$BB$8000='Active WWML'!R$4)*('ILC Report'!$F$2:$F$8000))</f>
        <v>0</v>
      </c>
      <c r="S169" s="28">
        <f>SUMPRODUCT(('ILC Report'!$A$2:$A$8000='Active WWML'!$A169)*('ILC Report'!$BB$2:$BB$8000='Active WWML'!S$4)*('ILC Report'!$F$2:$F$8000))</f>
        <v>0</v>
      </c>
      <c r="T169" s="28">
        <f>SUMPRODUCT(('ILC Report'!$A$2:$A$8000='Active WWML'!$A169)*('ILC Report'!$BB$2:$BB$8000='Active WWML'!T$4)*('ILC Report'!$F$2:$F$8000))</f>
        <v>0</v>
      </c>
      <c r="U169" s="28">
        <f>SUMPRODUCT(('ILC Report'!$A$2:$A$8000='Active WWML'!$A169)*('ILC Report'!$BB$2:$BB$8000='Active WWML'!U$4)*('ILC Report'!$F$2:$F$8000))</f>
        <v>0</v>
      </c>
      <c r="V169" s="28">
        <f>SUMPRODUCT(('ILC Report'!$A$2:$A$8000='Active WWML'!$A169)*('ILC Report'!$BB$2:$BB$8000='Active WWML'!V$4)*('ILC Report'!$F$2:$F$8000))</f>
        <v>0</v>
      </c>
      <c r="W169" s="28">
        <f>SUMPRODUCT(('ILC Report'!$A$2:$A$8000='Active WWML'!$A169)*('ILC Report'!$BB$2:$BB$8000='Active WWML'!W$4)*('ILC Report'!$F$2:$F$8000))</f>
        <v>0</v>
      </c>
      <c r="X169" s="28">
        <f>SUMPRODUCT(('ILC Report'!$A$2:$A$8000='Active WWML'!$A169)*('ILC Report'!$BB$2:$BB$8000='Active WWML'!X$4)*('ILC Report'!$F$2:$F$8000))</f>
        <v>0</v>
      </c>
      <c r="Y169" s="28">
        <f>SUMPRODUCT(('ILC Report'!$A$2:$A$8000='Active WWML'!$A169)*('ILC Report'!$BB$2:$BB$8000='Active WWML'!Y$4)*('ILC Report'!$F$2:$F$8000))</f>
        <v>0</v>
      </c>
      <c r="Z169" s="28">
        <f>SUMPRODUCT(('ILC Report'!$A$2:$A$8000='Active WWML'!$A169)*('ILC Report'!$BB$2:$BB$8000='Active WWML'!Z$4)*('ILC Report'!$F$2:$F$8000))</f>
        <v>0</v>
      </c>
      <c r="AA169" s="28">
        <f>SUMPRODUCT(('ILC Report'!$A$2:$A$8000='Active WWML'!$A169)*('ILC Report'!$BB$2:$BB$8000='Active WWML'!AA$4)*('ILC Report'!$F$2:$F$8000))</f>
        <v>0</v>
      </c>
      <c r="AB169" s="28">
        <f>SUMPRODUCT(('ILC Report'!$A$2:$A$8000='Active WWML'!$A169)*('ILC Report'!$BB$2:$BB$8000='Active WWML'!AB$4)*('ILC Report'!$F$2:$F$8000))</f>
        <v>0</v>
      </c>
      <c r="AC169" s="28">
        <f>SUMPRODUCT(('ILC Report'!$A$2:$A$8000='Active WWML'!$A169)*('ILC Report'!$BB$2:$BB$8000='Active WWML'!AC$4)*('ILC Report'!$F$2:$F$8000))</f>
        <v>0</v>
      </c>
      <c r="AD169" s="28">
        <f>SUMPRODUCT(('ILC Report'!$A$2:$A$8000='Active WWML'!$A169)*('ILC Report'!$BB$2:$BB$8000='Active WWML'!AD$4)*('ILC Report'!$F$2:$F$8000))</f>
        <v>0</v>
      </c>
      <c r="AE169" s="28">
        <f>SUMPRODUCT(('ILC Report'!$A$2:$A$8000='Active WWML'!$A169)*('ILC Report'!$BB$2:$BB$8000='Active WWML'!AE$4)*('ILC Report'!$F$2:$F$8000))</f>
        <v>0</v>
      </c>
      <c r="AG169" s="28">
        <f>SUMPRODUCT(('ILC Report'!$A$2:$A$8000='Active WWML'!$A169)*('ILC Report'!$H$2:$H$8000='Active WWML'!AG$4)*('ILC Report'!$F$2:$F$8000))</f>
        <v>0</v>
      </c>
      <c r="AH169" s="28">
        <f>SUMPRODUCT(('ILC Report'!$A$2:$A$8000='Active WWML'!$A169)*('ILC Report'!$H$2:$H$8000='Active WWML'!AH$4)*('ILC Report'!$F$2:$F$8000))</f>
        <v>0</v>
      </c>
      <c r="AI169" s="28">
        <f>SUMPRODUCT(('ILC Report'!$A$2:$A$8000='Active WWML'!$A169)*('ILC Report'!$H$2:$H$8000='Active WWML'!AI$4)*('ILC Report'!$F$2:$F$8000))</f>
        <v>0</v>
      </c>
      <c r="AJ169" s="28">
        <f>SUMPRODUCT(('ILC Report'!$A$2:$A$8000='Active WWML'!$A169)*('ILC Report'!$H$2:$H$8000='Active WWML'!AJ$4)*('ILC Report'!$F$2:$F$8000))</f>
        <v>0</v>
      </c>
      <c r="AK169" s="28">
        <f t="shared" si="11"/>
        <v>0</v>
      </c>
    </row>
    <row r="170" spans="1:37" x14ac:dyDescent="0.3">
      <c r="A170" s="40" t="s">
        <v>955</v>
      </c>
      <c r="B170" s="11" t="s">
        <v>1199</v>
      </c>
      <c r="C170" s="11" t="s">
        <v>1163</v>
      </c>
      <c r="D170" s="11" t="s">
        <v>1155</v>
      </c>
      <c r="E170" s="11" t="s">
        <v>1156</v>
      </c>
      <c r="G170" s="28">
        <f>SUMPRODUCT(('ILC Report'!$A$2:$A$8000='Active WWML'!$A170)*('ILC Report'!$BA$2:$BA$8000='Active WWML'!G$4)*('ILC Report'!$F$2:$F$8000))</f>
        <v>0</v>
      </c>
      <c r="H170" s="28">
        <f>SUMPRODUCT(('ILC Report'!$A$2:$A$8000='Active WWML'!$A170)*('ILC Report'!$BA$2:$BA$8000='Active WWML'!H$4)*('ILC Report'!$F$2:$F$8000))</f>
        <v>0</v>
      </c>
      <c r="I170" s="28">
        <f>SUMPRODUCT(('ILC Report'!$A$2:$A$8000='Active WWML'!$A170)*('ILC Report'!$BA$2:$BA$8000='Active WWML'!I$4)*('ILC Report'!$F$2:$F$8000))</f>
        <v>0</v>
      </c>
      <c r="K170" s="28" t="str">
        <f t="shared" si="8"/>
        <v>0</v>
      </c>
      <c r="L170" s="28" t="str">
        <f t="shared" si="9"/>
        <v>0</v>
      </c>
      <c r="M170" s="28" t="str">
        <f t="shared" si="10"/>
        <v>0</v>
      </c>
      <c r="O170" s="28">
        <f>SUMPRODUCT(('ILC Report'!$A$2:$A$8000='Active WWML'!$A170)*('ILC Report'!$BB$2:$BB$8000='Active WWML'!O$4)*('ILC Report'!$F$2:$F$8000))</f>
        <v>0</v>
      </c>
      <c r="P170" s="28">
        <f>SUMPRODUCT(('ILC Report'!$A$2:$A$8000='Active WWML'!$A170)*('ILC Report'!$BB$2:$BB$8000='Active WWML'!P$4)*('ILC Report'!$F$2:$F$8000))</f>
        <v>0</v>
      </c>
      <c r="Q170" s="28">
        <f>SUMPRODUCT(('ILC Report'!$A$2:$A$8000='Active WWML'!$A170)*('ILC Report'!$BB$2:$BB$8000='Active WWML'!Q$4)*('ILC Report'!$F$2:$F$8000))</f>
        <v>0</v>
      </c>
      <c r="R170" s="28">
        <f>SUMPRODUCT(('ILC Report'!$A$2:$A$8000='Active WWML'!$A170)*('ILC Report'!$BB$2:$BB$8000='Active WWML'!R$4)*('ILC Report'!$F$2:$F$8000))</f>
        <v>0</v>
      </c>
      <c r="S170" s="28">
        <f>SUMPRODUCT(('ILC Report'!$A$2:$A$8000='Active WWML'!$A170)*('ILC Report'!$BB$2:$BB$8000='Active WWML'!S$4)*('ILC Report'!$F$2:$F$8000))</f>
        <v>0</v>
      </c>
      <c r="T170" s="28">
        <f>SUMPRODUCT(('ILC Report'!$A$2:$A$8000='Active WWML'!$A170)*('ILC Report'!$BB$2:$BB$8000='Active WWML'!T$4)*('ILC Report'!$F$2:$F$8000))</f>
        <v>0</v>
      </c>
      <c r="U170" s="28">
        <f>SUMPRODUCT(('ILC Report'!$A$2:$A$8000='Active WWML'!$A170)*('ILC Report'!$BB$2:$BB$8000='Active WWML'!U$4)*('ILC Report'!$F$2:$F$8000))</f>
        <v>0</v>
      </c>
      <c r="V170" s="28">
        <f>SUMPRODUCT(('ILC Report'!$A$2:$A$8000='Active WWML'!$A170)*('ILC Report'!$BB$2:$BB$8000='Active WWML'!V$4)*('ILC Report'!$F$2:$F$8000))</f>
        <v>0</v>
      </c>
      <c r="W170" s="28">
        <f>SUMPRODUCT(('ILC Report'!$A$2:$A$8000='Active WWML'!$A170)*('ILC Report'!$BB$2:$BB$8000='Active WWML'!W$4)*('ILC Report'!$F$2:$F$8000))</f>
        <v>0</v>
      </c>
      <c r="X170" s="28">
        <f>SUMPRODUCT(('ILC Report'!$A$2:$A$8000='Active WWML'!$A170)*('ILC Report'!$BB$2:$BB$8000='Active WWML'!X$4)*('ILC Report'!$F$2:$F$8000))</f>
        <v>0</v>
      </c>
      <c r="Y170" s="28">
        <f>SUMPRODUCT(('ILC Report'!$A$2:$A$8000='Active WWML'!$A170)*('ILC Report'!$BB$2:$BB$8000='Active WWML'!Y$4)*('ILC Report'!$F$2:$F$8000))</f>
        <v>0</v>
      </c>
      <c r="Z170" s="28">
        <f>SUMPRODUCT(('ILC Report'!$A$2:$A$8000='Active WWML'!$A170)*('ILC Report'!$BB$2:$BB$8000='Active WWML'!Z$4)*('ILC Report'!$F$2:$F$8000))</f>
        <v>0</v>
      </c>
      <c r="AA170" s="28">
        <f>SUMPRODUCT(('ILC Report'!$A$2:$A$8000='Active WWML'!$A170)*('ILC Report'!$BB$2:$BB$8000='Active WWML'!AA$4)*('ILC Report'!$F$2:$F$8000))</f>
        <v>0</v>
      </c>
      <c r="AB170" s="28">
        <f>SUMPRODUCT(('ILC Report'!$A$2:$A$8000='Active WWML'!$A170)*('ILC Report'!$BB$2:$BB$8000='Active WWML'!AB$4)*('ILC Report'!$F$2:$F$8000))</f>
        <v>0</v>
      </c>
      <c r="AC170" s="28">
        <f>SUMPRODUCT(('ILC Report'!$A$2:$A$8000='Active WWML'!$A170)*('ILC Report'!$BB$2:$BB$8000='Active WWML'!AC$4)*('ILC Report'!$F$2:$F$8000))</f>
        <v>0</v>
      </c>
      <c r="AD170" s="28">
        <f>SUMPRODUCT(('ILC Report'!$A$2:$A$8000='Active WWML'!$A170)*('ILC Report'!$BB$2:$BB$8000='Active WWML'!AD$4)*('ILC Report'!$F$2:$F$8000))</f>
        <v>0</v>
      </c>
      <c r="AE170" s="28">
        <f>SUMPRODUCT(('ILC Report'!$A$2:$A$8000='Active WWML'!$A170)*('ILC Report'!$BB$2:$BB$8000='Active WWML'!AE$4)*('ILC Report'!$F$2:$F$8000))</f>
        <v>0</v>
      </c>
      <c r="AG170" s="28">
        <f>SUMPRODUCT(('ILC Report'!$A$2:$A$8000='Active WWML'!$A170)*('ILC Report'!$H$2:$H$8000='Active WWML'!AG$4)*('ILC Report'!$F$2:$F$8000))</f>
        <v>0</v>
      </c>
      <c r="AH170" s="28">
        <f>SUMPRODUCT(('ILC Report'!$A$2:$A$8000='Active WWML'!$A170)*('ILC Report'!$H$2:$H$8000='Active WWML'!AH$4)*('ILC Report'!$F$2:$F$8000))</f>
        <v>0</v>
      </c>
      <c r="AI170" s="28">
        <f>SUMPRODUCT(('ILC Report'!$A$2:$A$8000='Active WWML'!$A170)*('ILC Report'!$H$2:$H$8000='Active WWML'!AI$4)*('ILC Report'!$F$2:$F$8000))</f>
        <v>0</v>
      </c>
      <c r="AJ170" s="28">
        <f>SUMPRODUCT(('ILC Report'!$A$2:$A$8000='Active WWML'!$A170)*('ILC Report'!$H$2:$H$8000='Active WWML'!AJ$4)*('ILC Report'!$F$2:$F$8000))</f>
        <v>0</v>
      </c>
      <c r="AK170" s="28">
        <f t="shared" si="11"/>
        <v>0</v>
      </c>
    </row>
    <row r="171" spans="1:37" x14ac:dyDescent="0.3">
      <c r="A171" s="40" t="s">
        <v>886</v>
      </c>
      <c r="B171" s="11" t="s">
        <v>1294</v>
      </c>
      <c r="C171" s="11" t="s">
        <v>1154</v>
      </c>
      <c r="D171" s="11" t="s">
        <v>1155</v>
      </c>
      <c r="E171" s="11" t="s">
        <v>1156</v>
      </c>
      <c r="G171" s="28">
        <f>SUMPRODUCT(('ILC Report'!$A$2:$A$8000='Active WWML'!$A171)*('ILC Report'!$BA$2:$BA$8000='Active WWML'!G$4)*('ILC Report'!$F$2:$F$8000))</f>
        <v>0</v>
      </c>
      <c r="H171" s="28">
        <f>SUMPRODUCT(('ILC Report'!$A$2:$A$8000='Active WWML'!$A171)*('ILC Report'!$BA$2:$BA$8000='Active WWML'!H$4)*('ILC Report'!$F$2:$F$8000))</f>
        <v>0</v>
      </c>
      <c r="I171" s="28">
        <f>SUMPRODUCT(('ILC Report'!$A$2:$A$8000='Active WWML'!$A171)*('ILC Report'!$BA$2:$BA$8000='Active WWML'!I$4)*('ILC Report'!$F$2:$F$8000))</f>
        <v>0</v>
      </c>
      <c r="K171" s="28" t="str">
        <f t="shared" si="8"/>
        <v>0</v>
      </c>
      <c r="L171" s="28" t="str">
        <f t="shared" si="9"/>
        <v>0</v>
      </c>
      <c r="M171" s="28" t="str">
        <f t="shared" si="10"/>
        <v>0</v>
      </c>
      <c r="O171" s="28">
        <f>SUMPRODUCT(('ILC Report'!$A$2:$A$8000='Active WWML'!$A171)*('ILC Report'!$BB$2:$BB$8000='Active WWML'!O$4)*('ILC Report'!$F$2:$F$8000))</f>
        <v>0</v>
      </c>
      <c r="P171" s="28">
        <f>SUMPRODUCT(('ILC Report'!$A$2:$A$8000='Active WWML'!$A171)*('ILC Report'!$BB$2:$BB$8000='Active WWML'!P$4)*('ILC Report'!$F$2:$F$8000))</f>
        <v>0</v>
      </c>
      <c r="Q171" s="28">
        <f>SUMPRODUCT(('ILC Report'!$A$2:$A$8000='Active WWML'!$A171)*('ILC Report'!$BB$2:$BB$8000='Active WWML'!Q$4)*('ILC Report'!$F$2:$F$8000))</f>
        <v>0</v>
      </c>
      <c r="R171" s="28">
        <f>SUMPRODUCT(('ILC Report'!$A$2:$A$8000='Active WWML'!$A171)*('ILC Report'!$BB$2:$BB$8000='Active WWML'!R$4)*('ILC Report'!$F$2:$F$8000))</f>
        <v>0</v>
      </c>
      <c r="S171" s="28">
        <f>SUMPRODUCT(('ILC Report'!$A$2:$A$8000='Active WWML'!$A171)*('ILC Report'!$BB$2:$BB$8000='Active WWML'!S$4)*('ILC Report'!$F$2:$F$8000))</f>
        <v>0</v>
      </c>
      <c r="T171" s="28">
        <f>SUMPRODUCT(('ILC Report'!$A$2:$A$8000='Active WWML'!$A171)*('ILC Report'!$BB$2:$BB$8000='Active WWML'!T$4)*('ILC Report'!$F$2:$F$8000))</f>
        <v>0</v>
      </c>
      <c r="U171" s="28">
        <f>SUMPRODUCT(('ILC Report'!$A$2:$A$8000='Active WWML'!$A171)*('ILC Report'!$BB$2:$BB$8000='Active WWML'!U$4)*('ILC Report'!$F$2:$F$8000))</f>
        <v>0</v>
      </c>
      <c r="V171" s="28">
        <f>SUMPRODUCT(('ILC Report'!$A$2:$A$8000='Active WWML'!$A171)*('ILC Report'!$BB$2:$BB$8000='Active WWML'!V$4)*('ILC Report'!$F$2:$F$8000))</f>
        <v>0</v>
      </c>
      <c r="W171" s="28">
        <f>SUMPRODUCT(('ILC Report'!$A$2:$A$8000='Active WWML'!$A171)*('ILC Report'!$BB$2:$BB$8000='Active WWML'!W$4)*('ILC Report'!$F$2:$F$8000))</f>
        <v>0</v>
      </c>
      <c r="X171" s="28">
        <f>SUMPRODUCT(('ILC Report'!$A$2:$A$8000='Active WWML'!$A171)*('ILC Report'!$BB$2:$BB$8000='Active WWML'!X$4)*('ILC Report'!$F$2:$F$8000))</f>
        <v>0</v>
      </c>
      <c r="Y171" s="28">
        <f>SUMPRODUCT(('ILC Report'!$A$2:$A$8000='Active WWML'!$A171)*('ILC Report'!$BB$2:$BB$8000='Active WWML'!Y$4)*('ILC Report'!$F$2:$F$8000))</f>
        <v>0</v>
      </c>
      <c r="Z171" s="28">
        <f>SUMPRODUCT(('ILC Report'!$A$2:$A$8000='Active WWML'!$A171)*('ILC Report'!$BB$2:$BB$8000='Active WWML'!Z$4)*('ILC Report'!$F$2:$F$8000))</f>
        <v>0</v>
      </c>
      <c r="AA171" s="28">
        <f>SUMPRODUCT(('ILC Report'!$A$2:$A$8000='Active WWML'!$A171)*('ILC Report'!$BB$2:$BB$8000='Active WWML'!AA$4)*('ILC Report'!$F$2:$F$8000))</f>
        <v>0</v>
      </c>
      <c r="AB171" s="28">
        <f>SUMPRODUCT(('ILC Report'!$A$2:$A$8000='Active WWML'!$A171)*('ILC Report'!$BB$2:$BB$8000='Active WWML'!AB$4)*('ILC Report'!$F$2:$F$8000))</f>
        <v>0</v>
      </c>
      <c r="AC171" s="28">
        <f>SUMPRODUCT(('ILC Report'!$A$2:$A$8000='Active WWML'!$A171)*('ILC Report'!$BB$2:$BB$8000='Active WWML'!AC$4)*('ILC Report'!$F$2:$F$8000))</f>
        <v>0</v>
      </c>
      <c r="AD171" s="28">
        <f>SUMPRODUCT(('ILC Report'!$A$2:$A$8000='Active WWML'!$A171)*('ILC Report'!$BB$2:$BB$8000='Active WWML'!AD$4)*('ILC Report'!$F$2:$F$8000))</f>
        <v>0</v>
      </c>
      <c r="AE171" s="28">
        <f>SUMPRODUCT(('ILC Report'!$A$2:$A$8000='Active WWML'!$A171)*('ILC Report'!$BB$2:$BB$8000='Active WWML'!AE$4)*('ILC Report'!$F$2:$F$8000))</f>
        <v>0</v>
      </c>
      <c r="AG171" s="28">
        <f>SUMPRODUCT(('ILC Report'!$A$2:$A$8000='Active WWML'!$A171)*('ILC Report'!$H$2:$H$8000='Active WWML'!AG$4)*('ILC Report'!$F$2:$F$8000))</f>
        <v>0</v>
      </c>
      <c r="AH171" s="28">
        <f>SUMPRODUCT(('ILC Report'!$A$2:$A$8000='Active WWML'!$A171)*('ILC Report'!$H$2:$H$8000='Active WWML'!AH$4)*('ILC Report'!$F$2:$F$8000))</f>
        <v>0</v>
      </c>
      <c r="AI171" s="28">
        <f>SUMPRODUCT(('ILC Report'!$A$2:$A$8000='Active WWML'!$A171)*('ILC Report'!$H$2:$H$8000='Active WWML'!AI$4)*('ILC Report'!$F$2:$F$8000))</f>
        <v>0</v>
      </c>
      <c r="AJ171" s="28">
        <f>SUMPRODUCT(('ILC Report'!$A$2:$A$8000='Active WWML'!$A171)*('ILC Report'!$H$2:$H$8000='Active WWML'!AJ$4)*('ILC Report'!$F$2:$F$8000))</f>
        <v>0</v>
      </c>
      <c r="AK171" s="28">
        <f t="shared" si="11"/>
        <v>0</v>
      </c>
    </row>
    <row r="172" spans="1:37" x14ac:dyDescent="0.3">
      <c r="A172" s="40" t="s">
        <v>842</v>
      </c>
      <c r="B172" s="11" t="s">
        <v>1246</v>
      </c>
      <c r="C172" s="11" t="s">
        <v>1163</v>
      </c>
      <c r="D172" s="11" t="s">
        <v>1175</v>
      </c>
      <c r="E172" s="11" t="s">
        <v>1680</v>
      </c>
      <c r="G172" s="28">
        <f>SUMPRODUCT(('ILC Report'!$A$2:$A$8000='Active WWML'!$A172)*('ILC Report'!$BA$2:$BA$8000='Active WWML'!G$4)*('ILC Report'!$F$2:$F$8000))</f>
        <v>0</v>
      </c>
      <c r="H172" s="28">
        <f>SUMPRODUCT(('ILC Report'!$A$2:$A$8000='Active WWML'!$A172)*('ILC Report'!$BA$2:$BA$8000='Active WWML'!H$4)*('ILC Report'!$F$2:$F$8000))</f>
        <v>0</v>
      </c>
      <c r="I172" s="28">
        <f>SUMPRODUCT(('ILC Report'!$A$2:$A$8000='Active WWML'!$A172)*('ILC Report'!$BA$2:$BA$8000='Active WWML'!I$4)*('ILC Report'!$F$2:$F$8000))</f>
        <v>0</v>
      </c>
      <c r="K172" s="28" t="str">
        <f t="shared" si="8"/>
        <v>0</v>
      </c>
      <c r="L172" s="28" t="str">
        <f t="shared" si="9"/>
        <v>0</v>
      </c>
      <c r="M172" s="28" t="str">
        <f t="shared" si="10"/>
        <v>0</v>
      </c>
      <c r="O172" s="28">
        <f>SUMPRODUCT(('ILC Report'!$A$2:$A$8000='Active WWML'!$A172)*('ILC Report'!$BB$2:$BB$8000='Active WWML'!O$4)*('ILC Report'!$F$2:$F$8000))</f>
        <v>0</v>
      </c>
      <c r="P172" s="28">
        <f>SUMPRODUCT(('ILC Report'!$A$2:$A$8000='Active WWML'!$A172)*('ILC Report'!$BB$2:$BB$8000='Active WWML'!P$4)*('ILC Report'!$F$2:$F$8000))</f>
        <v>0</v>
      </c>
      <c r="Q172" s="28">
        <f>SUMPRODUCT(('ILC Report'!$A$2:$A$8000='Active WWML'!$A172)*('ILC Report'!$BB$2:$BB$8000='Active WWML'!Q$4)*('ILC Report'!$F$2:$F$8000))</f>
        <v>0</v>
      </c>
      <c r="R172" s="28">
        <f>SUMPRODUCT(('ILC Report'!$A$2:$A$8000='Active WWML'!$A172)*('ILC Report'!$BB$2:$BB$8000='Active WWML'!R$4)*('ILC Report'!$F$2:$F$8000))</f>
        <v>0</v>
      </c>
      <c r="S172" s="28">
        <f>SUMPRODUCT(('ILC Report'!$A$2:$A$8000='Active WWML'!$A172)*('ILC Report'!$BB$2:$BB$8000='Active WWML'!S$4)*('ILC Report'!$F$2:$F$8000))</f>
        <v>0</v>
      </c>
      <c r="T172" s="28">
        <f>SUMPRODUCT(('ILC Report'!$A$2:$A$8000='Active WWML'!$A172)*('ILC Report'!$BB$2:$BB$8000='Active WWML'!T$4)*('ILC Report'!$F$2:$F$8000))</f>
        <v>0</v>
      </c>
      <c r="U172" s="28">
        <f>SUMPRODUCT(('ILC Report'!$A$2:$A$8000='Active WWML'!$A172)*('ILC Report'!$BB$2:$BB$8000='Active WWML'!U$4)*('ILC Report'!$F$2:$F$8000))</f>
        <v>0</v>
      </c>
      <c r="V172" s="28">
        <f>SUMPRODUCT(('ILC Report'!$A$2:$A$8000='Active WWML'!$A172)*('ILC Report'!$BB$2:$BB$8000='Active WWML'!V$4)*('ILC Report'!$F$2:$F$8000))</f>
        <v>0</v>
      </c>
      <c r="W172" s="28">
        <f>SUMPRODUCT(('ILC Report'!$A$2:$A$8000='Active WWML'!$A172)*('ILC Report'!$BB$2:$BB$8000='Active WWML'!W$4)*('ILC Report'!$F$2:$F$8000))</f>
        <v>0</v>
      </c>
      <c r="X172" s="28">
        <f>SUMPRODUCT(('ILC Report'!$A$2:$A$8000='Active WWML'!$A172)*('ILC Report'!$BB$2:$BB$8000='Active WWML'!X$4)*('ILC Report'!$F$2:$F$8000))</f>
        <v>0</v>
      </c>
      <c r="Y172" s="28">
        <f>SUMPRODUCT(('ILC Report'!$A$2:$A$8000='Active WWML'!$A172)*('ILC Report'!$BB$2:$BB$8000='Active WWML'!Y$4)*('ILC Report'!$F$2:$F$8000))</f>
        <v>0</v>
      </c>
      <c r="Z172" s="28">
        <f>SUMPRODUCT(('ILC Report'!$A$2:$A$8000='Active WWML'!$A172)*('ILC Report'!$BB$2:$BB$8000='Active WWML'!Z$4)*('ILC Report'!$F$2:$F$8000))</f>
        <v>0</v>
      </c>
      <c r="AA172" s="28">
        <f>SUMPRODUCT(('ILC Report'!$A$2:$A$8000='Active WWML'!$A172)*('ILC Report'!$BB$2:$BB$8000='Active WWML'!AA$4)*('ILC Report'!$F$2:$F$8000))</f>
        <v>0</v>
      </c>
      <c r="AB172" s="28">
        <f>SUMPRODUCT(('ILC Report'!$A$2:$A$8000='Active WWML'!$A172)*('ILC Report'!$BB$2:$BB$8000='Active WWML'!AB$4)*('ILC Report'!$F$2:$F$8000))</f>
        <v>0</v>
      </c>
      <c r="AC172" s="28">
        <f>SUMPRODUCT(('ILC Report'!$A$2:$A$8000='Active WWML'!$A172)*('ILC Report'!$BB$2:$BB$8000='Active WWML'!AC$4)*('ILC Report'!$F$2:$F$8000))</f>
        <v>0</v>
      </c>
      <c r="AD172" s="28">
        <f>SUMPRODUCT(('ILC Report'!$A$2:$A$8000='Active WWML'!$A172)*('ILC Report'!$BB$2:$BB$8000='Active WWML'!AD$4)*('ILC Report'!$F$2:$F$8000))</f>
        <v>0</v>
      </c>
      <c r="AE172" s="28">
        <f>SUMPRODUCT(('ILC Report'!$A$2:$A$8000='Active WWML'!$A172)*('ILC Report'!$BB$2:$BB$8000='Active WWML'!AE$4)*('ILC Report'!$F$2:$F$8000))</f>
        <v>0</v>
      </c>
      <c r="AG172" s="28">
        <f>SUMPRODUCT(('ILC Report'!$A$2:$A$8000='Active WWML'!$A172)*('ILC Report'!$H$2:$H$8000='Active WWML'!AG$4)*('ILC Report'!$F$2:$F$8000))</f>
        <v>0</v>
      </c>
      <c r="AH172" s="28">
        <f>SUMPRODUCT(('ILC Report'!$A$2:$A$8000='Active WWML'!$A172)*('ILC Report'!$H$2:$H$8000='Active WWML'!AH$4)*('ILC Report'!$F$2:$F$8000))</f>
        <v>0</v>
      </c>
      <c r="AI172" s="28">
        <f>SUMPRODUCT(('ILC Report'!$A$2:$A$8000='Active WWML'!$A172)*('ILC Report'!$H$2:$H$8000='Active WWML'!AI$4)*('ILC Report'!$F$2:$F$8000))</f>
        <v>0</v>
      </c>
      <c r="AJ172" s="28">
        <f>SUMPRODUCT(('ILC Report'!$A$2:$A$8000='Active WWML'!$A172)*('ILC Report'!$H$2:$H$8000='Active WWML'!AJ$4)*('ILC Report'!$F$2:$F$8000))</f>
        <v>0</v>
      </c>
      <c r="AK172" s="28">
        <f t="shared" si="11"/>
        <v>0</v>
      </c>
    </row>
    <row r="173" spans="1:37" x14ac:dyDescent="0.3">
      <c r="A173" s="40" t="s">
        <v>864</v>
      </c>
      <c r="B173" s="11" t="s">
        <v>1314</v>
      </c>
      <c r="C173" s="11" t="s">
        <v>1164</v>
      </c>
      <c r="D173" s="11" t="s">
        <v>1155</v>
      </c>
      <c r="E173" s="11" t="s">
        <v>1156</v>
      </c>
      <c r="G173" s="28">
        <f>SUMPRODUCT(('ILC Report'!$A$2:$A$8000='Active WWML'!$A173)*('ILC Report'!$BA$2:$BA$8000='Active WWML'!G$4)*('ILC Report'!$F$2:$F$8000))</f>
        <v>0</v>
      </c>
      <c r="H173" s="28">
        <f>SUMPRODUCT(('ILC Report'!$A$2:$A$8000='Active WWML'!$A173)*('ILC Report'!$BA$2:$BA$8000='Active WWML'!H$4)*('ILC Report'!$F$2:$F$8000))</f>
        <v>0</v>
      </c>
      <c r="I173" s="28">
        <f>SUMPRODUCT(('ILC Report'!$A$2:$A$8000='Active WWML'!$A173)*('ILC Report'!$BA$2:$BA$8000='Active WWML'!I$4)*('ILC Report'!$F$2:$F$8000))</f>
        <v>0</v>
      </c>
      <c r="K173" s="28" t="str">
        <f t="shared" si="8"/>
        <v>0</v>
      </c>
      <c r="L173" s="28" t="str">
        <f t="shared" si="9"/>
        <v>0</v>
      </c>
      <c r="M173" s="28" t="str">
        <f t="shared" si="10"/>
        <v>0</v>
      </c>
      <c r="O173" s="28">
        <f>SUMPRODUCT(('ILC Report'!$A$2:$A$8000='Active WWML'!$A173)*('ILC Report'!$BB$2:$BB$8000='Active WWML'!O$4)*('ILC Report'!$F$2:$F$8000))</f>
        <v>0</v>
      </c>
      <c r="P173" s="28">
        <f>SUMPRODUCT(('ILC Report'!$A$2:$A$8000='Active WWML'!$A173)*('ILC Report'!$BB$2:$BB$8000='Active WWML'!P$4)*('ILC Report'!$F$2:$F$8000))</f>
        <v>0</v>
      </c>
      <c r="Q173" s="28">
        <f>SUMPRODUCT(('ILC Report'!$A$2:$A$8000='Active WWML'!$A173)*('ILC Report'!$BB$2:$BB$8000='Active WWML'!Q$4)*('ILC Report'!$F$2:$F$8000))</f>
        <v>0</v>
      </c>
      <c r="R173" s="28">
        <f>SUMPRODUCT(('ILC Report'!$A$2:$A$8000='Active WWML'!$A173)*('ILC Report'!$BB$2:$BB$8000='Active WWML'!R$4)*('ILC Report'!$F$2:$F$8000))</f>
        <v>0</v>
      </c>
      <c r="S173" s="28">
        <f>SUMPRODUCT(('ILC Report'!$A$2:$A$8000='Active WWML'!$A173)*('ILC Report'!$BB$2:$BB$8000='Active WWML'!S$4)*('ILC Report'!$F$2:$F$8000))</f>
        <v>0</v>
      </c>
      <c r="T173" s="28">
        <f>SUMPRODUCT(('ILC Report'!$A$2:$A$8000='Active WWML'!$A173)*('ILC Report'!$BB$2:$BB$8000='Active WWML'!T$4)*('ILC Report'!$F$2:$F$8000))</f>
        <v>0</v>
      </c>
      <c r="U173" s="28">
        <f>SUMPRODUCT(('ILC Report'!$A$2:$A$8000='Active WWML'!$A173)*('ILC Report'!$BB$2:$BB$8000='Active WWML'!U$4)*('ILC Report'!$F$2:$F$8000))</f>
        <v>0</v>
      </c>
      <c r="V173" s="28">
        <f>SUMPRODUCT(('ILC Report'!$A$2:$A$8000='Active WWML'!$A173)*('ILC Report'!$BB$2:$BB$8000='Active WWML'!V$4)*('ILC Report'!$F$2:$F$8000))</f>
        <v>0</v>
      </c>
      <c r="W173" s="28">
        <f>SUMPRODUCT(('ILC Report'!$A$2:$A$8000='Active WWML'!$A173)*('ILC Report'!$BB$2:$BB$8000='Active WWML'!W$4)*('ILC Report'!$F$2:$F$8000))</f>
        <v>0</v>
      </c>
      <c r="X173" s="28">
        <f>SUMPRODUCT(('ILC Report'!$A$2:$A$8000='Active WWML'!$A173)*('ILC Report'!$BB$2:$BB$8000='Active WWML'!X$4)*('ILC Report'!$F$2:$F$8000))</f>
        <v>0</v>
      </c>
      <c r="Y173" s="28">
        <f>SUMPRODUCT(('ILC Report'!$A$2:$A$8000='Active WWML'!$A173)*('ILC Report'!$BB$2:$BB$8000='Active WWML'!Y$4)*('ILC Report'!$F$2:$F$8000))</f>
        <v>0</v>
      </c>
      <c r="Z173" s="28">
        <f>SUMPRODUCT(('ILC Report'!$A$2:$A$8000='Active WWML'!$A173)*('ILC Report'!$BB$2:$BB$8000='Active WWML'!Z$4)*('ILC Report'!$F$2:$F$8000))</f>
        <v>0</v>
      </c>
      <c r="AA173" s="28">
        <f>SUMPRODUCT(('ILC Report'!$A$2:$A$8000='Active WWML'!$A173)*('ILC Report'!$BB$2:$BB$8000='Active WWML'!AA$4)*('ILC Report'!$F$2:$F$8000))</f>
        <v>0</v>
      </c>
      <c r="AB173" s="28">
        <f>SUMPRODUCT(('ILC Report'!$A$2:$A$8000='Active WWML'!$A173)*('ILC Report'!$BB$2:$BB$8000='Active WWML'!AB$4)*('ILC Report'!$F$2:$F$8000))</f>
        <v>0</v>
      </c>
      <c r="AC173" s="28">
        <f>SUMPRODUCT(('ILC Report'!$A$2:$A$8000='Active WWML'!$A173)*('ILC Report'!$BB$2:$BB$8000='Active WWML'!AC$4)*('ILC Report'!$F$2:$F$8000))</f>
        <v>0</v>
      </c>
      <c r="AD173" s="28">
        <f>SUMPRODUCT(('ILC Report'!$A$2:$A$8000='Active WWML'!$A173)*('ILC Report'!$BB$2:$BB$8000='Active WWML'!AD$4)*('ILC Report'!$F$2:$F$8000))</f>
        <v>0</v>
      </c>
      <c r="AE173" s="28">
        <f>SUMPRODUCT(('ILC Report'!$A$2:$A$8000='Active WWML'!$A173)*('ILC Report'!$BB$2:$BB$8000='Active WWML'!AE$4)*('ILC Report'!$F$2:$F$8000))</f>
        <v>0</v>
      </c>
      <c r="AG173" s="28">
        <f>SUMPRODUCT(('ILC Report'!$A$2:$A$8000='Active WWML'!$A173)*('ILC Report'!$H$2:$H$8000='Active WWML'!AG$4)*('ILC Report'!$F$2:$F$8000))</f>
        <v>0</v>
      </c>
      <c r="AH173" s="28">
        <f>SUMPRODUCT(('ILC Report'!$A$2:$A$8000='Active WWML'!$A173)*('ILC Report'!$H$2:$H$8000='Active WWML'!AH$4)*('ILC Report'!$F$2:$F$8000))</f>
        <v>0</v>
      </c>
      <c r="AI173" s="28">
        <f>SUMPRODUCT(('ILC Report'!$A$2:$A$8000='Active WWML'!$A173)*('ILC Report'!$H$2:$H$8000='Active WWML'!AI$4)*('ILC Report'!$F$2:$F$8000))</f>
        <v>0</v>
      </c>
      <c r="AJ173" s="28">
        <f>SUMPRODUCT(('ILC Report'!$A$2:$A$8000='Active WWML'!$A173)*('ILC Report'!$H$2:$H$8000='Active WWML'!AJ$4)*('ILC Report'!$F$2:$F$8000))</f>
        <v>0</v>
      </c>
      <c r="AK173" s="28">
        <f t="shared" si="11"/>
        <v>0</v>
      </c>
    </row>
    <row r="174" spans="1:37" x14ac:dyDescent="0.3">
      <c r="A174" s="40" t="s">
        <v>936</v>
      </c>
      <c r="B174" s="11" t="s">
        <v>1225</v>
      </c>
      <c r="C174" s="11" t="s">
        <v>1163</v>
      </c>
      <c r="D174" s="11" t="s">
        <v>1155</v>
      </c>
      <c r="E174" s="11" t="s">
        <v>1156</v>
      </c>
      <c r="G174" s="28">
        <f>SUMPRODUCT(('ILC Report'!$A$2:$A$8000='Active WWML'!$A174)*('ILC Report'!$BA$2:$BA$8000='Active WWML'!G$4)*('ILC Report'!$F$2:$F$8000))</f>
        <v>0</v>
      </c>
      <c r="H174" s="28">
        <f>SUMPRODUCT(('ILC Report'!$A$2:$A$8000='Active WWML'!$A174)*('ILC Report'!$BA$2:$BA$8000='Active WWML'!H$4)*('ILC Report'!$F$2:$F$8000))</f>
        <v>0</v>
      </c>
      <c r="I174" s="28">
        <f>SUMPRODUCT(('ILC Report'!$A$2:$A$8000='Active WWML'!$A174)*('ILC Report'!$BA$2:$BA$8000='Active WWML'!I$4)*('ILC Report'!$F$2:$F$8000))</f>
        <v>0</v>
      </c>
      <c r="K174" s="28" t="str">
        <f t="shared" si="8"/>
        <v>0</v>
      </c>
      <c r="L174" s="28" t="str">
        <f t="shared" si="9"/>
        <v>0</v>
      </c>
      <c r="M174" s="28" t="str">
        <f t="shared" si="10"/>
        <v>0</v>
      </c>
      <c r="O174" s="28">
        <f>SUMPRODUCT(('ILC Report'!$A$2:$A$8000='Active WWML'!$A174)*('ILC Report'!$BB$2:$BB$8000='Active WWML'!O$4)*('ILC Report'!$F$2:$F$8000))</f>
        <v>0</v>
      </c>
      <c r="P174" s="28">
        <f>SUMPRODUCT(('ILC Report'!$A$2:$A$8000='Active WWML'!$A174)*('ILC Report'!$BB$2:$BB$8000='Active WWML'!P$4)*('ILC Report'!$F$2:$F$8000))</f>
        <v>0</v>
      </c>
      <c r="Q174" s="28">
        <f>SUMPRODUCT(('ILC Report'!$A$2:$A$8000='Active WWML'!$A174)*('ILC Report'!$BB$2:$BB$8000='Active WWML'!Q$4)*('ILC Report'!$F$2:$F$8000))</f>
        <v>0</v>
      </c>
      <c r="R174" s="28">
        <f>SUMPRODUCT(('ILC Report'!$A$2:$A$8000='Active WWML'!$A174)*('ILC Report'!$BB$2:$BB$8000='Active WWML'!R$4)*('ILC Report'!$F$2:$F$8000))</f>
        <v>0</v>
      </c>
      <c r="S174" s="28">
        <f>SUMPRODUCT(('ILC Report'!$A$2:$A$8000='Active WWML'!$A174)*('ILC Report'!$BB$2:$BB$8000='Active WWML'!S$4)*('ILC Report'!$F$2:$F$8000))</f>
        <v>0</v>
      </c>
      <c r="T174" s="28">
        <f>SUMPRODUCT(('ILC Report'!$A$2:$A$8000='Active WWML'!$A174)*('ILC Report'!$BB$2:$BB$8000='Active WWML'!T$4)*('ILC Report'!$F$2:$F$8000))</f>
        <v>0</v>
      </c>
      <c r="U174" s="28">
        <f>SUMPRODUCT(('ILC Report'!$A$2:$A$8000='Active WWML'!$A174)*('ILC Report'!$BB$2:$BB$8000='Active WWML'!U$4)*('ILC Report'!$F$2:$F$8000))</f>
        <v>0</v>
      </c>
      <c r="V174" s="28">
        <f>SUMPRODUCT(('ILC Report'!$A$2:$A$8000='Active WWML'!$A174)*('ILC Report'!$BB$2:$BB$8000='Active WWML'!V$4)*('ILC Report'!$F$2:$F$8000))</f>
        <v>0</v>
      </c>
      <c r="W174" s="28">
        <f>SUMPRODUCT(('ILC Report'!$A$2:$A$8000='Active WWML'!$A174)*('ILC Report'!$BB$2:$BB$8000='Active WWML'!W$4)*('ILC Report'!$F$2:$F$8000))</f>
        <v>0</v>
      </c>
      <c r="X174" s="28">
        <f>SUMPRODUCT(('ILC Report'!$A$2:$A$8000='Active WWML'!$A174)*('ILC Report'!$BB$2:$BB$8000='Active WWML'!X$4)*('ILC Report'!$F$2:$F$8000))</f>
        <v>0</v>
      </c>
      <c r="Y174" s="28">
        <f>SUMPRODUCT(('ILC Report'!$A$2:$A$8000='Active WWML'!$A174)*('ILC Report'!$BB$2:$BB$8000='Active WWML'!Y$4)*('ILC Report'!$F$2:$F$8000))</f>
        <v>0</v>
      </c>
      <c r="Z174" s="28">
        <f>SUMPRODUCT(('ILC Report'!$A$2:$A$8000='Active WWML'!$A174)*('ILC Report'!$BB$2:$BB$8000='Active WWML'!Z$4)*('ILC Report'!$F$2:$F$8000))</f>
        <v>0</v>
      </c>
      <c r="AA174" s="28">
        <f>SUMPRODUCT(('ILC Report'!$A$2:$A$8000='Active WWML'!$A174)*('ILC Report'!$BB$2:$BB$8000='Active WWML'!AA$4)*('ILC Report'!$F$2:$F$8000))</f>
        <v>0</v>
      </c>
      <c r="AB174" s="28">
        <f>SUMPRODUCT(('ILC Report'!$A$2:$A$8000='Active WWML'!$A174)*('ILC Report'!$BB$2:$BB$8000='Active WWML'!AB$4)*('ILC Report'!$F$2:$F$8000))</f>
        <v>0</v>
      </c>
      <c r="AC174" s="28">
        <f>SUMPRODUCT(('ILC Report'!$A$2:$A$8000='Active WWML'!$A174)*('ILC Report'!$BB$2:$BB$8000='Active WWML'!AC$4)*('ILC Report'!$F$2:$F$8000))</f>
        <v>0</v>
      </c>
      <c r="AD174" s="28">
        <f>SUMPRODUCT(('ILC Report'!$A$2:$A$8000='Active WWML'!$A174)*('ILC Report'!$BB$2:$BB$8000='Active WWML'!AD$4)*('ILC Report'!$F$2:$F$8000))</f>
        <v>0</v>
      </c>
      <c r="AE174" s="28">
        <f>SUMPRODUCT(('ILC Report'!$A$2:$A$8000='Active WWML'!$A174)*('ILC Report'!$BB$2:$BB$8000='Active WWML'!AE$4)*('ILC Report'!$F$2:$F$8000))</f>
        <v>0</v>
      </c>
      <c r="AG174" s="28">
        <f>SUMPRODUCT(('ILC Report'!$A$2:$A$8000='Active WWML'!$A174)*('ILC Report'!$H$2:$H$8000='Active WWML'!AG$4)*('ILC Report'!$F$2:$F$8000))</f>
        <v>0</v>
      </c>
      <c r="AH174" s="28">
        <f>SUMPRODUCT(('ILC Report'!$A$2:$A$8000='Active WWML'!$A174)*('ILC Report'!$H$2:$H$8000='Active WWML'!AH$4)*('ILC Report'!$F$2:$F$8000))</f>
        <v>0</v>
      </c>
      <c r="AI174" s="28">
        <f>SUMPRODUCT(('ILC Report'!$A$2:$A$8000='Active WWML'!$A174)*('ILC Report'!$H$2:$H$8000='Active WWML'!AI$4)*('ILC Report'!$F$2:$F$8000))</f>
        <v>0</v>
      </c>
      <c r="AJ174" s="28">
        <f>SUMPRODUCT(('ILC Report'!$A$2:$A$8000='Active WWML'!$A174)*('ILC Report'!$H$2:$H$8000='Active WWML'!AJ$4)*('ILC Report'!$F$2:$F$8000))</f>
        <v>0</v>
      </c>
      <c r="AK174" s="28">
        <f t="shared" si="11"/>
        <v>0</v>
      </c>
    </row>
    <row r="175" spans="1:37" x14ac:dyDescent="0.3">
      <c r="A175" s="40">
        <v>918502</v>
      </c>
      <c r="B175" s="11" t="s">
        <v>1278</v>
      </c>
      <c r="C175" s="11" t="s">
        <v>51</v>
      </c>
      <c r="D175" s="11" t="s">
        <v>1155</v>
      </c>
      <c r="E175" s="11" t="s">
        <v>1156</v>
      </c>
      <c r="G175" s="28">
        <f>SUMPRODUCT(('ILC Report'!$A$2:$A$8000='Active WWML'!$A175)*('ILC Report'!$BA$2:$BA$8000='Active WWML'!G$4)*('ILC Report'!$F$2:$F$8000))</f>
        <v>0</v>
      </c>
      <c r="H175" s="28">
        <f>SUMPRODUCT(('ILC Report'!$A$2:$A$8000='Active WWML'!$A175)*('ILC Report'!$BA$2:$BA$8000='Active WWML'!H$4)*('ILC Report'!$F$2:$F$8000))</f>
        <v>0</v>
      </c>
      <c r="I175" s="28">
        <f>SUMPRODUCT(('ILC Report'!$A$2:$A$8000='Active WWML'!$A175)*('ILC Report'!$BA$2:$BA$8000='Active WWML'!I$4)*('ILC Report'!$F$2:$F$8000))</f>
        <v>0</v>
      </c>
      <c r="K175" s="28" t="str">
        <f t="shared" si="8"/>
        <v>0</v>
      </c>
      <c r="L175" s="28" t="str">
        <f t="shared" si="9"/>
        <v>0</v>
      </c>
      <c r="M175" s="28" t="str">
        <f t="shared" si="10"/>
        <v>0</v>
      </c>
      <c r="O175" s="28">
        <f>SUMPRODUCT(('ILC Report'!$A$2:$A$8000='Active WWML'!$A175)*('ILC Report'!$BB$2:$BB$8000='Active WWML'!O$4)*('ILC Report'!$F$2:$F$8000))</f>
        <v>0</v>
      </c>
      <c r="P175" s="28">
        <f>SUMPRODUCT(('ILC Report'!$A$2:$A$8000='Active WWML'!$A175)*('ILC Report'!$BB$2:$BB$8000='Active WWML'!P$4)*('ILC Report'!$F$2:$F$8000))</f>
        <v>0</v>
      </c>
      <c r="Q175" s="28">
        <f>SUMPRODUCT(('ILC Report'!$A$2:$A$8000='Active WWML'!$A175)*('ILC Report'!$BB$2:$BB$8000='Active WWML'!Q$4)*('ILC Report'!$F$2:$F$8000))</f>
        <v>0</v>
      </c>
      <c r="R175" s="28">
        <f>SUMPRODUCT(('ILC Report'!$A$2:$A$8000='Active WWML'!$A175)*('ILC Report'!$BB$2:$BB$8000='Active WWML'!R$4)*('ILC Report'!$F$2:$F$8000))</f>
        <v>0</v>
      </c>
      <c r="S175" s="28">
        <f>SUMPRODUCT(('ILC Report'!$A$2:$A$8000='Active WWML'!$A175)*('ILC Report'!$BB$2:$BB$8000='Active WWML'!S$4)*('ILC Report'!$F$2:$F$8000))</f>
        <v>0</v>
      </c>
      <c r="T175" s="28">
        <f>SUMPRODUCT(('ILC Report'!$A$2:$A$8000='Active WWML'!$A175)*('ILC Report'!$BB$2:$BB$8000='Active WWML'!T$4)*('ILC Report'!$F$2:$F$8000))</f>
        <v>0</v>
      </c>
      <c r="U175" s="28">
        <f>SUMPRODUCT(('ILC Report'!$A$2:$A$8000='Active WWML'!$A175)*('ILC Report'!$BB$2:$BB$8000='Active WWML'!U$4)*('ILC Report'!$F$2:$F$8000))</f>
        <v>0</v>
      </c>
      <c r="V175" s="28">
        <f>SUMPRODUCT(('ILC Report'!$A$2:$A$8000='Active WWML'!$A175)*('ILC Report'!$BB$2:$BB$8000='Active WWML'!V$4)*('ILC Report'!$F$2:$F$8000))</f>
        <v>0</v>
      </c>
      <c r="W175" s="28">
        <f>SUMPRODUCT(('ILC Report'!$A$2:$A$8000='Active WWML'!$A175)*('ILC Report'!$BB$2:$BB$8000='Active WWML'!W$4)*('ILC Report'!$F$2:$F$8000))</f>
        <v>0</v>
      </c>
      <c r="X175" s="28">
        <f>SUMPRODUCT(('ILC Report'!$A$2:$A$8000='Active WWML'!$A175)*('ILC Report'!$BB$2:$BB$8000='Active WWML'!X$4)*('ILC Report'!$F$2:$F$8000))</f>
        <v>0</v>
      </c>
      <c r="Y175" s="28">
        <f>SUMPRODUCT(('ILC Report'!$A$2:$A$8000='Active WWML'!$A175)*('ILC Report'!$BB$2:$BB$8000='Active WWML'!Y$4)*('ILC Report'!$F$2:$F$8000))</f>
        <v>0</v>
      </c>
      <c r="Z175" s="28">
        <f>SUMPRODUCT(('ILC Report'!$A$2:$A$8000='Active WWML'!$A175)*('ILC Report'!$BB$2:$BB$8000='Active WWML'!Z$4)*('ILC Report'!$F$2:$F$8000))</f>
        <v>0</v>
      </c>
      <c r="AA175" s="28">
        <f>SUMPRODUCT(('ILC Report'!$A$2:$A$8000='Active WWML'!$A175)*('ILC Report'!$BB$2:$BB$8000='Active WWML'!AA$4)*('ILC Report'!$F$2:$F$8000))</f>
        <v>0</v>
      </c>
      <c r="AB175" s="28">
        <f>SUMPRODUCT(('ILC Report'!$A$2:$A$8000='Active WWML'!$A175)*('ILC Report'!$BB$2:$BB$8000='Active WWML'!AB$4)*('ILC Report'!$F$2:$F$8000))</f>
        <v>0</v>
      </c>
      <c r="AC175" s="28">
        <f>SUMPRODUCT(('ILC Report'!$A$2:$A$8000='Active WWML'!$A175)*('ILC Report'!$BB$2:$BB$8000='Active WWML'!AC$4)*('ILC Report'!$F$2:$F$8000))</f>
        <v>0</v>
      </c>
      <c r="AD175" s="28">
        <f>SUMPRODUCT(('ILC Report'!$A$2:$A$8000='Active WWML'!$A175)*('ILC Report'!$BB$2:$BB$8000='Active WWML'!AD$4)*('ILC Report'!$F$2:$F$8000))</f>
        <v>0</v>
      </c>
      <c r="AE175" s="28">
        <f>SUMPRODUCT(('ILC Report'!$A$2:$A$8000='Active WWML'!$A175)*('ILC Report'!$BB$2:$BB$8000='Active WWML'!AE$4)*('ILC Report'!$F$2:$F$8000))</f>
        <v>0</v>
      </c>
      <c r="AG175" s="28">
        <f>SUMPRODUCT(('ILC Report'!$A$2:$A$8000='Active WWML'!$A175)*('ILC Report'!$H$2:$H$8000='Active WWML'!AG$4)*('ILC Report'!$F$2:$F$8000))</f>
        <v>0</v>
      </c>
      <c r="AH175" s="28">
        <f>SUMPRODUCT(('ILC Report'!$A$2:$A$8000='Active WWML'!$A175)*('ILC Report'!$H$2:$H$8000='Active WWML'!AH$4)*('ILC Report'!$F$2:$F$8000))</f>
        <v>0</v>
      </c>
      <c r="AI175" s="28">
        <f>SUMPRODUCT(('ILC Report'!$A$2:$A$8000='Active WWML'!$A175)*('ILC Report'!$H$2:$H$8000='Active WWML'!AI$4)*('ILC Report'!$F$2:$F$8000))</f>
        <v>0</v>
      </c>
      <c r="AJ175" s="28">
        <f>SUMPRODUCT(('ILC Report'!$A$2:$A$8000='Active WWML'!$A175)*('ILC Report'!$H$2:$H$8000='Active WWML'!AJ$4)*('ILC Report'!$F$2:$F$8000))</f>
        <v>0</v>
      </c>
      <c r="AK175" s="28">
        <f t="shared" si="11"/>
        <v>0</v>
      </c>
    </row>
    <row r="176" spans="1:37" x14ac:dyDescent="0.3">
      <c r="A176" s="40" t="s">
        <v>1522</v>
      </c>
      <c r="B176" s="11" t="s">
        <v>1538</v>
      </c>
      <c r="C176" s="11" t="s">
        <v>1236</v>
      </c>
      <c r="D176" s="11" t="s">
        <v>1155</v>
      </c>
      <c r="E176" s="11" t="s">
        <v>1156</v>
      </c>
      <c r="G176" s="28">
        <f>SUMPRODUCT(('ILC Report'!$A$2:$A$8000='Active WWML'!$A176)*('ILC Report'!$BA$2:$BA$8000='Active WWML'!G$4)*('ILC Report'!$F$2:$F$8000))</f>
        <v>0</v>
      </c>
      <c r="H176" s="28">
        <f>SUMPRODUCT(('ILC Report'!$A$2:$A$8000='Active WWML'!$A176)*('ILC Report'!$BA$2:$BA$8000='Active WWML'!H$4)*('ILC Report'!$F$2:$F$8000))</f>
        <v>0</v>
      </c>
      <c r="I176" s="28">
        <f>SUMPRODUCT(('ILC Report'!$A$2:$A$8000='Active WWML'!$A176)*('ILC Report'!$BA$2:$BA$8000='Active WWML'!I$4)*('ILC Report'!$F$2:$F$8000))</f>
        <v>0</v>
      </c>
      <c r="K176" s="28" t="str">
        <f t="shared" si="8"/>
        <v>0</v>
      </c>
      <c r="L176" s="28" t="str">
        <f t="shared" si="9"/>
        <v>0</v>
      </c>
      <c r="M176" s="28" t="str">
        <f t="shared" si="10"/>
        <v>0</v>
      </c>
      <c r="O176" s="28">
        <f>SUMPRODUCT(('ILC Report'!$A$2:$A$8000='Active WWML'!$A176)*('ILC Report'!$BB$2:$BB$8000='Active WWML'!O$4)*('ILC Report'!$F$2:$F$8000))</f>
        <v>0</v>
      </c>
      <c r="P176" s="28">
        <f>SUMPRODUCT(('ILC Report'!$A$2:$A$8000='Active WWML'!$A176)*('ILC Report'!$BB$2:$BB$8000='Active WWML'!P$4)*('ILC Report'!$F$2:$F$8000))</f>
        <v>0</v>
      </c>
      <c r="Q176" s="28">
        <f>SUMPRODUCT(('ILC Report'!$A$2:$A$8000='Active WWML'!$A176)*('ILC Report'!$BB$2:$BB$8000='Active WWML'!Q$4)*('ILC Report'!$F$2:$F$8000))</f>
        <v>0</v>
      </c>
      <c r="R176" s="28">
        <f>SUMPRODUCT(('ILC Report'!$A$2:$A$8000='Active WWML'!$A176)*('ILC Report'!$BB$2:$BB$8000='Active WWML'!R$4)*('ILC Report'!$F$2:$F$8000))</f>
        <v>0</v>
      </c>
      <c r="S176" s="28">
        <f>SUMPRODUCT(('ILC Report'!$A$2:$A$8000='Active WWML'!$A176)*('ILC Report'!$BB$2:$BB$8000='Active WWML'!S$4)*('ILC Report'!$F$2:$F$8000))</f>
        <v>0</v>
      </c>
      <c r="T176" s="28">
        <f>SUMPRODUCT(('ILC Report'!$A$2:$A$8000='Active WWML'!$A176)*('ILC Report'!$BB$2:$BB$8000='Active WWML'!T$4)*('ILC Report'!$F$2:$F$8000))</f>
        <v>0</v>
      </c>
      <c r="U176" s="28">
        <f>SUMPRODUCT(('ILC Report'!$A$2:$A$8000='Active WWML'!$A176)*('ILC Report'!$BB$2:$BB$8000='Active WWML'!U$4)*('ILC Report'!$F$2:$F$8000))</f>
        <v>0</v>
      </c>
      <c r="V176" s="28">
        <f>SUMPRODUCT(('ILC Report'!$A$2:$A$8000='Active WWML'!$A176)*('ILC Report'!$BB$2:$BB$8000='Active WWML'!V$4)*('ILC Report'!$F$2:$F$8000))</f>
        <v>0</v>
      </c>
      <c r="W176" s="28">
        <f>SUMPRODUCT(('ILC Report'!$A$2:$A$8000='Active WWML'!$A176)*('ILC Report'!$BB$2:$BB$8000='Active WWML'!W$4)*('ILC Report'!$F$2:$F$8000))</f>
        <v>0</v>
      </c>
      <c r="X176" s="28">
        <f>SUMPRODUCT(('ILC Report'!$A$2:$A$8000='Active WWML'!$A176)*('ILC Report'!$BB$2:$BB$8000='Active WWML'!X$4)*('ILC Report'!$F$2:$F$8000))</f>
        <v>0</v>
      </c>
      <c r="Y176" s="28">
        <f>SUMPRODUCT(('ILC Report'!$A$2:$A$8000='Active WWML'!$A176)*('ILC Report'!$BB$2:$BB$8000='Active WWML'!Y$4)*('ILC Report'!$F$2:$F$8000))</f>
        <v>0</v>
      </c>
      <c r="Z176" s="28">
        <f>SUMPRODUCT(('ILC Report'!$A$2:$A$8000='Active WWML'!$A176)*('ILC Report'!$BB$2:$BB$8000='Active WWML'!Z$4)*('ILC Report'!$F$2:$F$8000))</f>
        <v>0</v>
      </c>
      <c r="AA176" s="28">
        <f>SUMPRODUCT(('ILC Report'!$A$2:$A$8000='Active WWML'!$A176)*('ILC Report'!$BB$2:$BB$8000='Active WWML'!AA$4)*('ILC Report'!$F$2:$F$8000))</f>
        <v>0</v>
      </c>
      <c r="AB176" s="28">
        <f>SUMPRODUCT(('ILC Report'!$A$2:$A$8000='Active WWML'!$A176)*('ILC Report'!$BB$2:$BB$8000='Active WWML'!AB$4)*('ILC Report'!$F$2:$F$8000))</f>
        <v>0</v>
      </c>
      <c r="AC176" s="28">
        <f>SUMPRODUCT(('ILC Report'!$A$2:$A$8000='Active WWML'!$A176)*('ILC Report'!$BB$2:$BB$8000='Active WWML'!AC$4)*('ILC Report'!$F$2:$F$8000))</f>
        <v>0</v>
      </c>
      <c r="AD176" s="28">
        <f>SUMPRODUCT(('ILC Report'!$A$2:$A$8000='Active WWML'!$A176)*('ILC Report'!$BB$2:$BB$8000='Active WWML'!AD$4)*('ILC Report'!$F$2:$F$8000))</f>
        <v>0</v>
      </c>
      <c r="AE176" s="28">
        <f>SUMPRODUCT(('ILC Report'!$A$2:$A$8000='Active WWML'!$A176)*('ILC Report'!$BB$2:$BB$8000='Active WWML'!AE$4)*('ILC Report'!$F$2:$F$8000))</f>
        <v>0</v>
      </c>
      <c r="AG176" s="28">
        <f>SUMPRODUCT(('ILC Report'!$A$2:$A$8000='Active WWML'!$A176)*('ILC Report'!$H$2:$H$8000='Active WWML'!AG$4)*('ILC Report'!$F$2:$F$8000))</f>
        <v>0</v>
      </c>
      <c r="AH176" s="28">
        <f>SUMPRODUCT(('ILC Report'!$A$2:$A$8000='Active WWML'!$A176)*('ILC Report'!$H$2:$H$8000='Active WWML'!AH$4)*('ILC Report'!$F$2:$F$8000))</f>
        <v>0</v>
      </c>
      <c r="AI176" s="28">
        <f>SUMPRODUCT(('ILC Report'!$A$2:$A$8000='Active WWML'!$A176)*('ILC Report'!$H$2:$H$8000='Active WWML'!AI$4)*('ILC Report'!$F$2:$F$8000))</f>
        <v>0</v>
      </c>
      <c r="AJ176" s="28">
        <f>SUMPRODUCT(('ILC Report'!$A$2:$A$8000='Active WWML'!$A176)*('ILC Report'!$H$2:$H$8000='Active WWML'!AJ$4)*('ILC Report'!$F$2:$F$8000))</f>
        <v>0</v>
      </c>
      <c r="AK176" s="28">
        <f t="shared" si="11"/>
        <v>0</v>
      </c>
    </row>
    <row r="177" spans="1:37" x14ac:dyDescent="0.3">
      <c r="A177" s="40">
        <v>918122</v>
      </c>
      <c r="B177" s="11" t="s">
        <v>1304</v>
      </c>
      <c r="C177" s="11" t="s">
        <v>1164</v>
      </c>
      <c r="D177" s="11" t="s">
        <v>1185</v>
      </c>
      <c r="E177" s="11" t="s">
        <v>1680</v>
      </c>
      <c r="G177" s="28">
        <f>SUMPRODUCT(('ILC Report'!$A$2:$A$8000='Active WWML'!$A177)*('ILC Report'!$BA$2:$BA$8000='Active WWML'!G$4)*('ILC Report'!$F$2:$F$8000))</f>
        <v>0</v>
      </c>
      <c r="H177" s="28">
        <f>SUMPRODUCT(('ILC Report'!$A$2:$A$8000='Active WWML'!$A177)*('ILC Report'!$BA$2:$BA$8000='Active WWML'!H$4)*('ILC Report'!$F$2:$F$8000))</f>
        <v>0</v>
      </c>
      <c r="I177" s="28">
        <f>SUMPRODUCT(('ILC Report'!$A$2:$A$8000='Active WWML'!$A177)*('ILC Report'!$BA$2:$BA$8000='Active WWML'!I$4)*('ILC Report'!$F$2:$F$8000))</f>
        <v>0</v>
      </c>
      <c r="K177" s="28" t="str">
        <f t="shared" si="8"/>
        <v>0</v>
      </c>
      <c r="L177" s="28" t="str">
        <f t="shared" si="9"/>
        <v>0</v>
      </c>
      <c r="M177" s="28" t="str">
        <f t="shared" si="10"/>
        <v>0</v>
      </c>
      <c r="O177" s="28">
        <f>SUMPRODUCT(('ILC Report'!$A$2:$A$8000='Active WWML'!$A177)*('ILC Report'!$BB$2:$BB$8000='Active WWML'!O$4)*('ILC Report'!$F$2:$F$8000))</f>
        <v>0</v>
      </c>
      <c r="P177" s="28">
        <f>SUMPRODUCT(('ILC Report'!$A$2:$A$8000='Active WWML'!$A177)*('ILC Report'!$BB$2:$BB$8000='Active WWML'!P$4)*('ILC Report'!$F$2:$F$8000))</f>
        <v>0</v>
      </c>
      <c r="Q177" s="28">
        <f>SUMPRODUCT(('ILC Report'!$A$2:$A$8000='Active WWML'!$A177)*('ILC Report'!$BB$2:$BB$8000='Active WWML'!Q$4)*('ILC Report'!$F$2:$F$8000))</f>
        <v>0</v>
      </c>
      <c r="R177" s="28">
        <f>SUMPRODUCT(('ILC Report'!$A$2:$A$8000='Active WWML'!$A177)*('ILC Report'!$BB$2:$BB$8000='Active WWML'!R$4)*('ILC Report'!$F$2:$F$8000))</f>
        <v>0</v>
      </c>
      <c r="S177" s="28">
        <f>SUMPRODUCT(('ILC Report'!$A$2:$A$8000='Active WWML'!$A177)*('ILC Report'!$BB$2:$BB$8000='Active WWML'!S$4)*('ILC Report'!$F$2:$F$8000))</f>
        <v>0</v>
      </c>
      <c r="T177" s="28">
        <f>SUMPRODUCT(('ILC Report'!$A$2:$A$8000='Active WWML'!$A177)*('ILC Report'!$BB$2:$BB$8000='Active WWML'!T$4)*('ILC Report'!$F$2:$F$8000))</f>
        <v>0</v>
      </c>
      <c r="U177" s="28">
        <f>SUMPRODUCT(('ILC Report'!$A$2:$A$8000='Active WWML'!$A177)*('ILC Report'!$BB$2:$BB$8000='Active WWML'!U$4)*('ILC Report'!$F$2:$F$8000))</f>
        <v>0</v>
      </c>
      <c r="V177" s="28">
        <f>SUMPRODUCT(('ILC Report'!$A$2:$A$8000='Active WWML'!$A177)*('ILC Report'!$BB$2:$BB$8000='Active WWML'!V$4)*('ILC Report'!$F$2:$F$8000))</f>
        <v>0</v>
      </c>
      <c r="W177" s="28">
        <f>SUMPRODUCT(('ILC Report'!$A$2:$A$8000='Active WWML'!$A177)*('ILC Report'!$BB$2:$BB$8000='Active WWML'!W$4)*('ILC Report'!$F$2:$F$8000))</f>
        <v>0</v>
      </c>
      <c r="X177" s="28">
        <f>SUMPRODUCT(('ILC Report'!$A$2:$A$8000='Active WWML'!$A177)*('ILC Report'!$BB$2:$BB$8000='Active WWML'!X$4)*('ILC Report'!$F$2:$F$8000))</f>
        <v>0</v>
      </c>
      <c r="Y177" s="28">
        <f>SUMPRODUCT(('ILC Report'!$A$2:$A$8000='Active WWML'!$A177)*('ILC Report'!$BB$2:$BB$8000='Active WWML'!Y$4)*('ILC Report'!$F$2:$F$8000))</f>
        <v>0</v>
      </c>
      <c r="Z177" s="28">
        <f>SUMPRODUCT(('ILC Report'!$A$2:$A$8000='Active WWML'!$A177)*('ILC Report'!$BB$2:$BB$8000='Active WWML'!Z$4)*('ILC Report'!$F$2:$F$8000))</f>
        <v>0</v>
      </c>
      <c r="AA177" s="28">
        <f>SUMPRODUCT(('ILC Report'!$A$2:$A$8000='Active WWML'!$A177)*('ILC Report'!$BB$2:$BB$8000='Active WWML'!AA$4)*('ILC Report'!$F$2:$F$8000))</f>
        <v>0</v>
      </c>
      <c r="AB177" s="28">
        <f>SUMPRODUCT(('ILC Report'!$A$2:$A$8000='Active WWML'!$A177)*('ILC Report'!$BB$2:$BB$8000='Active WWML'!AB$4)*('ILC Report'!$F$2:$F$8000))</f>
        <v>0</v>
      </c>
      <c r="AC177" s="28">
        <f>SUMPRODUCT(('ILC Report'!$A$2:$A$8000='Active WWML'!$A177)*('ILC Report'!$BB$2:$BB$8000='Active WWML'!AC$4)*('ILC Report'!$F$2:$F$8000))</f>
        <v>0</v>
      </c>
      <c r="AD177" s="28">
        <f>SUMPRODUCT(('ILC Report'!$A$2:$A$8000='Active WWML'!$A177)*('ILC Report'!$BB$2:$BB$8000='Active WWML'!AD$4)*('ILC Report'!$F$2:$F$8000))</f>
        <v>0</v>
      </c>
      <c r="AE177" s="28">
        <f>SUMPRODUCT(('ILC Report'!$A$2:$A$8000='Active WWML'!$A177)*('ILC Report'!$BB$2:$BB$8000='Active WWML'!AE$4)*('ILC Report'!$F$2:$F$8000))</f>
        <v>0</v>
      </c>
      <c r="AG177" s="28">
        <f>SUMPRODUCT(('ILC Report'!$A$2:$A$8000='Active WWML'!$A177)*('ILC Report'!$H$2:$H$8000='Active WWML'!AG$4)*('ILC Report'!$F$2:$F$8000))</f>
        <v>0</v>
      </c>
      <c r="AH177" s="28">
        <f>SUMPRODUCT(('ILC Report'!$A$2:$A$8000='Active WWML'!$A177)*('ILC Report'!$H$2:$H$8000='Active WWML'!AH$4)*('ILC Report'!$F$2:$F$8000))</f>
        <v>0</v>
      </c>
      <c r="AI177" s="28">
        <f>SUMPRODUCT(('ILC Report'!$A$2:$A$8000='Active WWML'!$A177)*('ILC Report'!$H$2:$H$8000='Active WWML'!AI$4)*('ILC Report'!$F$2:$F$8000))</f>
        <v>0</v>
      </c>
      <c r="AJ177" s="28">
        <f>SUMPRODUCT(('ILC Report'!$A$2:$A$8000='Active WWML'!$A177)*('ILC Report'!$H$2:$H$8000='Active WWML'!AJ$4)*('ILC Report'!$F$2:$F$8000))</f>
        <v>0</v>
      </c>
      <c r="AK177" s="28">
        <f t="shared" si="11"/>
        <v>0</v>
      </c>
    </row>
    <row r="178" spans="1:37" x14ac:dyDescent="0.3">
      <c r="A178" s="40" t="s">
        <v>845</v>
      </c>
      <c r="B178" s="11" t="s">
        <v>1192</v>
      </c>
      <c r="C178" s="11" t="s">
        <v>1158</v>
      </c>
      <c r="D178" s="11" t="s">
        <v>1155</v>
      </c>
      <c r="E178" s="11" t="s">
        <v>1156</v>
      </c>
      <c r="G178" s="28">
        <f>SUMPRODUCT(('ILC Report'!$A$2:$A$8000='Active WWML'!$A178)*('ILC Report'!$BA$2:$BA$8000='Active WWML'!G$4)*('ILC Report'!$F$2:$F$8000))</f>
        <v>0</v>
      </c>
      <c r="H178" s="28">
        <f>SUMPRODUCT(('ILC Report'!$A$2:$A$8000='Active WWML'!$A178)*('ILC Report'!$BA$2:$BA$8000='Active WWML'!H$4)*('ILC Report'!$F$2:$F$8000))</f>
        <v>0</v>
      </c>
      <c r="I178" s="28">
        <f>SUMPRODUCT(('ILC Report'!$A$2:$A$8000='Active WWML'!$A178)*('ILC Report'!$BA$2:$BA$8000='Active WWML'!I$4)*('ILC Report'!$F$2:$F$8000))</f>
        <v>0</v>
      </c>
      <c r="K178" s="28" t="str">
        <f t="shared" si="8"/>
        <v>0</v>
      </c>
      <c r="L178" s="28" t="str">
        <f t="shared" si="9"/>
        <v>0</v>
      </c>
      <c r="M178" s="28" t="str">
        <f t="shared" si="10"/>
        <v>0</v>
      </c>
      <c r="O178" s="28">
        <f>SUMPRODUCT(('ILC Report'!$A$2:$A$8000='Active WWML'!$A178)*('ILC Report'!$BB$2:$BB$8000='Active WWML'!O$4)*('ILC Report'!$F$2:$F$8000))</f>
        <v>0</v>
      </c>
      <c r="P178" s="28">
        <f>SUMPRODUCT(('ILC Report'!$A$2:$A$8000='Active WWML'!$A178)*('ILC Report'!$BB$2:$BB$8000='Active WWML'!P$4)*('ILC Report'!$F$2:$F$8000))</f>
        <v>0</v>
      </c>
      <c r="Q178" s="28">
        <f>SUMPRODUCT(('ILC Report'!$A$2:$A$8000='Active WWML'!$A178)*('ILC Report'!$BB$2:$BB$8000='Active WWML'!Q$4)*('ILC Report'!$F$2:$F$8000))</f>
        <v>0</v>
      </c>
      <c r="R178" s="28">
        <f>SUMPRODUCT(('ILC Report'!$A$2:$A$8000='Active WWML'!$A178)*('ILC Report'!$BB$2:$BB$8000='Active WWML'!R$4)*('ILC Report'!$F$2:$F$8000))</f>
        <v>0</v>
      </c>
      <c r="S178" s="28">
        <f>SUMPRODUCT(('ILC Report'!$A$2:$A$8000='Active WWML'!$A178)*('ILC Report'!$BB$2:$BB$8000='Active WWML'!S$4)*('ILC Report'!$F$2:$F$8000))</f>
        <v>0</v>
      </c>
      <c r="T178" s="28">
        <f>SUMPRODUCT(('ILC Report'!$A$2:$A$8000='Active WWML'!$A178)*('ILC Report'!$BB$2:$BB$8000='Active WWML'!T$4)*('ILC Report'!$F$2:$F$8000))</f>
        <v>0</v>
      </c>
      <c r="U178" s="28">
        <f>SUMPRODUCT(('ILC Report'!$A$2:$A$8000='Active WWML'!$A178)*('ILC Report'!$BB$2:$BB$8000='Active WWML'!U$4)*('ILC Report'!$F$2:$F$8000))</f>
        <v>0</v>
      </c>
      <c r="V178" s="28">
        <f>SUMPRODUCT(('ILC Report'!$A$2:$A$8000='Active WWML'!$A178)*('ILC Report'!$BB$2:$BB$8000='Active WWML'!V$4)*('ILC Report'!$F$2:$F$8000))</f>
        <v>0</v>
      </c>
      <c r="W178" s="28">
        <f>SUMPRODUCT(('ILC Report'!$A$2:$A$8000='Active WWML'!$A178)*('ILC Report'!$BB$2:$BB$8000='Active WWML'!W$4)*('ILC Report'!$F$2:$F$8000))</f>
        <v>0</v>
      </c>
      <c r="X178" s="28">
        <f>SUMPRODUCT(('ILC Report'!$A$2:$A$8000='Active WWML'!$A178)*('ILC Report'!$BB$2:$BB$8000='Active WWML'!X$4)*('ILC Report'!$F$2:$F$8000))</f>
        <v>0</v>
      </c>
      <c r="Y178" s="28">
        <f>SUMPRODUCT(('ILC Report'!$A$2:$A$8000='Active WWML'!$A178)*('ILC Report'!$BB$2:$BB$8000='Active WWML'!Y$4)*('ILC Report'!$F$2:$F$8000))</f>
        <v>0</v>
      </c>
      <c r="Z178" s="28">
        <f>SUMPRODUCT(('ILC Report'!$A$2:$A$8000='Active WWML'!$A178)*('ILC Report'!$BB$2:$BB$8000='Active WWML'!Z$4)*('ILC Report'!$F$2:$F$8000))</f>
        <v>0</v>
      </c>
      <c r="AA178" s="28">
        <f>SUMPRODUCT(('ILC Report'!$A$2:$A$8000='Active WWML'!$A178)*('ILC Report'!$BB$2:$BB$8000='Active WWML'!AA$4)*('ILC Report'!$F$2:$F$8000))</f>
        <v>0</v>
      </c>
      <c r="AB178" s="28">
        <f>SUMPRODUCT(('ILC Report'!$A$2:$A$8000='Active WWML'!$A178)*('ILC Report'!$BB$2:$BB$8000='Active WWML'!AB$4)*('ILC Report'!$F$2:$F$8000))</f>
        <v>0</v>
      </c>
      <c r="AC178" s="28">
        <f>SUMPRODUCT(('ILC Report'!$A$2:$A$8000='Active WWML'!$A178)*('ILC Report'!$BB$2:$BB$8000='Active WWML'!AC$4)*('ILC Report'!$F$2:$F$8000))</f>
        <v>0</v>
      </c>
      <c r="AD178" s="28">
        <f>SUMPRODUCT(('ILC Report'!$A$2:$A$8000='Active WWML'!$A178)*('ILC Report'!$BB$2:$BB$8000='Active WWML'!AD$4)*('ILC Report'!$F$2:$F$8000))</f>
        <v>0</v>
      </c>
      <c r="AE178" s="28">
        <f>SUMPRODUCT(('ILC Report'!$A$2:$A$8000='Active WWML'!$A178)*('ILC Report'!$BB$2:$BB$8000='Active WWML'!AE$4)*('ILC Report'!$F$2:$F$8000))</f>
        <v>0</v>
      </c>
      <c r="AG178" s="28">
        <f>SUMPRODUCT(('ILC Report'!$A$2:$A$8000='Active WWML'!$A178)*('ILC Report'!$H$2:$H$8000='Active WWML'!AG$4)*('ILC Report'!$F$2:$F$8000))</f>
        <v>0</v>
      </c>
      <c r="AH178" s="28">
        <f>SUMPRODUCT(('ILC Report'!$A$2:$A$8000='Active WWML'!$A178)*('ILC Report'!$H$2:$H$8000='Active WWML'!AH$4)*('ILC Report'!$F$2:$F$8000))</f>
        <v>0</v>
      </c>
      <c r="AI178" s="28">
        <f>SUMPRODUCT(('ILC Report'!$A$2:$A$8000='Active WWML'!$A178)*('ILC Report'!$H$2:$H$8000='Active WWML'!AI$4)*('ILC Report'!$F$2:$F$8000))</f>
        <v>0</v>
      </c>
      <c r="AJ178" s="28">
        <f>SUMPRODUCT(('ILC Report'!$A$2:$A$8000='Active WWML'!$A178)*('ILC Report'!$H$2:$H$8000='Active WWML'!AJ$4)*('ILC Report'!$F$2:$F$8000))</f>
        <v>0</v>
      </c>
      <c r="AK178" s="28">
        <f t="shared" si="11"/>
        <v>0</v>
      </c>
    </row>
    <row r="179" spans="1:37" x14ac:dyDescent="0.3">
      <c r="A179" s="40" t="s">
        <v>895</v>
      </c>
      <c r="B179" s="11" t="s">
        <v>1244</v>
      </c>
      <c r="C179" s="11" t="s">
        <v>1154</v>
      </c>
      <c r="D179" s="11" t="s">
        <v>1155</v>
      </c>
      <c r="E179" s="11" t="s">
        <v>1156</v>
      </c>
      <c r="G179" s="28">
        <f>SUMPRODUCT(('ILC Report'!$A$2:$A$8000='Active WWML'!$A179)*('ILC Report'!$BA$2:$BA$8000='Active WWML'!G$4)*('ILC Report'!$F$2:$F$8000))</f>
        <v>0</v>
      </c>
      <c r="H179" s="28">
        <f>SUMPRODUCT(('ILC Report'!$A$2:$A$8000='Active WWML'!$A179)*('ILC Report'!$BA$2:$BA$8000='Active WWML'!H$4)*('ILC Report'!$F$2:$F$8000))</f>
        <v>0</v>
      </c>
      <c r="I179" s="28">
        <f>SUMPRODUCT(('ILC Report'!$A$2:$A$8000='Active WWML'!$A179)*('ILC Report'!$BA$2:$BA$8000='Active WWML'!I$4)*('ILC Report'!$F$2:$F$8000))</f>
        <v>0</v>
      </c>
      <c r="K179" s="28" t="str">
        <f t="shared" si="8"/>
        <v>0</v>
      </c>
      <c r="L179" s="28" t="str">
        <f t="shared" si="9"/>
        <v>0</v>
      </c>
      <c r="M179" s="28" t="str">
        <f t="shared" si="10"/>
        <v>0</v>
      </c>
      <c r="O179" s="28">
        <f>SUMPRODUCT(('ILC Report'!$A$2:$A$8000='Active WWML'!$A179)*('ILC Report'!$BB$2:$BB$8000='Active WWML'!O$4)*('ILC Report'!$F$2:$F$8000))</f>
        <v>0</v>
      </c>
      <c r="P179" s="28">
        <f>SUMPRODUCT(('ILC Report'!$A$2:$A$8000='Active WWML'!$A179)*('ILC Report'!$BB$2:$BB$8000='Active WWML'!P$4)*('ILC Report'!$F$2:$F$8000))</f>
        <v>0</v>
      </c>
      <c r="Q179" s="28">
        <f>SUMPRODUCT(('ILC Report'!$A$2:$A$8000='Active WWML'!$A179)*('ILC Report'!$BB$2:$BB$8000='Active WWML'!Q$4)*('ILC Report'!$F$2:$F$8000))</f>
        <v>0</v>
      </c>
      <c r="R179" s="28">
        <f>SUMPRODUCT(('ILC Report'!$A$2:$A$8000='Active WWML'!$A179)*('ILC Report'!$BB$2:$BB$8000='Active WWML'!R$4)*('ILC Report'!$F$2:$F$8000))</f>
        <v>0</v>
      </c>
      <c r="S179" s="28">
        <f>SUMPRODUCT(('ILC Report'!$A$2:$A$8000='Active WWML'!$A179)*('ILC Report'!$BB$2:$BB$8000='Active WWML'!S$4)*('ILC Report'!$F$2:$F$8000))</f>
        <v>0</v>
      </c>
      <c r="T179" s="28">
        <f>SUMPRODUCT(('ILC Report'!$A$2:$A$8000='Active WWML'!$A179)*('ILC Report'!$BB$2:$BB$8000='Active WWML'!T$4)*('ILC Report'!$F$2:$F$8000))</f>
        <v>0</v>
      </c>
      <c r="U179" s="28">
        <f>SUMPRODUCT(('ILC Report'!$A$2:$A$8000='Active WWML'!$A179)*('ILC Report'!$BB$2:$BB$8000='Active WWML'!U$4)*('ILC Report'!$F$2:$F$8000))</f>
        <v>0</v>
      </c>
      <c r="V179" s="28">
        <f>SUMPRODUCT(('ILC Report'!$A$2:$A$8000='Active WWML'!$A179)*('ILC Report'!$BB$2:$BB$8000='Active WWML'!V$4)*('ILC Report'!$F$2:$F$8000))</f>
        <v>0</v>
      </c>
      <c r="W179" s="28">
        <f>SUMPRODUCT(('ILC Report'!$A$2:$A$8000='Active WWML'!$A179)*('ILC Report'!$BB$2:$BB$8000='Active WWML'!W$4)*('ILC Report'!$F$2:$F$8000))</f>
        <v>0</v>
      </c>
      <c r="X179" s="28">
        <f>SUMPRODUCT(('ILC Report'!$A$2:$A$8000='Active WWML'!$A179)*('ILC Report'!$BB$2:$BB$8000='Active WWML'!X$4)*('ILC Report'!$F$2:$F$8000))</f>
        <v>0</v>
      </c>
      <c r="Y179" s="28">
        <f>SUMPRODUCT(('ILC Report'!$A$2:$A$8000='Active WWML'!$A179)*('ILC Report'!$BB$2:$BB$8000='Active WWML'!Y$4)*('ILC Report'!$F$2:$F$8000))</f>
        <v>0</v>
      </c>
      <c r="Z179" s="28">
        <f>SUMPRODUCT(('ILC Report'!$A$2:$A$8000='Active WWML'!$A179)*('ILC Report'!$BB$2:$BB$8000='Active WWML'!Z$4)*('ILC Report'!$F$2:$F$8000))</f>
        <v>0</v>
      </c>
      <c r="AA179" s="28">
        <f>SUMPRODUCT(('ILC Report'!$A$2:$A$8000='Active WWML'!$A179)*('ILC Report'!$BB$2:$BB$8000='Active WWML'!AA$4)*('ILC Report'!$F$2:$F$8000))</f>
        <v>0</v>
      </c>
      <c r="AB179" s="28">
        <f>SUMPRODUCT(('ILC Report'!$A$2:$A$8000='Active WWML'!$A179)*('ILC Report'!$BB$2:$BB$8000='Active WWML'!AB$4)*('ILC Report'!$F$2:$F$8000))</f>
        <v>0</v>
      </c>
      <c r="AC179" s="28">
        <f>SUMPRODUCT(('ILC Report'!$A$2:$A$8000='Active WWML'!$A179)*('ILC Report'!$BB$2:$BB$8000='Active WWML'!AC$4)*('ILC Report'!$F$2:$F$8000))</f>
        <v>0</v>
      </c>
      <c r="AD179" s="28">
        <f>SUMPRODUCT(('ILC Report'!$A$2:$A$8000='Active WWML'!$A179)*('ILC Report'!$BB$2:$BB$8000='Active WWML'!AD$4)*('ILC Report'!$F$2:$F$8000))</f>
        <v>0</v>
      </c>
      <c r="AE179" s="28">
        <f>SUMPRODUCT(('ILC Report'!$A$2:$A$8000='Active WWML'!$A179)*('ILC Report'!$BB$2:$BB$8000='Active WWML'!AE$4)*('ILC Report'!$F$2:$F$8000))</f>
        <v>0</v>
      </c>
      <c r="AG179" s="28">
        <f>SUMPRODUCT(('ILC Report'!$A$2:$A$8000='Active WWML'!$A179)*('ILC Report'!$H$2:$H$8000='Active WWML'!AG$4)*('ILC Report'!$F$2:$F$8000))</f>
        <v>0</v>
      </c>
      <c r="AH179" s="28">
        <f>SUMPRODUCT(('ILC Report'!$A$2:$A$8000='Active WWML'!$A179)*('ILC Report'!$H$2:$H$8000='Active WWML'!AH$4)*('ILC Report'!$F$2:$F$8000))</f>
        <v>0</v>
      </c>
      <c r="AI179" s="28">
        <f>SUMPRODUCT(('ILC Report'!$A$2:$A$8000='Active WWML'!$A179)*('ILC Report'!$H$2:$H$8000='Active WWML'!AI$4)*('ILC Report'!$F$2:$F$8000))</f>
        <v>0</v>
      </c>
      <c r="AJ179" s="28">
        <f>SUMPRODUCT(('ILC Report'!$A$2:$A$8000='Active WWML'!$A179)*('ILC Report'!$H$2:$H$8000='Active WWML'!AJ$4)*('ILC Report'!$F$2:$F$8000))</f>
        <v>0</v>
      </c>
      <c r="AK179" s="28">
        <f t="shared" si="11"/>
        <v>0</v>
      </c>
    </row>
    <row r="180" spans="1:37" x14ac:dyDescent="0.3">
      <c r="A180" s="40" t="s">
        <v>879</v>
      </c>
      <c r="B180" s="11" t="s">
        <v>1253</v>
      </c>
      <c r="C180" s="11" t="s">
        <v>1164</v>
      </c>
      <c r="D180" s="11" t="s">
        <v>1185</v>
      </c>
      <c r="E180" s="11" t="s">
        <v>1680</v>
      </c>
      <c r="G180" s="28">
        <f>SUMPRODUCT(('ILC Report'!$A$2:$A$8000='Active WWML'!$A180)*('ILC Report'!$BA$2:$BA$8000='Active WWML'!G$4)*('ILC Report'!$F$2:$F$8000))</f>
        <v>0</v>
      </c>
      <c r="H180" s="28">
        <f>SUMPRODUCT(('ILC Report'!$A$2:$A$8000='Active WWML'!$A180)*('ILC Report'!$BA$2:$BA$8000='Active WWML'!H$4)*('ILC Report'!$F$2:$F$8000))</f>
        <v>0</v>
      </c>
      <c r="I180" s="28">
        <f>SUMPRODUCT(('ILC Report'!$A$2:$A$8000='Active WWML'!$A180)*('ILC Report'!$BA$2:$BA$8000='Active WWML'!I$4)*('ILC Report'!$F$2:$F$8000))</f>
        <v>0</v>
      </c>
      <c r="K180" s="28" t="str">
        <f t="shared" si="8"/>
        <v>0</v>
      </c>
      <c r="L180" s="28" t="str">
        <f t="shared" si="9"/>
        <v>0</v>
      </c>
      <c r="M180" s="28" t="str">
        <f t="shared" si="10"/>
        <v>0</v>
      </c>
      <c r="O180" s="28">
        <f>SUMPRODUCT(('ILC Report'!$A$2:$A$8000='Active WWML'!$A180)*('ILC Report'!$BB$2:$BB$8000='Active WWML'!O$4)*('ILC Report'!$F$2:$F$8000))</f>
        <v>0</v>
      </c>
      <c r="P180" s="28">
        <f>SUMPRODUCT(('ILC Report'!$A$2:$A$8000='Active WWML'!$A180)*('ILC Report'!$BB$2:$BB$8000='Active WWML'!P$4)*('ILC Report'!$F$2:$F$8000))</f>
        <v>0</v>
      </c>
      <c r="Q180" s="28">
        <f>SUMPRODUCT(('ILC Report'!$A$2:$A$8000='Active WWML'!$A180)*('ILC Report'!$BB$2:$BB$8000='Active WWML'!Q$4)*('ILC Report'!$F$2:$F$8000))</f>
        <v>0</v>
      </c>
      <c r="R180" s="28">
        <f>SUMPRODUCT(('ILC Report'!$A$2:$A$8000='Active WWML'!$A180)*('ILC Report'!$BB$2:$BB$8000='Active WWML'!R$4)*('ILC Report'!$F$2:$F$8000))</f>
        <v>0</v>
      </c>
      <c r="S180" s="28">
        <f>SUMPRODUCT(('ILC Report'!$A$2:$A$8000='Active WWML'!$A180)*('ILC Report'!$BB$2:$BB$8000='Active WWML'!S$4)*('ILC Report'!$F$2:$F$8000))</f>
        <v>0</v>
      </c>
      <c r="T180" s="28">
        <f>SUMPRODUCT(('ILC Report'!$A$2:$A$8000='Active WWML'!$A180)*('ILC Report'!$BB$2:$BB$8000='Active WWML'!T$4)*('ILC Report'!$F$2:$F$8000))</f>
        <v>0</v>
      </c>
      <c r="U180" s="28">
        <f>SUMPRODUCT(('ILC Report'!$A$2:$A$8000='Active WWML'!$A180)*('ILC Report'!$BB$2:$BB$8000='Active WWML'!U$4)*('ILC Report'!$F$2:$F$8000))</f>
        <v>0</v>
      </c>
      <c r="V180" s="28">
        <f>SUMPRODUCT(('ILC Report'!$A$2:$A$8000='Active WWML'!$A180)*('ILC Report'!$BB$2:$BB$8000='Active WWML'!V$4)*('ILC Report'!$F$2:$F$8000))</f>
        <v>0</v>
      </c>
      <c r="W180" s="28">
        <f>SUMPRODUCT(('ILC Report'!$A$2:$A$8000='Active WWML'!$A180)*('ILC Report'!$BB$2:$BB$8000='Active WWML'!W$4)*('ILC Report'!$F$2:$F$8000))</f>
        <v>0</v>
      </c>
      <c r="X180" s="28">
        <f>SUMPRODUCT(('ILC Report'!$A$2:$A$8000='Active WWML'!$A180)*('ILC Report'!$BB$2:$BB$8000='Active WWML'!X$4)*('ILC Report'!$F$2:$F$8000))</f>
        <v>0</v>
      </c>
      <c r="Y180" s="28">
        <f>SUMPRODUCT(('ILC Report'!$A$2:$A$8000='Active WWML'!$A180)*('ILC Report'!$BB$2:$BB$8000='Active WWML'!Y$4)*('ILC Report'!$F$2:$F$8000))</f>
        <v>0</v>
      </c>
      <c r="Z180" s="28">
        <f>SUMPRODUCT(('ILC Report'!$A$2:$A$8000='Active WWML'!$A180)*('ILC Report'!$BB$2:$BB$8000='Active WWML'!Z$4)*('ILC Report'!$F$2:$F$8000))</f>
        <v>0</v>
      </c>
      <c r="AA180" s="28">
        <f>SUMPRODUCT(('ILC Report'!$A$2:$A$8000='Active WWML'!$A180)*('ILC Report'!$BB$2:$BB$8000='Active WWML'!AA$4)*('ILC Report'!$F$2:$F$8000))</f>
        <v>0</v>
      </c>
      <c r="AB180" s="28">
        <f>SUMPRODUCT(('ILC Report'!$A$2:$A$8000='Active WWML'!$A180)*('ILC Report'!$BB$2:$BB$8000='Active WWML'!AB$4)*('ILC Report'!$F$2:$F$8000))</f>
        <v>0</v>
      </c>
      <c r="AC180" s="28">
        <f>SUMPRODUCT(('ILC Report'!$A$2:$A$8000='Active WWML'!$A180)*('ILC Report'!$BB$2:$BB$8000='Active WWML'!AC$4)*('ILC Report'!$F$2:$F$8000))</f>
        <v>0</v>
      </c>
      <c r="AD180" s="28">
        <f>SUMPRODUCT(('ILC Report'!$A$2:$A$8000='Active WWML'!$A180)*('ILC Report'!$BB$2:$BB$8000='Active WWML'!AD$4)*('ILC Report'!$F$2:$F$8000))</f>
        <v>0</v>
      </c>
      <c r="AE180" s="28">
        <f>SUMPRODUCT(('ILC Report'!$A$2:$A$8000='Active WWML'!$A180)*('ILC Report'!$BB$2:$BB$8000='Active WWML'!AE$4)*('ILC Report'!$F$2:$F$8000))</f>
        <v>0</v>
      </c>
      <c r="AG180" s="28">
        <f>SUMPRODUCT(('ILC Report'!$A$2:$A$8000='Active WWML'!$A180)*('ILC Report'!$H$2:$H$8000='Active WWML'!AG$4)*('ILC Report'!$F$2:$F$8000))</f>
        <v>0</v>
      </c>
      <c r="AH180" s="28">
        <f>SUMPRODUCT(('ILC Report'!$A$2:$A$8000='Active WWML'!$A180)*('ILC Report'!$H$2:$H$8000='Active WWML'!AH$4)*('ILC Report'!$F$2:$F$8000))</f>
        <v>0</v>
      </c>
      <c r="AI180" s="28">
        <f>SUMPRODUCT(('ILC Report'!$A$2:$A$8000='Active WWML'!$A180)*('ILC Report'!$H$2:$H$8000='Active WWML'!AI$4)*('ILC Report'!$F$2:$F$8000))</f>
        <v>0</v>
      </c>
      <c r="AJ180" s="28">
        <f>SUMPRODUCT(('ILC Report'!$A$2:$A$8000='Active WWML'!$A180)*('ILC Report'!$H$2:$H$8000='Active WWML'!AJ$4)*('ILC Report'!$F$2:$F$8000))</f>
        <v>0</v>
      </c>
      <c r="AK180" s="28">
        <f t="shared" si="11"/>
        <v>0</v>
      </c>
    </row>
    <row r="181" spans="1:37" x14ac:dyDescent="0.3">
      <c r="A181" s="40">
        <v>340804</v>
      </c>
      <c r="B181" s="11" t="s">
        <v>1188</v>
      </c>
      <c r="C181" s="11" t="s">
        <v>1164</v>
      </c>
      <c r="D181" s="11" t="s">
        <v>1185</v>
      </c>
      <c r="E181" s="11" t="s">
        <v>1680</v>
      </c>
      <c r="G181" s="28">
        <f>SUMPRODUCT(('ILC Report'!$A$2:$A$8000='Active WWML'!$A181)*('ILC Report'!$BA$2:$BA$8000='Active WWML'!G$4)*('ILC Report'!$F$2:$F$8000))</f>
        <v>0</v>
      </c>
      <c r="H181" s="28">
        <f>SUMPRODUCT(('ILC Report'!$A$2:$A$8000='Active WWML'!$A181)*('ILC Report'!$BA$2:$BA$8000='Active WWML'!H$4)*('ILC Report'!$F$2:$F$8000))</f>
        <v>0</v>
      </c>
      <c r="I181" s="28">
        <f>SUMPRODUCT(('ILC Report'!$A$2:$A$8000='Active WWML'!$A181)*('ILC Report'!$BA$2:$BA$8000='Active WWML'!I$4)*('ILC Report'!$F$2:$F$8000))</f>
        <v>0</v>
      </c>
      <c r="K181" s="28" t="str">
        <f t="shared" si="8"/>
        <v>0</v>
      </c>
      <c r="L181" s="28" t="str">
        <f t="shared" si="9"/>
        <v>0</v>
      </c>
      <c r="M181" s="28" t="str">
        <f t="shared" si="10"/>
        <v>0</v>
      </c>
      <c r="O181" s="28">
        <f>SUMPRODUCT(('ILC Report'!$A$2:$A$8000='Active WWML'!$A181)*('ILC Report'!$BB$2:$BB$8000='Active WWML'!O$4)*('ILC Report'!$F$2:$F$8000))</f>
        <v>0</v>
      </c>
      <c r="P181" s="28">
        <f>SUMPRODUCT(('ILC Report'!$A$2:$A$8000='Active WWML'!$A181)*('ILC Report'!$BB$2:$BB$8000='Active WWML'!P$4)*('ILC Report'!$F$2:$F$8000))</f>
        <v>0</v>
      </c>
      <c r="Q181" s="28">
        <f>SUMPRODUCT(('ILC Report'!$A$2:$A$8000='Active WWML'!$A181)*('ILC Report'!$BB$2:$BB$8000='Active WWML'!Q$4)*('ILC Report'!$F$2:$F$8000))</f>
        <v>0</v>
      </c>
      <c r="R181" s="28">
        <f>SUMPRODUCT(('ILC Report'!$A$2:$A$8000='Active WWML'!$A181)*('ILC Report'!$BB$2:$BB$8000='Active WWML'!R$4)*('ILC Report'!$F$2:$F$8000))</f>
        <v>0</v>
      </c>
      <c r="S181" s="28">
        <f>SUMPRODUCT(('ILC Report'!$A$2:$A$8000='Active WWML'!$A181)*('ILC Report'!$BB$2:$BB$8000='Active WWML'!S$4)*('ILC Report'!$F$2:$F$8000))</f>
        <v>0</v>
      </c>
      <c r="T181" s="28">
        <f>SUMPRODUCT(('ILC Report'!$A$2:$A$8000='Active WWML'!$A181)*('ILC Report'!$BB$2:$BB$8000='Active WWML'!T$4)*('ILC Report'!$F$2:$F$8000))</f>
        <v>0</v>
      </c>
      <c r="U181" s="28">
        <f>SUMPRODUCT(('ILC Report'!$A$2:$A$8000='Active WWML'!$A181)*('ILC Report'!$BB$2:$BB$8000='Active WWML'!U$4)*('ILC Report'!$F$2:$F$8000))</f>
        <v>0</v>
      </c>
      <c r="V181" s="28">
        <f>SUMPRODUCT(('ILC Report'!$A$2:$A$8000='Active WWML'!$A181)*('ILC Report'!$BB$2:$BB$8000='Active WWML'!V$4)*('ILC Report'!$F$2:$F$8000))</f>
        <v>0</v>
      </c>
      <c r="W181" s="28">
        <f>SUMPRODUCT(('ILC Report'!$A$2:$A$8000='Active WWML'!$A181)*('ILC Report'!$BB$2:$BB$8000='Active WWML'!W$4)*('ILC Report'!$F$2:$F$8000))</f>
        <v>0</v>
      </c>
      <c r="X181" s="28">
        <f>SUMPRODUCT(('ILC Report'!$A$2:$A$8000='Active WWML'!$A181)*('ILC Report'!$BB$2:$BB$8000='Active WWML'!X$4)*('ILC Report'!$F$2:$F$8000))</f>
        <v>0</v>
      </c>
      <c r="Y181" s="28">
        <f>SUMPRODUCT(('ILC Report'!$A$2:$A$8000='Active WWML'!$A181)*('ILC Report'!$BB$2:$BB$8000='Active WWML'!Y$4)*('ILC Report'!$F$2:$F$8000))</f>
        <v>0</v>
      </c>
      <c r="Z181" s="28">
        <f>SUMPRODUCT(('ILC Report'!$A$2:$A$8000='Active WWML'!$A181)*('ILC Report'!$BB$2:$BB$8000='Active WWML'!Z$4)*('ILC Report'!$F$2:$F$8000))</f>
        <v>0</v>
      </c>
      <c r="AA181" s="28">
        <f>SUMPRODUCT(('ILC Report'!$A$2:$A$8000='Active WWML'!$A181)*('ILC Report'!$BB$2:$BB$8000='Active WWML'!AA$4)*('ILC Report'!$F$2:$F$8000))</f>
        <v>0</v>
      </c>
      <c r="AB181" s="28">
        <f>SUMPRODUCT(('ILC Report'!$A$2:$A$8000='Active WWML'!$A181)*('ILC Report'!$BB$2:$BB$8000='Active WWML'!AB$4)*('ILC Report'!$F$2:$F$8000))</f>
        <v>0</v>
      </c>
      <c r="AC181" s="28">
        <f>SUMPRODUCT(('ILC Report'!$A$2:$A$8000='Active WWML'!$A181)*('ILC Report'!$BB$2:$BB$8000='Active WWML'!AC$4)*('ILC Report'!$F$2:$F$8000))</f>
        <v>0</v>
      </c>
      <c r="AD181" s="28">
        <f>SUMPRODUCT(('ILC Report'!$A$2:$A$8000='Active WWML'!$A181)*('ILC Report'!$BB$2:$BB$8000='Active WWML'!AD$4)*('ILC Report'!$F$2:$F$8000))</f>
        <v>0</v>
      </c>
      <c r="AE181" s="28">
        <f>SUMPRODUCT(('ILC Report'!$A$2:$A$8000='Active WWML'!$A181)*('ILC Report'!$BB$2:$BB$8000='Active WWML'!AE$4)*('ILC Report'!$F$2:$F$8000))</f>
        <v>0</v>
      </c>
      <c r="AG181" s="28">
        <f>SUMPRODUCT(('ILC Report'!$A$2:$A$8000='Active WWML'!$A181)*('ILC Report'!$H$2:$H$8000='Active WWML'!AG$4)*('ILC Report'!$F$2:$F$8000))</f>
        <v>0</v>
      </c>
      <c r="AH181" s="28">
        <f>SUMPRODUCT(('ILC Report'!$A$2:$A$8000='Active WWML'!$A181)*('ILC Report'!$H$2:$H$8000='Active WWML'!AH$4)*('ILC Report'!$F$2:$F$8000))</f>
        <v>0</v>
      </c>
      <c r="AI181" s="28">
        <f>SUMPRODUCT(('ILC Report'!$A$2:$A$8000='Active WWML'!$A181)*('ILC Report'!$H$2:$H$8000='Active WWML'!AI$4)*('ILC Report'!$F$2:$F$8000))</f>
        <v>0</v>
      </c>
      <c r="AJ181" s="28">
        <f>SUMPRODUCT(('ILC Report'!$A$2:$A$8000='Active WWML'!$A181)*('ILC Report'!$H$2:$H$8000='Active WWML'!AJ$4)*('ILC Report'!$F$2:$F$8000))</f>
        <v>0</v>
      </c>
      <c r="AK181" s="28">
        <f t="shared" si="11"/>
        <v>0</v>
      </c>
    </row>
    <row r="182" spans="1:37" x14ac:dyDescent="0.3">
      <c r="A182" s="40" t="s">
        <v>1346</v>
      </c>
      <c r="B182" s="11" t="s">
        <v>1347</v>
      </c>
      <c r="C182" s="11" t="s">
        <v>1163</v>
      </c>
      <c r="D182" s="11" t="s">
        <v>1155</v>
      </c>
      <c r="E182" s="11" t="s">
        <v>1156</v>
      </c>
      <c r="G182" s="28">
        <f>SUMPRODUCT(('ILC Report'!$A$2:$A$8000='Active WWML'!$A182)*('ILC Report'!$BA$2:$BA$8000='Active WWML'!G$4)*('ILC Report'!$F$2:$F$8000))</f>
        <v>0</v>
      </c>
      <c r="H182" s="28">
        <f>SUMPRODUCT(('ILC Report'!$A$2:$A$8000='Active WWML'!$A182)*('ILC Report'!$BA$2:$BA$8000='Active WWML'!H$4)*('ILC Report'!$F$2:$F$8000))</f>
        <v>0</v>
      </c>
      <c r="I182" s="28">
        <f>SUMPRODUCT(('ILC Report'!$A$2:$A$8000='Active WWML'!$A182)*('ILC Report'!$BA$2:$BA$8000='Active WWML'!I$4)*('ILC Report'!$F$2:$F$8000))</f>
        <v>0</v>
      </c>
      <c r="K182" s="28" t="str">
        <f t="shared" si="8"/>
        <v>0</v>
      </c>
      <c r="L182" s="28" t="str">
        <f t="shared" si="9"/>
        <v>0</v>
      </c>
      <c r="M182" s="28" t="str">
        <f t="shared" si="10"/>
        <v>0</v>
      </c>
      <c r="O182" s="28">
        <f>SUMPRODUCT(('ILC Report'!$A$2:$A$8000='Active WWML'!$A182)*('ILC Report'!$BB$2:$BB$8000='Active WWML'!O$4)*('ILC Report'!$F$2:$F$8000))</f>
        <v>0</v>
      </c>
      <c r="P182" s="28">
        <f>SUMPRODUCT(('ILC Report'!$A$2:$A$8000='Active WWML'!$A182)*('ILC Report'!$BB$2:$BB$8000='Active WWML'!P$4)*('ILC Report'!$F$2:$F$8000))</f>
        <v>0</v>
      </c>
      <c r="Q182" s="28">
        <f>SUMPRODUCT(('ILC Report'!$A$2:$A$8000='Active WWML'!$A182)*('ILC Report'!$BB$2:$BB$8000='Active WWML'!Q$4)*('ILC Report'!$F$2:$F$8000))</f>
        <v>0</v>
      </c>
      <c r="R182" s="28">
        <f>SUMPRODUCT(('ILC Report'!$A$2:$A$8000='Active WWML'!$A182)*('ILC Report'!$BB$2:$BB$8000='Active WWML'!R$4)*('ILC Report'!$F$2:$F$8000))</f>
        <v>0</v>
      </c>
      <c r="S182" s="28">
        <f>SUMPRODUCT(('ILC Report'!$A$2:$A$8000='Active WWML'!$A182)*('ILC Report'!$BB$2:$BB$8000='Active WWML'!S$4)*('ILC Report'!$F$2:$F$8000))</f>
        <v>0</v>
      </c>
      <c r="T182" s="28">
        <f>SUMPRODUCT(('ILC Report'!$A$2:$A$8000='Active WWML'!$A182)*('ILC Report'!$BB$2:$BB$8000='Active WWML'!T$4)*('ILC Report'!$F$2:$F$8000))</f>
        <v>0</v>
      </c>
      <c r="U182" s="28">
        <f>SUMPRODUCT(('ILC Report'!$A$2:$A$8000='Active WWML'!$A182)*('ILC Report'!$BB$2:$BB$8000='Active WWML'!U$4)*('ILC Report'!$F$2:$F$8000))</f>
        <v>0</v>
      </c>
      <c r="V182" s="28">
        <f>SUMPRODUCT(('ILC Report'!$A$2:$A$8000='Active WWML'!$A182)*('ILC Report'!$BB$2:$BB$8000='Active WWML'!V$4)*('ILC Report'!$F$2:$F$8000))</f>
        <v>0</v>
      </c>
      <c r="W182" s="28">
        <f>SUMPRODUCT(('ILC Report'!$A$2:$A$8000='Active WWML'!$A182)*('ILC Report'!$BB$2:$BB$8000='Active WWML'!W$4)*('ILC Report'!$F$2:$F$8000))</f>
        <v>0</v>
      </c>
      <c r="X182" s="28">
        <f>SUMPRODUCT(('ILC Report'!$A$2:$A$8000='Active WWML'!$A182)*('ILC Report'!$BB$2:$BB$8000='Active WWML'!X$4)*('ILC Report'!$F$2:$F$8000))</f>
        <v>0</v>
      </c>
      <c r="Y182" s="28">
        <f>SUMPRODUCT(('ILC Report'!$A$2:$A$8000='Active WWML'!$A182)*('ILC Report'!$BB$2:$BB$8000='Active WWML'!Y$4)*('ILC Report'!$F$2:$F$8000))</f>
        <v>0</v>
      </c>
      <c r="Z182" s="28">
        <f>SUMPRODUCT(('ILC Report'!$A$2:$A$8000='Active WWML'!$A182)*('ILC Report'!$BB$2:$BB$8000='Active WWML'!Z$4)*('ILC Report'!$F$2:$F$8000))</f>
        <v>0</v>
      </c>
      <c r="AA182" s="28">
        <f>SUMPRODUCT(('ILC Report'!$A$2:$A$8000='Active WWML'!$A182)*('ILC Report'!$BB$2:$BB$8000='Active WWML'!AA$4)*('ILC Report'!$F$2:$F$8000))</f>
        <v>0</v>
      </c>
      <c r="AB182" s="28">
        <f>SUMPRODUCT(('ILC Report'!$A$2:$A$8000='Active WWML'!$A182)*('ILC Report'!$BB$2:$BB$8000='Active WWML'!AB$4)*('ILC Report'!$F$2:$F$8000))</f>
        <v>0</v>
      </c>
      <c r="AC182" s="28">
        <f>SUMPRODUCT(('ILC Report'!$A$2:$A$8000='Active WWML'!$A182)*('ILC Report'!$BB$2:$BB$8000='Active WWML'!AC$4)*('ILC Report'!$F$2:$F$8000))</f>
        <v>0</v>
      </c>
      <c r="AD182" s="28">
        <f>SUMPRODUCT(('ILC Report'!$A$2:$A$8000='Active WWML'!$A182)*('ILC Report'!$BB$2:$BB$8000='Active WWML'!AD$4)*('ILC Report'!$F$2:$F$8000))</f>
        <v>0</v>
      </c>
      <c r="AE182" s="28">
        <f>SUMPRODUCT(('ILC Report'!$A$2:$A$8000='Active WWML'!$A182)*('ILC Report'!$BB$2:$BB$8000='Active WWML'!AE$4)*('ILC Report'!$F$2:$F$8000))</f>
        <v>0</v>
      </c>
      <c r="AG182" s="28">
        <f>SUMPRODUCT(('ILC Report'!$A$2:$A$8000='Active WWML'!$A182)*('ILC Report'!$H$2:$H$8000='Active WWML'!AG$4)*('ILC Report'!$F$2:$F$8000))</f>
        <v>0</v>
      </c>
      <c r="AH182" s="28">
        <f>SUMPRODUCT(('ILC Report'!$A$2:$A$8000='Active WWML'!$A182)*('ILC Report'!$H$2:$H$8000='Active WWML'!AH$4)*('ILC Report'!$F$2:$F$8000))</f>
        <v>0</v>
      </c>
      <c r="AI182" s="28">
        <f>SUMPRODUCT(('ILC Report'!$A$2:$A$8000='Active WWML'!$A182)*('ILC Report'!$H$2:$H$8000='Active WWML'!AI$4)*('ILC Report'!$F$2:$F$8000))</f>
        <v>0</v>
      </c>
      <c r="AJ182" s="28">
        <f>SUMPRODUCT(('ILC Report'!$A$2:$A$8000='Active WWML'!$A182)*('ILC Report'!$H$2:$H$8000='Active WWML'!AJ$4)*('ILC Report'!$F$2:$F$8000))</f>
        <v>0</v>
      </c>
      <c r="AK182" s="28">
        <f t="shared" si="11"/>
        <v>0</v>
      </c>
    </row>
    <row r="183" spans="1:37" x14ac:dyDescent="0.3">
      <c r="A183" s="40">
        <v>61572</v>
      </c>
      <c r="B183" s="11" t="s">
        <v>1234</v>
      </c>
      <c r="C183" s="11" t="s">
        <v>1158</v>
      </c>
      <c r="D183" s="11" t="s">
        <v>1155</v>
      </c>
      <c r="E183" s="11" t="s">
        <v>1156</v>
      </c>
      <c r="G183" s="28">
        <f>SUMPRODUCT(('ILC Report'!$A$2:$A$8000='Active WWML'!$A183)*('ILC Report'!$BA$2:$BA$8000='Active WWML'!G$4)*('ILC Report'!$F$2:$F$8000))</f>
        <v>0</v>
      </c>
      <c r="H183" s="28">
        <f>SUMPRODUCT(('ILC Report'!$A$2:$A$8000='Active WWML'!$A183)*('ILC Report'!$BA$2:$BA$8000='Active WWML'!H$4)*('ILC Report'!$F$2:$F$8000))</f>
        <v>0</v>
      </c>
      <c r="I183" s="28">
        <f>SUMPRODUCT(('ILC Report'!$A$2:$A$8000='Active WWML'!$A183)*('ILC Report'!$BA$2:$BA$8000='Active WWML'!I$4)*('ILC Report'!$F$2:$F$8000))</f>
        <v>0</v>
      </c>
      <c r="K183" s="28" t="str">
        <f t="shared" si="8"/>
        <v>0</v>
      </c>
      <c r="L183" s="28" t="str">
        <f t="shared" si="9"/>
        <v>0</v>
      </c>
      <c r="M183" s="28" t="str">
        <f t="shared" si="10"/>
        <v>0</v>
      </c>
      <c r="O183" s="28">
        <f>SUMPRODUCT(('ILC Report'!$A$2:$A$8000='Active WWML'!$A183)*('ILC Report'!$BB$2:$BB$8000='Active WWML'!O$4)*('ILC Report'!$F$2:$F$8000))</f>
        <v>0</v>
      </c>
      <c r="P183" s="28">
        <f>SUMPRODUCT(('ILC Report'!$A$2:$A$8000='Active WWML'!$A183)*('ILC Report'!$BB$2:$BB$8000='Active WWML'!P$4)*('ILC Report'!$F$2:$F$8000))</f>
        <v>0</v>
      </c>
      <c r="Q183" s="28">
        <f>SUMPRODUCT(('ILC Report'!$A$2:$A$8000='Active WWML'!$A183)*('ILC Report'!$BB$2:$BB$8000='Active WWML'!Q$4)*('ILC Report'!$F$2:$F$8000))</f>
        <v>0</v>
      </c>
      <c r="R183" s="28">
        <f>SUMPRODUCT(('ILC Report'!$A$2:$A$8000='Active WWML'!$A183)*('ILC Report'!$BB$2:$BB$8000='Active WWML'!R$4)*('ILC Report'!$F$2:$F$8000))</f>
        <v>0</v>
      </c>
      <c r="S183" s="28">
        <f>SUMPRODUCT(('ILC Report'!$A$2:$A$8000='Active WWML'!$A183)*('ILC Report'!$BB$2:$BB$8000='Active WWML'!S$4)*('ILC Report'!$F$2:$F$8000))</f>
        <v>0</v>
      </c>
      <c r="T183" s="28">
        <f>SUMPRODUCT(('ILC Report'!$A$2:$A$8000='Active WWML'!$A183)*('ILC Report'!$BB$2:$BB$8000='Active WWML'!T$4)*('ILC Report'!$F$2:$F$8000))</f>
        <v>0</v>
      </c>
      <c r="U183" s="28">
        <f>SUMPRODUCT(('ILC Report'!$A$2:$A$8000='Active WWML'!$A183)*('ILC Report'!$BB$2:$BB$8000='Active WWML'!U$4)*('ILC Report'!$F$2:$F$8000))</f>
        <v>0</v>
      </c>
      <c r="V183" s="28">
        <f>SUMPRODUCT(('ILC Report'!$A$2:$A$8000='Active WWML'!$A183)*('ILC Report'!$BB$2:$BB$8000='Active WWML'!V$4)*('ILC Report'!$F$2:$F$8000))</f>
        <v>0</v>
      </c>
      <c r="W183" s="28">
        <f>SUMPRODUCT(('ILC Report'!$A$2:$A$8000='Active WWML'!$A183)*('ILC Report'!$BB$2:$BB$8000='Active WWML'!W$4)*('ILC Report'!$F$2:$F$8000))</f>
        <v>0</v>
      </c>
      <c r="X183" s="28">
        <f>SUMPRODUCT(('ILC Report'!$A$2:$A$8000='Active WWML'!$A183)*('ILC Report'!$BB$2:$BB$8000='Active WWML'!X$4)*('ILC Report'!$F$2:$F$8000))</f>
        <v>0</v>
      </c>
      <c r="Y183" s="28">
        <f>SUMPRODUCT(('ILC Report'!$A$2:$A$8000='Active WWML'!$A183)*('ILC Report'!$BB$2:$BB$8000='Active WWML'!Y$4)*('ILC Report'!$F$2:$F$8000))</f>
        <v>0</v>
      </c>
      <c r="Z183" s="28">
        <f>SUMPRODUCT(('ILC Report'!$A$2:$A$8000='Active WWML'!$A183)*('ILC Report'!$BB$2:$BB$8000='Active WWML'!Z$4)*('ILC Report'!$F$2:$F$8000))</f>
        <v>0</v>
      </c>
      <c r="AA183" s="28">
        <f>SUMPRODUCT(('ILC Report'!$A$2:$A$8000='Active WWML'!$A183)*('ILC Report'!$BB$2:$BB$8000='Active WWML'!AA$4)*('ILC Report'!$F$2:$F$8000))</f>
        <v>0</v>
      </c>
      <c r="AB183" s="28">
        <f>SUMPRODUCT(('ILC Report'!$A$2:$A$8000='Active WWML'!$A183)*('ILC Report'!$BB$2:$BB$8000='Active WWML'!AB$4)*('ILC Report'!$F$2:$F$8000))</f>
        <v>0</v>
      </c>
      <c r="AC183" s="28">
        <f>SUMPRODUCT(('ILC Report'!$A$2:$A$8000='Active WWML'!$A183)*('ILC Report'!$BB$2:$BB$8000='Active WWML'!AC$4)*('ILC Report'!$F$2:$F$8000))</f>
        <v>0</v>
      </c>
      <c r="AD183" s="28">
        <f>SUMPRODUCT(('ILC Report'!$A$2:$A$8000='Active WWML'!$A183)*('ILC Report'!$BB$2:$BB$8000='Active WWML'!AD$4)*('ILC Report'!$F$2:$F$8000))</f>
        <v>0</v>
      </c>
      <c r="AE183" s="28">
        <f>SUMPRODUCT(('ILC Report'!$A$2:$A$8000='Active WWML'!$A183)*('ILC Report'!$BB$2:$BB$8000='Active WWML'!AE$4)*('ILC Report'!$F$2:$F$8000))</f>
        <v>0</v>
      </c>
      <c r="AG183" s="28">
        <f>SUMPRODUCT(('ILC Report'!$A$2:$A$8000='Active WWML'!$A183)*('ILC Report'!$H$2:$H$8000='Active WWML'!AG$4)*('ILC Report'!$F$2:$F$8000))</f>
        <v>0</v>
      </c>
      <c r="AH183" s="28">
        <f>SUMPRODUCT(('ILC Report'!$A$2:$A$8000='Active WWML'!$A183)*('ILC Report'!$H$2:$H$8000='Active WWML'!AH$4)*('ILC Report'!$F$2:$F$8000))</f>
        <v>0</v>
      </c>
      <c r="AI183" s="28">
        <f>SUMPRODUCT(('ILC Report'!$A$2:$A$8000='Active WWML'!$A183)*('ILC Report'!$H$2:$H$8000='Active WWML'!AI$4)*('ILC Report'!$F$2:$F$8000))</f>
        <v>0</v>
      </c>
      <c r="AJ183" s="28">
        <f>SUMPRODUCT(('ILC Report'!$A$2:$A$8000='Active WWML'!$A183)*('ILC Report'!$H$2:$H$8000='Active WWML'!AJ$4)*('ILC Report'!$F$2:$F$8000))</f>
        <v>0</v>
      </c>
      <c r="AK183" s="28">
        <f t="shared" si="11"/>
        <v>0</v>
      </c>
    </row>
    <row r="184" spans="1:37" x14ac:dyDescent="0.3">
      <c r="A184" s="40" t="s">
        <v>836</v>
      </c>
      <c r="B184" s="11" t="s">
        <v>1177</v>
      </c>
      <c r="C184" s="11" t="s">
        <v>1154</v>
      </c>
      <c r="D184" s="11" t="s">
        <v>1155</v>
      </c>
      <c r="E184" s="11" t="s">
        <v>1156</v>
      </c>
      <c r="G184" s="28">
        <f>SUMPRODUCT(('ILC Report'!$A$2:$A$8000='Active WWML'!$A184)*('ILC Report'!$BA$2:$BA$8000='Active WWML'!G$4)*('ILC Report'!$F$2:$F$8000))</f>
        <v>0</v>
      </c>
      <c r="H184" s="28">
        <f>SUMPRODUCT(('ILC Report'!$A$2:$A$8000='Active WWML'!$A184)*('ILC Report'!$BA$2:$BA$8000='Active WWML'!H$4)*('ILC Report'!$F$2:$F$8000))</f>
        <v>0</v>
      </c>
      <c r="I184" s="28">
        <f>SUMPRODUCT(('ILC Report'!$A$2:$A$8000='Active WWML'!$A184)*('ILC Report'!$BA$2:$BA$8000='Active WWML'!I$4)*('ILC Report'!$F$2:$F$8000))</f>
        <v>0</v>
      </c>
      <c r="K184" s="28" t="str">
        <f t="shared" si="8"/>
        <v>0</v>
      </c>
      <c r="L184" s="28" t="str">
        <f t="shared" si="9"/>
        <v>0</v>
      </c>
      <c r="M184" s="28" t="str">
        <f t="shared" si="10"/>
        <v>0</v>
      </c>
      <c r="O184" s="28">
        <f>SUMPRODUCT(('ILC Report'!$A$2:$A$8000='Active WWML'!$A184)*('ILC Report'!$BB$2:$BB$8000='Active WWML'!O$4)*('ILC Report'!$F$2:$F$8000))</f>
        <v>0</v>
      </c>
      <c r="P184" s="28">
        <f>SUMPRODUCT(('ILC Report'!$A$2:$A$8000='Active WWML'!$A184)*('ILC Report'!$BB$2:$BB$8000='Active WWML'!P$4)*('ILC Report'!$F$2:$F$8000))</f>
        <v>0</v>
      </c>
      <c r="Q184" s="28">
        <f>SUMPRODUCT(('ILC Report'!$A$2:$A$8000='Active WWML'!$A184)*('ILC Report'!$BB$2:$BB$8000='Active WWML'!Q$4)*('ILC Report'!$F$2:$F$8000))</f>
        <v>0</v>
      </c>
      <c r="R184" s="28">
        <f>SUMPRODUCT(('ILC Report'!$A$2:$A$8000='Active WWML'!$A184)*('ILC Report'!$BB$2:$BB$8000='Active WWML'!R$4)*('ILC Report'!$F$2:$F$8000))</f>
        <v>0</v>
      </c>
      <c r="S184" s="28">
        <f>SUMPRODUCT(('ILC Report'!$A$2:$A$8000='Active WWML'!$A184)*('ILC Report'!$BB$2:$BB$8000='Active WWML'!S$4)*('ILC Report'!$F$2:$F$8000))</f>
        <v>0</v>
      </c>
      <c r="T184" s="28">
        <f>SUMPRODUCT(('ILC Report'!$A$2:$A$8000='Active WWML'!$A184)*('ILC Report'!$BB$2:$BB$8000='Active WWML'!T$4)*('ILC Report'!$F$2:$F$8000))</f>
        <v>0</v>
      </c>
      <c r="U184" s="28">
        <f>SUMPRODUCT(('ILC Report'!$A$2:$A$8000='Active WWML'!$A184)*('ILC Report'!$BB$2:$BB$8000='Active WWML'!U$4)*('ILC Report'!$F$2:$F$8000))</f>
        <v>0</v>
      </c>
      <c r="V184" s="28">
        <f>SUMPRODUCT(('ILC Report'!$A$2:$A$8000='Active WWML'!$A184)*('ILC Report'!$BB$2:$BB$8000='Active WWML'!V$4)*('ILC Report'!$F$2:$F$8000))</f>
        <v>0</v>
      </c>
      <c r="W184" s="28">
        <f>SUMPRODUCT(('ILC Report'!$A$2:$A$8000='Active WWML'!$A184)*('ILC Report'!$BB$2:$BB$8000='Active WWML'!W$4)*('ILC Report'!$F$2:$F$8000))</f>
        <v>0</v>
      </c>
      <c r="X184" s="28">
        <f>SUMPRODUCT(('ILC Report'!$A$2:$A$8000='Active WWML'!$A184)*('ILC Report'!$BB$2:$BB$8000='Active WWML'!X$4)*('ILC Report'!$F$2:$F$8000))</f>
        <v>0</v>
      </c>
      <c r="Y184" s="28">
        <f>SUMPRODUCT(('ILC Report'!$A$2:$A$8000='Active WWML'!$A184)*('ILC Report'!$BB$2:$BB$8000='Active WWML'!Y$4)*('ILC Report'!$F$2:$F$8000))</f>
        <v>0</v>
      </c>
      <c r="Z184" s="28">
        <f>SUMPRODUCT(('ILC Report'!$A$2:$A$8000='Active WWML'!$A184)*('ILC Report'!$BB$2:$BB$8000='Active WWML'!Z$4)*('ILC Report'!$F$2:$F$8000))</f>
        <v>0</v>
      </c>
      <c r="AA184" s="28">
        <f>SUMPRODUCT(('ILC Report'!$A$2:$A$8000='Active WWML'!$A184)*('ILC Report'!$BB$2:$BB$8000='Active WWML'!AA$4)*('ILC Report'!$F$2:$F$8000))</f>
        <v>0</v>
      </c>
      <c r="AB184" s="28">
        <f>SUMPRODUCT(('ILC Report'!$A$2:$A$8000='Active WWML'!$A184)*('ILC Report'!$BB$2:$BB$8000='Active WWML'!AB$4)*('ILC Report'!$F$2:$F$8000))</f>
        <v>0</v>
      </c>
      <c r="AC184" s="28">
        <f>SUMPRODUCT(('ILC Report'!$A$2:$A$8000='Active WWML'!$A184)*('ILC Report'!$BB$2:$BB$8000='Active WWML'!AC$4)*('ILC Report'!$F$2:$F$8000))</f>
        <v>0</v>
      </c>
      <c r="AD184" s="28">
        <f>SUMPRODUCT(('ILC Report'!$A$2:$A$8000='Active WWML'!$A184)*('ILC Report'!$BB$2:$BB$8000='Active WWML'!AD$4)*('ILC Report'!$F$2:$F$8000))</f>
        <v>0</v>
      </c>
      <c r="AE184" s="28">
        <f>SUMPRODUCT(('ILC Report'!$A$2:$A$8000='Active WWML'!$A184)*('ILC Report'!$BB$2:$BB$8000='Active WWML'!AE$4)*('ILC Report'!$F$2:$F$8000))</f>
        <v>0</v>
      </c>
      <c r="AG184" s="28">
        <f>SUMPRODUCT(('ILC Report'!$A$2:$A$8000='Active WWML'!$A184)*('ILC Report'!$H$2:$H$8000='Active WWML'!AG$4)*('ILC Report'!$F$2:$F$8000))</f>
        <v>0</v>
      </c>
      <c r="AH184" s="28">
        <f>SUMPRODUCT(('ILC Report'!$A$2:$A$8000='Active WWML'!$A184)*('ILC Report'!$H$2:$H$8000='Active WWML'!AH$4)*('ILC Report'!$F$2:$F$8000))</f>
        <v>0</v>
      </c>
      <c r="AI184" s="28">
        <f>SUMPRODUCT(('ILC Report'!$A$2:$A$8000='Active WWML'!$A184)*('ILC Report'!$H$2:$H$8000='Active WWML'!AI$4)*('ILC Report'!$F$2:$F$8000))</f>
        <v>0</v>
      </c>
      <c r="AJ184" s="28">
        <f>SUMPRODUCT(('ILC Report'!$A$2:$A$8000='Active WWML'!$A184)*('ILC Report'!$H$2:$H$8000='Active WWML'!AJ$4)*('ILC Report'!$F$2:$F$8000))</f>
        <v>0</v>
      </c>
      <c r="AK184" s="28">
        <f t="shared" si="11"/>
        <v>0</v>
      </c>
    </row>
    <row r="185" spans="1:37" x14ac:dyDescent="0.3">
      <c r="A185" s="40" t="s">
        <v>949</v>
      </c>
      <c r="B185" s="11" t="s">
        <v>1323</v>
      </c>
      <c r="C185" s="11" t="s">
        <v>1164</v>
      </c>
      <c r="D185" s="11" t="s">
        <v>1155</v>
      </c>
      <c r="E185" s="11" t="s">
        <v>1156</v>
      </c>
      <c r="G185" s="28">
        <f>SUMPRODUCT(('ILC Report'!$A$2:$A$8000='Active WWML'!$A185)*('ILC Report'!$BA$2:$BA$8000='Active WWML'!G$4)*('ILC Report'!$F$2:$F$8000))</f>
        <v>0</v>
      </c>
      <c r="H185" s="28">
        <f>SUMPRODUCT(('ILC Report'!$A$2:$A$8000='Active WWML'!$A185)*('ILC Report'!$BA$2:$BA$8000='Active WWML'!H$4)*('ILC Report'!$F$2:$F$8000))</f>
        <v>0</v>
      </c>
      <c r="I185" s="28">
        <f>SUMPRODUCT(('ILC Report'!$A$2:$A$8000='Active WWML'!$A185)*('ILC Report'!$BA$2:$BA$8000='Active WWML'!I$4)*('ILC Report'!$F$2:$F$8000))</f>
        <v>0</v>
      </c>
      <c r="K185" s="28" t="str">
        <f t="shared" si="8"/>
        <v>0</v>
      </c>
      <c r="L185" s="28" t="str">
        <f t="shared" si="9"/>
        <v>0</v>
      </c>
      <c r="M185" s="28" t="str">
        <f t="shared" si="10"/>
        <v>0</v>
      </c>
      <c r="O185" s="28">
        <f>SUMPRODUCT(('ILC Report'!$A$2:$A$8000='Active WWML'!$A185)*('ILC Report'!$BB$2:$BB$8000='Active WWML'!O$4)*('ILC Report'!$F$2:$F$8000))</f>
        <v>0</v>
      </c>
      <c r="P185" s="28">
        <f>SUMPRODUCT(('ILC Report'!$A$2:$A$8000='Active WWML'!$A185)*('ILC Report'!$BB$2:$BB$8000='Active WWML'!P$4)*('ILC Report'!$F$2:$F$8000))</f>
        <v>0</v>
      </c>
      <c r="Q185" s="28">
        <f>SUMPRODUCT(('ILC Report'!$A$2:$A$8000='Active WWML'!$A185)*('ILC Report'!$BB$2:$BB$8000='Active WWML'!Q$4)*('ILC Report'!$F$2:$F$8000))</f>
        <v>0</v>
      </c>
      <c r="R185" s="28">
        <f>SUMPRODUCT(('ILC Report'!$A$2:$A$8000='Active WWML'!$A185)*('ILC Report'!$BB$2:$BB$8000='Active WWML'!R$4)*('ILC Report'!$F$2:$F$8000))</f>
        <v>0</v>
      </c>
      <c r="S185" s="28">
        <f>SUMPRODUCT(('ILC Report'!$A$2:$A$8000='Active WWML'!$A185)*('ILC Report'!$BB$2:$BB$8000='Active WWML'!S$4)*('ILC Report'!$F$2:$F$8000))</f>
        <v>0</v>
      </c>
      <c r="T185" s="28">
        <f>SUMPRODUCT(('ILC Report'!$A$2:$A$8000='Active WWML'!$A185)*('ILC Report'!$BB$2:$BB$8000='Active WWML'!T$4)*('ILC Report'!$F$2:$F$8000))</f>
        <v>0</v>
      </c>
      <c r="U185" s="28">
        <f>SUMPRODUCT(('ILC Report'!$A$2:$A$8000='Active WWML'!$A185)*('ILC Report'!$BB$2:$BB$8000='Active WWML'!U$4)*('ILC Report'!$F$2:$F$8000))</f>
        <v>0</v>
      </c>
      <c r="V185" s="28">
        <f>SUMPRODUCT(('ILC Report'!$A$2:$A$8000='Active WWML'!$A185)*('ILC Report'!$BB$2:$BB$8000='Active WWML'!V$4)*('ILC Report'!$F$2:$F$8000))</f>
        <v>0</v>
      </c>
      <c r="W185" s="28">
        <f>SUMPRODUCT(('ILC Report'!$A$2:$A$8000='Active WWML'!$A185)*('ILC Report'!$BB$2:$BB$8000='Active WWML'!W$4)*('ILC Report'!$F$2:$F$8000))</f>
        <v>0</v>
      </c>
      <c r="X185" s="28">
        <f>SUMPRODUCT(('ILC Report'!$A$2:$A$8000='Active WWML'!$A185)*('ILC Report'!$BB$2:$BB$8000='Active WWML'!X$4)*('ILC Report'!$F$2:$F$8000))</f>
        <v>0</v>
      </c>
      <c r="Y185" s="28">
        <f>SUMPRODUCT(('ILC Report'!$A$2:$A$8000='Active WWML'!$A185)*('ILC Report'!$BB$2:$BB$8000='Active WWML'!Y$4)*('ILC Report'!$F$2:$F$8000))</f>
        <v>0</v>
      </c>
      <c r="Z185" s="28">
        <f>SUMPRODUCT(('ILC Report'!$A$2:$A$8000='Active WWML'!$A185)*('ILC Report'!$BB$2:$BB$8000='Active WWML'!Z$4)*('ILC Report'!$F$2:$F$8000))</f>
        <v>0</v>
      </c>
      <c r="AA185" s="28">
        <f>SUMPRODUCT(('ILC Report'!$A$2:$A$8000='Active WWML'!$A185)*('ILC Report'!$BB$2:$BB$8000='Active WWML'!AA$4)*('ILC Report'!$F$2:$F$8000))</f>
        <v>0</v>
      </c>
      <c r="AB185" s="28">
        <f>SUMPRODUCT(('ILC Report'!$A$2:$A$8000='Active WWML'!$A185)*('ILC Report'!$BB$2:$BB$8000='Active WWML'!AB$4)*('ILC Report'!$F$2:$F$8000))</f>
        <v>0</v>
      </c>
      <c r="AC185" s="28">
        <f>SUMPRODUCT(('ILC Report'!$A$2:$A$8000='Active WWML'!$A185)*('ILC Report'!$BB$2:$BB$8000='Active WWML'!AC$4)*('ILC Report'!$F$2:$F$8000))</f>
        <v>0</v>
      </c>
      <c r="AD185" s="28">
        <f>SUMPRODUCT(('ILC Report'!$A$2:$A$8000='Active WWML'!$A185)*('ILC Report'!$BB$2:$BB$8000='Active WWML'!AD$4)*('ILC Report'!$F$2:$F$8000))</f>
        <v>0</v>
      </c>
      <c r="AE185" s="28">
        <f>SUMPRODUCT(('ILC Report'!$A$2:$A$8000='Active WWML'!$A185)*('ILC Report'!$BB$2:$BB$8000='Active WWML'!AE$4)*('ILC Report'!$F$2:$F$8000))</f>
        <v>0</v>
      </c>
      <c r="AG185" s="28">
        <f>SUMPRODUCT(('ILC Report'!$A$2:$A$8000='Active WWML'!$A185)*('ILC Report'!$H$2:$H$8000='Active WWML'!AG$4)*('ILC Report'!$F$2:$F$8000))</f>
        <v>0</v>
      </c>
      <c r="AH185" s="28">
        <f>SUMPRODUCT(('ILC Report'!$A$2:$A$8000='Active WWML'!$A185)*('ILC Report'!$H$2:$H$8000='Active WWML'!AH$4)*('ILC Report'!$F$2:$F$8000))</f>
        <v>0</v>
      </c>
      <c r="AI185" s="28">
        <f>SUMPRODUCT(('ILC Report'!$A$2:$A$8000='Active WWML'!$A185)*('ILC Report'!$H$2:$H$8000='Active WWML'!AI$4)*('ILC Report'!$F$2:$F$8000))</f>
        <v>0</v>
      </c>
      <c r="AJ185" s="28">
        <f>SUMPRODUCT(('ILC Report'!$A$2:$A$8000='Active WWML'!$A185)*('ILC Report'!$H$2:$H$8000='Active WWML'!AJ$4)*('ILC Report'!$F$2:$F$8000))</f>
        <v>0</v>
      </c>
      <c r="AK185" s="28">
        <f t="shared" si="11"/>
        <v>0</v>
      </c>
    </row>
    <row r="186" spans="1:37" x14ac:dyDescent="0.3">
      <c r="A186" s="40" t="s">
        <v>839</v>
      </c>
      <c r="B186" s="11" t="s">
        <v>1159</v>
      </c>
      <c r="C186" s="11" t="s">
        <v>1158</v>
      </c>
      <c r="D186" s="11" t="s">
        <v>1155</v>
      </c>
      <c r="E186" s="11" t="s">
        <v>1156</v>
      </c>
      <c r="G186" s="28">
        <f>SUMPRODUCT(('ILC Report'!$A$2:$A$8000='Active WWML'!$A186)*('ILC Report'!$BA$2:$BA$8000='Active WWML'!G$4)*('ILC Report'!$F$2:$F$8000))</f>
        <v>0</v>
      </c>
      <c r="H186" s="28">
        <f>SUMPRODUCT(('ILC Report'!$A$2:$A$8000='Active WWML'!$A186)*('ILC Report'!$BA$2:$BA$8000='Active WWML'!H$4)*('ILC Report'!$F$2:$F$8000))</f>
        <v>0</v>
      </c>
      <c r="I186" s="28">
        <f>SUMPRODUCT(('ILC Report'!$A$2:$A$8000='Active WWML'!$A186)*('ILC Report'!$BA$2:$BA$8000='Active WWML'!I$4)*('ILC Report'!$F$2:$F$8000))</f>
        <v>0</v>
      </c>
      <c r="K186" s="28" t="str">
        <f t="shared" si="8"/>
        <v>0</v>
      </c>
      <c r="L186" s="28" t="str">
        <f t="shared" si="9"/>
        <v>0</v>
      </c>
      <c r="M186" s="28" t="str">
        <f t="shared" si="10"/>
        <v>0</v>
      </c>
      <c r="O186" s="28">
        <f>SUMPRODUCT(('ILC Report'!$A$2:$A$8000='Active WWML'!$A186)*('ILC Report'!$BB$2:$BB$8000='Active WWML'!O$4)*('ILC Report'!$F$2:$F$8000))</f>
        <v>0</v>
      </c>
      <c r="P186" s="28">
        <f>SUMPRODUCT(('ILC Report'!$A$2:$A$8000='Active WWML'!$A186)*('ILC Report'!$BB$2:$BB$8000='Active WWML'!P$4)*('ILC Report'!$F$2:$F$8000))</f>
        <v>0</v>
      </c>
      <c r="Q186" s="28">
        <f>SUMPRODUCT(('ILC Report'!$A$2:$A$8000='Active WWML'!$A186)*('ILC Report'!$BB$2:$BB$8000='Active WWML'!Q$4)*('ILC Report'!$F$2:$F$8000))</f>
        <v>0</v>
      </c>
      <c r="R186" s="28">
        <f>SUMPRODUCT(('ILC Report'!$A$2:$A$8000='Active WWML'!$A186)*('ILC Report'!$BB$2:$BB$8000='Active WWML'!R$4)*('ILC Report'!$F$2:$F$8000))</f>
        <v>0</v>
      </c>
      <c r="S186" s="28">
        <f>SUMPRODUCT(('ILC Report'!$A$2:$A$8000='Active WWML'!$A186)*('ILC Report'!$BB$2:$BB$8000='Active WWML'!S$4)*('ILC Report'!$F$2:$F$8000))</f>
        <v>0</v>
      </c>
      <c r="T186" s="28">
        <f>SUMPRODUCT(('ILC Report'!$A$2:$A$8000='Active WWML'!$A186)*('ILC Report'!$BB$2:$BB$8000='Active WWML'!T$4)*('ILC Report'!$F$2:$F$8000))</f>
        <v>0</v>
      </c>
      <c r="U186" s="28">
        <f>SUMPRODUCT(('ILC Report'!$A$2:$A$8000='Active WWML'!$A186)*('ILC Report'!$BB$2:$BB$8000='Active WWML'!U$4)*('ILC Report'!$F$2:$F$8000))</f>
        <v>0</v>
      </c>
      <c r="V186" s="28">
        <f>SUMPRODUCT(('ILC Report'!$A$2:$A$8000='Active WWML'!$A186)*('ILC Report'!$BB$2:$BB$8000='Active WWML'!V$4)*('ILC Report'!$F$2:$F$8000))</f>
        <v>0</v>
      </c>
      <c r="W186" s="28">
        <f>SUMPRODUCT(('ILC Report'!$A$2:$A$8000='Active WWML'!$A186)*('ILC Report'!$BB$2:$BB$8000='Active WWML'!W$4)*('ILC Report'!$F$2:$F$8000))</f>
        <v>0</v>
      </c>
      <c r="X186" s="28">
        <f>SUMPRODUCT(('ILC Report'!$A$2:$A$8000='Active WWML'!$A186)*('ILC Report'!$BB$2:$BB$8000='Active WWML'!X$4)*('ILC Report'!$F$2:$F$8000))</f>
        <v>0</v>
      </c>
      <c r="Y186" s="28">
        <f>SUMPRODUCT(('ILC Report'!$A$2:$A$8000='Active WWML'!$A186)*('ILC Report'!$BB$2:$BB$8000='Active WWML'!Y$4)*('ILC Report'!$F$2:$F$8000))</f>
        <v>0</v>
      </c>
      <c r="Z186" s="28">
        <f>SUMPRODUCT(('ILC Report'!$A$2:$A$8000='Active WWML'!$A186)*('ILC Report'!$BB$2:$BB$8000='Active WWML'!Z$4)*('ILC Report'!$F$2:$F$8000))</f>
        <v>0</v>
      </c>
      <c r="AA186" s="28">
        <f>SUMPRODUCT(('ILC Report'!$A$2:$A$8000='Active WWML'!$A186)*('ILC Report'!$BB$2:$BB$8000='Active WWML'!AA$4)*('ILC Report'!$F$2:$F$8000))</f>
        <v>0</v>
      </c>
      <c r="AB186" s="28">
        <f>SUMPRODUCT(('ILC Report'!$A$2:$A$8000='Active WWML'!$A186)*('ILC Report'!$BB$2:$BB$8000='Active WWML'!AB$4)*('ILC Report'!$F$2:$F$8000))</f>
        <v>0</v>
      </c>
      <c r="AC186" s="28">
        <f>SUMPRODUCT(('ILC Report'!$A$2:$A$8000='Active WWML'!$A186)*('ILC Report'!$BB$2:$BB$8000='Active WWML'!AC$4)*('ILC Report'!$F$2:$F$8000))</f>
        <v>0</v>
      </c>
      <c r="AD186" s="28">
        <f>SUMPRODUCT(('ILC Report'!$A$2:$A$8000='Active WWML'!$A186)*('ILC Report'!$BB$2:$BB$8000='Active WWML'!AD$4)*('ILC Report'!$F$2:$F$8000))</f>
        <v>0</v>
      </c>
      <c r="AE186" s="28">
        <f>SUMPRODUCT(('ILC Report'!$A$2:$A$8000='Active WWML'!$A186)*('ILC Report'!$BB$2:$BB$8000='Active WWML'!AE$4)*('ILC Report'!$F$2:$F$8000))</f>
        <v>0</v>
      </c>
      <c r="AG186" s="28">
        <f>SUMPRODUCT(('ILC Report'!$A$2:$A$8000='Active WWML'!$A186)*('ILC Report'!$H$2:$H$8000='Active WWML'!AG$4)*('ILC Report'!$F$2:$F$8000))</f>
        <v>0</v>
      </c>
      <c r="AH186" s="28">
        <f>SUMPRODUCT(('ILC Report'!$A$2:$A$8000='Active WWML'!$A186)*('ILC Report'!$H$2:$H$8000='Active WWML'!AH$4)*('ILC Report'!$F$2:$F$8000))</f>
        <v>0</v>
      </c>
      <c r="AI186" s="28">
        <f>SUMPRODUCT(('ILC Report'!$A$2:$A$8000='Active WWML'!$A186)*('ILC Report'!$H$2:$H$8000='Active WWML'!AI$4)*('ILC Report'!$F$2:$F$8000))</f>
        <v>0</v>
      </c>
      <c r="AJ186" s="28">
        <f>SUMPRODUCT(('ILC Report'!$A$2:$A$8000='Active WWML'!$A186)*('ILC Report'!$H$2:$H$8000='Active WWML'!AJ$4)*('ILC Report'!$F$2:$F$8000))</f>
        <v>0</v>
      </c>
      <c r="AK186" s="28">
        <f t="shared" si="11"/>
        <v>0</v>
      </c>
    </row>
    <row r="187" spans="1:37" x14ac:dyDescent="0.3">
      <c r="A187" s="40">
        <v>98285</v>
      </c>
      <c r="B187" s="11" t="s">
        <v>1271</v>
      </c>
      <c r="C187" s="11" t="s">
        <v>51</v>
      </c>
      <c r="D187" s="11" t="s">
        <v>1155</v>
      </c>
      <c r="E187" s="11" t="s">
        <v>1156</v>
      </c>
      <c r="G187" s="28">
        <f>SUMPRODUCT(('ILC Report'!$A$2:$A$8000='Active WWML'!$A187)*('ILC Report'!$BA$2:$BA$8000='Active WWML'!G$4)*('ILC Report'!$F$2:$F$8000))</f>
        <v>0</v>
      </c>
      <c r="H187" s="28">
        <f>SUMPRODUCT(('ILC Report'!$A$2:$A$8000='Active WWML'!$A187)*('ILC Report'!$BA$2:$BA$8000='Active WWML'!H$4)*('ILC Report'!$F$2:$F$8000))</f>
        <v>0</v>
      </c>
      <c r="I187" s="28">
        <f>SUMPRODUCT(('ILC Report'!$A$2:$A$8000='Active WWML'!$A187)*('ILC Report'!$BA$2:$BA$8000='Active WWML'!I$4)*('ILC Report'!$F$2:$F$8000))</f>
        <v>0</v>
      </c>
      <c r="K187" s="28" t="str">
        <f t="shared" si="8"/>
        <v>0</v>
      </c>
      <c r="L187" s="28" t="str">
        <f t="shared" si="9"/>
        <v>0</v>
      </c>
      <c r="M187" s="28" t="str">
        <f t="shared" si="10"/>
        <v>0</v>
      </c>
      <c r="O187" s="28">
        <f>SUMPRODUCT(('ILC Report'!$A$2:$A$8000='Active WWML'!$A187)*('ILC Report'!$BB$2:$BB$8000='Active WWML'!O$4)*('ILC Report'!$F$2:$F$8000))</f>
        <v>0</v>
      </c>
      <c r="P187" s="28">
        <f>SUMPRODUCT(('ILC Report'!$A$2:$A$8000='Active WWML'!$A187)*('ILC Report'!$BB$2:$BB$8000='Active WWML'!P$4)*('ILC Report'!$F$2:$F$8000))</f>
        <v>0</v>
      </c>
      <c r="Q187" s="28">
        <f>SUMPRODUCT(('ILC Report'!$A$2:$A$8000='Active WWML'!$A187)*('ILC Report'!$BB$2:$BB$8000='Active WWML'!Q$4)*('ILC Report'!$F$2:$F$8000))</f>
        <v>0</v>
      </c>
      <c r="R187" s="28">
        <f>SUMPRODUCT(('ILC Report'!$A$2:$A$8000='Active WWML'!$A187)*('ILC Report'!$BB$2:$BB$8000='Active WWML'!R$4)*('ILC Report'!$F$2:$F$8000))</f>
        <v>0</v>
      </c>
      <c r="S187" s="28">
        <f>SUMPRODUCT(('ILC Report'!$A$2:$A$8000='Active WWML'!$A187)*('ILC Report'!$BB$2:$BB$8000='Active WWML'!S$4)*('ILC Report'!$F$2:$F$8000))</f>
        <v>0</v>
      </c>
      <c r="T187" s="28">
        <f>SUMPRODUCT(('ILC Report'!$A$2:$A$8000='Active WWML'!$A187)*('ILC Report'!$BB$2:$BB$8000='Active WWML'!T$4)*('ILC Report'!$F$2:$F$8000))</f>
        <v>0</v>
      </c>
      <c r="U187" s="28">
        <f>SUMPRODUCT(('ILC Report'!$A$2:$A$8000='Active WWML'!$A187)*('ILC Report'!$BB$2:$BB$8000='Active WWML'!U$4)*('ILC Report'!$F$2:$F$8000))</f>
        <v>0</v>
      </c>
      <c r="V187" s="28">
        <f>SUMPRODUCT(('ILC Report'!$A$2:$A$8000='Active WWML'!$A187)*('ILC Report'!$BB$2:$BB$8000='Active WWML'!V$4)*('ILC Report'!$F$2:$F$8000))</f>
        <v>0</v>
      </c>
      <c r="W187" s="28">
        <f>SUMPRODUCT(('ILC Report'!$A$2:$A$8000='Active WWML'!$A187)*('ILC Report'!$BB$2:$BB$8000='Active WWML'!W$4)*('ILC Report'!$F$2:$F$8000))</f>
        <v>0</v>
      </c>
      <c r="X187" s="28">
        <f>SUMPRODUCT(('ILC Report'!$A$2:$A$8000='Active WWML'!$A187)*('ILC Report'!$BB$2:$BB$8000='Active WWML'!X$4)*('ILC Report'!$F$2:$F$8000))</f>
        <v>0</v>
      </c>
      <c r="Y187" s="28">
        <f>SUMPRODUCT(('ILC Report'!$A$2:$A$8000='Active WWML'!$A187)*('ILC Report'!$BB$2:$BB$8000='Active WWML'!Y$4)*('ILC Report'!$F$2:$F$8000))</f>
        <v>0</v>
      </c>
      <c r="Z187" s="28">
        <f>SUMPRODUCT(('ILC Report'!$A$2:$A$8000='Active WWML'!$A187)*('ILC Report'!$BB$2:$BB$8000='Active WWML'!Z$4)*('ILC Report'!$F$2:$F$8000))</f>
        <v>0</v>
      </c>
      <c r="AA187" s="28">
        <f>SUMPRODUCT(('ILC Report'!$A$2:$A$8000='Active WWML'!$A187)*('ILC Report'!$BB$2:$BB$8000='Active WWML'!AA$4)*('ILC Report'!$F$2:$F$8000))</f>
        <v>0</v>
      </c>
      <c r="AB187" s="28">
        <f>SUMPRODUCT(('ILC Report'!$A$2:$A$8000='Active WWML'!$A187)*('ILC Report'!$BB$2:$BB$8000='Active WWML'!AB$4)*('ILC Report'!$F$2:$F$8000))</f>
        <v>0</v>
      </c>
      <c r="AC187" s="28">
        <f>SUMPRODUCT(('ILC Report'!$A$2:$A$8000='Active WWML'!$A187)*('ILC Report'!$BB$2:$BB$8000='Active WWML'!AC$4)*('ILC Report'!$F$2:$F$8000))</f>
        <v>0</v>
      </c>
      <c r="AD187" s="28">
        <f>SUMPRODUCT(('ILC Report'!$A$2:$A$8000='Active WWML'!$A187)*('ILC Report'!$BB$2:$BB$8000='Active WWML'!AD$4)*('ILC Report'!$F$2:$F$8000))</f>
        <v>0</v>
      </c>
      <c r="AE187" s="28">
        <f>SUMPRODUCT(('ILC Report'!$A$2:$A$8000='Active WWML'!$A187)*('ILC Report'!$BB$2:$BB$8000='Active WWML'!AE$4)*('ILC Report'!$F$2:$F$8000))</f>
        <v>0</v>
      </c>
      <c r="AG187" s="28">
        <f>SUMPRODUCT(('ILC Report'!$A$2:$A$8000='Active WWML'!$A187)*('ILC Report'!$H$2:$H$8000='Active WWML'!AG$4)*('ILC Report'!$F$2:$F$8000))</f>
        <v>0</v>
      </c>
      <c r="AH187" s="28">
        <f>SUMPRODUCT(('ILC Report'!$A$2:$A$8000='Active WWML'!$A187)*('ILC Report'!$H$2:$H$8000='Active WWML'!AH$4)*('ILC Report'!$F$2:$F$8000))</f>
        <v>0</v>
      </c>
      <c r="AI187" s="28">
        <f>SUMPRODUCT(('ILC Report'!$A$2:$A$8000='Active WWML'!$A187)*('ILC Report'!$H$2:$H$8000='Active WWML'!AI$4)*('ILC Report'!$F$2:$F$8000))</f>
        <v>0</v>
      </c>
      <c r="AJ187" s="28">
        <f>SUMPRODUCT(('ILC Report'!$A$2:$A$8000='Active WWML'!$A187)*('ILC Report'!$H$2:$H$8000='Active WWML'!AJ$4)*('ILC Report'!$F$2:$F$8000))</f>
        <v>0</v>
      </c>
      <c r="AK187" s="28">
        <f t="shared" si="11"/>
        <v>0</v>
      </c>
    </row>
    <row r="188" spans="1:37" x14ac:dyDescent="0.3">
      <c r="A188" s="40">
        <v>98144</v>
      </c>
      <c r="B188" s="11" t="s">
        <v>1272</v>
      </c>
      <c r="C188" s="11" t="s">
        <v>1163</v>
      </c>
      <c r="D188" s="11" t="s">
        <v>1155</v>
      </c>
      <c r="E188" s="11" t="s">
        <v>1156</v>
      </c>
      <c r="G188" s="28">
        <f>SUMPRODUCT(('ILC Report'!$A$2:$A$8000='Active WWML'!$A188)*('ILC Report'!$BA$2:$BA$8000='Active WWML'!G$4)*('ILC Report'!$F$2:$F$8000))</f>
        <v>0</v>
      </c>
      <c r="H188" s="28">
        <f>SUMPRODUCT(('ILC Report'!$A$2:$A$8000='Active WWML'!$A188)*('ILC Report'!$BA$2:$BA$8000='Active WWML'!H$4)*('ILC Report'!$F$2:$F$8000))</f>
        <v>0</v>
      </c>
      <c r="I188" s="28">
        <f>SUMPRODUCT(('ILC Report'!$A$2:$A$8000='Active WWML'!$A188)*('ILC Report'!$BA$2:$BA$8000='Active WWML'!I$4)*('ILC Report'!$F$2:$F$8000))</f>
        <v>0</v>
      </c>
      <c r="K188" s="28" t="str">
        <f t="shared" si="8"/>
        <v>0</v>
      </c>
      <c r="L188" s="28" t="str">
        <f t="shared" si="9"/>
        <v>0</v>
      </c>
      <c r="M188" s="28" t="str">
        <f t="shared" si="10"/>
        <v>0</v>
      </c>
      <c r="O188" s="28">
        <f>SUMPRODUCT(('ILC Report'!$A$2:$A$8000='Active WWML'!$A188)*('ILC Report'!$BB$2:$BB$8000='Active WWML'!O$4)*('ILC Report'!$F$2:$F$8000))</f>
        <v>0</v>
      </c>
      <c r="P188" s="28">
        <f>SUMPRODUCT(('ILC Report'!$A$2:$A$8000='Active WWML'!$A188)*('ILC Report'!$BB$2:$BB$8000='Active WWML'!P$4)*('ILC Report'!$F$2:$F$8000))</f>
        <v>0</v>
      </c>
      <c r="Q188" s="28">
        <f>SUMPRODUCT(('ILC Report'!$A$2:$A$8000='Active WWML'!$A188)*('ILC Report'!$BB$2:$BB$8000='Active WWML'!Q$4)*('ILC Report'!$F$2:$F$8000))</f>
        <v>0</v>
      </c>
      <c r="R188" s="28">
        <f>SUMPRODUCT(('ILC Report'!$A$2:$A$8000='Active WWML'!$A188)*('ILC Report'!$BB$2:$BB$8000='Active WWML'!R$4)*('ILC Report'!$F$2:$F$8000))</f>
        <v>0</v>
      </c>
      <c r="S188" s="28">
        <f>SUMPRODUCT(('ILC Report'!$A$2:$A$8000='Active WWML'!$A188)*('ILC Report'!$BB$2:$BB$8000='Active WWML'!S$4)*('ILC Report'!$F$2:$F$8000))</f>
        <v>0</v>
      </c>
      <c r="T188" s="28">
        <f>SUMPRODUCT(('ILC Report'!$A$2:$A$8000='Active WWML'!$A188)*('ILC Report'!$BB$2:$BB$8000='Active WWML'!T$4)*('ILC Report'!$F$2:$F$8000))</f>
        <v>0</v>
      </c>
      <c r="U188" s="28">
        <f>SUMPRODUCT(('ILC Report'!$A$2:$A$8000='Active WWML'!$A188)*('ILC Report'!$BB$2:$BB$8000='Active WWML'!U$4)*('ILC Report'!$F$2:$F$8000))</f>
        <v>0</v>
      </c>
      <c r="V188" s="28">
        <f>SUMPRODUCT(('ILC Report'!$A$2:$A$8000='Active WWML'!$A188)*('ILC Report'!$BB$2:$BB$8000='Active WWML'!V$4)*('ILC Report'!$F$2:$F$8000))</f>
        <v>0</v>
      </c>
      <c r="W188" s="28">
        <f>SUMPRODUCT(('ILC Report'!$A$2:$A$8000='Active WWML'!$A188)*('ILC Report'!$BB$2:$BB$8000='Active WWML'!W$4)*('ILC Report'!$F$2:$F$8000))</f>
        <v>0</v>
      </c>
      <c r="X188" s="28">
        <f>SUMPRODUCT(('ILC Report'!$A$2:$A$8000='Active WWML'!$A188)*('ILC Report'!$BB$2:$BB$8000='Active WWML'!X$4)*('ILC Report'!$F$2:$F$8000))</f>
        <v>0</v>
      </c>
      <c r="Y188" s="28">
        <f>SUMPRODUCT(('ILC Report'!$A$2:$A$8000='Active WWML'!$A188)*('ILC Report'!$BB$2:$BB$8000='Active WWML'!Y$4)*('ILC Report'!$F$2:$F$8000))</f>
        <v>0</v>
      </c>
      <c r="Z188" s="28">
        <f>SUMPRODUCT(('ILC Report'!$A$2:$A$8000='Active WWML'!$A188)*('ILC Report'!$BB$2:$BB$8000='Active WWML'!Z$4)*('ILC Report'!$F$2:$F$8000))</f>
        <v>0</v>
      </c>
      <c r="AA188" s="28">
        <f>SUMPRODUCT(('ILC Report'!$A$2:$A$8000='Active WWML'!$A188)*('ILC Report'!$BB$2:$BB$8000='Active WWML'!AA$4)*('ILC Report'!$F$2:$F$8000))</f>
        <v>0</v>
      </c>
      <c r="AB188" s="28">
        <f>SUMPRODUCT(('ILC Report'!$A$2:$A$8000='Active WWML'!$A188)*('ILC Report'!$BB$2:$BB$8000='Active WWML'!AB$4)*('ILC Report'!$F$2:$F$8000))</f>
        <v>0</v>
      </c>
      <c r="AC188" s="28">
        <f>SUMPRODUCT(('ILC Report'!$A$2:$A$8000='Active WWML'!$A188)*('ILC Report'!$BB$2:$BB$8000='Active WWML'!AC$4)*('ILC Report'!$F$2:$F$8000))</f>
        <v>0</v>
      </c>
      <c r="AD188" s="28">
        <f>SUMPRODUCT(('ILC Report'!$A$2:$A$8000='Active WWML'!$A188)*('ILC Report'!$BB$2:$BB$8000='Active WWML'!AD$4)*('ILC Report'!$F$2:$F$8000))</f>
        <v>0</v>
      </c>
      <c r="AE188" s="28">
        <f>SUMPRODUCT(('ILC Report'!$A$2:$A$8000='Active WWML'!$A188)*('ILC Report'!$BB$2:$BB$8000='Active WWML'!AE$4)*('ILC Report'!$F$2:$F$8000))</f>
        <v>0</v>
      </c>
      <c r="AG188" s="28">
        <f>SUMPRODUCT(('ILC Report'!$A$2:$A$8000='Active WWML'!$A188)*('ILC Report'!$H$2:$H$8000='Active WWML'!AG$4)*('ILC Report'!$F$2:$F$8000))</f>
        <v>0</v>
      </c>
      <c r="AH188" s="28">
        <f>SUMPRODUCT(('ILC Report'!$A$2:$A$8000='Active WWML'!$A188)*('ILC Report'!$H$2:$H$8000='Active WWML'!AH$4)*('ILC Report'!$F$2:$F$8000))</f>
        <v>0</v>
      </c>
      <c r="AI188" s="28">
        <f>SUMPRODUCT(('ILC Report'!$A$2:$A$8000='Active WWML'!$A188)*('ILC Report'!$H$2:$H$8000='Active WWML'!AI$4)*('ILC Report'!$F$2:$F$8000))</f>
        <v>0</v>
      </c>
      <c r="AJ188" s="28">
        <f>SUMPRODUCT(('ILC Report'!$A$2:$A$8000='Active WWML'!$A188)*('ILC Report'!$H$2:$H$8000='Active WWML'!AJ$4)*('ILC Report'!$F$2:$F$8000))</f>
        <v>0</v>
      </c>
      <c r="AK188" s="28">
        <f t="shared" si="11"/>
        <v>0</v>
      </c>
    </row>
    <row r="189" spans="1:37" x14ac:dyDescent="0.3">
      <c r="A189" s="40">
        <v>25144</v>
      </c>
      <c r="B189" s="11" t="s">
        <v>1182</v>
      </c>
      <c r="C189" s="11" t="s">
        <v>409</v>
      </c>
      <c r="D189" s="11" t="s">
        <v>1155</v>
      </c>
      <c r="E189" s="11" t="s">
        <v>1156</v>
      </c>
      <c r="G189" s="28">
        <f>SUMPRODUCT(('ILC Report'!$A$2:$A$8000='Active WWML'!$A189)*('ILC Report'!$BA$2:$BA$8000='Active WWML'!G$4)*('ILC Report'!$F$2:$F$8000))</f>
        <v>0</v>
      </c>
      <c r="H189" s="28">
        <f>SUMPRODUCT(('ILC Report'!$A$2:$A$8000='Active WWML'!$A189)*('ILC Report'!$BA$2:$BA$8000='Active WWML'!H$4)*('ILC Report'!$F$2:$F$8000))</f>
        <v>0</v>
      </c>
      <c r="I189" s="28">
        <f>SUMPRODUCT(('ILC Report'!$A$2:$A$8000='Active WWML'!$A189)*('ILC Report'!$BA$2:$BA$8000='Active WWML'!I$4)*('ILC Report'!$F$2:$F$8000))</f>
        <v>0</v>
      </c>
      <c r="K189" s="28" t="str">
        <f t="shared" si="8"/>
        <v>0</v>
      </c>
      <c r="L189" s="28" t="str">
        <f t="shared" si="9"/>
        <v>0</v>
      </c>
      <c r="M189" s="28" t="str">
        <f t="shared" si="10"/>
        <v>0</v>
      </c>
      <c r="O189" s="28">
        <f>SUMPRODUCT(('ILC Report'!$A$2:$A$8000='Active WWML'!$A189)*('ILC Report'!$BB$2:$BB$8000='Active WWML'!O$4)*('ILC Report'!$F$2:$F$8000))</f>
        <v>0</v>
      </c>
      <c r="P189" s="28">
        <f>SUMPRODUCT(('ILC Report'!$A$2:$A$8000='Active WWML'!$A189)*('ILC Report'!$BB$2:$BB$8000='Active WWML'!P$4)*('ILC Report'!$F$2:$F$8000))</f>
        <v>0</v>
      </c>
      <c r="Q189" s="28">
        <f>SUMPRODUCT(('ILC Report'!$A$2:$A$8000='Active WWML'!$A189)*('ILC Report'!$BB$2:$BB$8000='Active WWML'!Q$4)*('ILC Report'!$F$2:$F$8000))</f>
        <v>0</v>
      </c>
      <c r="R189" s="28">
        <f>SUMPRODUCT(('ILC Report'!$A$2:$A$8000='Active WWML'!$A189)*('ILC Report'!$BB$2:$BB$8000='Active WWML'!R$4)*('ILC Report'!$F$2:$F$8000))</f>
        <v>0</v>
      </c>
      <c r="S189" s="28">
        <f>SUMPRODUCT(('ILC Report'!$A$2:$A$8000='Active WWML'!$A189)*('ILC Report'!$BB$2:$BB$8000='Active WWML'!S$4)*('ILC Report'!$F$2:$F$8000))</f>
        <v>0</v>
      </c>
      <c r="T189" s="28">
        <f>SUMPRODUCT(('ILC Report'!$A$2:$A$8000='Active WWML'!$A189)*('ILC Report'!$BB$2:$BB$8000='Active WWML'!T$4)*('ILC Report'!$F$2:$F$8000))</f>
        <v>0</v>
      </c>
      <c r="U189" s="28">
        <f>SUMPRODUCT(('ILC Report'!$A$2:$A$8000='Active WWML'!$A189)*('ILC Report'!$BB$2:$BB$8000='Active WWML'!U$4)*('ILC Report'!$F$2:$F$8000))</f>
        <v>0</v>
      </c>
      <c r="V189" s="28">
        <f>SUMPRODUCT(('ILC Report'!$A$2:$A$8000='Active WWML'!$A189)*('ILC Report'!$BB$2:$BB$8000='Active WWML'!V$4)*('ILC Report'!$F$2:$F$8000))</f>
        <v>0</v>
      </c>
      <c r="W189" s="28">
        <f>SUMPRODUCT(('ILC Report'!$A$2:$A$8000='Active WWML'!$A189)*('ILC Report'!$BB$2:$BB$8000='Active WWML'!W$4)*('ILC Report'!$F$2:$F$8000))</f>
        <v>0</v>
      </c>
      <c r="X189" s="28">
        <f>SUMPRODUCT(('ILC Report'!$A$2:$A$8000='Active WWML'!$A189)*('ILC Report'!$BB$2:$BB$8000='Active WWML'!X$4)*('ILC Report'!$F$2:$F$8000))</f>
        <v>0</v>
      </c>
      <c r="Y189" s="28">
        <f>SUMPRODUCT(('ILC Report'!$A$2:$A$8000='Active WWML'!$A189)*('ILC Report'!$BB$2:$BB$8000='Active WWML'!Y$4)*('ILC Report'!$F$2:$F$8000))</f>
        <v>0</v>
      </c>
      <c r="Z189" s="28">
        <f>SUMPRODUCT(('ILC Report'!$A$2:$A$8000='Active WWML'!$A189)*('ILC Report'!$BB$2:$BB$8000='Active WWML'!Z$4)*('ILC Report'!$F$2:$F$8000))</f>
        <v>0</v>
      </c>
      <c r="AA189" s="28">
        <f>SUMPRODUCT(('ILC Report'!$A$2:$A$8000='Active WWML'!$A189)*('ILC Report'!$BB$2:$BB$8000='Active WWML'!AA$4)*('ILC Report'!$F$2:$F$8000))</f>
        <v>0</v>
      </c>
      <c r="AB189" s="28">
        <f>SUMPRODUCT(('ILC Report'!$A$2:$A$8000='Active WWML'!$A189)*('ILC Report'!$BB$2:$BB$8000='Active WWML'!AB$4)*('ILC Report'!$F$2:$F$8000))</f>
        <v>0</v>
      </c>
      <c r="AC189" s="28">
        <f>SUMPRODUCT(('ILC Report'!$A$2:$A$8000='Active WWML'!$A189)*('ILC Report'!$BB$2:$BB$8000='Active WWML'!AC$4)*('ILC Report'!$F$2:$F$8000))</f>
        <v>0</v>
      </c>
      <c r="AD189" s="28">
        <f>SUMPRODUCT(('ILC Report'!$A$2:$A$8000='Active WWML'!$A189)*('ILC Report'!$BB$2:$BB$8000='Active WWML'!AD$4)*('ILC Report'!$F$2:$F$8000))</f>
        <v>0</v>
      </c>
      <c r="AE189" s="28">
        <f>SUMPRODUCT(('ILC Report'!$A$2:$A$8000='Active WWML'!$A189)*('ILC Report'!$BB$2:$BB$8000='Active WWML'!AE$4)*('ILC Report'!$F$2:$F$8000))</f>
        <v>0</v>
      </c>
      <c r="AG189" s="28">
        <f>SUMPRODUCT(('ILC Report'!$A$2:$A$8000='Active WWML'!$A189)*('ILC Report'!$H$2:$H$8000='Active WWML'!AG$4)*('ILC Report'!$F$2:$F$8000))</f>
        <v>0</v>
      </c>
      <c r="AH189" s="28">
        <f>SUMPRODUCT(('ILC Report'!$A$2:$A$8000='Active WWML'!$A189)*('ILC Report'!$H$2:$H$8000='Active WWML'!AH$4)*('ILC Report'!$F$2:$F$8000))</f>
        <v>0</v>
      </c>
      <c r="AI189" s="28">
        <f>SUMPRODUCT(('ILC Report'!$A$2:$A$8000='Active WWML'!$A189)*('ILC Report'!$H$2:$H$8000='Active WWML'!AI$4)*('ILC Report'!$F$2:$F$8000))</f>
        <v>0</v>
      </c>
      <c r="AJ189" s="28">
        <f>SUMPRODUCT(('ILC Report'!$A$2:$A$8000='Active WWML'!$A189)*('ILC Report'!$H$2:$H$8000='Active WWML'!AJ$4)*('ILC Report'!$F$2:$F$8000))</f>
        <v>0</v>
      </c>
      <c r="AK189" s="28">
        <f t="shared" si="11"/>
        <v>0</v>
      </c>
    </row>
    <row r="190" spans="1:37" x14ac:dyDescent="0.3">
      <c r="A190" s="40" t="s">
        <v>911</v>
      </c>
      <c r="B190" s="11" t="s">
        <v>1195</v>
      </c>
      <c r="C190" s="11" t="s">
        <v>1158</v>
      </c>
      <c r="D190" s="11" t="s">
        <v>1155</v>
      </c>
      <c r="E190" s="11" t="s">
        <v>1156</v>
      </c>
      <c r="G190" s="28">
        <f>SUMPRODUCT(('ILC Report'!$A$2:$A$8000='Active WWML'!$A190)*('ILC Report'!$BA$2:$BA$8000='Active WWML'!G$4)*('ILC Report'!$F$2:$F$8000))</f>
        <v>0</v>
      </c>
      <c r="H190" s="28">
        <f>SUMPRODUCT(('ILC Report'!$A$2:$A$8000='Active WWML'!$A190)*('ILC Report'!$BA$2:$BA$8000='Active WWML'!H$4)*('ILC Report'!$F$2:$F$8000))</f>
        <v>0</v>
      </c>
      <c r="I190" s="28">
        <f>SUMPRODUCT(('ILC Report'!$A$2:$A$8000='Active WWML'!$A190)*('ILC Report'!$BA$2:$BA$8000='Active WWML'!I$4)*('ILC Report'!$F$2:$F$8000))</f>
        <v>0</v>
      </c>
      <c r="K190" s="28" t="str">
        <f t="shared" si="8"/>
        <v>0</v>
      </c>
      <c r="L190" s="28" t="str">
        <f t="shared" si="9"/>
        <v>0</v>
      </c>
      <c r="M190" s="28" t="str">
        <f t="shared" si="10"/>
        <v>0</v>
      </c>
      <c r="O190" s="28">
        <f>SUMPRODUCT(('ILC Report'!$A$2:$A$8000='Active WWML'!$A190)*('ILC Report'!$BB$2:$BB$8000='Active WWML'!O$4)*('ILC Report'!$F$2:$F$8000))</f>
        <v>0</v>
      </c>
      <c r="P190" s="28">
        <f>SUMPRODUCT(('ILC Report'!$A$2:$A$8000='Active WWML'!$A190)*('ILC Report'!$BB$2:$BB$8000='Active WWML'!P$4)*('ILC Report'!$F$2:$F$8000))</f>
        <v>0</v>
      </c>
      <c r="Q190" s="28">
        <f>SUMPRODUCT(('ILC Report'!$A$2:$A$8000='Active WWML'!$A190)*('ILC Report'!$BB$2:$BB$8000='Active WWML'!Q$4)*('ILC Report'!$F$2:$F$8000))</f>
        <v>0</v>
      </c>
      <c r="R190" s="28">
        <f>SUMPRODUCT(('ILC Report'!$A$2:$A$8000='Active WWML'!$A190)*('ILC Report'!$BB$2:$BB$8000='Active WWML'!R$4)*('ILC Report'!$F$2:$F$8000))</f>
        <v>0</v>
      </c>
      <c r="S190" s="28">
        <f>SUMPRODUCT(('ILC Report'!$A$2:$A$8000='Active WWML'!$A190)*('ILC Report'!$BB$2:$BB$8000='Active WWML'!S$4)*('ILC Report'!$F$2:$F$8000))</f>
        <v>0</v>
      </c>
      <c r="T190" s="28">
        <f>SUMPRODUCT(('ILC Report'!$A$2:$A$8000='Active WWML'!$A190)*('ILC Report'!$BB$2:$BB$8000='Active WWML'!T$4)*('ILC Report'!$F$2:$F$8000))</f>
        <v>0</v>
      </c>
      <c r="U190" s="28">
        <f>SUMPRODUCT(('ILC Report'!$A$2:$A$8000='Active WWML'!$A190)*('ILC Report'!$BB$2:$BB$8000='Active WWML'!U$4)*('ILC Report'!$F$2:$F$8000))</f>
        <v>0</v>
      </c>
      <c r="V190" s="28">
        <f>SUMPRODUCT(('ILC Report'!$A$2:$A$8000='Active WWML'!$A190)*('ILC Report'!$BB$2:$BB$8000='Active WWML'!V$4)*('ILC Report'!$F$2:$F$8000))</f>
        <v>0</v>
      </c>
      <c r="W190" s="28">
        <f>SUMPRODUCT(('ILC Report'!$A$2:$A$8000='Active WWML'!$A190)*('ILC Report'!$BB$2:$BB$8000='Active WWML'!W$4)*('ILC Report'!$F$2:$F$8000))</f>
        <v>0</v>
      </c>
      <c r="X190" s="28">
        <f>SUMPRODUCT(('ILC Report'!$A$2:$A$8000='Active WWML'!$A190)*('ILC Report'!$BB$2:$BB$8000='Active WWML'!X$4)*('ILC Report'!$F$2:$F$8000))</f>
        <v>0</v>
      </c>
      <c r="Y190" s="28">
        <f>SUMPRODUCT(('ILC Report'!$A$2:$A$8000='Active WWML'!$A190)*('ILC Report'!$BB$2:$BB$8000='Active WWML'!Y$4)*('ILC Report'!$F$2:$F$8000))</f>
        <v>0</v>
      </c>
      <c r="Z190" s="28">
        <f>SUMPRODUCT(('ILC Report'!$A$2:$A$8000='Active WWML'!$A190)*('ILC Report'!$BB$2:$BB$8000='Active WWML'!Z$4)*('ILC Report'!$F$2:$F$8000))</f>
        <v>0</v>
      </c>
      <c r="AA190" s="28">
        <f>SUMPRODUCT(('ILC Report'!$A$2:$A$8000='Active WWML'!$A190)*('ILC Report'!$BB$2:$BB$8000='Active WWML'!AA$4)*('ILC Report'!$F$2:$F$8000))</f>
        <v>0</v>
      </c>
      <c r="AB190" s="28">
        <f>SUMPRODUCT(('ILC Report'!$A$2:$A$8000='Active WWML'!$A190)*('ILC Report'!$BB$2:$BB$8000='Active WWML'!AB$4)*('ILC Report'!$F$2:$F$8000))</f>
        <v>0</v>
      </c>
      <c r="AC190" s="28">
        <f>SUMPRODUCT(('ILC Report'!$A$2:$A$8000='Active WWML'!$A190)*('ILC Report'!$BB$2:$BB$8000='Active WWML'!AC$4)*('ILC Report'!$F$2:$F$8000))</f>
        <v>0</v>
      </c>
      <c r="AD190" s="28">
        <f>SUMPRODUCT(('ILC Report'!$A$2:$A$8000='Active WWML'!$A190)*('ILC Report'!$BB$2:$BB$8000='Active WWML'!AD$4)*('ILC Report'!$F$2:$F$8000))</f>
        <v>0</v>
      </c>
      <c r="AE190" s="28">
        <f>SUMPRODUCT(('ILC Report'!$A$2:$A$8000='Active WWML'!$A190)*('ILC Report'!$BB$2:$BB$8000='Active WWML'!AE$4)*('ILC Report'!$F$2:$F$8000))</f>
        <v>0</v>
      </c>
      <c r="AG190" s="28">
        <f>SUMPRODUCT(('ILC Report'!$A$2:$A$8000='Active WWML'!$A190)*('ILC Report'!$H$2:$H$8000='Active WWML'!AG$4)*('ILC Report'!$F$2:$F$8000))</f>
        <v>0</v>
      </c>
      <c r="AH190" s="28">
        <f>SUMPRODUCT(('ILC Report'!$A$2:$A$8000='Active WWML'!$A190)*('ILC Report'!$H$2:$H$8000='Active WWML'!AH$4)*('ILC Report'!$F$2:$F$8000))</f>
        <v>0</v>
      </c>
      <c r="AI190" s="28">
        <f>SUMPRODUCT(('ILC Report'!$A$2:$A$8000='Active WWML'!$A190)*('ILC Report'!$H$2:$H$8000='Active WWML'!AI$4)*('ILC Report'!$F$2:$F$8000))</f>
        <v>0</v>
      </c>
      <c r="AJ190" s="28">
        <f>SUMPRODUCT(('ILC Report'!$A$2:$A$8000='Active WWML'!$A190)*('ILC Report'!$H$2:$H$8000='Active WWML'!AJ$4)*('ILC Report'!$F$2:$F$8000))</f>
        <v>0</v>
      </c>
      <c r="AK190" s="28">
        <f t="shared" si="11"/>
        <v>0</v>
      </c>
    </row>
    <row r="191" spans="1:37" x14ac:dyDescent="0.3">
      <c r="A191" s="40" t="s">
        <v>1664</v>
      </c>
      <c r="B191" s="11" t="s">
        <v>1678</v>
      </c>
      <c r="C191" s="11" t="s">
        <v>1154</v>
      </c>
      <c r="D191" s="11" t="s">
        <v>1155</v>
      </c>
      <c r="E191" s="11" t="s">
        <v>1156</v>
      </c>
      <c r="G191" s="28">
        <f>SUMPRODUCT(('ILC Report'!$A$2:$A$8000='Active WWML'!$A191)*('ILC Report'!$BA$2:$BA$8000='Active WWML'!G$4)*('ILC Report'!$F$2:$F$8000))</f>
        <v>0</v>
      </c>
      <c r="H191" s="28">
        <f>SUMPRODUCT(('ILC Report'!$A$2:$A$8000='Active WWML'!$A191)*('ILC Report'!$BA$2:$BA$8000='Active WWML'!H$4)*('ILC Report'!$F$2:$F$8000))</f>
        <v>0</v>
      </c>
      <c r="I191" s="28">
        <f>SUMPRODUCT(('ILC Report'!$A$2:$A$8000='Active WWML'!$A191)*('ILC Report'!$BA$2:$BA$8000='Active WWML'!I$4)*('ILC Report'!$F$2:$F$8000))</f>
        <v>0</v>
      </c>
      <c r="K191" s="28" t="str">
        <f t="shared" si="8"/>
        <v>0</v>
      </c>
      <c r="L191" s="28" t="str">
        <f t="shared" si="9"/>
        <v>0</v>
      </c>
      <c r="M191" s="28" t="str">
        <f t="shared" si="10"/>
        <v>0</v>
      </c>
      <c r="O191" s="28">
        <f>SUMPRODUCT(('ILC Report'!$A$2:$A$8000='Active WWML'!$A191)*('ILC Report'!$BB$2:$BB$8000='Active WWML'!O$4)*('ILC Report'!$F$2:$F$8000))</f>
        <v>0</v>
      </c>
      <c r="P191" s="28">
        <f>SUMPRODUCT(('ILC Report'!$A$2:$A$8000='Active WWML'!$A191)*('ILC Report'!$BB$2:$BB$8000='Active WWML'!P$4)*('ILC Report'!$F$2:$F$8000))</f>
        <v>0</v>
      </c>
      <c r="Q191" s="28">
        <f>SUMPRODUCT(('ILC Report'!$A$2:$A$8000='Active WWML'!$A191)*('ILC Report'!$BB$2:$BB$8000='Active WWML'!Q$4)*('ILC Report'!$F$2:$F$8000))</f>
        <v>0</v>
      </c>
      <c r="R191" s="28">
        <f>SUMPRODUCT(('ILC Report'!$A$2:$A$8000='Active WWML'!$A191)*('ILC Report'!$BB$2:$BB$8000='Active WWML'!R$4)*('ILC Report'!$F$2:$F$8000))</f>
        <v>0</v>
      </c>
      <c r="S191" s="28">
        <f>SUMPRODUCT(('ILC Report'!$A$2:$A$8000='Active WWML'!$A191)*('ILC Report'!$BB$2:$BB$8000='Active WWML'!S$4)*('ILC Report'!$F$2:$F$8000))</f>
        <v>0</v>
      </c>
      <c r="T191" s="28">
        <f>SUMPRODUCT(('ILC Report'!$A$2:$A$8000='Active WWML'!$A191)*('ILC Report'!$BB$2:$BB$8000='Active WWML'!T$4)*('ILC Report'!$F$2:$F$8000))</f>
        <v>0</v>
      </c>
      <c r="U191" s="28">
        <f>SUMPRODUCT(('ILC Report'!$A$2:$A$8000='Active WWML'!$A191)*('ILC Report'!$BB$2:$BB$8000='Active WWML'!U$4)*('ILC Report'!$F$2:$F$8000))</f>
        <v>0</v>
      </c>
      <c r="V191" s="28">
        <f>SUMPRODUCT(('ILC Report'!$A$2:$A$8000='Active WWML'!$A191)*('ILC Report'!$BB$2:$BB$8000='Active WWML'!V$4)*('ILC Report'!$F$2:$F$8000))</f>
        <v>0</v>
      </c>
      <c r="W191" s="28">
        <f>SUMPRODUCT(('ILC Report'!$A$2:$A$8000='Active WWML'!$A191)*('ILC Report'!$BB$2:$BB$8000='Active WWML'!W$4)*('ILC Report'!$F$2:$F$8000))</f>
        <v>0</v>
      </c>
      <c r="X191" s="28">
        <f>SUMPRODUCT(('ILC Report'!$A$2:$A$8000='Active WWML'!$A191)*('ILC Report'!$BB$2:$BB$8000='Active WWML'!X$4)*('ILC Report'!$F$2:$F$8000))</f>
        <v>0</v>
      </c>
      <c r="Y191" s="28">
        <f>SUMPRODUCT(('ILC Report'!$A$2:$A$8000='Active WWML'!$A191)*('ILC Report'!$BB$2:$BB$8000='Active WWML'!Y$4)*('ILC Report'!$F$2:$F$8000))</f>
        <v>0</v>
      </c>
      <c r="Z191" s="28">
        <f>SUMPRODUCT(('ILC Report'!$A$2:$A$8000='Active WWML'!$A191)*('ILC Report'!$BB$2:$BB$8000='Active WWML'!Z$4)*('ILC Report'!$F$2:$F$8000))</f>
        <v>0</v>
      </c>
      <c r="AA191" s="28">
        <f>SUMPRODUCT(('ILC Report'!$A$2:$A$8000='Active WWML'!$A191)*('ILC Report'!$BB$2:$BB$8000='Active WWML'!AA$4)*('ILC Report'!$F$2:$F$8000))</f>
        <v>0</v>
      </c>
      <c r="AB191" s="28">
        <f>SUMPRODUCT(('ILC Report'!$A$2:$A$8000='Active WWML'!$A191)*('ILC Report'!$BB$2:$BB$8000='Active WWML'!AB$4)*('ILC Report'!$F$2:$F$8000))</f>
        <v>0</v>
      </c>
      <c r="AC191" s="28">
        <f>SUMPRODUCT(('ILC Report'!$A$2:$A$8000='Active WWML'!$A191)*('ILC Report'!$BB$2:$BB$8000='Active WWML'!AC$4)*('ILC Report'!$F$2:$F$8000))</f>
        <v>0</v>
      </c>
      <c r="AD191" s="28">
        <f>SUMPRODUCT(('ILC Report'!$A$2:$A$8000='Active WWML'!$A191)*('ILC Report'!$BB$2:$BB$8000='Active WWML'!AD$4)*('ILC Report'!$F$2:$F$8000))</f>
        <v>0</v>
      </c>
      <c r="AE191" s="28">
        <f>SUMPRODUCT(('ILC Report'!$A$2:$A$8000='Active WWML'!$A191)*('ILC Report'!$BB$2:$BB$8000='Active WWML'!AE$4)*('ILC Report'!$F$2:$F$8000))</f>
        <v>0</v>
      </c>
      <c r="AG191" s="28">
        <f>SUMPRODUCT(('ILC Report'!$A$2:$A$8000='Active WWML'!$A191)*('ILC Report'!$H$2:$H$8000='Active WWML'!AG$4)*('ILC Report'!$F$2:$F$8000))</f>
        <v>0</v>
      </c>
      <c r="AH191" s="28">
        <f>SUMPRODUCT(('ILC Report'!$A$2:$A$8000='Active WWML'!$A191)*('ILC Report'!$H$2:$H$8000='Active WWML'!AH$4)*('ILC Report'!$F$2:$F$8000))</f>
        <v>0</v>
      </c>
      <c r="AI191" s="28">
        <f>SUMPRODUCT(('ILC Report'!$A$2:$A$8000='Active WWML'!$A191)*('ILC Report'!$H$2:$H$8000='Active WWML'!AI$4)*('ILC Report'!$F$2:$F$8000))</f>
        <v>0</v>
      </c>
      <c r="AJ191" s="28">
        <f>SUMPRODUCT(('ILC Report'!$A$2:$A$8000='Active WWML'!$A191)*('ILC Report'!$H$2:$H$8000='Active WWML'!AJ$4)*('ILC Report'!$F$2:$F$8000))</f>
        <v>0</v>
      </c>
      <c r="AK191" s="28">
        <f t="shared" si="11"/>
        <v>0</v>
      </c>
    </row>
    <row r="192" spans="1:37" x14ac:dyDescent="0.3">
      <c r="A192" s="40">
        <v>16130</v>
      </c>
      <c r="B192" s="11" t="s">
        <v>1309</v>
      </c>
      <c r="C192" s="11" t="s">
        <v>1158</v>
      </c>
      <c r="D192" s="11" t="s">
        <v>1185</v>
      </c>
      <c r="E192" s="11" t="s">
        <v>1680</v>
      </c>
      <c r="G192" s="28">
        <f>SUMPRODUCT(('ILC Report'!$A$2:$A$8000='Active WWML'!$A192)*('ILC Report'!$BA$2:$BA$8000='Active WWML'!G$4)*('ILC Report'!$F$2:$F$8000))</f>
        <v>0</v>
      </c>
      <c r="H192" s="28">
        <f>SUMPRODUCT(('ILC Report'!$A$2:$A$8000='Active WWML'!$A192)*('ILC Report'!$BA$2:$BA$8000='Active WWML'!H$4)*('ILC Report'!$F$2:$F$8000))</f>
        <v>0</v>
      </c>
      <c r="I192" s="28">
        <f>SUMPRODUCT(('ILC Report'!$A$2:$A$8000='Active WWML'!$A192)*('ILC Report'!$BA$2:$BA$8000='Active WWML'!I$4)*('ILC Report'!$F$2:$F$8000))</f>
        <v>0</v>
      </c>
      <c r="K192" s="28" t="str">
        <f t="shared" si="8"/>
        <v>0</v>
      </c>
      <c r="L192" s="28" t="str">
        <f t="shared" si="9"/>
        <v>0</v>
      </c>
      <c r="M192" s="28" t="str">
        <f t="shared" si="10"/>
        <v>0</v>
      </c>
      <c r="O192" s="28">
        <f>SUMPRODUCT(('ILC Report'!$A$2:$A$8000='Active WWML'!$A192)*('ILC Report'!$BB$2:$BB$8000='Active WWML'!O$4)*('ILC Report'!$F$2:$F$8000))</f>
        <v>0</v>
      </c>
      <c r="P192" s="28">
        <f>SUMPRODUCT(('ILC Report'!$A$2:$A$8000='Active WWML'!$A192)*('ILC Report'!$BB$2:$BB$8000='Active WWML'!P$4)*('ILC Report'!$F$2:$F$8000))</f>
        <v>0</v>
      </c>
      <c r="Q192" s="28">
        <f>SUMPRODUCT(('ILC Report'!$A$2:$A$8000='Active WWML'!$A192)*('ILC Report'!$BB$2:$BB$8000='Active WWML'!Q$4)*('ILC Report'!$F$2:$F$8000))</f>
        <v>0</v>
      </c>
      <c r="R192" s="28">
        <f>SUMPRODUCT(('ILC Report'!$A$2:$A$8000='Active WWML'!$A192)*('ILC Report'!$BB$2:$BB$8000='Active WWML'!R$4)*('ILC Report'!$F$2:$F$8000))</f>
        <v>0</v>
      </c>
      <c r="S192" s="28">
        <f>SUMPRODUCT(('ILC Report'!$A$2:$A$8000='Active WWML'!$A192)*('ILC Report'!$BB$2:$BB$8000='Active WWML'!S$4)*('ILC Report'!$F$2:$F$8000))</f>
        <v>0</v>
      </c>
      <c r="T192" s="28">
        <f>SUMPRODUCT(('ILC Report'!$A$2:$A$8000='Active WWML'!$A192)*('ILC Report'!$BB$2:$BB$8000='Active WWML'!T$4)*('ILC Report'!$F$2:$F$8000))</f>
        <v>0</v>
      </c>
      <c r="U192" s="28">
        <f>SUMPRODUCT(('ILC Report'!$A$2:$A$8000='Active WWML'!$A192)*('ILC Report'!$BB$2:$BB$8000='Active WWML'!U$4)*('ILC Report'!$F$2:$F$8000))</f>
        <v>0</v>
      </c>
      <c r="V192" s="28">
        <f>SUMPRODUCT(('ILC Report'!$A$2:$A$8000='Active WWML'!$A192)*('ILC Report'!$BB$2:$BB$8000='Active WWML'!V$4)*('ILC Report'!$F$2:$F$8000))</f>
        <v>0</v>
      </c>
      <c r="W192" s="28">
        <f>SUMPRODUCT(('ILC Report'!$A$2:$A$8000='Active WWML'!$A192)*('ILC Report'!$BB$2:$BB$8000='Active WWML'!W$4)*('ILC Report'!$F$2:$F$8000))</f>
        <v>0</v>
      </c>
      <c r="X192" s="28">
        <f>SUMPRODUCT(('ILC Report'!$A$2:$A$8000='Active WWML'!$A192)*('ILC Report'!$BB$2:$BB$8000='Active WWML'!X$4)*('ILC Report'!$F$2:$F$8000))</f>
        <v>0</v>
      </c>
      <c r="Y192" s="28">
        <f>SUMPRODUCT(('ILC Report'!$A$2:$A$8000='Active WWML'!$A192)*('ILC Report'!$BB$2:$BB$8000='Active WWML'!Y$4)*('ILC Report'!$F$2:$F$8000))</f>
        <v>0</v>
      </c>
      <c r="Z192" s="28">
        <f>SUMPRODUCT(('ILC Report'!$A$2:$A$8000='Active WWML'!$A192)*('ILC Report'!$BB$2:$BB$8000='Active WWML'!Z$4)*('ILC Report'!$F$2:$F$8000))</f>
        <v>0</v>
      </c>
      <c r="AA192" s="28">
        <f>SUMPRODUCT(('ILC Report'!$A$2:$A$8000='Active WWML'!$A192)*('ILC Report'!$BB$2:$BB$8000='Active WWML'!AA$4)*('ILC Report'!$F$2:$F$8000))</f>
        <v>0</v>
      </c>
      <c r="AB192" s="28">
        <f>SUMPRODUCT(('ILC Report'!$A$2:$A$8000='Active WWML'!$A192)*('ILC Report'!$BB$2:$BB$8000='Active WWML'!AB$4)*('ILC Report'!$F$2:$F$8000))</f>
        <v>0</v>
      </c>
      <c r="AC192" s="28">
        <f>SUMPRODUCT(('ILC Report'!$A$2:$A$8000='Active WWML'!$A192)*('ILC Report'!$BB$2:$BB$8000='Active WWML'!AC$4)*('ILC Report'!$F$2:$F$8000))</f>
        <v>0</v>
      </c>
      <c r="AD192" s="28">
        <f>SUMPRODUCT(('ILC Report'!$A$2:$A$8000='Active WWML'!$A192)*('ILC Report'!$BB$2:$BB$8000='Active WWML'!AD$4)*('ILC Report'!$F$2:$F$8000))</f>
        <v>0</v>
      </c>
      <c r="AE192" s="28">
        <f>SUMPRODUCT(('ILC Report'!$A$2:$A$8000='Active WWML'!$A192)*('ILC Report'!$BB$2:$BB$8000='Active WWML'!AE$4)*('ILC Report'!$F$2:$F$8000))</f>
        <v>0</v>
      </c>
      <c r="AG192" s="28">
        <f>SUMPRODUCT(('ILC Report'!$A$2:$A$8000='Active WWML'!$A192)*('ILC Report'!$H$2:$H$8000='Active WWML'!AG$4)*('ILC Report'!$F$2:$F$8000))</f>
        <v>0</v>
      </c>
      <c r="AH192" s="28">
        <f>SUMPRODUCT(('ILC Report'!$A$2:$A$8000='Active WWML'!$A192)*('ILC Report'!$H$2:$H$8000='Active WWML'!AH$4)*('ILC Report'!$F$2:$F$8000))</f>
        <v>0</v>
      </c>
      <c r="AI192" s="28">
        <f>SUMPRODUCT(('ILC Report'!$A$2:$A$8000='Active WWML'!$A192)*('ILC Report'!$H$2:$H$8000='Active WWML'!AI$4)*('ILC Report'!$F$2:$F$8000))</f>
        <v>0</v>
      </c>
      <c r="AJ192" s="28">
        <f>SUMPRODUCT(('ILC Report'!$A$2:$A$8000='Active WWML'!$A192)*('ILC Report'!$H$2:$H$8000='Active WWML'!AJ$4)*('ILC Report'!$F$2:$F$8000))</f>
        <v>0</v>
      </c>
      <c r="AK192" s="28">
        <f t="shared" si="11"/>
        <v>0</v>
      </c>
    </row>
    <row r="193" spans="1:37" x14ac:dyDescent="0.3">
      <c r="A193" s="40">
        <v>33149</v>
      </c>
      <c r="B193" s="11" t="s">
        <v>1267</v>
      </c>
      <c r="C193" s="11" t="s">
        <v>51</v>
      </c>
      <c r="D193" s="11" t="s">
        <v>1155</v>
      </c>
      <c r="E193" s="11" t="s">
        <v>1156</v>
      </c>
      <c r="G193" s="28">
        <f>SUMPRODUCT(('ILC Report'!$A$2:$A$8000='Active WWML'!$A193)*('ILC Report'!$BA$2:$BA$8000='Active WWML'!G$4)*('ILC Report'!$F$2:$F$8000))</f>
        <v>0</v>
      </c>
      <c r="H193" s="28">
        <f>SUMPRODUCT(('ILC Report'!$A$2:$A$8000='Active WWML'!$A193)*('ILC Report'!$BA$2:$BA$8000='Active WWML'!H$4)*('ILC Report'!$F$2:$F$8000))</f>
        <v>0</v>
      </c>
      <c r="I193" s="28">
        <f>SUMPRODUCT(('ILC Report'!$A$2:$A$8000='Active WWML'!$A193)*('ILC Report'!$BA$2:$BA$8000='Active WWML'!I$4)*('ILC Report'!$F$2:$F$8000))</f>
        <v>0</v>
      </c>
      <c r="K193" s="28" t="str">
        <f t="shared" si="8"/>
        <v>0</v>
      </c>
      <c r="L193" s="28" t="str">
        <f t="shared" si="9"/>
        <v>0</v>
      </c>
      <c r="M193" s="28" t="str">
        <f t="shared" si="10"/>
        <v>0</v>
      </c>
      <c r="O193" s="28">
        <f>SUMPRODUCT(('ILC Report'!$A$2:$A$8000='Active WWML'!$A193)*('ILC Report'!$BB$2:$BB$8000='Active WWML'!O$4)*('ILC Report'!$F$2:$F$8000))</f>
        <v>0</v>
      </c>
      <c r="P193" s="28">
        <f>SUMPRODUCT(('ILC Report'!$A$2:$A$8000='Active WWML'!$A193)*('ILC Report'!$BB$2:$BB$8000='Active WWML'!P$4)*('ILC Report'!$F$2:$F$8000))</f>
        <v>0</v>
      </c>
      <c r="Q193" s="28">
        <f>SUMPRODUCT(('ILC Report'!$A$2:$A$8000='Active WWML'!$A193)*('ILC Report'!$BB$2:$BB$8000='Active WWML'!Q$4)*('ILC Report'!$F$2:$F$8000))</f>
        <v>0</v>
      </c>
      <c r="R193" s="28">
        <f>SUMPRODUCT(('ILC Report'!$A$2:$A$8000='Active WWML'!$A193)*('ILC Report'!$BB$2:$BB$8000='Active WWML'!R$4)*('ILC Report'!$F$2:$F$8000))</f>
        <v>0</v>
      </c>
      <c r="S193" s="28">
        <f>SUMPRODUCT(('ILC Report'!$A$2:$A$8000='Active WWML'!$A193)*('ILC Report'!$BB$2:$BB$8000='Active WWML'!S$4)*('ILC Report'!$F$2:$F$8000))</f>
        <v>0</v>
      </c>
      <c r="T193" s="28">
        <f>SUMPRODUCT(('ILC Report'!$A$2:$A$8000='Active WWML'!$A193)*('ILC Report'!$BB$2:$BB$8000='Active WWML'!T$4)*('ILC Report'!$F$2:$F$8000))</f>
        <v>0</v>
      </c>
      <c r="U193" s="28">
        <f>SUMPRODUCT(('ILC Report'!$A$2:$A$8000='Active WWML'!$A193)*('ILC Report'!$BB$2:$BB$8000='Active WWML'!U$4)*('ILC Report'!$F$2:$F$8000))</f>
        <v>0</v>
      </c>
      <c r="V193" s="28">
        <f>SUMPRODUCT(('ILC Report'!$A$2:$A$8000='Active WWML'!$A193)*('ILC Report'!$BB$2:$BB$8000='Active WWML'!V$4)*('ILC Report'!$F$2:$F$8000))</f>
        <v>0</v>
      </c>
      <c r="W193" s="28">
        <f>SUMPRODUCT(('ILC Report'!$A$2:$A$8000='Active WWML'!$A193)*('ILC Report'!$BB$2:$BB$8000='Active WWML'!W$4)*('ILC Report'!$F$2:$F$8000))</f>
        <v>0</v>
      </c>
      <c r="X193" s="28">
        <f>SUMPRODUCT(('ILC Report'!$A$2:$A$8000='Active WWML'!$A193)*('ILC Report'!$BB$2:$BB$8000='Active WWML'!X$4)*('ILC Report'!$F$2:$F$8000))</f>
        <v>0</v>
      </c>
      <c r="Y193" s="28">
        <f>SUMPRODUCT(('ILC Report'!$A$2:$A$8000='Active WWML'!$A193)*('ILC Report'!$BB$2:$BB$8000='Active WWML'!Y$4)*('ILC Report'!$F$2:$F$8000))</f>
        <v>0</v>
      </c>
      <c r="Z193" s="28">
        <f>SUMPRODUCT(('ILC Report'!$A$2:$A$8000='Active WWML'!$A193)*('ILC Report'!$BB$2:$BB$8000='Active WWML'!Z$4)*('ILC Report'!$F$2:$F$8000))</f>
        <v>0</v>
      </c>
      <c r="AA193" s="28">
        <f>SUMPRODUCT(('ILC Report'!$A$2:$A$8000='Active WWML'!$A193)*('ILC Report'!$BB$2:$BB$8000='Active WWML'!AA$4)*('ILC Report'!$F$2:$F$8000))</f>
        <v>0</v>
      </c>
      <c r="AB193" s="28">
        <f>SUMPRODUCT(('ILC Report'!$A$2:$A$8000='Active WWML'!$A193)*('ILC Report'!$BB$2:$BB$8000='Active WWML'!AB$4)*('ILC Report'!$F$2:$F$8000))</f>
        <v>0</v>
      </c>
      <c r="AC193" s="28">
        <f>SUMPRODUCT(('ILC Report'!$A$2:$A$8000='Active WWML'!$A193)*('ILC Report'!$BB$2:$BB$8000='Active WWML'!AC$4)*('ILC Report'!$F$2:$F$8000))</f>
        <v>0</v>
      </c>
      <c r="AD193" s="28">
        <f>SUMPRODUCT(('ILC Report'!$A$2:$A$8000='Active WWML'!$A193)*('ILC Report'!$BB$2:$BB$8000='Active WWML'!AD$4)*('ILC Report'!$F$2:$F$8000))</f>
        <v>0</v>
      </c>
      <c r="AE193" s="28">
        <f>SUMPRODUCT(('ILC Report'!$A$2:$A$8000='Active WWML'!$A193)*('ILC Report'!$BB$2:$BB$8000='Active WWML'!AE$4)*('ILC Report'!$F$2:$F$8000))</f>
        <v>0</v>
      </c>
      <c r="AG193" s="28">
        <f>SUMPRODUCT(('ILC Report'!$A$2:$A$8000='Active WWML'!$A193)*('ILC Report'!$H$2:$H$8000='Active WWML'!AG$4)*('ILC Report'!$F$2:$F$8000))</f>
        <v>0</v>
      </c>
      <c r="AH193" s="28">
        <f>SUMPRODUCT(('ILC Report'!$A$2:$A$8000='Active WWML'!$A193)*('ILC Report'!$H$2:$H$8000='Active WWML'!AH$4)*('ILC Report'!$F$2:$F$8000))</f>
        <v>0</v>
      </c>
      <c r="AI193" s="28">
        <f>SUMPRODUCT(('ILC Report'!$A$2:$A$8000='Active WWML'!$A193)*('ILC Report'!$H$2:$H$8000='Active WWML'!AI$4)*('ILC Report'!$F$2:$F$8000))</f>
        <v>0</v>
      </c>
      <c r="AJ193" s="28">
        <f>SUMPRODUCT(('ILC Report'!$A$2:$A$8000='Active WWML'!$A193)*('ILC Report'!$H$2:$H$8000='Active WWML'!AJ$4)*('ILC Report'!$F$2:$F$8000))</f>
        <v>0</v>
      </c>
      <c r="AK193" s="28">
        <f t="shared" si="11"/>
        <v>0</v>
      </c>
    </row>
    <row r="194" spans="1:37" x14ac:dyDescent="0.3">
      <c r="A194" s="40">
        <v>97191</v>
      </c>
      <c r="B194" s="11" t="s">
        <v>1539</v>
      </c>
      <c r="C194" s="11" t="s">
        <v>1236</v>
      </c>
      <c r="D194" s="11" t="s">
        <v>1155</v>
      </c>
      <c r="E194" s="11" t="s">
        <v>1156</v>
      </c>
      <c r="G194" s="28">
        <f>SUMPRODUCT(('ILC Report'!$A$2:$A$8000='Active WWML'!$A194)*('ILC Report'!$BA$2:$BA$8000='Active WWML'!G$4)*('ILC Report'!$F$2:$F$8000))</f>
        <v>0</v>
      </c>
      <c r="H194" s="28">
        <f>SUMPRODUCT(('ILC Report'!$A$2:$A$8000='Active WWML'!$A194)*('ILC Report'!$BA$2:$BA$8000='Active WWML'!H$4)*('ILC Report'!$F$2:$F$8000))</f>
        <v>0</v>
      </c>
      <c r="I194" s="28">
        <f>SUMPRODUCT(('ILC Report'!$A$2:$A$8000='Active WWML'!$A194)*('ILC Report'!$BA$2:$BA$8000='Active WWML'!I$4)*('ILC Report'!$F$2:$F$8000))</f>
        <v>0</v>
      </c>
      <c r="K194" s="28" t="str">
        <f t="shared" si="8"/>
        <v>0</v>
      </c>
      <c r="L194" s="28" t="str">
        <f t="shared" si="9"/>
        <v>0</v>
      </c>
      <c r="M194" s="28" t="str">
        <f t="shared" si="10"/>
        <v>0</v>
      </c>
      <c r="O194" s="28">
        <f>SUMPRODUCT(('ILC Report'!$A$2:$A$8000='Active WWML'!$A194)*('ILC Report'!$BB$2:$BB$8000='Active WWML'!O$4)*('ILC Report'!$F$2:$F$8000))</f>
        <v>0</v>
      </c>
      <c r="P194" s="28">
        <f>SUMPRODUCT(('ILC Report'!$A$2:$A$8000='Active WWML'!$A194)*('ILC Report'!$BB$2:$BB$8000='Active WWML'!P$4)*('ILC Report'!$F$2:$F$8000))</f>
        <v>0</v>
      </c>
      <c r="Q194" s="28">
        <f>SUMPRODUCT(('ILC Report'!$A$2:$A$8000='Active WWML'!$A194)*('ILC Report'!$BB$2:$BB$8000='Active WWML'!Q$4)*('ILC Report'!$F$2:$F$8000))</f>
        <v>0</v>
      </c>
      <c r="R194" s="28">
        <f>SUMPRODUCT(('ILC Report'!$A$2:$A$8000='Active WWML'!$A194)*('ILC Report'!$BB$2:$BB$8000='Active WWML'!R$4)*('ILC Report'!$F$2:$F$8000))</f>
        <v>0</v>
      </c>
      <c r="S194" s="28">
        <f>SUMPRODUCT(('ILC Report'!$A$2:$A$8000='Active WWML'!$A194)*('ILC Report'!$BB$2:$BB$8000='Active WWML'!S$4)*('ILC Report'!$F$2:$F$8000))</f>
        <v>0</v>
      </c>
      <c r="T194" s="28">
        <f>SUMPRODUCT(('ILC Report'!$A$2:$A$8000='Active WWML'!$A194)*('ILC Report'!$BB$2:$BB$8000='Active WWML'!T$4)*('ILC Report'!$F$2:$F$8000))</f>
        <v>0</v>
      </c>
      <c r="U194" s="28">
        <f>SUMPRODUCT(('ILC Report'!$A$2:$A$8000='Active WWML'!$A194)*('ILC Report'!$BB$2:$BB$8000='Active WWML'!U$4)*('ILC Report'!$F$2:$F$8000))</f>
        <v>0</v>
      </c>
      <c r="V194" s="28">
        <f>SUMPRODUCT(('ILC Report'!$A$2:$A$8000='Active WWML'!$A194)*('ILC Report'!$BB$2:$BB$8000='Active WWML'!V$4)*('ILC Report'!$F$2:$F$8000))</f>
        <v>0</v>
      </c>
      <c r="W194" s="28">
        <f>SUMPRODUCT(('ILC Report'!$A$2:$A$8000='Active WWML'!$A194)*('ILC Report'!$BB$2:$BB$8000='Active WWML'!W$4)*('ILC Report'!$F$2:$F$8000))</f>
        <v>0</v>
      </c>
      <c r="X194" s="28">
        <f>SUMPRODUCT(('ILC Report'!$A$2:$A$8000='Active WWML'!$A194)*('ILC Report'!$BB$2:$BB$8000='Active WWML'!X$4)*('ILC Report'!$F$2:$F$8000))</f>
        <v>0</v>
      </c>
      <c r="Y194" s="28">
        <f>SUMPRODUCT(('ILC Report'!$A$2:$A$8000='Active WWML'!$A194)*('ILC Report'!$BB$2:$BB$8000='Active WWML'!Y$4)*('ILC Report'!$F$2:$F$8000))</f>
        <v>0</v>
      </c>
      <c r="Z194" s="28">
        <f>SUMPRODUCT(('ILC Report'!$A$2:$A$8000='Active WWML'!$A194)*('ILC Report'!$BB$2:$BB$8000='Active WWML'!Z$4)*('ILC Report'!$F$2:$F$8000))</f>
        <v>0</v>
      </c>
      <c r="AA194" s="28">
        <f>SUMPRODUCT(('ILC Report'!$A$2:$A$8000='Active WWML'!$A194)*('ILC Report'!$BB$2:$BB$8000='Active WWML'!AA$4)*('ILC Report'!$F$2:$F$8000))</f>
        <v>0</v>
      </c>
      <c r="AB194" s="28">
        <f>SUMPRODUCT(('ILC Report'!$A$2:$A$8000='Active WWML'!$A194)*('ILC Report'!$BB$2:$BB$8000='Active WWML'!AB$4)*('ILC Report'!$F$2:$F$8000))</f>
        <v>0</v>
      </c>
      <c r="AC194" s="28">
        <f>SUMPRODUCT(('ILC Report'!$A$2:$A$8000='Active WWML'!$A194)*('ILC Report'!$BB$2:$BB$8000='Active WWML'!AC$4)*('ILC Report'!$F$2:$F$8000))</f>
        <v>0</v>
      </c>
      <c r="AD194" s="28">
        <f>SUMPRODUCT(('ILC Report'!$A$2:$A$8000='Active WWML'!$A194)*('ILC Report'!$BB$2:$BB$8000='Active WWML'!AD$4)*('ILC Report'!$F$2:$F$8000))</f>
        <v>0</v>
      </c>
      <c r="AE194" s="28">
        <f>SUMPRODUCT(('ILC Report'!$A$2:$A$8000='Active WWML'!$A194)*('ILC Report'!$BB$2:$BB$8000='Active WWML'!AE$4)*('ILC Report'!$F$2:$F$8000))</f>
        <v>0</v>
      </c>
      <c r="AG194" s="28">
        <f>SUMPRODUCT(('ILC Report'!$A$2:$A$8000='Active WWML'!$A194)*('ILC Report'!$H$2:$H$8000='Active WWML'!AG$4)*('ILC Report'!$F$2:$F$8000))</f>
        <v>0</v>
      </c>
      <c r="AH194" s="28">
        <f>SUMPRODUCT(('ILC Report'!$A$2:$A$8000='Active WWML'!$A194)*('ILC Report'!$H$2:$H$8000='Active WWML'!AH$4)*('ILC Report'!$F$2:$F$8000))</f>
        <v>0</v>
      </c>
      <c r="AI194" s="28">
        <f>SUMPRODUCT(('ILC Report'!$A$2:$A$8000='Active WWML'!$A194)*('ILC Report'!$H$2:$H$8000='Active WWML'!AI$4)*('ILC Report'!$F$2:$F$8000))</f>
        <v>0</v>
      </c>
      <c r="AJ194" s="28">
        <f>SUMPRODUCT(('ILC Report'!$A$2:$A$8000='Active WWML'!$A194)*('ILC Report'!$H$2:$H$8000='Active WWML'!AJ$4)*('ILC Report'!$F$2:$F$8000))</f>
        <v>0</v>
      </c>
      <c r="AK194" s="28">
        <f t="shared" si="11"/>
        <v>0</v>
      </c>
    </row>
    <row r="195" spans="1:37" x14ac:dyDescent="0.3">
      <c r="A195" s="40" t="s">
        <v>956</v>
      </c>
      <c r="B195" s="11" t="s">
        <v>1200</v>
      </c>
      <c r="C195" s="11" t="s">
        <v>1163</v>
      </c>
      <c r="D195" s="11" t="s">
        <v>1155</v>
      </c>
      <c r="E195" s="11" t="s">
        <v>1156</v>
      </c>
      <c r="G195" s="28">
        <f>SUMPRODUCT(('ILC Report'!$A$2:$A$8000='Active WWML'!$A195)*('ILC Report'!$BA$2:$BA$8000='Active WWML'!G$4)*('ILC Report'!$F$2:$F$8000))</f>
        <v>0</v>
      </c>
      <c r="H195" s="28">
        <f>SUMPRODUCT(('ILC Report'!$A$2:$A$8000='Active WWML'!$A195)*('ILC Report'!$BA$2:$BA$8000='Active WWML'!H$4)*('ILC Report'!$F$2:$F$8000))</f>
        <v>0</v>
      </c>
      <c r="I195" s="28">
        <f>SUMPRODUCT(('ILC Report'!$A$2:$A$8000='Active WWML'!$A195)*('ILC Report'!$BA$2:$BA$8000='Active WWML'!I$4)*('ILC Report'!$F$2:$F$8000))</f>
        <v>0</v>
      </c>
      <c r="K195" s="28" t="str">
        <f t="shared" si="8"/>
        <v>0</v>
      </c>
      <c r="L195" s="28" t="str">
        <f t="shared" si="9"/>
        <v>0</v>
      </c>
      <c r="M195" s="28" t="str">
        <f t="shared" si="10"/>
        <v>0</v>
      </c>
      <c r="O195" s="28">
        <f>SUMPRODUCT(('ILC Report'!$A$2:$A$8000='Active WWML'!$A195)*('ILC Report'!$BB$2:$BB$8000='Active WWML'!O$4)*('ILC Report'!$F$2:$F$8000))</f>
        <v>0</v>
      </c>
      <c r="P195" s="28">
        <f>SUMPRODUCT(('ILC Report'!$A$2:$A$8000='Active WWML'!$A195)*('ILC Report'!$BB$2:$BB$8000='Active WWML'!P$4)*('ILC Report'!$F$2:$F$8000))</f>
        <v>0</v>
      </c>
      <c r="Q195" s="28">
        <f>SUMPRODUCT(('ILC Report'!$A$2:$A$8000='Active WWML'!$A195)*('ILC Report'!$BB$2:$BB$8000='Active WWML'!Q$4)*('ILC Report'!$F$2:$F$8000))</f>
        <v>0</v>
      </c>
      <c r="R195" s="28">
        <f>SUMPRODUCT(('ILC Report'!$A$2:$A$8000='Active WWML'!$A195)*('ILC Report'!$BB$2:$BB$8000='Active WWML'!R$4)*('ILC Report'!$F$2:$F$8000))</f>
        <v>0</v>
      </c>
      <c r="S195" s="28">
        <f>SUMPRODUCT(('ILC Report'!$A$2:$A$8000='Active WWML'!$A195)*('ILC Report'!$BB$2:$BB$8000='Active WWML'!S$4)*('ILC Report'!$F$2:$F$8000))</f>
        <v>0</v>
      </c>
      <c r="T195" s="28">
        <f>SUMPRODUCT(('ILC Report'!$A$2:$A$8000='Active WWML'!$A195)*('ILC Report'!$BB$2:$BB$8000='Active WWML'!T$4)*('ILC Report'!$F$2:$F$8000))</f>
        <v>0</v>
      </c>
      <c r="U195" s="28">
        <f>SUMPRODUCT(('ILC Report'!$A$2:$A$8000='Active WWML'!$A195)*('ILC Report'!$BB$2:$BB$8000='Active WWML'!U$4)*('ILC Report'!$F$2:$F$8000))</f>
        <v>0</v>
      </c>
      <c r="V195" s="28">
        <f>SUMPRODUCT(('ILC Report'!$A$2:$A$8000='Active WWML'!$A195)*('ILC Report'!$BB$2:$BB$8000='Active WWML'!V$4)*('ILC Report'!$F$2:$F$8000))</f>
        <v>0</v>
      </c>
      <c r="W195" s="28">
        <f>SUMPRODUCT(('ILC Report'!$A$2:$A$8000='Active WWML'!$A195)*('ILC Report'!$BB$2:$BB$8000='Active WWML'!W$4)*('ILC Report'!$F$2:$F$8000))</f>
        <v>0</v>
      </c>
      <c r="X195" s="28">
        <f>SUMPRODUCT(('ILC Report'!$A$2:$A$8000='Active WWML'!$A195)*('ILC Report'!$BB$2:$BB$8000='Active WWML'!X$4)*('ILC Report'!$F$2:$F$8000))</f>
        <v>0</v>
      </c>
      <c r="Y195" s="28">
        <f>SUMPRODUCT(('ILC Report'!$A$2:$A$8000='Active WWML'!$A195)*('ILC Report'!$BB$2:$BB$8000='Active WWML'!Y$4)*('ILC Report'!$F$2:$F$8000))</f>
        <v>0</v>
      </c>
      <c r="Z195" s="28">
        <f>SUMPRODUCT(('ILC Report'!$A$2:$A$8000='Active WWML'!$A195)*('ILC Report'!$BB$2:$BB$8000='Active WWML'!Z$4)*('ILC Report'!$F$2:$F$8000))</f>
        <v>0</v>
      </c>
      <c r="AA195" s="28">
        <f>SUMPRODUCT(('ILC Report'!$A$2:$A$8000='Active WWML'!$A195)*('ILC Report'!$BB$2:$BB$8000='Active WWML'!AA$4)*('ILC Report'!$F$2:$F$8000))</f>
        <v>0</v>
      </c>
      <c r="AB195" s="28">
        <f>SUMPRODUCT(('ILC Report'!$A$2:$A$8000='Active WWML'!$A195)*('ILC Report'!$BB$2:$BB$8000='Active WWML'!AB$4)*('ILC Report'!$F$2:$F$8000))</f>
        <v>0</v>
      </c>
      <c r="AC195" s="28">
        <f>SUMPRODUCT(('ILC Report'!$A$2:$A$8000='Active WWML'!$A195)*('ILC Report'!$BB$2:$BB$8000='Active WWML'!AC$4)*('ILC Report'!$F$2:$F$8000))</f>
        <v>0</v>
      </c>
      <c r="AD195" s="28">
        <f>SUMPRODUCT(('ILC Report'!$A$2:$A$8000='Active WWML'!$A195)*('ILC Report'!$BB$2:$BB$8000='Active WWML'!AD$4)*('ILC Report'!$F$2:$F$8000))</f>
        <v>0</v>
      </c>
      <c r="AE195" s="28">
        <f>SUMPRODUCT(('ILC Report'!$A$2:$A$8000='Active WWML'!$A195)*('ILC Report'!$BB$2:$BB$8000='Active WWML'!AE$4)*('ILC Report'!$F$2:$F$8000))</f>
        <v>0</v>
      </c>
      <c r="AG195" s="28">
        <f>SUMPRODUCT(('ILC Report'!$A$2:$A$8000='Active WWML'!$A195)*('ILC Report'!$H$2:$H$8000='Active WWML'!AG$4)*('ILC Report'!$F$2:$F$8000))</f>
        <v>0</v>
      </c>
      <c r="AH195" s="28">
        <f>SUMPRODUCT(('ILC Report'!$A$2:$A$8000='Active WWML'!$A195)*('ILC Report'!$H$2:$H$8000='Active WWML'!AH$4)*('ILC Report'!$F$2:$F$8000))</f>
        <v>0</v>
      </c>
      <c r="AI195" s="28">
        <f>SUMPRODUCT(('ILC Report'!$A$2:$A$8000='Active WWML'!$A195)*('ILC Report'!$H$2:$H$8000='Active WWML'!AI$4)*('ILC Report'!$F$2:$F$8000))</f>
        <v>0</v>
      </c>
      <c r="AJ195" s="28">
        <f>SUMPRODUCT(('ILC Report'!$A$2:$A$8000='Active WWML'!$A195)*('ILC Report'!$H$2:$H$8000='Active WWML'!AJ$4)*('ILC Report'!$F$2:$F$8000))</f>
        <v>0</v>
      </c>
      <c r="AK195" s="28">
        <f t="shared" si="11"/>
        <v>0</v>
      </c>
    </row>
    <row r="196" spans="1:37" x14ac:dyDescent="0.3">
      <c r="A196" s="40" t="s">
        <v>1535</v>
      </c>
      <c r="B196" s="11" t="s">
        <v>1540</v>
      </c>
      <c r="C196" s="11" t="s">
        <v>1236</v>
      </c>
      <c r="D196" s="11" t="s">
        <v>1185</v>
      </c>
      <c r="E196" s="11" t="s">
        <v>1680</v>
      </c>
      <c r="G196" s="28">
        <f>SUMPRODUCT(('ILC Report'!$A$2:$A$8000='Active WWML'!$A196)*('ILC Report'!$BA$2:$BA$8000='Active WWML'!G$4)*('ILC Report'!$F$2:$F$8000))</f>
        <v>0</v>
      </c>
      <c r="H196" s="28">
        <f>SUMPRODUCT(('ILC Report'!$A$2:$A$8000='Active WWML'!$A196)*('ILC Report'!$BA$2:$BA$8000='Active WWML'!H$4)*('ILC Report'!$F$2:$F$8000))</f>
        <v>0</v>
      </c>
      <c r="I196" s="28">
        <f>SUMPRODUCT(('ILC Report'!$A$2:$A$8000='Active WWML'!$A196)*('ILC Report'!$BA$2:$BA$8000='Active WWML'!I$4)*('ILC Report'!$F$2:$F$8000))</f>
        <v>0</v>
      </c>
      <c r="K196" s="28" t="str">
        <f t="shared" si="8"/>
        <v>0</v>
      </c>
      <c r="L196" s="28" t="str">
        <f t="shared" si="9"/>
        <v>0</v>
      </c>
      <c r="M196" s="28" t="str">
        <f t="shared" si="10"/>
        <v>0</v>
      </c>
      <c r="O196" s="28">
        <f>SUMPRODUCT(('ILC Report'!$A$2:$A$8000='Active WWML'!$A196)*('ILC Report'!$BB$2:$BB$8000='Active WWML'!O$4)*('ILC Report'!$F$2:$F$8000))</f>
        <v>0</v>
      </c>
      <c r="P196" s="28">
        <f>SUMPRODUCT(('ILC Report'!$A$2:$A$8000='Active WWML'!$A196)*('ILC Report'!$BB$2:$BB$8000='Active WWML'!P$4)*('ILC Report'!$F$2:$F$8000))</f>
        <v>0</v>
      </c>
      <c r="Q196" s="28">
        <f>SUMPRODUCT(('ILC Report'!$A$2:$A$8000='Active WWML'!$A196)*('ILC Report'!$BB$2:$BB$8000='Active WWML'!Q$4)*('ILC Report'!$F$2:$F$8000))</f>
        <v>0</v>
      </c>
      <c r="R196" s="28">
        <f>SUMPRODUCT(('ILC Report'!$A$2:$A$8000='Active WWML'!$A196)*('ILC Report'!$BB$2:$BB$8000='Active WWML'!R$4)*('ILC Report'!$F$2:$F$8000))</f>
        <v>0</v>
      </c>
      <c r="S196" s="28">
        <f>SUMPRODUCT(('ILC Report'!$A$2:$A$8000='Active WWML'!$A196)*('ILC Report'!$BB$2:$BB$8000='Active WWML'!S$4)*('ILC Report'!$F$2:$F$8000))</f>
        <v>0</v>
      </c>
      <c r="T196" s="28">
        <f>SUMPRODUCT(('ILC Report'!$A$2:$A$8000='Active WWML'!$A196)*('ILC Report'!$BB$2:$BB$8000='Active WWML'!T$4)*('ILC Report'!$F$2:$F$8000))</f>
        <v>0</v>
      </c>
      <c r="U196" s="28">
        <f>SUMPRODUCT(('ILC Report'!$A$2:$A$8000='Active WWML'!$A196)*('ILC Report'!$BB$2:$BB$8000='Active WWML'!U$4)*('ILC Report'!$F$2:$F$8000))</f>
        <v>0</v>
      </c>
      <c r="V196" s="28">
        <f>SUMPRODUCT(('ILC Report'!$A$2:$A$8000='Active WWML'!$A196)*('ILC Report'!$BB$2:$BB$8000='Active WWML'!V$4)*('ILC Report'!$F$2:$F$8000))</f>
        <v>0</v>
      </c>
      <c r="W196" s="28">
        <f>SUMPRODUCT(('ILC Report'!$A$2:$A$8000='Active WWML'!$A196)*('ILC Report'!$BB$2:$BB$8000='Active WWML'!W$4)*('ILC Report'!$F$2:$F$8000))</f>
        <v>0</v>
      </c>
      <c r="X196" s="28">
        <f>SUMPRODUCT(('ILC Report'!$A$2:$A$8000='Active WWML'!$A196)*('ILC Report'!$BB$2:$BB$8000='Active WWML'!X$4)*('ILC Report'!$F$2:$F$8000))</f>
        <v>0</v>
      </c>
      <c r="Y196" s="28">
        <f>SUMPRODUCT(('ILC Report'!$A$2:$A$8000='Active WWML'!$A196)*('ILC Report'!$BB$2:$BB$8000='Active WWML'!Y$4)*('ILC Report'!$F$2:$F$8000))</f>
        <v>0</v>
      </c>
      <c r="Z196" s="28">
        <f>SUMPRODUCT(('ILC Report'!$A$2:$A$8000='Active WWML'!$A196)*('ILC Report'!$BB$2:$BB$8000='Active WWML'!Z$4)*('ILC Report'!$F$2:$F$8000))</f>
        <v>0</v>
      </c>
      <c r="AA196" s="28">
        <f>SUMPRODUCT(('ILC Report'!$A$2:$A$8000='Active WWML'!$A196)*('ILC Report'!$BB$2:$BB$8000='Active WWML'!AA$4)*('ILC Report'!$F$2:$F$8000))</f>
        <v>0</v>
      </c>
      <c r="AB196" s="28">
        <f>SUMPRODUCT(('ILC Report'!$A$2:$A$8000='Active WWML'!$A196)*('ILC Report'!$BB$2:$BB$8000='Active WWML'!AB$4)*('ILC Report'!$F$2:$F$8000))</f>
        <v>0</v>
      </c>
      <c r="AC196" s="28">
        <f>SUMPRODUCT(('ILC Report'!$A$2:$A$8000='Active WWML'!$A196)*('ILC Report'!$BB$2:$BB$8000='Active WWML'!AC$4)*('ILC Report'!$F$2:$F$8000))</f>
        <v>0</v>
      </c>
      <c r="AD196" s="28">
        <f>SUMPRODUCT(('ILC Report'!$A$2:$A$8000='Active WWML'!$A196)*('ILC Report'!$BB$2:$BB$8000='Active WWML'!AD$4)*('ILC Report'!$F$2:$F$8000))</f>
        <v>0</v>
      </c>
      <c r="AE196" s="28">
        <f>SUMPRODUCT(('ILC Report'!$A$2:$A$8000='Active WWML'!$A196)*('ILC Report'!$BB$2:$BB$8000='Active WWML'!AE$4)*('ILC Report'!$F$2:$F$8000))</f>
        <v>0</v>
      </c>
      <c r="AG196" s="28">
        <f>SUMPRODUCT(('ILC Report'!$A$2:$A$8000='Active WWML'!$A196)*('ILC Report'!$H$2:$H$8000='Active WWML'!AG$4)*('ILC Report'!$F$2:$F$8000))</f>
        <v>0</v>
      </c>
      <c r="AH196" s="28">
        <f>SUMPRODUCT(('ILC Report'!$A$2:$A$8000='Active WWML'!$A196)*('ILC Report'!$H$2:$H$8000='Active WWML'!AH$4)*('ILC Report'!$F$2:$F$8000))</f>
        <v>0</v>
      </c>
      <c r="AI196" s="28">
        <f>SUMPRODUCT(('ILC Report'!$A$2:$A$8000='Active WWML'!$A196)*('ILC Report'!$H$2:$H$8000='Active WWML'!AI$4)*('ILC Report'!$F$2:$F$8000))</f>
        <v>0</v>
      </c>
      <c r="AJ196" s="28">
        <f>SUMPRODUCT(('ILC Report'!$A$2:$A$8000='Active WWML'!$A196)*('ILC Report'!$H$2:$H$8000='Active WWML'!AJ$4)*('ILC Report'!$F$2:$F$8000))</f>
        <v>0</v>
      </c>
      <c r="AK196" s="28">
        <f t="shared" si="11"/>
        <v>0</v>
      </c>
    </row>
    <row r="197" spans="1:37" x14ac:dyDescent="0.3">
      <c r="A197" s="40">
        <v>733454</v>
      </c>
      <c r="B197" s="11" t="s">
        <v>1211</v>
      </c>
      <c r="C197" s="11" t="s">
        <v>409</v>
      </c>
      <c r="D197" s="11" t="s">
        <v>1155</v>
      </c>
      <c r="E197" s="11" t="s">
        <v>1156</v>
      </c>
      <c r="G197" s="28">
        <f>SUMPRODUCT(('ILC Report'!$A$2:$A$8000='Active WWML'!$A197)*('ILC Report'!$BA$2:$BA$8000='Active WWML'!G$4)*('ILC Report'!$F$2:$F$8000))</f>
        <v>0</v>
      </c>
      <c r="H197" s="28">
        <f>SUMPRODUCT(('ILC Report'!$A$2:$A$8000='Active WWML'!$A197)*('ILC Report'!$BA$2:$BA$8000='Active WWML'!H$4)*('ILC Report'!$F$2:$F$8000))</f>
        <v>0</v>
      </c>
      <c r="I197" s="28">
        <f>SUMPRODUCT(('ILC Report'!$A$2:$A$8000='Active WWML'!$A197)*('ILC Report'!$BA$2:$BA$8000='Active WWML'!I$4)*('ILC Report'!$F$2:$F$8000))</f>
        <v>0</v>
      </c>
      <c r="K197" s="28" t="str">
        <f t="shared" ref="K197:K209" si="12">IF(G197=0,"0",IF(G197&gt;0,"1"))</f>
        <v>0</v>
      </c>
      <c r="L197" s="28" t="str">
        <f t="shared" ref="L197:L209" si="13">IF(H197=0,"0",IF(H197&gt;0,"1"))</f>
        <v>0</v>
      </c>
      <c r="M197" s="28" t="str">
        <f t="shared" ref="M197:M209" si="14">IF(I197=0,"0",IF(I197&gt;0,"1"))</f>
        <v>0</v>
      </c>
      <c r="O197" s="28">
        <f>SUMPRODUCT(('ILC Report'!$A$2:$A$8000='Active WWML'!$A197)*('ILC Report'!$BB$2:$BB$8000='Active WWML'!O$4)*('ILC Report'!$F$2:$F$8000))</f>
        <v>0</v>
      </c>
      <c r="P197" s="28">
        <f>SUMPRODUCT(('ILC Report'!$A$2:$A$8000='Active WWML'!$A197)*('ILC Report'!$BB$2:$BB$8000='Active WWML'!P$4)*('ILC Report'!$F$2:$F$8000))</f>
        <v>0</v>
      </c>
      <c r="Q197" s="28">
        <f>SUMPRODUCT(('ILC Report'!$A$2:$A$8000='Active WWML'!$A197)*('ILC Report'!$BB$2:$BB$8000='Active WWML'!Q$4)*('ILC Report'!$F$2:$F$8000))</f>
        <v>0</v>
      </c>
      <c r="R197" s="28">
        <f>SUMPRODUCT(('ILC Report'!$A$2:$A$8000='Active WWML'!$A197)*('ILC Report'!$BB$2:$BB$8000='Active WWML'!R$4)*('ILC Report'!$F$2:$F$8000))</f>
        <v>0</v>
      </c>
      <c r="S197" s="28">
        <f>SUMPRODUCT(('ILC Report'!$A$2:$A$8000='Active WWML'!$A197)*('ILC Report'!$BB$2:$BB$8000='Active WWML'!S$4)*('ILC Report'!$F$2:$F$8000))</f>
        <v>0</v>
      </c>
      <c r="T197" s="28">
        <f>SUMPRODUCT(('ILC Report'!$A$2:$A$8000='Active WWML'!$A197)*('ILC Report'!$BB$2:$BB$8000='Active WWML'!T$4)*('ILC Report'!$F$2:$F$8000))</f>
        <v>0</v>
      </c>
      <c r="U197" s="28">
        <f>SUMPRODUCT(('ILC Report'!$A$2:$A$8000='Active WWML'!$A197)*('ILC Report'!$BB$2:$BB$8000='Active WWML'!U$4)*('ILC Report'!$F$2:$F$8000))</f>
        <v>0</v>
      </c>
      <c r="V197" s="28">
        <f>SUMPRODUCT(('ILC Report'!$A$2:$A$8000='Active WWML'!$A197)*('ILC Report'!$BB$2:$BB$8000='Active WWML'!V$4)*('ILC Report'!$F$2:$F$8000))</f>
        <v>0</v>
      </c>
      <c r="W197" s="28">
        <f>SUMPRODUCT(('ILC Report'!$A$2:$A$8000='Active WWML'!$A197)*('ILC Report'!$BB$2:$BB$8000='Active WWML'!W$4)*('ILC Report'!$F$2:$F$8000))</f>
        <v>0</v>
      </c>
      <c r="X197" s="28">
        <f>SUMPRODUCT(('ILC Report'!$A$2:$A$8000='Active WWML'!$A197)*('ILC Report'!$BB$2:$BB$8000='Active WWML'!X$4)*('ILC Report'!$F$2:$F$8000))</f>
        <v>0</v>
      </c>
      <c r="Y197" s="28">
        <f>SUMPRODUCT(('ILC Report'!$A$2:$A$8000='Active WWML'!$A197)*('ILC Report'!$BB$2:$BB$8000='Active WWML'!Y$4)*('ILC Report'!$F$2:$F$8000))</f>
        <v>0</v>
      </c>
      <c r="Z197" s="28">
        <f>SUMPRODUCT(('ILC Report'!$A$2:$A$8000='Active WWML'!$A197)*('ILC Report'!$BB$2:$BB$8000='Active WWML'!Z$4)*('ILC Report'!$F$2:$F$8000))</f>
        <v>0</v>
      </c>
      <c r="AA197" s="28">
        <f>SUMPRODUCT(('ILC Report'!$A$2:$A$8000='Active WWML'!$A197)*('ILC Report'!$BB$2:$BB$8000='Active WWML'!AA$4)*('ILC Report'!$F$2:$F$8000))</f>
        <v>0</v>
      </c>
      <c r="AB197" s="28">
        <f>SUMPRODUCT(('ILC Report'!$A$2:$A$8000='Active WWML'!$A197)*('ILC Report'!$BB$2:$BB$8000='Active WWML'!AB$4)*('ILC Report'!$F$2:$F$8000))</f>
        <v>0</v>
      </c>
      <c r="AC197" s="28">
        <f>SUMPRODUCT(('ILC Report'!$A$2:$A$8000='Active WWML'!$A197)*('ILC Report'!$BB$2:$BB$8000='Active WWML'!AC$4)*('ILC Report'!$F$2:$F$8000))</f>
        <v>0</v>
      </c>
      <c r="AD197" s="28">
        <f>SUMPRODUCT(('ILC Report'!$A$2:$A$8000='Active WWML'!$A197)*('ILC Report'!$BB$2:$BB$8000='Active WWML'!AD$4)*('ILC Report'!$F$2:$F$8000))</f>
        <v>0</v>
      </c>
      <c r="AE197" s="28">
        <f>SUMPRODUCT(('ILC Report'!$A$2:$A$8000='Active WWML'!$A197)*('ILC Report'!$BB$2:$BB$8000='Active WWML'!AE$4)*('ILC Report'!$F$2:$F$8000))</f>
        <v>0</v>
      </c>
      <c r="AG197" s="28">
        <f>SUMPRODUCT(('ILC Report'!$A$2:$A$8000='Active WWML'!$A197)*('ILC Report'!$H$2:$H$8000='Active WWML'!AG$4)*('ILC Report'!$F$2:$F$8000))</f>
        <v>0</v>
      </c>
      <c r="AH197" s="28">
        <f>SUMPRODUCT(('ILC Report'!$A$2:$A$8000='Active WWML'!$A197)*('ILC Report'!$H$2:$H$8000='Active WWML'!AH$4)*('ILC Report'!$F$2:$F$8000))</f>
        <v>0</v>
      </c>
      <c r="AI197" s="28">
        <f>SUMPRODUCT(('ILC Report'!$A$2:$A$8000='Active WWML'!$A197)*('ILC Report'!$H$2:$H$8000='Active WWML'!AI$4)*('ILC Report'!$F$2:$F$8000))</f>
        <v>0</v>
      </c>
      <c r="AJ197" s="28">
        <f>SUMPRODUCT(('ILC Report'!$A$2:$A$8000='Active WWML'!$A197)*('ILC Report'!$H$2:$H$8000='Active WWML'!AJ$4)*('ILC Report'!$F$2:$F$8000))</f>
        <v>0</v>
      </c>
      <c r="AK197" s="28">
        <f t="shared" si="11"/>
        <v>0</v>
      </c>
    </row>
    <row r="198" spans="1:37" x14ac:dyDescent="0.3">
      <c r="A198" s="40" t="s">
        <v>944</v>
      </c>
      <c r="B198" s="11" t="s">
        <v>1326</v>
      </c>
      <c r="C198" s="11" t="s">
        <v>1158</v>
      </c>
      <c r="D198" s="11" t="s">
        <v>1155</v>
      </c>
      <c r="E198" s="11" t="s">
        <v>1156</v>
      </c>
      <c r="G198" s="28">
        <f>SUMPRODUCT(('ILC Report'!$A$2:$A$8000='Active WWML'!$A198)*('ILC Report'!$BA$2:$BA$8000='Active WWML'!G$4)*('ILC Report'!$F$2:$F$8000))</f>
        <v>0</v>
      </c>
      <c r="H198" s="28">
        <f>SUMPRODUCT(('ILC Report'!$A$2:$A$8000='Active WWML'!$A198)*('ILC Report'!$BA$2:$BA$8000='Active WWML'!H$4)*('ILC Report'!$F$2:$F$8000))</f>
        <v>0</v>
      </c>
      <c r="I198" s="28">
        <f>SUMPRODUCT(('ILC Report'!$A$2:$A$8000='Active WWML'!$A198)*('ILC Report'!$BA$2:$BA$8000='Active WWML'!I$4)*('ILC Report'!$F$2:$F$8000))</f>
        <v>0</v>
      </c>
      <c r="K198" s="28" t="str">
        <f t="shared" si="12"/>
        <v>0</v>
      </c>
      <c r="L198" s="28" t="str">
        <f t="shared" si="13"/>
        <v>0</v>
      </c>
      <c r="M198" s="28" t="str">
        <f t="shared" si="14"/>
        <v>0</v>
      </c>
      <c r="O198" s="28">
        <f>SUMPRODUCT(('ILC Report'!$A$2:$A$8000='Active WWML'!$A198)*('ILC Report'!$BB$2:$BB$8000='Active WWML'!O$4)*('ILC Report'!$F$2:$F$8000))</f>
        <v>0</v>
      </c>
      <c r="P198" s="28">
        <f>SUMPRODUCT(('ILC Report'!$A$2:$A$8000='Active WWML'!$A198)*('ILC Report'!$BB$2:$BB$8000='Active WWML'!P$4)*('ILC Report'!$F$2:$F$8000))</f>
        <v>0</v>
      </c>
      <c r="Q198" s="28">
        <f>SUMPRODUCT(('ILC Report'!$A$2:$A$8000='Active WWML'!$A198)*('ILC Report'!$BB$2:$BB$8000='Active WWML'!Q$4)*('ILC Report'!$F$2:$F$8000))</f>
        <v>0</v>
      </c>
      <c r="R198" s="28">
        <f>SUMPRODUCT(('ILC Report'!$A$2:$A$8000='Active WWML'!$A198)*('ILC Report'!$BB$2:$BB$8000='Active WWML'!R$4)*('ILC Report'!$F$2:$F$8000))</f>
        <v>0</v>
      </c>
      <c r="S198" s="28">
        <f>SUMPRODUCT(('ILC Report'!$A$2:$A$8000='Active WWML'!$A198)*('ILC Report'!$BB$2:$BB$8000='Active WWML'!S$4)*('ILC Report'!$F$2:$F$8000))</f>
        <v>0</v>
      </c>
      <c r="T198" s="28">
        <f>SUMPRODUCT(('ILC Report'!$A$2:$A$8000='Active WWML'!$A198)*('ILC Report'!$BB$2:$BB$8000='Active WWML'!T$4)*('ILC Report'!$F$2:$F$8000))</f>
        <v>0</v>
      </c>
      <c r="U198" s="28">
        <f>SUMPRODUCT(('ILC Report'!$A$2:$A$8000='Active WWML'!$A198)*('ILC Report'!$BB$2:$BB$8000='Active WWML'!U$4)*('ILC Report'!$F$2:$F$8000))</f>
        <v>0</v>
      </c>
      <c r="V198" s="28">
        <f>SUMPRODUCT(('ILC Report'!$A$2:$A$8000='Active WWML'!$A198)*('ILC Report'!$BB$2:$BB$8000='Active WWML'!V$4)*('ILC Report'!$F$2:$F$8000))</f>
        <v>0</v>
      </c>
      <c r="W198" s="28">
        <f>SUMPRODUCT(('ILC Report'!$A$2:$A$8000='Active WWML'!$A198)*('ILC Report'!$BB$2:$BB$8000='Active WWML'!W$4)*('ILC Report'!$F$2:$F$8000))</f>
        <v>0</v>
      </c>
      <c r="X198" s="28">
        <f>SUMPRODUCT(('ILC Report'!$A$2:$A$8000='Active WWML'!$A198)*('ILC Report'!$BB$2:$BB$8000='Active WWML'!X$4)*('ILC Report'!$F$2:$F$8000))</f>
        <v>0</v>
      </c>
      <c r="Y198" s="28">
        <f>SUMPRODUCT(('ILC Report'!$A$2:$A$8000='Active WWML'!$A198)*('ILC Report'!$BB$2:$BB$8000='Active WWML'!Y$4)*('ILC Report'!$F$2:$F$8000))</f>
        <v>0</v>
      </c>
      <c r="Z198" s="28">
        <f>SUMPRODUCT(('ILC Report'!$A$2:$A$8000='Active WWML'!$A198)*('ILC Report'!$BB$2:$BB$8000='Active WWML'!Z$4)*('ILC Report'!$F$2:$F$8000))</f>
        <v>0</v>
      </c>
      <c r="AA198" s="28">
        <f>SUMPRODUCT(('ILC Report'!$A$2:$A$8000='Active WWML'!$A198)*('ILC Report'!$BB$2:$BB$8000='Active WWML'!AA$4)*('ILC Report'!$F$2:$F$8000))</f>
        <v>0</v>
      </c>
      <c r="AB198" s="28">
        <f>SUMPRODUCT(('ILC Report'!$A$2:$A$8000='Active WWML'!$A198)*('ILC Report'!$BB$2:$BB$8000='Active WWML'!AB$4)*('ILC Report'!$F$2:$F$8000))</f>
        <v>0</v>
      </c>
      <c r="AC198" s="28">
        <f>SUMPRODUCT(('ILC Report'!$A$2:$A$8000='Active WWML'!$A198)*('ILC Report'!$BB$2:$BB$8000='Active WWML'!AC$4)*('ILC Report'!$F$2:$F$8000))</f>
        <v>0</v>
      </c>
      <c r="AD198" s="28">
        <f>SUMPRODUCT(('ILC Report'!$A$2:$A$8000='Active WWML'!$A198)*('ILC Report'!$BB$2:$BB$8000='Active WWML'!AD$4)*('ILC Report'!$F$2:$F$8000))</f>
        <v>0</v>
      </c>
      <c r="AE198" s="28">
        <f>SUMPRODUCT(('ILC Report'!$A$2:$A$8000='Active WWML'!$A198)*('ILC Report'!$BB$2:$BB$8000='Active WWML'!AE$4)*('ILC Report'!$F$2:$F$8000))</f>
        <v>0</v>
      </c>
      <c r="AG198" s="28">
        <f>SUMPRODUCT(('ILC Report'!$A$2:$A$8000='Active WWML'!$A198)*('ILC Report'!$H$2:$H$8000='Active WWML'!AG$4)*('ILC Report'!$F$2:$F$8000))</f>
        <v>0</v>
      </c>
      <c r="AH198" s="28">
        <f>SUMPRODUCT(('ILC Report'!$A$2:$A$8000='Active WWML'!$A198)*('ILC Report'!$H$2:$H$8000='Active WWML'!AH$4)*('ILC Report'!$F$2:$F$8000))</f>
        <v>0</v>
      </c>
      <c r="AI198" s="28">
        <f>SUMPRODUCT(('ILC Report'!$A$2:$A$8000='Active WWML'!$A198)*('ILC Report'!$H$2:$H$8000='Active WWML'!AI$4)*('ILC Report'!$F$2:$F$8000))</f>
        <v>0</v>
      </c>
      <c r="AJ198" s="28">
        <f>SUMPRODUCT(('ILC Report'!$A$2:$A$8000='Active WWML'!$A198)*('ILC Report'!$H$2:$H$8000='Active WWML'!AJ$4)*('ILC Report'!$F$2:$F$8000))</f>
        <v>0</v>
      </c>
      <c r="AK198" s="28">
        <f t="shared" ref="AK198:AK209" si="15">SUM(AG198:AJ198)</f>
        <v>0</v>
      </c>
    </row>
    <row r="199" spans="1:37" x14ac:dyDescent="0.3">
      <c r="A199" s="40" t="s">
        <v>953</v>
      </c>
      <c r="B199" s="11" t="s">
        <v>1279</v>
      </c>
      <c r="C199" s="11" t="s">
        <v>1163</v>
      </c>
      <c r="D199" s="11" t="s">
        <v>1155</v>
      </c>
      <c r="E199" s="11" t="s">
        <v>1156</v>
      </c>
      <c r="G199" s="28">
        <f>SUMPRODUCT(('ILC Report'!$A$2:$A$8000='Active WWML'!$A199)*('ILC Report'!$BA$2:$BA$8000='Active WWML'!G$4)*('ILC Report'!$F$2:$F$8000))</f>
        <v>0</v>
      </c>
      <c r="H199" s="28">
        <f>SUMPRODUCT(('ILC Report'!$A$2:$A$8000='Active WWML'!$A199)*('ILC Report'!$BA$2:$BA$8000='Active WWML'!H$4)*('ILC Report'!$F$2:$F$8000))</f>
        <v>0</v>
      </c>
      <c r="I199" s="28">
        <f>SUMPRODUCT(('ILC Report'!$A$2:$A$8000='Active WWML'!$A199)*('ILC Report'!$BA$2:$BA$8000='Active WWML'!I$4)*('ILC Report'!$F$2:$F$8000))</f>
        <v>0</v>
      </c>
      <c r="K199" s="28" t="str">
        <f t="shared" si="12"/>
        <v>0</v>
      </c>
      <c r="L199" s="28" t="str">
        <f t="shared" si="13"/>
        <v>0</v>
      </c>
      <c r="M199" s="28" t="str">
        <f t="shared" si="14"/>
        <v>0</v>
      </c>
      <c r="O199" s="28">
        <f>SUMPRODUCT(('ILC Report'!$A$2:$A$8000='Active WWML'!$A199)*('ILC Report'!$BB$2:$BB$8000='Active WWML'!O$4)*('ILC Report'!$F$2:$F$8000))</f>
        <v>0</v>
      </c>
      <c r="P199" s="28">
        <f>SUMPRODUCT(('ILC Report'!$A$2:$A$8000='Active WWML'!$A199)*('ILC Report'!$BB$2:$BB$8000='Active WWML'!P$4)*('ILC Report'!$F$2:$F$8000))</f>
        <v>0</v>
      </c>
      <c r="Q199" s="28">
        <f>SUMPRODUCT(('ILC Report'!$A$2:$A$8000='Active WWML'!$A199)*('ILC Report'!$BB$2:$BB$8000='Active WWML'!Q$4)*('ILC Report'!$F$2:$F$8000))</f>
        <v>0</v>
      </c>
      <c r="R199" s="28">
        <f>SUMPRODUCT(('ILC Report'!$A$2:$A$8000='Active WWML'!$A199)*('ILC Report'!$BB$2:$BB$8000='Active WWML'!R$4)*('ILC Report'!$F$2:$F$8000))</f>
        <v>0</v>
      </c>
      <c r="S199" s="28">
        <f>SUMPRODUCT(('ILC Report'!$A$2:$A$8000='Active WWML'!$A199)*('ILC Report'!$BB$2:$BB$8000='Active WWML'!S$4)*('ILC Report'!$F$2:$F$8000))</f>
        <v>0</v>
      </c>
      <c r="T199" s="28">
        <f>SUMPRODUCT(('ILC Report'!$A$2:$A$8000='Active WWML'!$A199)*('ILC Report'!$BB$2:$BB$8000='Active WWML'!T$4)*('ILC Report'!$F$2:$F$8000))</f>
        <v>0</v>
      </c>
      <c r="U199" s="28">
        <f>SUMPRODUCT(('ILC Report'!$A$2:$A$8000='Active WWML'!$A199)*('ILC Report'!$BB$2:$BB$8000='Active WWML'!U$4)*('ILC Report'!$F$2:$F$8000))</f>
        <v>0</v>
      </c>
      <c r="V199" s="28">
        <f>SUMPRODUCT(('ILC Report'!$A$2:$A$8000='Active WWML'!$A199)*('ILC Report'!$BB$2:$BB$8000='Active WWML'!V$4)*('ILC Report'!$F$2:$F$8000))</f>
        <v>0</v>
      </c>
      <c r="W199" s="28">
        <f>SUMPRODUCT(('ILC Report'!$A$2:$A$8000='Active WWML'!$A199)*('ILC Report'!$BB$2:$BB$8000='Active WWML'!W$4)*('ILC Report'!$F$2:$F$8000))</f>
        <v>0</v>
      </c>
      <c r="X199" s="28">
        <f>SUMPRODUCT(('ILC Report'!$A$2:$A$8000='Active WWML'!$A199)*('ILC Report'!$BB$2:$BB$8000='Active WWML'!X$4)*('ILC Report'!$F$2:$F$8000))</f>
        <v>0</v>
      </c>
      <c r="Y199" s="28">
        <f>SUMPRODUCT(('ILC Report'!$A$2:$A$8000='Active WWML'!$A199)*('ILC Report'!$BB$2:$BB$8000='Active WWML'!Y$4)*('ILC Report'!$F$2:$F$8000))</f>
        <v>0</v>
      </c>
      <c r="Z199" s="28">
        <f>SUMPRODUCT(('ILC Report'!$A$2:$A$8000='Active WWML'!$A199)*('ILC Report'!$BB$2:$BB$8000='Active WWML'!Z$4)*('ILC Report'!$F$2:$F$8000))</f>
        <v>0</v>
      </c>
      <c r="AA199" s="28">
        <f>SUMPRODUCT(('ILC Report'!$A$2:$A$8000='Active WWML'!$A199)*('ILC Report'!$BB$2:$BB$8000='Active WWML'!AA$4)*('ILC Report'!$F$2:$F$8000))</f>
        <v>0</v>
      </c>
      <c r="AB199" s="28">
        <f>SUMPRODUCT(('ILC Report'!$A$2:$A$8000='Active WWML'!$A199)*('ILC Report'!$BB$2:$BB$8000='Active WWML'!AB$4)*('ILC Report'!$F$2:$F$8000))</f>
        <v>0</v>
      </c>
      <c r="AC199" s="28">
        <f>SUMPRODUCT(('ILC Report'!$A$2:$A$8000='Active WWML'!$A199)*('ILC Report'!$BB$2:$BB$8000='Active WWML'!AC$4)*('ILC Report'!$F$2:$F$8000))</f>
        <v>0</v>
      </c>
      <c r="AD199" s="28">
        <f>SUMPRODUCT(('ILC Report'!$A$2:$A$8000='Active WWML'!$A199)*('ILC Report'!$BB$2:$BB$8000='Active WWML'!AD$4)*('ILC Report'!$F$2:$F$8000))</f>
        <v>0</v>
      </c>
      <c r="AE199" s="28">
        <f>SUMPRODUCT(('ILC Report'!$A$2:$A$8000='Active WWML'!$A199)*('ILC Report'!$BB$2:$BB$8000='Active WWML'!AE$4)*('ILC Report'!$F$2:$F$8000))</f>
        <v>0</v>
      </c>
      <c r="AG199" s="28">
        <f>SUMPRODUCT(('ILC Report'!$A$2:$A$8000='Active WWML'!$A199)*('ILC Report'!$H$2:$H$8000='Active WWML'!AG$4)*('ILC Report'!$F$2:$F$8000))</f>
        <v>0</v>
      </c>
      <c r="AH199" s="28">
        <f>SUMPRODUCT(('ILC Report'!$A$2:$A$8000='Active WWML'!$A199)*('ILC Report'!$H$2:$H$8000='Active WWML'!AH$4)*('ILC Report'!$F$2:$F$8000))</f>
        <v>0</v>
      </c>
      <c r="AI199" s="28">
        <f>SUMPRODUCT(('ILC Report'!$A$2:$A$8000='Active WWML'!$A199)*('ILC Report'!$H$2:$H$8000='Active WWML'!AI$4)*('ILC Report'!$F$2:$F$8000))</f>
        <v>0</v>
      </c>
      <c r="AJ199" s="28">
        <f>SUMPRODUCT(('ILC Report'!$A$2:$A$8000='Active WWML'!$A199)*('ILC Report'!$H$2:$H$8000='Active WWML'!AJ$4)*('ILC Report'!$F$2:$F$8000))</f>
        <v>0</v>
      </c>
      <c r="AK199" s="28">
        <f t="shared" si="15"/>
        <v>0</v>
      </c>
    </row>
    <row r="200" spans="1:37" x14ac:dyDescent="0.3">
      <c r="A200" s="40" t="s">
        <v>873</v>
      </c>
      <c r="B200" s="11" t="s">
        <v>1216</v>
      </c>
      <c r="C200" s="11" t="s">
        <v>1154</v>
      </c>
      <c r="D200" s="11" t="s">
        <v>1185</v>
      </c>
      <c r="E200" s="11" t="s">
        <v>1680</v>
      </c>
      <c r="G200" s="28">
        <f>SUMPRODUCT(('ILC Report'!$A$2:$A$8000='Active WWML'!$A200)*('ILC Report'!$BA$2:$BA$8000='Active WWML'!G$4)*('ILC Report'!$F$2:$F$8000))</f>
        <v>0</v>
      </c>
      <c r="H200" s="28">
        <f>SUMPRODUCT(('ILC Report'!$A$2:$A$8000='Active WWML'!$A200)*('ILC Report'!$BA$2:$BA$8000='Active WWML'!H$4)*('ILC Report'!$F$2:$F$8000))</f>
        <v>0</v>
      </c>
      <c r="I200" s="28">
        <f>SUMPRODUCT(('ILC Report'!$A$2:$A$8000='Active WWML'!$A200)*('ILC Report'!$BA$2:$BA$8000='Active WWML'!I$4)*('ILC Report'!$F$2:$F$8000))</f>
        <v>0</v>
      </c>
      <c r="K200" s="28" t="str">
        <f t="shared" si="12"/>
        <v>0</v>
      </c>
      <c r="L200" s="28" t="str">
        <f t="shared" si="13"/>
        <v>0</v>
      </c>
      <c r="M200" s="28" t="str">
        <f t="shared" si="14"/>
        <v>0</v>
      </c>
      <c r="O200" s="28">
        <f>SUMPRODUCT(('ILC Report'!$A$2:$A$8000='Active WWML'!$A200)*('ILC Report'!$BB$2:$BB$8000='Active WWML'!O$4)*('ILC Report'!$F$2:$F$8000))</f>
        <v>0</v>
      </c>
      <c r="P200" s="28">
        <f>SUMPRODUCT(('ILC Report'!$A$2:$A$8000='Active WWML'!$A200)*('ILC Report'!$BB$2:$BB$8000='Active WWML'!P$4)*('ILC Report'!$F$2:$F$8000))</f>
        <v>0</v>
      </c>
      <c r="Q200" s="28">
        <f>SUMPRODUCT(('ILC Report'!$A$2:$A$8000='Active WWML'!$A200)*('ILC Report'!$BB$2:$BB$8000='Active WWML'!Q$4)*('ILC Report'!$F$2:$F$8000))</f>
        <v>0</v>
      </c>
      <c r="R200" s="28">
        <f>SUMPRODUCT(('ILC Report'!$A$2:$A$8000='Active WWML'!$A200)*('ILC Report'!$BB$2:$BB$8000='Active WWML'!R$4)*('ILC Report'!$F$2:$F$8000))</f>
        <v>0</v>
      </c>
      <c r="S200" s="28">
        <f>SUMPRODUCT(('ILC Report'!$A$2:$A$8000='Active WWML'!$A200)*('ILC Report'!$BB$2:$BB$8000='Active WWML'!S$4)*('ILC Report'!$F$2:$F$8000))</f>
        <v>0</v>
      </c>
      <c r="T200" s="28">
        <f>SUMPRODUCT(('ILC Report'!$A$2:$A$8000='Active WWML'!$A200)*('ILC Report'!$BB$2:$BB$8000='Active WWML'!T$4)*('ILC Report'!$F$2:$F$8000))</f>
        <v>0</v>
      </c>
      <c r="U200" s="28">
        <f>SUMPRODUCT(('ILC Report'!$A$2:$A$8000='Active WWML'!$A200)*('ILC Report'!$BB$2:$BB$8000='Active WWML'!U$4)*('ILC Report'!$F$2:$F$8000))</f>
        <v>0</v>
      </c>
      <c r="V200" s="28">
        <f>SUMPRODUCT(('ILC Report'!$A$2:$A$8000='Active WWML'!$A200)*('ILC Report'!$BB$2:$BB$8000='Active WWML'!V$4)*('ILC Report'!$F$2:$F$8000))</f>
        <v>0</v>
      </c>
      <c r="W200" s="28">
        <f>SUMPRODUCT(('ILC Report'!$A$2:$A$8000='Active WWML'!$A200)*('ILC Report'!$BB$2:$BB$8000='Active WWML'!W$4)*('ILC Report'!$F$2:$F$8000))</f>
        <v>0</v>
      </c>
      <c r="X200" s="28">
        <f>SUMPRODUCT(('ILC Report'!$A$2:$A$8000='Active WWML'!$A200)*('ILC Report'!$BB$2:$BB$8000='Active WWML'!X$4)*('ILC Report'!$F$2:$F$8000))</f>
        <v>0</v>
      </c>
      <c r="Y200" s="28">
        <f>SUMPRODUCT(('ILC Report'!$A$2:$A$8000='Active WWML'!$A200)*('ILC Report'!$BB$2:$BB$8000='Active WWML'!Y$4)*('ILC Report'!$F$2:$F$8000))</f>
        <v>0</v>
      </c>
      <c r="Z200" s="28">
        <f>SUMPRODUCT(('ILC Report'!$A$2:$A$8000='Active WWML'!$A200)*('ILC Report'!$BB$2:$BB$8000='Active WWML'!Z$4)*('ILC Report'!$F$2:$F$8000))</f>
        <v>0</v>
      </c>
      <c r="AA200" s="28">
        <f>SUMPRODUCT(('ILC Report'!$A$2:$A$8000='Active WWML'!$A200)*('ILC Report'!$BB$2:$BB$8000='Active WWML'!AA$4)*('ILC Report'!$F$2:$F$8000))</f>
        <v>0</v>
      </c>
      <c r="AB200" s="28">
        <f>SUMPRODUCT(('ILC Report'!$A$2:$A$8000='Active WWML'!$A200)*('ILC Report'!$BB$2:$BB$8000='Active WWML'!AB$4)*('ILC Report'!$F$2:$F$8000))</f>
        <v>0</v>
      </c>
      <c r="AC200" s="28">
        <f>SUMPRODUCT(('ILC Report'!$A$2:$A$8000='Active WWML'!$A200)*('ILC Report'!$BB$2:$BB$8000='Active WWML'!AC$4)*('ILC Report'!$F$2:$F$8000))</f>
        <v>0</v>
      </c>
      <c r="AD200" s="28">
        <f>SUMPRODUCT(('ILC Report'!$A$2:$A$8000='Active WWML'!$A200)*('ILC Report'!$BB$2:$BB$8000='Active WWML'!AD$4)*('ILC Report'!$F$2:$F$8000))</f>
        <v>0</v>
      </c>
      <c r="AE200" s="28">
        <f>SUMPRODUCT(('ILC Report'!$A$2:$A$8000='Active WWML'!$A200)*('ILC Report'!$BB$2:$BB$8000='Active WWML'!AE$4)*('ILC Report'!$F$2:$F$8000))</f>
        <v>0</v>
      </c>
      <c r="AG200" s="28">
        <f>SUMPRODUCT(('ILC Report'!$A$2:$A$8000='Active WWML'!$A200)*('ILC Report'!$H$2:$H$8000='Active WWML'!AG$4)*('ILC Report'!$F$2:$F$8000))</f>
        <v>0</v>
      </c>
      <c r="AH200" s="28">
        <f>SUMPRODUCT(('ILC Report'!$A$2:$A$8000='Active WWML'!$A200)*('ILC Report'!$H$2:$H$8000='Active WWML'!AH$4)*('ILC Report'!$F$2:$F$8000))</f>
        <v>0</v>
      </c>
      <c r="AI200" s="28">
        <f>SUMPRODUCT(('ILC Report'!$A$2:$A$8000='Active WWML'!$A200)*('ILC Report'!$H$2:$H$8000='Active WWML'!AI$4)*('ILC Report'!$F$2:$F$8000))</f>
        <v>0</v>
      </c>
      <c r="AJ200" s="28">
        <f>SUMPRODUCT(('ILC Report'!$A$2:$A$8000='Active WWML'!$A200)*('ILC Report'!$H$2:$H$8000='Active WWML'!AJ$4)*('ILC Report'!$F$2:$F$8000))</f>
        <v>0</v>
      </c>
      <c r="AK200" s="28">
        <f t="shared" si="15"/>
        <v>0</v>
      </c>
    </row>
    <row r="201" spans="1:37" x14ac:dyDescent="0.3">
      <c r="A201" s="40" t="s">
        <v>1552</v>
      </c>
      <c r="B201" s="11" t="s">
        <v>1679</v>
      </c>
      <c r="C201" s="11" t="s">
        <v>1164</v>
      </c>
      <c r="D201" s="11" t="s">
        <v>1155</v>
      </c>
      <c r="E201" s="11" t="s">
        <v>1156</v>
      </c>
      <c r="G201" s="28">
        <f>SUMPRODUCT(('ILC Report'!$A$2:$A$8000='Active WWML'!$A201)*('ILC Report'!$BA$2:$BA$8000='Active WWML'!G$4)*('ILC Report'!$F$2:$F$8000))</f>
        <v>0</v>
      </c>
      <c r="H201" s="28">
        <f>SUMPRODUCT(('ILC Report'!$A$2:$A$8000='Active WWML'!$A201)*('ILC Report'!$BA$2:$BA$8000='Active WWML'!H$4)*('ILC Report'!$F$2:$F$8000))</f>
        <v>0</v>
      </c>
      <c r="I201" s="28">
        <f>SUMPRODUCT(('ILC Report'!$A$2:$A$8000='Active WWML'!$A201)*('ILC Report'!$BA$2:$BA$8000='Active WWML'!I$4)*('ILC Report'!$F$2:$F$8000))</f>
        <v>0</v>
      </c>
      <c r="K201" s="28" t="str">
        <f t="shared" si="12"/>
        <v>0</v>
      </c>
      <c r="L201" s="28" t="str">
        <f t="shared" si="13"/>
        <v>0</v>
      </c>
      <c r="M201" s="28" t="str">
        <f t="shared" si="14"/>
        <v>0</v>
      </c>
      <c r="O201" s="28">
        <f>SUMPRODUCT(('ILC Report'!$A$2:$A$8000='Active WWML'!$A201)*('ILC Report'!$BB$2:$BB$8000='Active WWML'!O$4)*('ILC Report'!$F$2:$F$8000))</f>
        <v>0</v>
      </c>
      <c r="P201" s="28">
        <f>SUMPRODUCT(('ILC Report'!$A$2:$A$8000='Active WWML'!$A201)*('ILC Report'!$BB$2:$BB$8000='Active WWML'!P$4)*('ILC Report'!$F$2:$F$8000))</f>
        <v>0</v>
      </c>
      <c r="Q201" s="28">
        <f>SUMPRODUCT(('ILC Report'!$A$2:$A$8000='Active WWML'!$A201)*('ILC Report'!$BB$2:$BB$8000='Active WWML'!Q$4)*('ILC Report'!$F$2:$F$8000))</f>
        <v>0</v>
      </c>
      <c r="R201" s="28">
        <f>SUMPRODUCT(('ILC Report'!$A$2:$A$8000='Active WWML'!$A201)*('ILC Report'!$BB$2:$BB$8000='Active WWML'!R$4)*('ILC Report'!$F$2:$F$8000))</f>
        <v>0</v>
      </c>
      <c r="S201" s="28">
        <f>SUMPRODUCT(('ILC Report'!$A$2:$A$8000='Active WWML'!$A201)*('ILC Report'!$BB$2:$BB$8000='Active WWML'!S$4)*('ILC Report'!$F$2:$F$8000))</f>
        <v>0</v>
      </c>
      <c r="T201" s="28">
        <f>SUMPRODUCT(('ILC Report'!$A$2:$A$8000='Active WWML'!$A201)*('ILC Report'!$BB$2:$BB$8000='Active WWML'!T$4)*('ILC Report'!$F$2:$F$8000))</f>
        <v>0</v>
      </c>
      <c r="U201" s="28">
        <f>SUMPRODUCT(('ILC Report'!$A$2:$A$8000='Active WWML'!$A201)*('ILC Report'!$BB$2:$BB$8000='Active WWML'!U$4)*('ILC Report'!$F$2:$F$8000))</f>
        <v>0</v>
      </c>
      <c r="V201" s="28">
        <f>SUMPRODUCT(('ILC Report'!$A$2:$A$8000='Active WWML'!$A201)*('ILC Report'!$BB$2:$BB$8000='Active WWML'!V$4)*('ILC Report'!$F$2:$F$8000))</f>
        <v>0</v>
      </c>
      <c r="W201" s="28">
        <f>SUMPRODUCT(('ILC Report'!$A$2:$A$8000='Active WWML'!$A201)*('ILC Report'!$BB$2:$BB$8000='Active WWML'!W$4)*('ILC Report'!$F$2:$F$8000))</f>
        <v>0</v>
      </c>
      <c r="X201" s="28">
        <f>SUMPRODUCT(('ILC Report'!$A$2:$A$8000='Active WWML'!$A201)*('ILC Report'!$BB$2:$BB$8000='Active WWML'!X$4)*('ILC Report'!$F$2:$F$8000))</f>
        <v>0</v>
      </c>
      <c r="Y201" s="28">
        <f>SUMPRODUCT(('ILC Report'!$A$2:$A$8000='Active WWML'!$A201)*('ILC Report'!$BB$2:$BB$8000='Active WWML'!Y$4)*('ILC Report'!$F$2:$F$8000))</f>
        <v>0</v>
      </c>
      <c r="Z201" s="28">
        <f>SUMPRODUCT(('ILC Report'!$A$2:$A$8000='Active WWML'!$A201)*('ILC Report'!$BB$2:$BB$8000='Active WWML'!Z$4)*('ILC Report'!$F$2:$F$8000))</f>
        <v>0</v>
      </c>
      <c r="AA201" s="28">
        <f>SUMPRODUCT(('ILC Report'!$A$2:$A$8000='Active WWML'!$A201)*('ILC Report'!$BB$2:$BB$8000='Active WWML'!AA$4)*('ILC Report'!$F$2:$F$8000))</f>
        <v>0</v>
      </c>
      <c r="AB201" s="28">
        <f>SUMPRODUCT(('ILC Report'!$A$2:$A$8000='Active WWML'!$A201)*('ILC Report'!$BB$2:$BB$8000='Active WWML'!AB$4)*('ILC Report'!$F$2:$F$8000))</f>
        <v>0</v>
      </c>
      <c r="AC201" s="28">
        <f>SUMPRODUCT(('ILC Report'!$A$2:$A$8000='Active WWML'!$A201)*('ILC Report'!$BB$2:$BB$8000='Active WWML'!AC$4)*('ILC Report'!$F$2:$F$8000))</f>
        <v>0</v>
      </c>
      <c r="AD201" s="28">
        <f>SUMPRODUCT(('ILC Report'!$A$2:$A$8000='Active WWML'!$A201)*('ILC Report'!$BB$2:$BB$8000='Active WWML'!AD$4)*('ILC Report'!$F$2:$F$8000))</f>
        <v>0</v>
      </c>
      <c r="AE201" s="28">
        <f>SUMPRODUCT(('ILC Report'!$A$2:$A$8000='Active WWML'!$A201)*('ILC Report'!$BB$2:$BB$8000='Active WWML'!AE$4)*('ILC Report'!$F$2:$F$8000))</f>
        <v>0</v>
      </c>
      <c r="AG201" s="28">
        <f>SUMPRODUCT(('ILC Report'!$A$2:$A$8000='Active WWML'!$A201)*('ILC Report'!$H$2:$H$8000='Active WWML'!AG$4)*('ILC Report'!$F$2:$F$8000))</f>
        <v>0</v>
      </c>
      <c r="AH201" s="28">
        <f>SUMPRODUCT(('ILC Report'!$A$2:$A$8000='Active WWML'!$A201)*('ILC Report'!$H$2:$H$8000='Active WWML'!AH$4)*('ILC Report'!$F$2:$F$8000))</f>
        <v>0</v>
      </c>
      <c r="AI201" s="28">
        <f>SUMPRODUCT(('ILC Report'!$A$2:$A$8000='Active WWML'!$A201)*('ILC Report'!$H$2:$H$8000='Active WWML'!AI$4)*('ILC Report'!$F$2:$F$8000))</f>
        <v>0</v>
      </c>
      <c r="AJ201" s="28">
        <f>SUMPRODUCT(('ILC Report'!$A$2:$A$8000='Active WWML'!$A201)*('ILC Report'!$H$2:$H$8000='Active WWML'!AJ$4)*('ILC Report'!$F$2:$F$8000))</f>
        <v>0</v>
      </c>
      <c r="AK201" s="28">
        <f t="shared" si="15"/>
        <v>0</v>
      </c>
    </row>
    <row r="202" spans="1:37" x14ac:dyDescent="0.3">
      <c r="A202" s="40" t="s">
        <v>938</v>
      </c>
      <c r="B202" s="11" t="s">
        <v>1285</v>
      </c>
      <c r="C202" s="11" t="s">
        <v>1163</v>
      </c>
      <c r="D202" s="11" t="s">
        <v>1155</v>
      </c>
      <c r="E202" s="11" t="s">
        <v>1156</v>
      </c>
      <c r="G202" s="28">
        <f>SUMPRODUCT(('ILC Report'!$A$2:$A$8000='Active WWML'!$A202)*('ILC Report'!$BA$2:$BA$8000='Active WWML'!G$4)*('ILC Report'!$F$2:$F$8000))</f>
        <v>0</v>
      </c>
      <c r="H202" s="28">
        <f>SUMPRODUCT(('ILC Report'!$A$2:$A$8000='Active WWML'!$A202)*('ILC Report'!$BA$2:$BA$8000='Active WWML'!H$4)*('ILC Report'!$F$2:$F$8000))</f>
        <v>0</v>
      </c>
      <c r="I202" s="28">
        <f>SUMPRODUCT(('ILC Report'!$A$2:$A$8000='Active WWML'!$A202)*('ILC Report'!$BA$2:$BA$8000='Active WWML'!I$4)*('ILC Report'!$F$2:$F$8000))</f>
        <v>0</v>
      </c>
      <c r="K202" s="28" t="str">
        <f t="shared" si="12"/>
        <v>0</v>
      </c>
      <c r="L202" s="28" t="str">
        <f t="shared" si="13"/>
        <v>0</v>
      </c>
      <c r="M202" s="28" t="str">
        <f t="shared" si="14"/>
        <v>0</v>
      </c>
      <c r="O202" s="28">
        <f>SUMPRODUCT(('ILC Report'!$A$2:$A$8000='Active WWML'!$A202)*('ILC Report'!$BB$2:$BB$8000='Active WWML'!O$4)*('ILC Report'!$F$2:$F$8000))</f>
        <v>0</v>
      </c>
      <c r="P202" s="28">
        <f>SUMPRODUCT(('ILC Report'!$A$2:$A$8000='Active WWML'!$A202)*('ILC Report'!$BB$2:$BB$8000='Active WWML'!P$4)*('ILC Report'!$F$2:$F$8000))</f>
        <v>0</v>
      </c>
      <c r="Q202" s="28">
        <f>SUMPRODUCT(('ILC Report'!$A$2:$A$8000='Active WWML'!$A202)*('ILC Report'!$BB$2:$BB$8000='Active WWML'!Q$4)*('ILC Report'!$F$2:$F$8000))</f>
        <v>0</v>
      </c>
      <c r="R202" s="28">
        <f>SUMPRODUCT(('ILC Report'!$A$2:$A$8000='Active WWML'!$A202)*('ILC Report'!$BB$2:$BB$8000='Active WWML'!R$4)*('ILC Report'!$F$2:$F$8000))</f>
        <v>0</v>
      </c>
      <c r="S202" s="28">
        <f>SUMPRODUCT(('ILC Report'!$A$2:$A$8000='Active WWML'!$A202)*('ILC Report'!$BB$2:$BB$8000='Active WWML'!S$4)*('ILC Report'!$F$2:$F$8000))</f>
        <v>0</v>
      </c>
      <c r="T202" s="28">
        <f>SUMPRODUCT(('ILC Report'!$A$2:$A$8000='Active WWML'!$A202)*('ILC Report'!$BB$2:$BB$8000='Active WWML'!T$4)*('ILC Report'!$F$2:$F$8000))</f>
        <v>0</v>
      </c>
      <c r="U202" s="28">
        <f>SUMPRODUCT(('ILC Report'!$A$2:$A$8000='Active WWML'!$A202)*('ILC Report'!$BB$2:$BB$8000='Active WWML'!U$4)*('ILC Report'!$F$2:$F$8000))</f>
        <v>0</v>
      </c>
      <c r="V202" s="28">
        <f>SUMPRODUCT(('ILC Report'!$A$2:$A$8000='Active WWML'!$A202)*('ILC Report'!$BB$2:$BB$8000='Active WWML'!V$4)*('ILC Report'!$F$2:$F$8000))</f>
        <v>0</v>
      </c>
      <c r="W202" s="28">
        <f>SUMPRODUCT(('ILC Report'!$A$2:$A$8000='Active WWML'!$A202)*('ILC Report'!$BB$2:$BB$8000='Active WWML'!W$4)*('ILC Report'!$F$2:$F$8000))</f>
        <v>0</v>
      </c>
      <c r="X202" s="28">
        <f>SUMPRODUCT(('ILC Report'!$A$2:$A$8000='Active WWML'!$A202)*('ILC Report'!$BB$2:$BB$8000='Active WWML'!X$4)*('ILC Report'!$F$2:$F$8000))</f>
        <v>0</v>
      </c>
      <c r="Y202" s="28">
        <f>SUMPRODUCT(('ILC Report'!$A$2:$A$8000='Active WWML'!$A202)*('ILC Report'!$BB$2:$BB$8000='Active WWML'!Y$4)*('ILC Report'!$F$2:$F$8000))</f>
        <v>0</v>
      </c>
      <c r="Z202" s="28">
        <f>SUMPRODUCT(('ILC Report'!$A$2:$A$8000='Active WWML'!$A202)*('ILC Report'!$BB$2:$BB$8000='Active WWML'!Z$4)*('ILC Report'!$F$2:$F$8000))</f>
        <v>0</v>
      </c>
      <c r="AA202" s="28">
        <f>SUMPRODUCT(('ILC Report'!$A$2:$A$8000='Active WWML'!$A202)*('ILC Report'!$BB$2:$BB$8000='Active WWML'!AA$4)*('ILC Report'!$F$2:$F$8000))</f>
        <v>0</v>
      </c>
      <c r="AB202" s="28">
        <f>SUMPRODUCT(('ILC Report'!$A$2:$A$8000='Active WWML'!$A202)*('ILC Report'!$BB$2:$BB$8000='Active WWML'!AB$4)*('ILC Report'!$F$2:$F$8000))</f>
        <v>0</v>
      </c>
      <c r="AC202" s="28">
        <f>SUMPRODUCT(('ILC Report'!$A$2:$A$8000='Active WWML'!$A202)*('ILC Report'!$BB$2:$BB$8000='Active WWML'!AC$4)*('ILC Report'!$F$2:$F$8000))</f>
        <v>0</v>
      </c>
      <c r="AD202" s="28">
        <f>SUMPRODUCT(('ILC Report'!$A$2:$A$8000='Active WWML'!$A202)*('ILC Report'!$BB$2:$BB$8000='Active WWML'!AD$4)*('ILC Report'!$F$2:$F$8000))</f>
        <v>0</v>
      </c>
      <c r="AE202" s="28">
        <f>SUMPRODUCT(('ILC Report'!$A$2:$A$8000='Active WWML'!$A202)*('ILC Report'!$BB$2:$BB$8000='Active WWML'!AE$4)*('ILC Report'!$F$2:$F$8000))</f>
        <v>0</v>
      </c>
      <c r="AG202" s="28">
        <f>SUMPRODUCT(('ILC Report'!$A$2:$A$8000='Active WWML'!$A202)*('ILC Report'!$H$2:$H$8000='Active WWML'!AG$4)*('ILC Report'!$F$2:$F$8000))</f>
        <v>0</v>
      </c>
      <c r="AH202" s="28">
        <f>SUMPRODUCT(('ILC Report'!$A$2:$A$8000='Active WWML'!$A202)*('ILC Report'!$H$2:$H$8000='Active WWML'!AH$4)*('ILC Report'!$F$2:$F$8000))</f>
        <v>0</v>
      </c>
      <c r="AI202" s="28">
        <f>SUMPRODUCT(('ILC Report'!$A$2:$A$8000='Active WWML'!$A202)*('ILC Report'!$H$2:$H$8000='Active WWML'!AI$4)*('ILC Report'!$F$2:$F$8000))</f>
        <v>0</v>
      </c>
      <c r="AJ202" s="28">
        <f>SUMPRODUCT(('ILC Report'!$A$2:$A$8000='Active WWML'!$A202)*('ILC Report'!$H$2:$H$8000='Active WWML'!AJ$4)*('ILC Report'!$F$2:$F$8000))</f>
        <v>0</v>
      </c>
      <c r="AK202" s="28">
        <f t="shared" si="15"/>
        <v>0</v>
      </c>
    </row>
    <row r="203" spans="1:37" x14ac:dyDescent="0.3">
      <c r="A203" s="40" t="s">
        <v>888</v>
      </c>
      <c r="B203" s="11" t="s">
        <v>1291</v>
      </c>
      <c r="C203" s="11" t="s">
        <v>409</v>
      </c>
      <c r="D203" s="11" t="s">
        <v>1155</v>
      </c>
      <c r="E203" s="11" t="s">
        <v>1156</v>
      </c>
      <c r="G203" s="28">
        <f>SUMPRODUCT(('ILC Report'!$A$2:$A$8000='Active WWML'!$A203)*('ILC Report'!$BA$2:$BA$8000='Active WWML'!G$4)*('ILC Report'!$F$2:$F$8000))</f>
        <v>0</v>
      </c>
      <c r="H203" s="28">
        <f>SUMPRODUCT(('ILC Report'!$A$2:$A$8000='Active WWML'!$A203)*('ILC Report'!$BA$2:$BA$8000='Active WWML'!H$4)*('ILC Report'!$F$2:$F$8000))</f>
        <v>0</v>
      </c>
      <c r="I203" s="28">
        <f>SUMPRODUCT(('ILC Report'!$A$2:$A$8000='Active WWML'!$A203)*('ILC Report'!$BA$2:$BA$8000='Active WWML'!I$4)*('ILC Report'!$F$2:$F$8000))</f>
        <v>0</v>
      </c>
      <c r="K203" s="28" t="str">
        <f t="shared" si="12"/>
        <v>0</v>
      </c>
      <c r="L203" s="28" t="str">
        <f t="shared" si="13"/>
        <v>0</v>
      </c>
      <c r="M203" s="28" t="str">
        <f t="shared" si="14"/>
        <v>0</v>
      </c>
      <c r="O203" s="28">
        <f>SUMPRODUCT(('ILC Report'!$A$2:$A$8000='Active WWML'!$A203)*('ILC Report'!$BB$2:$BB$8000='Active WWML'!O$4)*('ILC Report'!$F$2:$F$8000))</f>
        <v>0</v>
      </c>
      <c r="P203" s="28">
        <f>SUMPRODUCT(('ILC Report'!$A$2:$A$8000='Active WWML'!$A203)*('ILC Report'!$BB$2:$BB$8000='Active WWML'!P$4)*('ILC Report'!$F$2:$F$8000))</f>
        <v>0</v>
      </c>
      <c r="Q203" s="28">
        <f>SUMPRODUCT(('ILC Report'!$A$2:$A$8000='Active WWML'!$A203)*('ILC Report'!$BB$2:$BB$8000='Active WWML'!Q$4)*('ILC Report'!$F$2:$F$8000))</f>
        <v>0</v>
      </c>
      <c r="R203" s="28">
        <f>SUMPRODUCT(('ILC Report'!$A$2:$A$8000='Active WWML'!$A203)*('ILC Report'!$BB$2:$BB$8000='Active WWML'!R$4)*('ILC Report'!$F$2:$F$8000))</f>
        <v>0</v>
      </c>
      <c r="S203" s="28">
        <f>SUMPRODUCT(('ILC Report'!$A$2:$A$8000='Active WWML'!$A203)*('ILC Report'!$BB$2:$BB$8000='Active WWML'!S$4)*('ILC Report'!$F$2:$F$8000))</f>
        <v>0</v>
      </c>
      <c r="T203" s="28">
        <f>SUMPRODUCT(('ILC Report'!$A$2:$A$8000='Active WWML'!$A203)*('ILC Report'!$BB$2:$BB$8000='Active WWML'!T$4)*('ILC Report'!$F$2:$F$8000))</f>
        <v>0</v>
      </c>
      <c r="U203" s="28">
        <f>SUMPRODUCT(('ILC Report'!$A$2:$A$8000='Active WWML'!$A203)*('ILC Report'!$BB$2:$BB$8000='Active WWML'!U$4)*('ILC Report'!$F$2:$F$8000))</f>
        <v>0</v>
      </c>
      <c r="V203" s="28">
        <f>SUMPRODUCT(('ILC Report'!$A$2:$A$8000='Active WWML'!$A203)*('ILC Report'!$BB$2:$BB$8000='Active WWML'!V$4)*('ILC Report'!$F$2:$F$8000))</f>
        <v>0</v>
      </c>
      <c r="W203" s="28">
        <f>SUMPRODUCT(('ILC Report'!$A$2:$A$8000='Active WWML'!$A203)*('ILC Report'!$BB$2:$BB$8000='Active WWML'!W$4)*('ILC Report'!$F$2:$F$8000))</f>
        <v>0</v>
      </c>
      <c r="X203" s="28">
        <f>SUMPRODUCT(('ILC Report'!$A$2:$A$8000='Active WWML'!$A203)*('ILC Report'!$BB$2:$BB$8000='Active WWML'!X$4)*('ILC Report'!$F$2:$F$8000))</f>
        <v>0</v>
      </c>
      <c r="Y203" s="28">
        <f>SUMPRODUCT(('ILC Report'!$A$2:$A$8000='Active WWML'!$A203)*('ILC Report'!$BB$2:$BB$8000='Active WWML'!Y$4)*('ILC Report'!$F$2:$F$8000))</f>
        <v>0</v>
      </c>
      <c r="Z203" s="28">
        <f>SUMPRODUCT(('ILC Report'!$A$2:$A$8000='Active WWML'!$A203)*('ILC Report'!$BB$2:$BB$8000='Active WWML'!Z$4)*('ILC Report'!$F$2:$F$8000))</f>
        <v>0</v>
      </c>
      <c r="AA203" s="28">
        <f>SUMPRODUCT(('ILC Report'!$A$2:$A$8000='Active WWML'!$A203)*('ILC Report'!$BB$2:$BB$8000='Active WWML'!AA$4)*('ILC Report'!$F$2:$F$8000))</f>
        <v>0</v>
      </c>
      <c r="AB203" s="28">
        <f>SUMPRODUCT(('ILC Report'!$A$2:$A$8000='Active WWML'!$A203)*('ILC Report'!$BB$2:$BB$8000='Active WWML'!AB$4)*('ILC Report'!$F$2:$F$8000))</f>
        <v>0</v>
      </c>
      <c r="AC203" s="28">
        <f>SUMPRODUCT(('ILC Report'!$A$2:$A$8000='Active WWML'!$A203)*('ILC Report'!$BB$2:$BB$8000='Active WWML'!AC$4)*('ILC Report'!$F$2:$F$8000))</f>
        <v>0</v>
      </c>
      <c r="AD203" s="28">
        <f>SUMPRODUCT(('ILC Report'!$A$2:$A$8000='Active WWML'!$A203)*('ILC Report'!$BB$2:$BB$8000='Active WWML'!AD$4)*('ILC Report'!$F$2:$F$8000))</f>
        <v>0</v>
      </c>
      <c r="AE203" s="28">
        <f>SUMPRODUCT(('ILC Report'!$A$2:$A$8000='Active WWML'!$A203)*('ILC Report'!$BB$2:$BB$8000='Active WWML'!AE$4)*('ILC Report'!$F$2:$F$8000))</f>
        <v>0</v>
      </c>
      <c r="AG203" s="28">
        <f>SUMPRODUCT(('ILC Report'!$A$2:$A$8000='Active WWML'!$A203)*('ILC Report'!$H$2:$H$8000='Active WWML'!AG$4)*('ILC Report'!$F$2:$F$8000))</f>
        <v>0</v>
      </c>
      <c r="AH203" s="28">
        <f>SUMPRODUCT(('ILC Report'!$A$2:$A$8000='Active WWML'!$A203)*('ILC Report'!$H$2:$H$8000='Active WWML'!AH$4)*('ILC Report'!$F$2:$F$8000))</f>
        <v>0</v>
      </c>
      <c r="AI203" s="28">
        <f>SUMPRODUCT(('ILC Report'!$A$2:$A$8000='Active WWML'!$A203)*('ILC Report'!$H$2:$H$8000='Active WWML'!AI$4)*('ILC Report'!$F$2:$F$8000))</f>
        <v>0</v>
      </c>
      <c r="AJ203" s="28">
        <f>SUMPRODUCT(('ILC Report'!$A$2:$A$8000='Active WWML'!$A203)*('ILC Report'!$H$2:$H$8000='Active WWML'!AJ$4)*('ILC Report'!$F$2:$F$8000))</f>
        <v>0</v>
      </c>
      <c r="AK203" s="28">
        <f t="shared" si="15"/>
        <v>0</v>
      </c>
    </row>
    <row r="204" spans="1:37" x14ac:dyDescent="0.3">
      <c r="A204" s="40" t="s">
        <v>884</v>
      </c>
      <c r="B204" s="11" t="s">
        <v>1162</v>
      </c>
      <c r="C204" s="11" t="s">
        <v>1163</v>
      </c>
      <c r="D204" s="11" t="s">
        <v>1155</v>
      </c>
      <c r="E204" s="11" t="s">
        <v>1156</v>
      </c>
      <c r="G204" s="28">
        <f>SUMPRODUCT(('ILC Report'!$A$2:$A$8000='Active WWML'!$A204)*('ILC Report'!$BA$2:$BA$8000='Active WWML'!G$4)*('ILC Report'!$F$2:$F$8000))</f>
        <v>0</v>
      </c>
      <c r="H204" s="28">
        <f>SUMPRODUCT(('ILC Report'!$A$2:$A$8000='Active WWML'!$A204)*('ILC Report'!$BA$2:$BA$8000='Active WWML'!H$4)*('ILC Report'!$F$2:$F$8000))</f>
        <v>0</v>
      </c>
      <c r="I204" s="28">
        <f>SUMPRODUCT(('ILC Report'!$A$2:$A$8000='Active WWML'!$A204)*('ILC Report'!$BA$2:$BA$8000='Active WWML'!I$4)*('ILC Report'!$F$2:$F$8000))</f>
        <v>0</v>
      </c>
      <c r="K204" s="28" t="str">
        <f t="shared" si="12"/>
        <v>0</v>
      </c>
      <c r="L204" s="28" t="str">
        <f t="shared" si="13"/>
        <v>0</v>
      </c>
      <c r="M204" s="28" t="str">
        <f t="shared" si="14"/>
        <v>0</v>
      </c>
      <c r="O204" s="28">
        <f>SUMPRODUCT(('ILC Report'!$A$2:$A$8000='Active WWML'!$A204)*('ILC Report'!$BB$2:$BB$8000='Active WWML'!O$4)*('ILC Report'!$F$2:$F$8000))</f>
        <v>0</v>
      </c>
      <c r="P204" s="28">
        <f>SUMPRODUCT(('ILC Report'!$A$2:$A$8000='Active WWML'!$A204)*('ILC Report'!$BB$2:$BB$8000='Active WWML'!P$4)*('ILC Report'!$F$2:$F$8000))</f>
        <v>0</v>
      </c>
      <c r="Q204" s="28">
        <f>SUMPRODUCT(('ILC Report'!$A$2:$A$8000='Active WWML'!$A204)*('ILC Report'!$BB$2:$BB$8000='Active WWML'!Q$4)*('ILC Report'!$F$2:$F$8000))</f>
        <v>0</v>
      </c>
      <c r="R204" s="28">
        <f>SUMPRODUCT(('ILC Report'!$A$2:$A$8000='Active WWML'!$A204)*('ILC Report'!$BB$2:$BB$8000='Active WWML'!R$4)*('ILC Report'!$F$2:$F$8000))</f>
        <v>0</v>
      </c>
      <c r="S204" s="28">
        <f>SUMPRODUCT(('ILC Report'!$A$2:$A$8000='Active WWML'!$A204)*('ILC Report'!$BB$2:$BB$8000='Active WWML'!S$4)*('ILC Report'!$F$2:$F$8000))</f>
        <v>0</v>
      </c>
      <c r="T204" s="28">
        <f>SUMPRODUCT(('ILC Report'!$A$2:$A$8000='Active WWML'!$A204)*('ILC Report'!$BB$2:$BB$8000='Active WWML'!T$4)*('ILC Report'!$F$2:$F$8000))</f>
        <v>0</v>
      </c>
      <c r="U204" s="28">
        <f>SUMPRODUCT(('ILC Report'!$A$2:$A$8000='Active WWML'!$A204)*('ILC Report'!$BB$2:$BB$8000='Active WWML'!U$4)*('ILC Report'!$F$2:$F$8000))</f>
        <v>0</v>
      </c>
      <c r="V204" s="28">
        <f>SUMPRODUCT(('ILC Report'!$A$2:$A$8000='Active WWML'!$A204)*('ILC Report'!$BB$2:$BB$8000='Active WWML'!V$4)*('ILC Report'!$F$2:$F$8000))</f>
        <v>0</v>
      </c>
      <c r="W204" s="28">
        <f>SUMPRODUCT(('ILC Report'!$A$2:$A$8000='Active WWML'!$A204)*('ILC Report'!$BB$2:$BB$8000='Active WWML'!W$4)*('ILC Report'!$F$2:$F$8000))</f>
        <v>0</v>
      </c>
      <c r="X204" s="28">
        <f>SUMPRODUCT(('ILC Report'!$A$2:$A$8000='Active WWML'!$A204)*('ILC Report'!$BB$2:$BB$8000='Active WWML'!X$4)*('ILC Report'!$F$2:$F$8000))</f>
        <v>0</v>
      </c>
      <c r="Y204" s="28">
        <f>SUMPRODUCT(('ILC Report'!$A$2:$A$8000='Active WWML'!$A204)*('ILC Report'!$BB$2:$BB$8000='Active WWML'!Y$4)*('ILC Report'!$F$2:$F$8000))</f>
        <v>0</v>
      </c>
      <c r="Z204" s="28">
        <f>SUMPRODUCT(('ILC Report'!$A$2:$A$8000='Active WWML'!$A204)*('ILC Report'!$BB$2:$BB$8000='Active WWML'!Z$4)*('ILC Report'!$F$2:$F$8000))</f>
        <v>0</v>
      </c>
      <c r="AA204" s="28">
        <f>SUMPRODUCT(('ILC Report'!$A$2:$A$8000='Active WWML'!$A204)*('ILC Report'!$BB$2:$BB$8000='Active WWML'!AA$4)*('ILC Report'!$F$2:$F$8000))</f>
        <v>0</v>
      </c>
      <c r="AB204" s="28">
        <f>SUMPRODUCT(('ILC Report'!$A$2:$A$8000='Active WWML'!$A204)*('ILC Report'!$BB$2:$BB$8000='Active WWML'!AB$4)*('ILC Report'!$F$2:$F$8000))</f>
        <v>0</v>
      </c>
      <c r="AC204" s="28">
        <f>SUMPRODUCT(('ILC Report'!$A$2:$A$8000='Active WWML'!$A204)*('ILC Report'!$BB$2:$BB$8000='Active WWML'!AC$4)*('ILC Report'!$F$2:$F$8000))</f>
        <v>0</v>
      </c>
      <c r="AD204" s="28">
        <f>SUMPRODUCT(('ILC Report'!$A$2:$A$8000='Active WWML'!$A204)*('ILC Report'!$BB$2:$BB$8000='Active WWML'!AD$4)*('ILC Report'!$F$2:$F$8000))</f>
        <v>0</v>
      </c>
      <c r="AE204" s="28">
        <f>SUMPRODUCT(('ILC Report'!$A$2:$A$8000='Active WWML'!$A204)*('ILC Report'!$BB$2:$BB$8000='Active WWML'!AE$4)*('ILC Report'!$F$2:$F$8000))</f>
        <v>0</v>
      </c>
      <c r="AG204" s="28">
        <f>SUMPRODUCT(('ILC Report'!$A$2:$A$8000='Active WWML'!$A204)*('ILC Report'!$H$2:$H$8000='Active WWML'!AG$4)*('ILC Report'!$F$2:$F$8000))</f>
        <v>0</v>
      </c>
      <c r="AH204" s="28">
        <f>SUMPRODUCT(('ILC Report'!$A$2:$A$8000='Active WWML'!$A204)*('ILC Report'!$H$2:$H$8000='Active WWML'!AH$4)*('ILC Report'!$F$2:$F$8000))</f>
        <v>0</v>
      </c>
      <c r="AI204" s="28">
        <f>SUMPRODUCT(('ILC Report'!$A$2:$A$8000='Active WWML'!$A204)*('ILC Report'!$H$2:$H$8000='Active WWML'!AI$4)*('ILC Report'!$F$2:$F$8000))</f>
        <v>0</v>
      </c>
      <c r="AJ204" s="28">
        <f>SUMPRODUCT(('ILC Report'!$A$2:$A$8000='Active WWML'!$A204)*('ILC Report'!$H$2:$H$8000='Active WWML'!AJ$4)*('ILC Report'!$F$2:$F$8000))</f>
        <v>0</v>
      </c>
      <c r="AK204" s="28">
        <f t="shared" si="15"/>
        <v>0</v>
      </c>
    </row>
    <row r="205" spans="1:37" x14ac:dyDescent="0.3">
      <c r="A205" s="40">
        <v>26751</v>
      </c>
      <c r="B205" s="11" t="s">
        <v>1238</v>
      </c>
      <c r="C205" s="11" t="s">
        <v>1158</v>
      </c>
      <c r="D205" s="11" t="s">
        <v>1155</v>
      </c>
      <c r="E205" s="11" t="s">
        <v>1156</v>
      </c>
      <c r="G205" s="28">
        <f>SUMPRODUCT(('ILC Report'!$A$2:$A$8000='Active WWML'!$A205)*('ILC Report'!$BA$2:$BA$8000='Active WWML'!G$4)*('ILC Report'!$F$2:$F$8000))</f>
        <v>0</v>
      </c>
      <c r="H205" s="28">
        <f>SUMPRODUCT(('ILC Report'!$A$2:$A$8000='Active WWML'!$A205)*('ILC Report'!$BA$2:$BA$8000='Active WWML'!H$4)*('ILC Report'!$F$2:$F$8000))</f>
        <v>0</v>
      </c>
      <c r="I205" s="28">
        <f>SUMPRODUCT(('ILC Report'!$A$2:$A$8000='Active WWML'!$A205)*('ILC Report'!$BA$2:$BA$8000='Active WWML'!I$4)*('ILC Report'!$F$2:$F$8000))</f>
        <v>0</v>
      </c>
      <c r="K205" s="28" t="str">
        <f t="shared" si="12"/>
        <v>0</v>
      </c>
      <c r="L205" s="28" t="str">
        <f t="shared" si="13"/>
        <v>0</v>
      </c>
      <c r="M205" s="28" t="str">
        <f t="shared" si="14"/>
        <v>0</v>
      </c>
      <c r="O205" s="28">
        <f>SUMPRODUCT(('ILC Report'!$A$2:$A$8000='Active WWML'!$A205)*('ILC Report'!$BB$2:$BB$8000='Active WWML'!O$4)*('ILC Report'!$F$2:$F$8000))</f>
        <v>0</v>
      </c>
      <c r="P205" s="28">
        <f>SUMPRODUCT(('ILC Report'!$A$2:$A$8000='Active WWML'!$A205)*('ILC Report'!$BB$2:$BB$8000='Active WWML'!P$4)*('ILC Report'!$F$2:$F$8000))</f>
        <v>0</v>
      </c>
      <c r="Q205" s="28">
        <f>SUMPRODUCT(('ILC Report'!$A$2:$A$8000='Active WWML'!$A205)*('ILC Report'!$BB$2:$BB$8000='Active WWML'!Q$4)*('ILC Report'!$F$2:$F$8000))</f>
        <v>0</v>
      </c>
      <c r="R205" s="28">
        <f>SUMPRODUCT(('ILC Report'!$A$2:$A$8000='Active WWML'!$A205)*('ILC Report'!$BB$2:$BB$8000='Active WWML'!R$4)*('ILC Report'!$F$2:$F$8000))</f>
        <v>0</v>
      </c>
      <c r="S205" s="28">
        <f>SUMPRODUCT(('ILC Report'!$A$2:$A$8000='Active WWML'!$A205)*('ILC Report'!$BB$2:$BB$8000='Active WWML'!S$4)*('ILC Report'!$F$2:$F$8000))</f>
        <v>0</v>
      </c>
      <c r="T205" s="28">
        <f>SUMPRODUCT(('ILC Report'!$A$2:$A$8000='Active WWML'!$A205)*('ILC Report'!$BB$2:$BB$8000='Active WWML'!T$4)*('ILC Report'!$F$2:$F$8000))</f>
        <v>0</v>
      </c>
      <c r="U205" s="28">
        <f>SUMPRODUCT(('ILC Report'!$A$2:$A$8000='Active WWML'!$A205)*('ILC Report'!$BB$2:$BB$8000='Active WWML'!U$4)*('ILC Report'!$F$2:$F$8000))</f>
        <v>0</v>
      </c>
      <c r="V205" s="28">
        <f>SUMPRODUCT(('ILC Report'!$A$2:$A$8000='Active WWML'!$A205)*('ILC Report'!$BB$2:$BB$8000='Active WWML'!V$4)*('ILC Report'!$F$2:$F$8000))</f>
        <v>0</v>
      </c>
      <c r="W205" s="28">
        <f>SUMPRODUCT(('ILC Report'!$A$2:$A$8000='Active WWML'!$A205)*('ILC Report'!$BB$2:$BB$8000='Active WWML'!W$4)*('ILC Report'!$F$2:$F$8000))</f>
        <v>0</v>
      </c>
      <c r="X205" s="28">
        <f>SUMPRODUCT(('ILC Report'!$A$2:$A$8000='Active WWML'!$A205)*('ILC Report'!$BB$2:$BB$8000='Active WWML'!X$4)*('ILC Report'!$F$2:$F$8000))</f>
        <v>0</v>
      </c>
      <c r="Y205" s="28">
        <f>SUMPRODUCT(('ILC Report'!$A$2:$A$8000='Active WWML'!$A205)*('ILC Report'!$BB$2:$BB$8000='Active WWML'!Y$4)*('ILC Report'!$F$2:$F$8000))</f>
        <v>0</v>
      </c>
      <c r="Z205" s="28">
        <f>SUMPRODUCT(('ILC Report'!$A$2:$A$8000='Active WWML'!$A205)*('ILC Report'!$BB$2:$BB$8000='Active WWML'!Z$4)*('ILC Report'!$F$2:$F$8000))</f>
        <v>0</v>
      </c>
      <c r="AA205" s="28">
        <f>SUMPRODUCT(('ILC Report'!$A$2:$A$8000='Active WWML'!$A205)*('ILC Report'!$BB$2:$BB$8000='Active WWML'!AA$4)*('ILC Report'!$F$2:$F$8000))</f>
        <v>0</v>
      </c>
      <c r="AB205" s="28">
        <f>SUMPRODUCT(('ILC Report'!$A$2:$A$8000='Active WWML'!$A205)*('ILC Report'!$BB$2:$BB$8000='Active WWML'!AB$4)*('ILC Report'!$F$2:$F$8000))</f>
        <v>0</v>
      </c>
      <c r="AC205" s="28">
        <f>SUMPRODUCT(('ILC Report'!$A$2:$A$8000='Active WWML'!$A205)*('ILC Report'!$BB$2:$BB$8000='Active WWML'!AC$4)*('ILC Report'!$F$2:$F$8000))</f>
        <v>0</v>
      </c>
      <c r="AD205" s="28">
        <f>SUMPRODUCT(('ILC Report'!$A$2:$A$8000='Active WWML'!$A205)*('ILC Report'!$BB$2:$BB$8000='Active WWML'!AD$4)*('ILC Report'!$F$2:$F$8000))</f>
        <v>0</v>
      </c>
      <c r="AE205" s="28">
        <f>SUMPRODUCT(('ILC Report'!$A$2:$A$8000='Active WWML'!$A205)*('ILC Report'!$BB$2:$BB$8000='Active WWML'!AE$4)*('ILC Report'!$F$2:$F$8000))</f>
        <v>0</v>
      </c>
      <c r="AG205" s="28">
        <f>SUMPRODUCT(('ILC Report'!$A$2:$A$8000='Active WWML'!$A205)*('ILC Report'!$H$2:$H$8000='Active WWML'!AG$4)*('ILC Report'!$F$2:$F$8000))</f>
        <v>0</v>
      </c>
      <c r="AH205" s="28">
        <f>SUMPRODUCT(('ILC Report'!$A$2:$A$8000='Active WWML'!$A205)*('ILC Report'!$H$2:$H$8000='Active WWML'!AH$4)*('ILC Report'!$F$2:$F$8000))</f>
        <v>0</v>
      </c>
      <c r="AI205" s="28">
        <f>SUMPRODUCT(('ILC Report'!$A$2:$A$8000='Active WWML'!$A205)*('ILC Report'!$H$2:$H$8000='Active WWML'!AI$4)*('ILC Report'!$F$2:$F$8000))</f>
        <v>0</v>
      </c>
      <c r="AJ205" s="28">
        <f>SUMPRODUCT(('ILC Report'!$A$2:$A$8000='Active WWML'!$A205)*('ILC Report'!$H$2:$H$8000='Active WWML'!AJ$4)*('ILC Report'!$F$2:$F$8000))</f>
        <v>0</v>
      </c>
      <c r="AK205" s="28">
        <f t="shared" si="15"/>
        <v>0</v>
      </c>
    </row>
    <row r="206" spans="1:37" x14ac:dyDescent="0.3">
      <c r="A206" s="40" t="s">
        <v>963</v>
      </c>
      <c r="B206" s="11" t="s">
        <v>1338</v>
      </c>
      <c r="C206" s="11" t="s">
        <v>51</v>
      </c>
      <c r="D206" s="11" t="s">
        <v>1175</v>
      </c>
      <c r="E206" s="11" t="s">
        <v>1680</v>
      </c>
      <c r="G206" s="28">
        <f>SUMPRODUCT(('ILC Report'!$A$2:$A$8000='Active WWML'!$A206)*('ILC Report'!$BA$2:$BA$8000='Active WWML'!G$4)*('ILC Report'!$F$2:$F$8000))</f>
        <v>0</v>
      </c>
      <c r="H206" s="28">
        <f>SUMPRODUCT(('ILC Report'!$A$2:$A$8000='Active WWML'!$A206)*('ILC Report'!$BA$2:$BA$8000='Active WWML'!H$4)*('ILC Report'!$F$2:$F$8000))</f>
        <v>0</v>
      </c>
      <c r="I206" s="28">
        <f>SUMPRODUCT(('ILC Report'!$A$2:$A$8000='Active WWML'!$A206)*('ILC Report'!$BA$2:$BA$8000='Active WWML'!I$4)*('ILC Report'!$F$2:$F$8000))</f>
        <v>0</v>
      </c>
      <c r="K206" s="28" t="str">
        <f t="shared" si="12"/>
        <v>0</v>
      </c>
      <c r="L206" s="28" t="str">
        <f t="shared" si="13"/>
        <v>0</v>
      </c>
      <c r="M206" s="28" t="str">
        <f t="shared" si="14"/>
        <v>0</v>
      </c>
      <c r="O206" s="28">
        <f>SUMPRODUCT(('ILC Report'!$A$2:$A$8000='Active WWML'!$A206)*('ILC Report'!$BB$2:$BB$8000='Active WWML'!O$4)*('ILC Report'!$F$2:$F$8000))</f>
        <v>0</v>
      </c>
      <c r="P206" s="28">
        <f>SUMPRODUCT(('ILC Report'!$A$2:$A$8000='Active WWML'!$A206)*('ILC Report'!$BB$2:$BB$8000='Active WWML'!P$4)*('ILC Report'!$F$2:$F$8000))</f>
        <v>0</v>
      </c>
      <c r="Q206" s="28">
        <f>SUMPRODUCT(('ILC Report'!$A$2:$A$8000='Active WWML'!$A206)*('ILC Report'!$BB$2:$BB$8000='Active WWML'!Q$4)*('ILC Report'!$F$2:$F$8000))</f>
        <v>0</v>
      </c>
      <c r="R206" s="28">
        <f>SUMPRODUCT(('ILC Report'!$A$2:$A$8000='Active WWML'!$A206)*('ILC Report'!$BB$2:$BB$8000='Active WWML'!R$4)*('ILC Report'!$F$2:$F$8000))</f>
        <v>0</v>
      </c>
      <c r="S206" s="28">
        <f>SUMPRODUCT(('ILC Report'!$A$2:$A$8000='Active WWML'!$A206)*('ILC Report'!$BB$2:$BB$8000='Active WWML'!S$4)*('ILC Report'!$F$2:$F$8000))</f>
        <v>0</v>
      </c>
      <c r="T206" s="28">
        <f>SUMPRODUCT(('ILC Report'!$A$2:$A$8000='Active WWML'!$A206)*('ILC Report'!$BB$2:$BB$8000='Active WWML'!T$4)*('ILC Report'!$F$2:$F$8000))</f>
        <v>0</v>
      </c>
      <c r="U206" s="28">
        <f>SUMPRODUCT(('ILC Report'!$A$2:$A$8000='Active WWML'!$A206)*('ILC Report'!$BB$2:$BB$8000='Active WWML'!U$4)*('ILC Report'!$F$2:$F$8000))</f>
        <v>0</v>
      </c>
      <c r="V206" s="28">
        <f>SUMPRODUCT(('ILC Report'!$A$2:$A$8000='Active WWML'!$A206)*('ILC Report'!$BB$2:$BB$8000='Active WWML'!V$4)*('ILC Report'!$F$2:$F$8000))</f>
        <v>0</v>
      </c>
      <c r="W206" s="28">
        <f>SUMPRODUCT(('ILC Report'!$A$2:$A$8000='Active WWML'!$A206)*('ILC Report'!$BB$2:$BB$8000='Active WWML'!W$4)*('ILC Report'!$F$2:$F$8000))</f>
        <v>0</v>
      </c>
      <c r="X206" s="28">
        <f>SUMPRODUCT(('ILC Report'!$A$2:$A$8000='Active WWML'!$A206)*('ILC Report'!$BB$2:$BB$8000='Active WWML'!X$4)*('ILC Report'!$F$2:$F$8000))</f>
        <v>0</v>
      </c>
      <c r="Y206" s="28">
        <f>SUMPRODUCT(('ILC Report'!$A$2:$A$8000='Active WWML'!$A206)*('ILC Report'!$BB$2:$BB$8000='Active WWML'!Y$4)*('ILC Report'!$F$2:$F$8000))</f>
        <v>0</v>
      </c>
      <c r="Z206" s="28">
        <f>SUMPRODUCT(('ILC Report'!$A$2:$A$8000='Active WWML'!$A206)*('ILC Report'!$BB$2:$BB$8000='Active WWML'!Z$4)*('ILC Report'!$F$2:$F$8000))</f>
        <v>0</v>
      </c>
      <c r="AA206" s="28">
        <f>SUMPRODUCT(('ILC Report'!$A$2:$A$8000='Active WWML'!$A206)*('ILC Report'!$BB$2:$BB$8000='Active WWML'!AA$4)*('ILC Report'!$F$2:$F$8000))</f>
        <v>0</v>
      </c>
      <c r="AB206" s="28">
        <f>SUMPRODUCT(('ILC Report'!$A$2:$A$8000='Active WWML'!$A206)*('ILC Report'!$BB$2:$BB$8000='Active WWML'!AB$4)*('ILC Report'!$F$2:$F$8000))</f>
        <v>0</v>
      </c>
      <c r="AC206" s="28">
        <f>SUMPRODUCT(('ILC Report'!$A$2:$A$8000='Active WWML'!$A206)*('ILC Report'!$BB$2:$BB$8000='Active WWML'!AC$4)*('ILC Report'!$F$2:$F$8000))</f>
        <v>0</v>
      </c>
      <c r="AD206" s="28">
        <f>SUMPRODUCT(('ILC Report'!$A$2:$A$8000='Active WWML'!$A206)*('ILC Report'!$BB$2:$BB$8000='Active WWML'!AD$4)*('ILC Report'!$F$2:$F$8000))</f>
        <v>0</v>
      </c>
      <c r="AE206" s="28">
        <f>SUMPRODUCT(('ILC Report'!$A$2:$A$8000='Active WWML'!$A206)*('ILC Report'!$BB$2:$BB$8000='Active WWML'!AE$4)*('ILC Report'!$F$2:$F$8000))</f>
        <v>0</v>
      </c>
      <c r="AG206" s="28">
        <f>SUMPRODUCT(('ILC Report'!$A$2:$A$8000='Active WWML'!$A206)*('ILC Report'!$H$2:$H$8000='Active WWML'!AG$4)*('ILC Report'!$F$2:$F$8000))</f>
        <v>0</v>
      </c>
      <c r="AH206" s="28">
        <f>SUMPRODUCT(('ILC Report'!$A$2:$A$8000='Active WWML'!$A206)*('ILC Report'!$H$2:$H$8000='Active WWML'!AH$4)*('ILC Report'!$F$2:$F$8000))</f>
        <v>0</v>
      </c>
      <c r="AI206" s="28">
        <f>SUMPRODUCT(('ILC Report'!$A$2:$A$8000='Active WWML'!$A206)*('ILC Report'!$H$2:$H$8000='Active WWML'!AI$4)*('ILC Report'!$F$2:$F$8000))</f>
        <v>0</v>
      </c>
      <c r="AJ206" s="28">
        <f>SUMPRODUCT(('ILC Report'!$A$2:$A$8000='Active WWML'!$A206)*('ILC Report'!$H$2:$H$8000='Active WWML'!AJ$4)*('ILC Report'!$F$2:$F$8000))</f>
        <v>0</v>
      </c>
      <c r="AK206" s="28">
        <f t="shared" si="15"/>
        <v>0</v>
      </c>
    </row>
    <row r="207" spans="1:37" x14ac:dyDescent="0.3">
      <c r="A207" s="40" t="s">
        <v>890</v>
      </c>
      <c r="B207" s="11" t="s">
        <v>1292</v>
      </c>
      <c r="C207" s="11" t="s">
        <v>1164</v>
      </c>
      <c r="D207" s="11" t="s">
        <v>1185</v>
      </c>
      <c r="E207" s="11" t="s">
        <v>1680</v>
      </c>
      <c r="G207" s="28">
        <f>SUMPRODUCT(('ILC Report'!$A$2:$A$8000='Active WWML'!$A207)*('ILC Report'!$BA$2:$BA$8000='Active WWML'!G$4)*('ILC Report'!$F$2:$F$8000))</f>
        <v>0</v>
      </c>
      <c r="H207" s="28">
        <f>SUMPRODUCT(('ILC Report'!$A$2:$A$8000='Active WWML'!$A207)*('ILC Report'!$BA$2:$BA$8000='Active WWML'!H$4)*('ILC Report'!$F$2:$F$8000))</f>
        <v>0</v>
      </c>
      <c r="I207" s="28">
        <f>SUMPRODUCT(('ILC Report'!$A$2:$A$8000='Active WWML'!$A207)*('ILC Report'!$BA$2:$BA$8000='Active WWML'!I$4)*('ILC Report'!$F$2:$F$8000))</f>
        <v>0</v>
      </c>
      <c r="K207" s="28" t="str">
        <f t="shared" si="12"/>
        <v>0</v>
      </c>
      <c r="L207" s="28" t="str">
        <f t="shared" si="13"/>
        <v>0</v>
      </c>
      <c r="M207" s="28" t="str">
        <f t="shared" si="14"/>
        <v>0</v>
      </c>
      <c r="O207" s="28">
        <f>SUMPRODUCT(('ILC Report'!$A$2:$A$8000='Active WWML'!$A207)*('ILC Report'!$BB$2:$BB$8000='Active WWML'!O$4)*('ILC Report'!$F$2:$F$8000))</f>
        <v>0</v>
      </c>
      <c r="P207" s="28">
        <f>SUMPRODUCT(('ILC Report'!$A$2:$A$8000='Active WWML'!$A207)*('ILC Report'!$BB$2:$BB$8000='Active WWML'!P$4)*('ILC Report'!$F$2:$F$8000))</f>
        <v>0</v>
      </c>
      <c r="Q207" s="28">
        <f>SUMPRODUCT(('ILC Report'!$A$2:$A$8000='Active WWML'!$A207)*('ILC Report'!$BB$2:$BB$8000='Active WWML'!Q$4)*('ILC Report'!$F$2:$F$8000))</f>
        <v>0</v>
      </c>
      <c r="R207" s="28">
        <f>SUMPRODUCT(('ILC Report'!$A$2:$A$8000='Active WWML'!$A207)*('ILC Report'!$BB$2:$BB$8000='Active WWML'!R$4)*('ILC Report'!$F$2:$F$8000))</f>
        <v>0</v>
      </c>
      <c r="S207" s="28">
        <f>SUMPRODUCT(('ILC Report'!$A$2:$A$8000='Active WWML'!$A207)*('ILC Report'!$BB$2:$BB$8000='Active WWML'!S$4)*('ILC Report'!$F$2:$F$8000))</f>
        <v>0</v>
      </c>
      <c r="T207" s="28">
        <f>SUMPRODUCT(('ILC Report'!$A$2:$A$8000='Active WWML'!$A207)*('ILC Report'!$BB$2:$BB$8000='Active WWML'!T$4)*('ILC Report'!$F$2:$F$8000))</f>
        <v>0</v>
      </c>
      <c r="U207" s="28">
        <f>SUMPRODUCT(('ILC Report'!$A$2:$A$8000='Active WWML'!$A207)*('ILC Report'!$BB$2:$BB$8000='Active WWML'!U$4)*('ILC Report'!$F$2:$F$8000))</f>
        <v>0</v>
      </c>
      <c r="V207" s="28">
        <f>SUMPRODUCT(('ILC Report'!$A$2:$A$8000='Active WWML'!$A207)*('ILC Report'!$BB$2:$BB$8000='Active WWML'!V$4)*('ILC Report'!$F$2:$F$8000))</f>
        <v>0</v>
      </c>
      <c r="W207" s="28">
        <f>SUMPRODUCT(('ILC Report'!$A$2:$A$8000='Active WWML'!$A207)*('ILC Report'!$BB$2:$BB$8000='Active WWML'!W$4)*('ILC Report'!$F$2:$F$8000))</f>
        <v>0</v>
      </c>
      <c r="X207" s="28">
        <f>SUMPRODUCT(('ILC Report'!$A$2:$A$8000='Active WWML'!$A207)*('ILC Report'!$BB$2:$BB$8000='Active WWML'!X$4)*('ILC Report'!$F$2:$F$8000))</f>
        <v>0</v>
      </c>
      <c r="Y207" s="28">
        <f>SUMPRODUCT(('ILC Report'!$A$2:$A$8000='Active WWML'!$A207)*('ILC Report'!$BB$2:$BB$8000='Active WWML'!Y$4)*('ILC Report'!$F$2:$F$8000))</f>
        <v>0</v>
      </c>
      <c r="Z207" s="28">
        <f>SUMPRODUCT(('ILC Report'!$A$2:$A$8000='Active WWML'!$A207)*('ILC Report'!$BB$2:$BB$8000='Active WWML'!Z$4)*('ILC Report'!$F$2:$F$8000))</f>
        <v>0</v>
      </c>
      <c r="AA207" s="28">
        <f>SUMPRODUCT(('ILC Report'!$A$2:$A$8000='Active WWML'!$A207)*('ILC Report'!$BB$2:$BB$8000='Active WWML'!AA$4)*('ILC Report'!$F$2:$F$8000))</f>
        <v>0</v>
      </c>
      <c r="AB207" s="28">
        <f>SUMPRODUCT(('ILC Report'!$A$2:$A$8000='Active WWML'!$A207)*('ILC Report'!$BB$2:$BB$8000='Active WWML'!AB$4)*('ILC Report'!$F$2:$F$8000))</f>
        <v>0</v>
      </c>
      <c r="AC207" s="28">
        <f>SUMPRODUCT(('ILC Report'!$A$2:$A$8000='Active WWML'!$A207)*('ILC Report'!$BB$2:$BB$8000='Active WWML'!AC$4)*('ILC Report'!$F$2:$F$8000))</f>
        <v>0</v>
      </c>
      <c r="AD207" s="28">
        <f>SUMPRODUCT(('ILC Report'!$A$2:$A$8000='Active WWML'!$A207)*('ILC Report'!$BB$2:$BB$8000='Active WWML'!AD$4)*('ILC Report'!$F$2:$F$8000))</f>
        <v>0</v>
      </c>
      <c r="AE207" s="28">
        <f>SUMPRODUCT(('ILC Report'!$A$2:$A$8000='Active WWML'!$A207)*('ILC Report'!$BB$2:$BB$8000='Active WWML'!AE$4)*('ILC Report'!$F$2:$F$8000))</f>
        <v>0</v>
      </c>
      <c r="AG207" s="28">
        <f>SUMPRODUCT(('ILC Report'!$A$2:$A$8000='Active WWML'!$A207)*('ILC Report'!$H$2:$H$8000='Active WWML'!AG$4)*('ILC Report'!$F$2:$F$8000))</f>
        <v>0</v>
      </c>
      <c r="AH207" s="28">
        <f>SUMPRODUCT(('ILC Report'!$A$2:$A$8000='Active WWML'!$A207)*('ILC Report'!$H$2:$H$8000='Active WWML'!AH$4)*('ILC Report'!$F$2:$F$8000))</f>
        <v>0</v>
      </c>
      <c r="AI207" s="28">
        <f>SUMPRODUCT(('ILC Report'!$A$2:$A$8000='Active WWML'!$A207)*('ILC Report'!$H$2:$H$8000='Active WWML'!AI$4)*('ILC Report'!$F$2:$F$8000))</f>
        <v>0</v>
      </c>
      <c r="AJ207" s="28">
        <f>SUMPRODUCT(('ILC Report'!$A$2:$A$8000='Active WWML'!$A207)*('ILC Report'!$H$2:$H$8000='Active WWML'!AJ$4)*('ILC Report'!$F$2:$F$8000))</f>
        <v>0</v>
      </c>
      <c r="AK207" s="28">
        <f t="shared" si="15"/>
        <v>0</v>
      </c>
    </row>
    <row r="208" spans="1:37" x14ac:dyDescent="0.3">
      <c r="A208" s="40" t="s">
        <v>1344</v>
      </c>
      <c r="B208" s="11" t="s">
        <v>1345</v>
      </c>
      <c r="C208" s="11" t="s">
        <v>1236</v>
      </c>
      <c r="D208" s="11" t="s">
        <v>1155</v>
      </c>
      <c r="E208" s="11" t="s">
        <v>1156</v>
      </c>
      <c r="G208" s="28">
        <f>SUMPRODUCT(('ILC Report'!$A$2:$A$8000='Active WWML'!$A208)*('ILC Report'!$BA$2:$BA$8000='Active WWML'!G$4)*('ILC Report'!$F$2:$F$8000))</f>
        <v>0</v>
      </c>
      <c r="H208" s="28">
        <f>SUMPRODUCT(('ILC Report'!$A$2:$A$8000='Active WWML'!$A208)*('ILC Report'!$BA$2:$BA$8000='Active WWML'!H$4)*('ILC Report'!$F$2:$F$8000))</f>
        <v>0</v>
      </c>
      <c r="I208" s="28">
        <f>SUMPRODUCT(('ILC Report'!$A$2:$A$8000='Active WWML'!$A208)*('ILC Report'!$BA$2:$BA$8000='Active WWML'!I$4)*('ILC Report'!$F$2:$F$8000))</f>
        <v>0</v>
      </c>
      <c r="K208" s="28" t="str">
        <f t="shared" si="12"/>
        <v>0</v>
      </c>
      <c r="L208" s="28" t="str">
        <f t="shared" si="13"/>
        <v>0</v>
      </c>
      <c r="M208" s="28" t="str">
        <f t="shared" si="14"/>
        <v>0</v>
      </c>
      <c r="O208" s="28">
        <f>SUMPRODUCT(('ILC Report'!$A$2:$A$8000='Active WWML'!$A208)*('ILC Report'!$BB$2:$BB$8000='Active WWML'!O$4)*('ILC Report'!$F$2:$F$8000))</f>
        <v>0</v>
      </c>
      <c r="P208" s="28">
        <f>SUMPRODUCT(('ILC Report'!$A$2:$A$8000='Active WWML'!$A208)*('ILC Report'!$BB$2:$BB$8000='Active WWML'!P$4)*('ILC Report'!$F$2:$F$8000))</f>
        <v>0</v>
      </c>
      <c r="Q208" s="28">
        <f>SUMPRODUCT(('ILC Report'!$A$2:$A$8000='Active WWML'!$A208)*('ILC Report'!$BB$2:$BB$8000='Active WWML'!Q$4)*('ILC Report'!$F$2:$F$8000))</f>
        <v>0</v>
      </c>
      <c r="R208" s="28">
        <f>SUMPRODUCT(('ILC Report'!$A$2:$A$8000='Active WWML'!$A208)*('ILC Report'!$BB$2:$BB$8000='Active WWML'!R$4)*('ILC Report'!$F$2:$F$8000))</f>
        <v>0</v>
      </c>
      <c r="S208" s="28">
        <f>SUMPRODUCT(('ILC Report'!$A$2:$A$8000='Active WWML'!$A208)*('ILC Report'!$BB$2:$BB$8000='Active WWML'!S$4)*('ILC Report'!$F$2:$F$8000))</f>
        <v>0</v>
      </c>
      <c r="T208" s="28">
        <f>SUMPRODUCT(('ILC Report'!$A$2:$A$8000='Active WWML'!$A208)*('ILC Report'!$BB$2:$BB$8000='Active WWML'!T$4)*('ILC Report'!$F$2:$F$8000))</f>
        <v>0</v>
      </c>
      <c r="U208" s="28">
        <f>SUMPRODUCT(('ILC Report'!$A$2:$A$8000='Active WWML'!$A208)*('ILC Report'!$BB$2:$BB$8000='Active WWML'!U$4)*('ILC Report'!$F$2:$F$8000))</f>
        <v>0</v>
      </c>
      <c r="V208" s="28">
        <f>SUMPRODUCT(('ILC Report'!$A$2:$A$8000='Active WWML'!$A208)*('ILC Report'!$BB$2:$BB$8000='Active WWML'!V$4)*('ILC Report'!$F$2:$F$8000))</f>
        <v>0</v>
      </c>
      <c r="W208" s="28">
        <f>SUMPRODUCT(('ILC Report'!$A$2:$A$8000='Active WWML'!$A208)*('ILC Report'!$BB$2:$BB$8000='Active WWML'!W$4)*('ILC Report'!$F$2:$F$8000))</f>
        <v>0</v>
      </c>
      <c r="X208" s="28">
        <f>SUMPRODUCT(('ILC Report'!$A$2:$A$8000='Active WWML'!$A208)*('ILC Report'!$BB$2:$BB$8000='Active WWML'!X$4)*('ILC Report'!$F$2:$F$8000))</f>
        <v>0</v>
      </c>
      <c r="Y208" s="28">
        <f>SUMPRODUCT(('ILC Report'!$A$2:$A$8000='Active WWML'!$A208)*('ILC Report'!$BB$2:$BB$8000='Active WWML'!Y$4)*('ILC Report'!$F$2:$F$8000))</f>
        <v>0</v>
      </c>
      <c r="Z208" s="28">
        <f>SUMPRODUCT(('ILC Report'!$A$2:$A$8000='Active WWML'!$A208)*('ILC Report'!$BB$2:$BB$8000='Active WWML'!Z$4)*('ILC Report'!$F$2:$F$8000))</f>
        <v>0</v>
      </c>
      <c r="AA208" s="28">
        <f>SUMPRODUCT(('ILC Report'!$A$2:$A$8000='Active WWML'!$A208)*('ILC Report'!$BB$2:$BB$8000='Active WWML'!AA$4)*('ILC Report'!$F$2:$F$8000))</f>
        <v>0</v>
      </c>
      <c r="AB208" s="28">
        <f>SUMPRODUCT(('ILC Report'!$A$2:$A$8000='Active WWML'!$A208)*('ILC Report'!$BB$2:$BB$8000='Active WWML'!AB$4)*('ILC Report'!$F$2:$F$8000))</f>
        <v>0</v>
      </c>
      <c r="AC208" s="28">
        <f>SUMPRODUCT(('ILC Report'!$A$2:$A$8000='Active WWML'!$A208)*('ILC Report'!$BB$2:$BB$8000='Active WWML'!AC$4)*('ILC Report'!$F$2:$F$8000))</f>
        <v>0</v>
      </c>
      <c r="AD208" s="28">
        <f>SUMPRODUCT(('ILC Report'!$A$2:$A$8000='Active WWML'!$A208)*('ILC Report'!$BB$2:$BB$8000='Active WWML'!AD$4)*('ILC Report'!$F$2:$F$8000))</f>
        <v>0</v>
      </c>
      <c r="AE208" s="28">
        <f>SUMPRODUCT(('ILC Report'!$A$2:$A$8000='Active WWML'!$A208)*('ILC Report'!$BB$2:$BB$8000='Active WWML'!AE$4)*('ILC Report'!$F$2:$F$8000))</f>
        <v>0</v>
      </c>
      <c r="AG208" s="28">
        <f>SUMPRODUCT(('ILC Report'!$A$2:$A$8000='Active WWML'!$A208)*('ILC Report'!$H$2:$H$8000='Active WWML'!AG$4)*('ILC Report'!$F$2:$F$8000))</f>
        <v>0</v>
      </c>
      <c r="AH208" s="28">
        <f>SUMPRODUCT(('ILC Report'!$A$2:$A$8000='Active WWML'!$A208)*('ILC Report'!$H$2:$H$8000='Active WWML'!AH$4)*('ILC Report'!$F$2:$F$8000))</f>
        <v>0</v>
      </c>
      <c r="AI208" s="28">
        <f>SUMPRODUCT(('ILC Report'!$A$2:$A$8000='Active WWML'!$A208)*('ILC Report'!$H$2:$H$8000='Active WWML'!AI$4)*('ILC Report'!$F$2:$F$8000))</f>
        <v>0</v>
      </c>
      <c r="AJ208" s="28">
        <f>SUMPRODUCT(('ILC Report'!$A$2:$A$8000='Active WWML'!$A208)*('ILC Report'!$H$2:$H$8000='Active WWML'!AJ$4)*('ILC Report'!$F$2:$F$8000))</f>
        <v>0</v>
      </c>
      <c r="AK208" s="28">
        <f t="shared" si="15"/>
        <v>0</v>
      </c>
    </row>
    <row r="209" spans="1:37" x14ac:dyDescent="0.3">
      <c r="A209" s="40" t="s">
        <v>833</v>
      </c>
      <c r="B209" s="11" t="s">
        <v>1214</v>
      </c>
      <c r="C209" s="11" t="s">
        <v>1163</v>
      </c>
      <c r="D209" s="11" t="s">
        <v>1155</v>
      </c>
      <c r="E209" s="11" t="s">
        <v>1156</v>
      </c>
      <c r="G209" s="28">
        <f>SUMPRODUCT(('ILC Report'!$A$2:$A$8000='Active WWML'!$A209)*('ILC Report'!$BA$2:$BA$8000='Active WWML'!G$4)*('ILC Report'!$F$2:$F$8000))</f>
        <v>0</v>
      </c>
      <c r="H209" s="28">
        <f>SUMPRODUCT(('ILC Report'!$A$2:$A$8000='Active WWML'!$A209)*('ILC Report'!$BA$2:$BA$8000='Active WWML'!H$4)*('ILC Report'!$F$2:$F$8000))</f>
        <v>0</v>
      </c>
      <c r="I209" s="28">
        <f>SUMPRODUCT(('ILC Report'!$A$2:$A$8000='Active WWML'!$A209)*('ILC Report'!$BA$2:$BA$8000='Active WWML'!I$4)*('ILC Report'!$F$2:$F$8000))</f>
        <v>0</v>
      </c>
      <c r="K209" s="28" t="str">
        <f t="shared" si="12"/>
        <v>0</v>
      </c>
      <c r="L209" s="28" t="str">
        <f t="shared" si="13"/>
        <v>0</v>
      </c>
      <c r="M209" s="28" t="str">
        <f t="shared" si="14"/>
        <v>0</v>
      </c>
      <c r="O209" s="28">
        <f>SUMPRODUCT(('ILC Report'!$A$2:$A$8000='Active WWML'!$A209)*('ILC Report'!$BB$2:$BB$8000='Active WWML'!O$4)*('ILC Report'!$F$2:$F$8000))</f>
        <v>0</v>
      </c>
      <c r="P209" s="28">
        <f>SUMPRODUCT(('ILC Report'!$A$2:$A$8000='Active WWML'!$A209)*('ILC Report'!$BB$2:$BB$8000='Active WWML'!P$4)*('ILC Report'!$F$2:$F$8000))</f>
        <v>0</v>
      </c>
      <c r="Q209" s="28">
        <f>SUMPRODUCT(('ILC Report'!$A$2:$A$8000='Active WWML'!$A209)*('ILC Report'!$BB$2:$BB$8000='Active WWML'!Q$4)*('ILC Report'!$F$2:$F$8000))</f>
        <v>0</v>
      </c>
      <c r="R209" s="28">
        <f>SUMPRODUCT(('ILC Report'!$A$2:$A$8000='Active WWML'!$A209)*('ILC Report'!$BB$2:$BB$8000='Active WWML'!R$4)*('ILC Report'!$F$2:$F$8000))</f>
        <v>0</v>
      </c>
      <c r="S209" s="28">
        <f>SUMPRODUCT(('ILC Report'!$A$2:$A$8000='Active WWML'!$A209)*('ILC Report'!$BB$2:$BB$8000='Active WWML'!S$4)*('ILC Report'!$F$2:$F$8000))</f>
        <v>0</v>
      </c>
      <c r="T209" s="28">
        <f>SUMPRODUCT(('ILC Report'!$A$2:$A$8000='Active WWML'!$A209)*('ILC Report'!$BB$2:$BB$8000='Active WWML'!T$4)*('ILC Report'!$F$2:$F$8000))</f>
        <v>0</v>
      </c>
      <c r="U209" s="28">
        <f>SUMPRODUCT(('ILC Report'!$A$2:$A$8000='Active WWML'!$A209)*('ILC Report'!$BB$2:$BB$8000='Active WWML'!U$4)*('ILC Report'!$F$2:$F$8000))</f>
        <v>0</v>
      </c>
      <c r="V209" s="28">
        <f>SUMPRODUCT(('ILC Report'!$A$2:$A$8000='Active WWML'!$A209)*('ILC Report'!$BB$2:$BB$8000='Active WWML'!V$4)*('ILC Report'!$F$2:$F$8000))</f>
        <v>0</v>
      </c>
      <c r="W209" s="28">
        <f>SUMPRODUCT(('ILC Report'!$A$2:$A$8000='Active WWML'!$A209)*('ILC Report'!$BB$2:$BB$8000='Active WWML'!W$4)*('ILC Report'!$F$2:$F$8000))</f>
        <v>0</v>
      </c>
      <c r="X209" s="28">
        <f>SUMPRODUCT(('ILC Report'!$A$2:$A$8000='Active WWML'!$A209)*('ILC Report'!$BB$2:$BB$8000='Active WWML'!X$4)*('ILC Report'!$F$2:$F$8000))</f>
        <v>0</v>
      </c>
      <c r="Y209" s="28">
        <f>SUMPRODUCT(('ILC Report'!$A$2:$A$8000='Active WWML'!$A209)*('ILC Report'!$BB$2:$BB$8000='Active WWML'!Y$4)*('ILC Report'!$F$2:$F$8000))</f>
        <v>0</v>
      </c>
      <c r="Z209" s="28">
        <f>SUMPRODUCT(('ILC Report'!$A$2:$A$8000='Active WWML'!$A209)*('ILC Report'!$BB$2:$BB$8000='Active WWML'!Z$4)*('ILC Report'!$F$2:$F$8000))</f>
        <v>0</v>
      </c>
      <c r="AA209" s="28">
        <f>SUMPRODUCT(('ILC Report'!$A$2:$A$8000='Active WWML'!$A209)*('ILC Report'!$BB$2:$BB$8000='Active WWML'!AA$4)*('ILC Report'!$F$2:$F$8000))</f>
        <v>0</v>
      </c>
      <c r="AB209" s="28">
        <f>SUMPRODUCT(('ILC Report'!$A$2:$A$8000='Active WWML'!$A209)*('ILC Report'!$BB$2:$BB$8000='Active WWML'!AB$4)*('ILC Report'!$F$2:$F$8000))</f>
        <v>0</v>
      </c>
      <c r="AC209" s="28">
        <f>SUMPRODUCT(('ILC Report'!$A$2:$A$8000='Active WWML'!$A209)*('ILC Report'!$BB$2:$BB$8000='Active WWML'!AC$4)*('ILC Report'!$F$2:$F$8000))</f>
        <v>0</v>
      </c>
      <c r="AD209" s="28">
        <f>SUMPRODUCT(('ILC Report'!$A$2:$A$8000='Active WWML'!$A209)*('ILC Report'!$BB$2:$BB$8000='Active WWML'!AD$4)*('ILC Report'!$F$2:$F$8000))</f>
        <v>0</v>
      </c>
      <c r="AE209" s="28">
        <f>SUMPRODUCT(('ILC Report'!$A$2:$A$8000='Active WWML'!$A209)*('ILC Report'!$BB$2:$BB$8000='Active WWML'!AE$4)*('ILC Report'!$F$2:$F$8000))</f>
        <v>0</v>
      </c>
      <c r="AG209" s="28">
        <f>SUMPRODUCT(('ILC Report'!$A$2:$A$8000='Active WWML'!$A209)*('ILC Report'!$H$2:$H$8000='Active WWML'!AG$4)*('ILC Report'!$F$2:$F$8000))</f>
        <v>0</v>
      </c>
      <c r="AH209" s="28">
        <f>SUMPRODUCT(('ILC Report'!$A$2:$A$8000='Active WWML'!$A209)*('ILC Report'!$H$2:$H$8000='Active WWML'!AH$4)*('ILC Report'!$F$2:$F$8000))</f>
        <v>0</v>
      </c>
      <c r="AI209" s="28">
        <f>SUMPRODUCT(('ILC Report'!$A$2:$A$8000='Active WWML'!$A209)*('ILC Report'!$H$2:$H$8000='Active WWML'!AI$4)*('ILC Report'!$F$2:$F$8000))</f>
        <v>0</v>
      </c>
      <c r="AJ209" s="28">
        <f>SUMPRODUCT(('ILC Report'!$A$2:$A$8000='Active WWML'!$A209)*('ILC Report'!$H$2:$H$8000='Active WWML'!AJ$4)*('ILC Report'!$F$2:$F$8000))</f>
        <v>0</v>
      </c>
      <c r="AK209" s="28">
        <f t="shared" si="15"/>
        <v>0</v>
      </c>
    </row>
    <row r="210" spans="1:37" x14ac:dyDescent="0.3">
      <c r="A210" s="11"/>
      <c r="B210" s="11"/>
      <c r="C210" s="11"/>
      <c r="D210" s="11"/>
      <c r="E210" s="11"/>
      <c r="G210" s="28"/>
      <c r="H210" s="28"/>
      <c r="I210" s="28"/>
      <c r="K210" s="28"/>
      <c r="L210" s="28"/>
      <c r="M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G210" s="28"/>
      <c r="AH210" s="28"/>
      <c r="AI210" s="28"/>
      <c r="AJ210" s="28"/>
      <c r="AK210" s="28"/>
    </row>
    <row r="211" spans="1:37" x14ac:dyDescent="0.3">
      <c r="A211" s="11"/>
      <c r="B211" s="11"/>
      <c r="C211" s="11"/>
      <c r="D211" s="11"/>
      <c r="E211" s="11"/>
      <c r="G211" s="28"/>
      <c r="H211" s="28"/>
      <c r="I211" s="28"/>
      <c r="K211" s="28"/>
      <c r="L211" s="28"/>
      <c r="M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G211" s="28"/>
      <c r="AH211" s="28"/>
      <c r="AI211" s="28"/>
      <c r="AJ211" s="28"/>
      <c r="AK211" s="28"/>
    </row>
    <row r="212" spans="1:37" x14ac:dyDescent="0.3">
      <c r="A212" s="11"/>
      <c r="B212" s="11"/>
      <c r="C212" s="11"/>
      <c r="D212" s="11"/>
      <c r="E212" s="11"/>
      <c r="G212" s="28"/>
      <c r="H212" s="28"/>
      <c r="I212" s="28"/>
      <c r="K212" s="28"/>
      <c r="L212" s="28"/>
      <c r="M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G212" s="28"/>
      <c r="AH212" s="28"/>
      <c r="AI212" s="28"/>
      <c r="AJ212" s="28"/>
      <c r="AK212" s="28"/>
    </row>
    <row r="213" spans="1:37" x14ac:dyDescent="0.3">
      <c r="A213" s="11"/>
      <c r="B213" s="11"/>
      <c r="C213" s="11"/>
      <c r="D213" s="11"/>
      <c r="E213" s="11"/>
      <c r="G213" s="28"/>
      <c r="H213" s="28"/>
      <c r="I213" s="28"/>
      <c r="K213" s="28"/>
      <c r="L213" s="28"/>
      <c r="M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G213" s="28"/>
      <c r="AH213" s="28"/>
      <c r="AI213" s="28"/>
      <c r="AJ213" s="28"/>
      <c r="AK213" s="28"/>
    </row>
    <row r="214" spans="1:37" x14ac:dyDescent="0.3">
      <c r="A214" s="11"/>
      <c r="B214" s="11"/>
      <c r="C214" s="11"/>
      <c r="D214" s="11"/>
      <c r="E214" s="11"/>
      <c r="G214" s="28"/>
      <c r="H214" s="28"/>
      <c r="I214" s="28"/>
      <c r="K214" s="28"/>
      <c r="L214" s="28"/>
      <c r="M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G214" s="28"/>
      <c r="AH214" s="28"/>
      <c r="AI214" s="28"/>
      <c r="AJ214" s="28"/>
      <c r="AK214" s="28"/>
    </row>
    <row r="215" spans="1:37" x14ac:dyDescent="0.3">
      <c r="A215" s="11"/>
      <c r="B215" s="11"/>
      <c r="C215" s="11"/>
      <c r="D215" s="11"/>
      <c r="E215" s="11"/>
      <c r="G215" s="28"/>
      <c r="H215" s="28"/>
      <c r="I215" s="28"/>
      <c r="K215" s="28"/>
      <c r="L215" s="28"/>
      <c r="M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G215" s="28"/>
      <c r="AH215" s="28"/>
      <c r="AI215" s="28"/>
      <c r="AJ215" s="28"/>
      <c r="AK215" s="28"/>
    </row>
    <row r="216" spans="1:37" x14ac:dyDescent="0.3">
      <c r="A216" s="11"/>
      <c r="B216" s="11"/>
      <c r="C216" s="11"/>
      <c r="D216" s="11"/>
      <c r="E216" s="11"/>
      <c r="G216" s="28"/>
      <c r="H216" s="28"/>
      <c r="I216" s="28"/>
      <c r="K216" s="28"/>
      <c r="L216" s="28"/>
      <c r="M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G216" s="28"/>
      <c r="AH216" s="28"/>
      <c r="AI216" s="28"/>
      <c r="AJ216" s="28"/>
      <c r="AK216" s="28"/>
    </row>
    <row r="217" spans="1:37" x14ac:dyDescent="0.3">
      <c r="A217" s="11"/>
      <c r="B217" s="11"/>
      <c r="C217" s="11"/>
      <c r="D217" s="11"/>
      <c r="E217" s="11"/>
      <c r="G217" s="28"/>
      <c r="H217" s="28"/>
      <c r="I217" s="28"/>
      <c r="K217" s="28"/>
      <c r="L217" s="28"/>
      <c r="M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G217" s="28"/>
      <c r="AH217" s="28"/>
      <c r="AI217" s="28"/>
      <c r="AJ217" s="28"/>
      <c r="AK217" s="28"/>
    </row>
    <row r="218" spans="1:37" x14ac:dyDescent="0.3">
      <c r="A218" s="11"/>
      <c r="B218" s="11"/>
      <c r="C218" s="11"/>
      <c r="D218" s="11"/>
      <c r="E218" s="11"/>
      <c r="G218" s="28"/>
      <c r="H218" s="28"/>
      <c r="I218" s="28"/>
      <c r="K218" s="28"/>
      <c r="L218" s="28"/>
      <c r="M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G218" s="28"/>
      <c r="AH218" s="28"/>
      <c r="AI218" s="28"/>
      <c r="AJ218" s="28"/>
      <c r="AK218" s="28"/>
    </row>
    <row r="219" spans="1:37" x14ac:dyDescent="0.3">
      <c r="A219" s="11"/>
      <c r="B219" s="11"/>
      <c r="C219" s="11"/>
      <c r="D219" s="11"/>
      <c r="E219" s="11"/>
      <c r="G219" s="28"/>
      <c r="H219" s="28"/>
      <c r="I219" s="28"/>
      <c r="K219" s="28"/>
      <c r="L219" s="28"/>
      <c r="M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G219" s="28"/>
      <c r="AH219" s="28"/>
      <c r="AI219" s="28"/>
      <c r="AJ219" s="28"/>
      <c r="AK219" s="28"/>
    </row>
    <row r="220" spans="1:37" x14ac:dyDescent="0.3">
      <c r="A220" s="11"/>
      <c r="B220" s="11"/>
      <c r="C220" s="11"/>
      <c r="D220" s="11"/>
      <c r="E220" s="11"/>
      <c r="G220" s="28"/>
      <c r="H220" s="28"/>
      <c r="I220" s="28"/>
      <c r="K220" s="28"/>
      <c r="L220" s="28"/>
      <c r="M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G220" s="28"/>
      <c r="AH220" s="28"/>
      <c r="AI220" s="28"/>
      <c r="AJ220" s="28"/>
      <c r="AK220" s="28"/>
    </row>
    <row r="221" spans="1:37" x14ac:dyDescent="0.3">
      <c r="A221" s="11"/>
      <c r="B221" s="11"/>
      <c r="C221" s="11"/>
      <c r="D221" s="11"/>
      <c r="E221" s="11"/>
      <c r="G221" s="28"/>
      <c r="H221" s="28"/>
      <c r="I221" s="28"/>
      <c r="K221" s="28"/>
      <c r="L221" s="28"/>
      <c r="M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G221" s="28"/>
      <c r="AH221" s="28"/>
      <c r="AI221" s="28"/>
      <c r="AJ221" s="28"/>
      <c r="AK221" s="28"/>
    </row>
    <row r="222" spans="1:37" x14ac:dyDescent="0.3">
      <c r="A222" s="11"/>
      <c r="B222" s="11"/>
      <c r="C222" s="11"/>
      <c r="D222" s="11"/>
      <c r="E222" s="11"/>
      <c r="G222" s="28"/>
      <c r="H222" s="28"/>
      <c r="I222" s="28"/>
      <c r="K222" s="28"/>
      <c r="L222" s="28"/>
      <c r="M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G222" s="28"/>
      <c r="AH222" s="28"/>
      <c r="AI222" s="28"/>
      <c r="AJ222" s="28"/>
      <c r="AK222" s="28"/>
    </row>
    <row r="223" spans="1:37" x14ac:dyDescent="0.3">
      <c r="A223" s="11"/>
      <c r="B223" s="11"/>
      <c r="C223" s="11"/>
      <c r="D223" s="11"/>
      <c r="E223" s="11"/>
      <c r="G223" s="28"/>
      <c r="H223" s="28"/>
      <c r="I223" s="28"/>
      <c r="K223" s="28"/>
      <c r="L223" s="28"/>
      <c r="M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G223" s="28"/>
      <c r="AH223" s="28"/>
      <c r="AI223" s="28"/>
      <c r="AJ223" s="28"/>
      <c r="AK223" s="28"/>
    </row>
    <row r="224" spans="1:37" x14ac:dyDescent="0.3">
      <c r="A224" s="11"/>
      <c r="B224" s="11"/>
      <c r="C224" s="11"/>
      <c r="D224" s="11"/>
      <c r="E224" s="11"/>
      <c r="G224" s="28"/>
      <c r="H224" s="28"/>
      <c r="I224" s="28"/>
      <c r="K224" s="28"/>
      <c r="L224" s="28"/>
      <c r="M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G224" s="28"/>
      <c r="AH224" s="28"/>
      <c r="AI224" s="28"/>
      <c r="AJ224" s="28"/>
      <c r="AK224" s="28"/>
    </row>
    <row r="225" spans="1:37" x14ac:dyDescent="0.3">
      <c r="A225" s="11"/>
      <c r="B225" s="11"/>
      <c r="C225" s="11"/>
      <c r="D225" s="11"/>
      <c r="E225" s="11"/>
      <c r="G225" s="28"/>
      <c r="H225" s="28"/>
      <c r="I225" s="28"/>
      <c r="K225" s="28"/>
      <c r="L225" s="28"/>
      <c r="M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G225" s="28"/>
      <c r="AH225" s="28"/>
      <c r="AI225" s="28"/>
      <c r="AJ225" s="28"/>
      <c r="AK225" s="28"/>
    </row>
    <row r="226" spans="1:37" x14ac:dyDescent="0.3">
      <c r="A226" s="11"/>
      <c r="B226" s="11"/>
      <c r="C226" s="11"/>
      <c r="D226" s="11"/>
      <c r="E226" s="11"/>
      <c r="G226" s="28"/>
      <c r="H226" s="28"/>
      <c r="I226" s="28"/>
      <c r="K226" s="28"/>
      <c r="L226" s="28"/>
      <c r="M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G226" s="28"/>
      <c r="AH226" s="28"/>
      <c r="AI226" s="28"/>
      <c r="AJ226" s="28"/>
      <c r="AK226" s="28"/>
    </row>
    <row r="227" spans="1:37" x14ac:dyDescent="0.3">
      <c r="A227" s="11"/>
      <c r="B227" s="11"/>
      <c r="C227" s="11"/>
      <c r="D227" s="11"/>
      <c r="E227" s="11"/>
      <c r="G227" s="28"/>
      <c r="H227" s="28"/>
      <c r="I227" s="28"/>
      <c r="K227" s="28"/>
      <c r="L227" s="28"/>
      <c r="M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G227" s="28"/>
      <c r="AH227" s="28"/>
      <c r="AI227" s="28"/>
      <c r="AJ227" s="28"/>
      <c r="AK227" s="28"/>
    </row>
    <row r="228" spans="1:37" x14ac:dyDescent="0.3">
      <c r="A228" s="11"/>
      <c r="B228" s="11"/>
      <c r="C228" s="11"/>
      <c r="D228" s="11"/>
      <c r="E228" s="11"/>
      <c r="G228" s="28"/>
      <c r="H228" s="28"/>
      <c r="I228" s="28"/>
      <c r="K228" s="28"/>
      <c r="L228" s="28"/>
      <c r="M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G228" s="28"/>
      <c r="AH228" s="28"/>
      <c r="AI228" s="28"/>
      <c r="AJ228" s="28"/>
      <c r="AK228" s="28"/>
    </row>
    <row r="229" spans="1:37" x14ac:dyDescent="0.3">
      <c r="A229" s="11"/>
      <c r="B229" s="11"/>
      <c r="C229" s="11"/>
      <c r="D229" s="11"/>
      <c r="E229" s="11"/>
      <c r="G229" s="28"/>
      <c r="H229" s="28"/>
      <c r="I229" s="28"/>
      <c r="K229" s="28"/>
      <c r="L229" s="28"/>
      <c r="M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G229" s="28"/>
      <c r="AH229" s="28"/>
      <c r="AI229" s="28"/>
      <c r="AJ229" s="28"/>
      <c r="AK229" s="28"/>
    </row>
    <row r="230" spans="1:37" x14ac:dyDescent="0.3">
      <c r="A230" s="11"/>
      <c r="B230" s="11"/>
      <c r="C230" s="11"/>
      <c r="D230" s="11"/>
      <c r="E230" s="11"/>
      <c r="G230" s="28"/>
      <c r="H230" s="28"/>
      <c r="I230" s="28"/>
      <c r="K230" s="28"/>
      <c r="L230" s="28"/>
      <c r="M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G230" s="28"/>
      <c r="AH230" s="28"/>
      <c r="AI230" s="28"/>
      <c r="AJ230" s="28"/>
      <c r="AK230" s="28"/>
    </row>
    <row r="231" spans="1:37" x14ac:dyDescent="0.3">
      <c r="A231" s="11"/>
      <c r="B231" s="11"/>
      <c r="C231" s="11"/>
      <c r="D231" s="11"/>
      <c r="E231" s="11"/>
      <c r="G231" s="28"/>
      <c r="H231" s="28"/>
      <c r="I231" s="28"/>
      <c r="K231" s="28"/>
      <c r="L231" s="28"/>
      <c r="M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G231" s="28"/>
      <c r="AH231" s="28"/>
      <c r="AI231" s="28"/>
      <c r="AJ231" s="28"/>
      <c r="AK231" s="28"/>
    </row>
  </sheetData>
  <mergeCells count="5">
    <mergeCell ref="A3:E3"/>
    <mergeCell ref="O3:AE3"/>
    <mergeCell ref="AG3:AK3"/>
    <mergeCell ref="G3:I3"/>
    <mergeCell ref="K3:M3"/>
  </mergeCells>
  <conditionalFormatting sqref="B7:B15 A7">
    <cfRule type="expression" dxfId="0" priority="3" stopIfTrue="1">
      <formula>TRIM(#REF!)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91"/>
  <sheetViews>
    <sheetView workbookViewId="0"/>
  </sheetViews>
  <sheetFormatPr defaultRowHeight="14.4" x14ac:dyDescent="0.3"/>
  <cols>
    <col min="1" max="1" width="35.109375" bestFit="1" customWidth="1"/>
    <col min="2" max="2" width="19.33203125" bestFit="1" customWidth="1"/>
  </cols>
  <sheetData>
    <row r="1" spans="1:2" x14ac:dyDescent="0.3">
      <c r="A1" s="3" t="s">
        <v>10</v>
      </c>
      <c r="B1" s="3" t="s">
        <v>1118</v>
      </c>
    </row>
    <row r="2" spans="1:2" x14ac:dyDescent="0.3">
      <c r="A2" s="6" t="s">
        <v>55</v>
      </c>
      <c r="B2" s="11" t="s">
        <v>361</v>
      </c>
    </row>
    <row r="3" spans="1:2" x14ac:dyDescent="0.3">
      <c r="A3" s="6" t="s">
        <v>64</v>
      </c>
      <c r="B3" s="11" t="s">
        <v>361</v>
      </c>
    </row>
    <row r="4" spans="1:2" x14ac:dyDescent="0.3">
      <c r="A4" s="6" t="s">
        <v>65</v>
      </c>
      <c r="B4" s="11" t="s">
        <v>1120</v>
      </c>
    </row>
    <row r="5" spans="1:2" x14ac:dyDescent="0.3">
      <c r="A5" s="6" t="s">
        <v>67</v>
      </c>
      <c r="B5" s="11" t="s">
        <v>1120</v>
      </c>
    </row>
    <row r="6" spans="1:2" x14ac:dyDescent="0.3">
      <c r="A6" s="6" t="s">
        <v>83</v>
      </c>
      <c r="B6" s="11" t="s">
        <v>1119</v>
      </c>
    </row>
    <row r="7" spans="1:2" x14ac:dyDescent="0.3">
      <c r="A7" s="6" t="s">
        <v>70</v>
      </c>
      <c r="B7" s="11" t="s">
        <v>1119</v>
      </c>
    </row>
    <row r="8" spans="1:2" x14ac:dyDescent="0.3">
      <c r="A8" s="6" t="s">
        <v>88</v>
      </c>
      <c r="B8" s="11" t="s">
        <v>361</v>
      </c>
    </row>
    <row r="9" spans="1:2" x14ac:dyDescent="0.3">
      <c r="A9" s="6" t="s">
        <v>89</v>
      </c>
      <c r="B9" s="11" t="s">
        <v>361</v>
      </c>
    </row>
    <row r="10" spans="1:2" x14ac:dyDescent="0.3">
      <c r="A10" s="6" t="s">
        <v>55</v>
      </c>
      <c r="B10" s="11" t="s">
        <v>361</v>
      </c>
    </row>
    <row r="11" spans="1:2" x14ac:dyDescent="0.3">
      <c r="A11" s="6" t="s">
        <v>55</v>
      </c>
      <c r="B11" s="11" t="s">
        <v>361</v>
      </c>
    </row>
    <row r="12" spans="1:2" x14ac:dyDescent="0.3">
      <c r="A12" s="6" t="s">
        <v>55</v>
      </c>
      <c r="B12" s="11" t="s">
        <v>361</v>
      </c>
    </row>
    <row r="13" spans="1:2" x14ac:dyDescent="0.3">
      <c r="A13" s="6" t="s">
        <v>64</v>
      </c>
      <c r="B13" s="11" t="s">
        <v>361</v>
      </c>
    </row>
    <row r="14" spans="1:2" x14ac:dyDescent="0.3">
      <c r="A14" s="6" t="s">
        <v>64</v>
      </c>
      <c r="B14" s="11" t="s">
        <v>361</v>
      </c>
    </row>
    <row r="15" spans="1:2" x14ac:dyDescent="0.3">
      <c r="A15" s="6" t="s">
        <v>64</v>
      </c>
      <c r="B15" s="11" t="s">
        <v>361</v>
      </c>
    </row>
    <row r="16" spans="1:2" x14ac:dyDescent="0.3">
      <c r="A16" s="6" t="s">
        <v>65</v>
      </c>
      <c r="B16" s="11" t="s">
        <v>1120</v>
      </c>
    </row>
    <row r="17" spans="1:2" x14ac:dyDescent="0.3">
      <c r="A17" s="6" t="s">
        <v>65</v>
      </c>
      <c r="B17" s="11" t="s">
        <v>1120</v>
      </c>
    </row>
    <row r="18" spans="1:2" x14ac:dyDescent="0.3">
      <c r="A18" s="6" t="s">
        <v>65</v>
      </c>
      <c r="B18" s="11" t="s">
        <v>1120</v>
      </c>
    </row>
    <row r="19" spans="1:2" x14ac:dyDescent="0.3">
      <c r="A19" s="6" t="s">
        <v>65</v>
      </c>
      <c r="B19" s="11" t="s">
        <v>1120</v>
      </c>
    </row>
    <row r="20" spans="1:2" x14ac:dyDescent="0.3">
      <c r="A20" s="6" t="s">
        <v>67</v>
      </c>
      <c r="B20" s="11" t="s">
        <v>1120</v>
      </c>
    </row>
    <row r="21" spans="1:2" x14ac:dyDescent="0.3">
      <c r="A21" s="6" t="s">
        <v>67</v>
      </c>
      <c r="B21" s="11" t="s">
        <v>1120</v>
      </c>
    </row>
    <row r="22" spans="1:2" x14ac:dyDescent="0.3">
      <c r="A22" s="6" t="s">
        <v>67</v>
      </c>
      <c r="B22" s="11" t="s">
        <v>1120</v>
      </c>
    </row>
    <row r="23" spans="1:2" x14ac:dyDescent="0.3">
      <c r="A23" s="6" t="s">
        <v>67</v>
      </c>
      <c r="B23" s="11" t="s">
        <v>1120</v>
      </c>
    </row>
    <row r="24" spans="1:2" x14ac:dyDescent="0.3">
      <c r="A24" s="6" t="s">
        <v>67</v>
      </c>
      <c r="B24" s="11" t="s">
        <v>1120</v>
      </c>
    </row>
    <row r="25" spans="1:2" x14ac:dyDescent="0.3">
      <c r="A25" s="6" t="s">
        <v>67</v>
      </c>
      <c r="B25" s="11" t="s">
        <v>1120</v>
      </c>
    </row>
    <row r="26" spans="1:2" x14ac:dyDescent="0.3">
      <c r="A26" s="6" t="s">
        <v>67</v>
      </c>
      <c r="B26" s="11" t="s">
        <v>1120</v>
      </c>
    </row>
    <row r="27" spans="1:2" x14ac:dyDescent="0.3">
      <c r="A27" s="6" t="s">
        <v>70</v>
      </c>
      <c r="B27" s="11" t="s">
        <v>1119</v>
      </c>
    </row>
    <row r="28" spans="1:2" x14ac:dyDescent="0.3">
      <c r="A28" s="6" t="s">
        <v>70</v>
      </c>
      <c r="B28" s="11" t="s">
        <v>1119</v>
      </c>
    </row>
    <row r="29" spans="1:2" x14ac:dyDescent="0.3">
      <c r="A29" s="6" t="s">
        <v>70</v>
      </c>
      <c r="B29" s="11" t="s">
        <v>1119</v>
      </c>
    </row>
    <row r="30" spans="1:2" x14ac:dyDescent="0.3">
      <c r="A30" s="6" t="s">
        <v>75</v>
      </c>
      <c r="B30" s="11" t="s">
        <v>361</v>
      </c>
    </row>
    <row r="31" spans="1:2" x14ac:dyDescent="0.3">
      <c r="A31" s="6" t="s">
        <v>75</v>
      </c>
      <c r="B31" s="11" t="s">
        <v>361</v>
      </c>
    </row>
    <row r="32" spans="1:2" x14ac:dyDescent="0.3">
      <c r="A32" s="6" t="s">
        <v>88</v>
      </c>
      <c r="B32" s="11" t="s">
        <v>361</v>
      </c>
    </row>
    <row r="33" spans="1:2" x14ac:dyDescent="0.3">
      <c r="A33" s="6" t="s">
        <v>88</v>
      </c>
      <c r="B33" s="11" t="s">
        <v>361</v>
      </c>
    </row>
    <row r="34" spans="1:2" x14ac:dyDescent="0.3">
      <c r="A34" s="6" t="s">
        <v>89</v>
      </c>
      <c r="B34" s="11" t="s">
        <v>361</v>
      </c>
    </row>
    <row r="35" spans="1:2" x14ac:dyDescent="0.3">
      <c r="A35" s="6" t="s">
        <v>103</v>
      </c>
      <c r="B35" s="11" t="s">
        <v>361</v>
      </c>
    </row>
    <row r="36" spans="1:2" x14ac:dyDescent="0.3">
      <c r="A36" s="6" t="s">
        <v>89</v>
      </c>
      <c r="B36" s="11" t="s">
        <v>361</v>
      </c>
    </row>
    <row r="37" spans="1:2" x14ac:dyDescent="0.3">
      <c r="A37" s="6" t="s">
        <v>64</v>
      </c>
      <c r="B37" s="11" t="s">
        <v>361</v>
      </c>
    </row>
    <row r="38" spans="1:2" x14ac:dyDescent="0.3">
      <c r="A38" s="6" t="s">
        <v>70</v>
      </c>
      <c r="B38" s="11" t="s">
        <v>1119</v>
      </c>
    </row>
    <row r="39" spans="1:2" x14ac:dyDescent="0.3">
      <c r="A39" s="6" t="s">
        <v>79</v>
      </c>
      <c r="B39" s="11" t="s">
        <v>361</v>
      </c>
    </row>
    <row r="40" spans="1:2" x14ac:dyDescent="0.3">
      <c r="A40" s="6" t="s">
        <v>64</v>
      </c>
      <c r="B40" s="11" t="s">
        <v>361</v>
      </c>
    </row>
    <row r="41" spans="1:2" x14ac:dyDescent="0.3">
      <c r="A41" s="6" t="s">
        <v>55</v>
      </c>
      <c r="B41" s="11" t="s">
        <v>361</v>
      </c>
    </row>
    <row r="42" spans="1:2" x14ac:dyDescent="0.3">
      <c r="A42" s="6" t="s">
        <v>67</v>
      </c>
      <c r="B42" s="11" t="s">
        <v>1120</v>
      </c>
    </row>
    <row r="43" spans="1:2" x14ac:dyDescent="0.3">
      <c r="A43" s="6" t="s">
        <v>65</v>
      </c>
      <c r="B43" s="11" t="s">
        <v>1120</v>
      </c>
    </row>
    <row r="44" spans="1:2" x14ac:dyDescent="0.3">
      <c r="A44" s="6" t="s">
        <v>67</v>
      </c>
      <c r="B44" s="11" t="s">
        <v>1120</v>
      </c>
    </row>
    <row r="45" spans="1:2" x14ac:dyDescent="0.3">
      <c r="A45" s="6" t="s">
        <v>65</v>
      </c>
      <c r="B45" s="11" t="s">
        <v>1120</v>
      </c>
    </row>
    <row r="46" spans="1:2" x14ac:dyDescent="0.3">
      <c r="A46" s="6" t="s">
        <v>75</v>
      </c>
      <c r="B46" s="11" t="s">
        <v>361</v>
      </c>
    </row>
    <row r="47" spans="1:2" x14ac:dyDescent="0.3">
      <c r="A47" s="6" t="s">
        <v>64</v>
      </c>
      <c r="B47" s="11" t="s">
        <v>361</v>
      </c>
    </row>
    <row r="48" spans="1:2" x14ac:dyDescent="0.3">
      <c r="A48" s="6" t="s">
        <v>67</v>
      </c>
      <c r="B48" s="11" t="s">
        <v>1120</v>
      </c>
    </row>
    <row r="49" spans="1:2" x14ac:dyDescent="0.3">
      <c r="A49" s="6" t="s">
        <v>75</v>
      </c>
      <c r="B49" s="11" t="s">
        <v>361</v>
      </c>
    </row>
    <row r="50" spans="1:2" x14ac:dyDescent="0.3">
      <c r="A50" s="6" t="s">
        <v>88</v>
      </c>
      <c r="B50" s="11" t="s">
        <v>361</v>
      </c>
    </row>
    <row r="51" spans="1:2" x14ac:dyDescent="0.3">
      <c r="A51" s="6" t="s">
        <v>70</v>
      </c>
      <c r="B51" s="11" t="s">
        <v>1119</v>
      </c>
    </row>
    <row r="52" spans="1:2" x14ac:dyDescent="0.3">
      <c r="A52" s="6" t="s">
        <v>64</v>
      </c>
      <c r="B52" s="11" t="s">
        <v>361</v>
      </c>
    </row>
    <row r="53" spans="1:2" x14ac:dyDescent="0.3">
      <c r="A53" s="6" t="s">
        <v>55</v>
      </c>
      <c r="B53" s="11" t="s">
        <v>361</v>
      </c>
    </row>
    <row r="54" spans="1:2" x14ac:dyDescent="0.3">
      <c r="A54" s="6" t="s">
        <v>67</v>
      </c>
      <c r="B54" s="11" t="s">
        <v>1120</v>
      </c>
    </row>
    <row r="55" spans="1:2" x14ac:dyDescent="0.3">
      <c r="A55" s="6" t="s">
        <v>67</v>
      </c>
      <c r="B55" s="11" t="s">
        <v>1120</v>
      </c>
    </row>
    <row r="56" spans="1:2" x14ac:dyDescent="0.3">
      <c r="A56" s="6" t="s">
        <v>65</v>
      </c>
      <c r="B56" s="11" t="s">
        <v>1120</v>
      </c>
    </row>
    <row r="57" spans="1:2" x14ac:dyDescent="0.3">
      <c r="A57" s="6" t="s">
        <v>75</v>
      </c>
      <c r="B57" s="11" t="s">
        <v>361</v>
      </c>
    </row>
    <row r="58" spans="1:2" x14ac:dyDescent="0.3">
      <c r="A58" s="6" t="s">
        <v>103</v>
      </c>
      <c r="B58" s="11" t="s">
        <v>361</v>
      </c>
    </row>
    <row r="59" spans="1:2" x14ac:dyDescent="0.3">
      <c r="A59" s="6" t="s">
        <v>89</v>
      </c>
      <c r="B59" s="11" t="s">
        <v>361</v>
      </c>
    </row>
    <row r="60" spans="1:2" x14ac:dyDescent="0.3">
      <c r="A60" s="6" t="s">
        <v>70</v>
      </c>
      <c r="B60" s="11" t="s">
        <v>1119</v>
      </c>
    </row>
    <row r="61" spans="1:2" x14ac:dyDescent="0.3">
      <c r="A61" s="6" t="s">
        <v>65</v>
      </c>
      <c r="B61" s="11" t="s">
        <v>1120</v>
      </c>
    </row>
    <row r="62" spans="1:2" x14ac:dyDescent="0.3">
      <c r="A62" s="6" t="s">
        <v>55</v>
      </c>
      <c r="B62" s="11" t="s">
        <v>361</v>
      </c>
    </row>
    <row r="63" spans="1:2" x14ac:dyDescent="0.3">
      <c r="A63" s="6" t="s">
        <v>67</v>
      </c>
      <c r="B63" s="11" t="s">
        <v>1120</v>
      </c>
    </row>
    <row r="64" spans="1:2" x14ac:dyDescent="0.3">
      <c r="A64" s="6" t="s">
        <v>64</v>
      </c>
      <c r="B64" s="11" t="s">
        <v>361</v>
      </c>
    </row>
    <row r="65" spans="1:2" x14ac:dyDescent="0.3">
      <c r="A65" s="6" t="s">
        <v>75</v>
      </c>
      <c r="B65" s="11" t="s">
        <v>361</v>
      </c>
    </row>
    <row r="66" spans="1:2" x14ac:dyDescent="0.3">
      <c r="A66" s="6" t="s">
        <v>88</v>
      </c>
      <c r="B66" s="11" t="s">
        <v>361</v>
      </c>
    </row>
    <row r="67" spans="1:2" x14ac:dyDescent="0.3">
      <c r="A67" s="6" t="s">
        <v>103</v>
      </c>
      <c r="B67" s="11" t="s">
        <v>361</v>
      </c>
    </row>
    <row r="68" spans="1:2" x14ac:dyDescent="0.3">
      <c r="A68" s="6" t="s">
        <v>89</v>
      </c>
      <c r="B68" s="11" t="s">
        <v>361</v>
      </c>
    </row>
    <row r="69" spans="1:2" x14ac:dyDescent="0.3">
      <c r="A69" s="6" t="s">
        <v>65</v>
      </c>
      <c r="B69" s="11" t="s">
        <v>1120</v>
      </c>
    </row>
    <row r="70" spans="1:2" x14ac:dyDescent="0.3">
      <c r="A70" s="6" t="s">
        <v>67</v>
      </c>
      <c r="B70" s="11" t="s">
        <v>1120</v>
      </c>
    </row>
    <row r="71" spans="1:2" x14ac:dyDescent="0.3">
      <c r="A71" s="6" t="s">
        <v>65</v>
      </c>
      <c r="B71" s="11" t="s">
        <v>1120</v>
      </c>
    </row>
    <row r="72" spans="1:2" x14ac:dyDescent="0.3">
      <c r="A72" s="6" t="s">
        <v>79</v>
      </c>
      <c r="B72" s="11" t="s">
        <v>361</v>
      </c>
    </row>
    <row r="73" spans="1:2" x14ac:dyDescent="0.3">
      <c r="A73" s="6" t="s">
        <v>88</v>
      </c>
      <c r="B73" s="11" t="s">
        <v>361</v>
      </c>
    </row>
    <row r="74" spans="1:2" x14ac:dyDescent="0.3">
      <c r="A74" s="6" t="s">
        <v>75</v>
      </c>
      <c r="B74" s="11" t="s">
        <v>361</v>
      </c>
    </row>
    <row r="75" spans="1:2" x14ac:dyDescent="0.3">
      <c r="A75" s="6" t="s">
        <v>67</v>
      </c>
      <c r="B75" s="11" t="s">
        <v>1120</v>
      </c>
    </row>
    <row r="76" spans="1:2" x14ac:dyDescent="0.3">
      <c r="A76" s="6" t="s">
        <v>65</v>
      </c>
      <c r="B76" s="11" t="s">
        <v>1120</v>
      </c>
    </row>
    <row r="77" spans="1:2" x14ac:dyDescent="0.3">
      <c r="A77" s="6" t="s">
        <v>67</v>
      </c>
      <c r="B77" s="11" t="s">
        <v>1120</v>
      </c>
    </row>
    <row r="78" spans="1:2" x14ac:dyDescent="0.3">
      <c r="A78" s="6" t="s">
        <v>65</v>
      </c>
      <c r="B78" s="11" t="s">
        <v>1120</v>
      </c>
    </row>
    <row r="79" spans="1:2" x14ac:dyDescent="0.3">
      <c r="A79" s="6" t="s">
        <v>67</v>
      </c>
      <c r="B79" s="11" t="s">
        <v>1120</v>
      </c>
    </row>
    <row r="80" spans="1:2" x14ac:dyDescent="0.3">
      <c r="A80" s="6" t="s">
        <v>64</v>
      </c>
      <c r="B80" s="11" t="s">
        <v>361</v>
      </c>
    </row>
    <row r="81" spans="1:2" x14ac:dyDescent="0.3">
      <c r="A81" s="6" t="s">
        <v>65</v>
      </c>
      <c r="B81" s="11" t="s">
        <v>1120</v>
      </c>
    </row>
    <row r="82" spans="1:2" x14ac:dyDescent="0.3">
      <c r="A82" s="6" t="s">
        <v>89</v>
      </c>
      <c r="B82" s="11" t="s">
        <v>361</v>
      </c>
    </row>
    <row r="83" spans="1:2" x14ac:dyDescent="0.3">
      <c r="A83" s="6" t="s">
        <v>64</v>
      </c>
      <c r="B83" s="11" t="s">
        <v>361</v>
      </c>
    </row>
    <row r="84" spans="1:2" x14ac:dyDescent="0.3">
      <c r="A84" s="6" t="s">
        <v>55</v>
      </c>
      <c r="B84" s="11" t="s">
        <v>361</v>
      </c>
    </row>
    <row r="85" spans="1:2" x14ac:dyDescent="0.3">
      <c r="A85" s="6" t="s">
        <v>67</v>
      </c>
      <c r="B85" s="11" t="s">
        <v>1120</v>
      </c>
    </row>
    <row r="86" spans="1:2" x14ac:dyDescent="0.3">
      <c r="A86" s="6" t="s">
        <v>65</v>
      </c>
      <c r="B86" s="11" t="s">
        <v>1120</v>
      </c>
    </row>
    <row r="87" spans="1:2" x14ac:dyDescent="0.3">
      <c r="A87" s="6" t="s">
        <v>88</v>
      </c>
      <c r="B87" s="11" t="s">
        <v>361</v>
      </c>
    </row>
    <row r="88" spans="1:2" x14ac:dyDescent="0.3">
      <c r="A88" s="6" t="s">
        <v>89</v>
      </c>
      <c r="B88" s="11" t="s">
        <v>361</v>
      </c>
    </row>
    <row r="89" spans="1:2" x14ac:dyDescent="0.3">
      <c r="A89" s="6" t="s">
        <v>103</v>
      </c>
      <c r="B89" s="11" t="s">
        <v>361</v>
      </c>
    </row>
    <row r="90" spans="1:2" x14ac:dyDescent="0.3">
      <c r="A90" s="6" t="s">
        <v>64</v>
      </c>
      <c r="B90" s="11" t="s">
        <v>361</v>
      </c>
    </row>
    <row r="91" spans="1:2" x14ac:dyDescent="0.3">
      <c r="A91" s="6" t="s">
        <v>55</v>
      </c>
      <c r="B91" s="11" t="s">
        <v>361</v>
      </c>
    </row>
    <row r="92" spans="1:2" x14ac:dyDescent="0.3">
      <c r="A92" s="6" t="s">
        <v>67</v>
      </c>
      <c r="B92" s="11" t="s">
        <v>1120</v>
      </c>
    </row>
    <row r="93" spans="1:2" x14ac:dyDescent="0.3">
      <c r="A93" s="6" t="s">
        <v>67</v>
      </c>
      <c r="B93" s="11" t="s">
        <v>1120</v>
      </c>
    </row>
    <row r="94" spans="1:2" x14ac:dyDescent="0.3">
      <c r="A94" s="6" t="s">
        <v>65</v>
      </c>
      <c r="B94" s="11" t="s">
        <v>1120</v>
      </c>
    </row>
    <row r="95" spans="1:2" x14ac:dyDescent="0.3">
      <c r="A95" s="6" t="s">
        <v>67</v>
      </c>
      <c r="B95" s="11" t="s">
        <v>1120</v>
      </c>
    </row>
    <row r="96" spans="1:2" x14ac:dyDescent="0.3">
      <c r="A96" s="6" t="s">
        <v>89</v>
      </c>
      <c r="B96" s="11" t="s">
        <v>361</v>
      </c>
    </row>
    <row r="97" spans="1:2" x14ac:dyDescent="0.3">
      <c r="A97" s="6" t="s">
        <v>103</v>
      </c>
      <c r="B97" s="11" t="s">
        <v>361</v>
      </c>
    </row>
    <row r="98" spans="1:2" x14ac:dyDescent="0.3">
      <c r="A98" s="6" t="s">
        <v>88</v>
      </c>
      <c r="B98" s="11" t="s">
        <v>361</v>
      </c>
    </row>
    <row r="99" spans="1:2" x14ac:dyDescent="0.3">
      <c r="A99" s="6" t="s">
        <v>75</v>
      </c>
      <c r="B99" s="11" t="s">
        <v>361</v>
      </c>
    </row>
    <row r="100" spans="1:2" x14ac:dyDescent="0.3">
      <c r="A100" s="6" t="s">
        <v>70</v>
      </c>
      <c r="B100" s="11" t="s">
        <v>1119</v>
      </c>
    </row>
    <row r="101" spans="1:2" x14ac:dyDescent="0.3">
      <c r="A101" s="6" t="s">
        <v>83</v>
      </c>
      <c r="B101" s="11" t="s">
        <v>1119</v>
      </c>
    </row>
    <row r="102" spans="1:2" x14ac:dyDescent="0.3">
      <c r="A102" s="6" t="s">
        <v>67</v>
      </c>
      <c r="B102" s="11" t="s">
        <v>1120</v>
      </c>
    </row>
    <row r="103" spans="1:2" x14ac:dyDescent="0.3">
      <c r="A103" s="6" t="s">
        <v>75</v>
      </c>
      <c r="B103" s="11" t="s">
        <v>361</v>
      </c>
    </row>
    <row r="104" spans="1:2" x14ac:dyDescent="0.3">
      <c r="A104" s="6" t="s">
        <v>72</v>
      </c>
      <c r="B104" s="11" t="s">
        <v>361</v>
      </c>
    </row>
    <row r="105" spans="1:2" x14ac:dyDescent="0.3">
      <c r="A105" s="6" t="s">
        <v>47</v>
      </c>
      <c r="B105" s="11" t="s">
        <v>1120</v>
      </c>
    </row>
    <row r="106" spans="1:2" x14ac:dyDescent="0.3">
      <c r="A106" s="6" t="s">
        <v>65</v>
      </c>
      <c r="B106" s="11" t="s">
        <v>1120</v>
      </c>
    </row>
    <row r="107" spans="1:2" x14ac:dyDescent="0.3">
      <c r="A107" s="6" t="s">
        <v>65</v>
      </c>
      <c r="B107" s="11" t="s">
        <v>1120</v>
      </c>
    </row>
    <row r="108" spans="1:2" x14ac:dyDescent="0.3">
      <c r="A108" s="6" t="s">
        <v>47</v>
      </c>
      <c r="B108" s="11" t="s">
        <v>1120</v>
      </c>
    </row>
    <row r="109" spans="1:2" x14ac:dyDescent="0.3">
      <c r="A109" s="6" t="s">
        <v>70</v>
      </c>
      <c r="B109" s="11" t="s">
        <v>1119</v>
      </c>
    </row>
    <row r="110" spans="1:2" x14ac:dyDescent="0.3">
      <c r="A110" s="6" t="s">
        <v>83</v>
      </c>
      <c r="B110" s="11" t="s">
        <v>1119</v>
      </c>
    </row>
    <row r="111" spans="1:2" x14ac:dyDescent="0.3">
      <c r="A111" s="6" t="s">
        <v>67</v>
      </c>
      <c r="B111" s="11" t="s">
        <v>1120</v>
      </c>
    </row>
    <row r="112" spans="1:2" x14ac:dyDescent="0.3">
      <c r="A112" s="6" t="s">
        <v>55</v>
      </c>
      <c r="B112" s="11" t="s">
        <v>361</v>
      </c>
    </row>
    <row r="113" spans="1:2" x14ac:dyDescent="0.3">
      <c r="A113" s="6" t="s">
        <v>55</v>
      </c>
      <c r="B113" s="11" t="s">
        <v>361</v>
      </c>
    </row>
    <row r="114" spans="1:2" x14ac:dyDescent="0.3">
      <c r="A114" s="6" t="s">
        <v>70</v>
      </c>
      <c r="B114" s="11" t="s">
        <v>1119</v>
      </c>
    </row>
    <row r="115" spans="1:2" x14ac:dyDescent="0.3">
      <c r="A115" s="6" t="s">
        <v>72</v>
      </c>
      <c r="B115" s="11" t="s">
        <v>361</v>
      </c>
    </row>
    <row r="116" spans="1:2" x14ac:dyDescent="0.3">
      <c r="A116" s="6" t="s">
        <v>64</v>
      </c>
      <c r="B116" s="11" t="s">
        <v>361</v>
      </c>
    </row>
    <row r="117" spans="1:2" x14ac:dyDescent="0.3">
      <c r="A117" s="6" t="s">
        <v>55</v>
      </c>
      <c r="B117" s="11" t="s">
        <v>361</v>
      </c>
    </row>
    <row r="118" spans="1:2" x14ac:dyDescent="0.3">
      <c r="A118" s="6" t="s">
        <v>47</v>
      </c>
      <c r="B118" s="11" t="s">
        <v>1120</v>
      </c>
    </row>
    <row r="119" spans="1:2" x14ac:dyDescent="0.3">
      <c r="A119" s="6" t="s">
        <v>88</v>
      </c>
      <c r="B119" s="11" t="s">
        <v>361</v>
      </c>
    </row>
    <row r="120" spans="1:2" x14ac:dyDescent="0.3">
      <c r="A120" s="6" t="s">
        <v>55</v>
      </c>
      <c r="B120" s="11" t="s">
        <v>361</v>
      </c>
    </row>
    <row r="121" spans="1:2" x14ac:dyDescent="0.3">
      <c r="A121" s="6" t="s">
        <v>64</v>
      </c>
      <c r="B121" s="11" t="s">
        <v>361</v>
      </c>
    </row>
    <row r="122" spans="1:2" x14ac:dyDescent="0.3">
      <c r="A122" s="6" t="s">
        <v>67</v>
      </c>
      <c r="B122" s="11" t="s">
        <v>1120</v>
      </c>
    </row>
    <row r="123" spans="1:2" x14ac:dyDescent="0.3">
      <c r="A123" s="6" t="s">
        <v>67</v>
      </c>
      <c r="B123" s="11" t="s">
        <v>1120</v>
      </c>
    </row>
    <row r="124" spans="1:2" x14ac:dyDescent="0.3">
      <c r="A124" s="6" t="s">
        <v>67</v>
      </c>
      <c r="B124" s="11" t="s">
        <v>1120</v>
      </c>
    </row>
    <row r="125" spans="1:2" x14ac:dyDescent="0.3">
      <c r="A125" s="6" t="s">
        <v>64</v>
      </c>
      <c r="B125" s="11" t="s">
        <v>361</v>
      </c>
    </row>
    <row r="126" spans="1:2" x14ac:dyDescent="0.3">
      <c r="A126" s="6" t="s">
        <v>65</v>
      </c>
      <c r="B126" s="11" t="s">
        <v>1120</v>
      </c>
    </row>
    <row r="127" spans="1:2" x14ac:dyDescent="0.3">
      <c r="A127" s="6" t="s">
        <v>88</v>
      </c>
      <c r="B127" s="11" t="s">
        <v>361</v>
      </c>
    </row>
    <row r="128" spans="1:2" x14ac:dyDescent="0.3">
      <c r="A128" s="6" t="s">
        <v>47</v>
      </c>
      <c r="B128" s="11" t="s">
        <v>1120</v>
      </c>
    </row>
    <row r="129" spans="1:2" x14ac:dyDescent="0.3">
      <c r="A129" s="6" t="s">
        <v>195</v>
      </c>
      <c r="B129" s="11" t="s">
        <v>1120</v>
      </c>
    </row>
    <row r="130" spans="1:2" x14ac:dyDescent="0.3">
      <c r="A130" s="6" t="s">
        <v>195</v>
      </c>
      <c r="B130" s="11" t="s">
        <v>1120</v>
      </c>
    </row>
    <row r="131" spans="1:2" x14ac:dyDescent="0.3">
      <c r="A131" s="6" t="s">
        <v>103</v>
      </c>
      <c r="B131" s="11" t="s">
        <v>361</v>
      </c>
    </row>
    <row r="132" spans="1:2" x14ac:dyDescent="0.3">
      <c r="A132" s="6" t="s">
        <v>64</v>
      </c>
      <c r="B132" s="11" t="s">
        <v>361</v>
      </c>
    </row>
    <row r="133" spans="1:2" x14ac:dyDescent="0.3">
      <c r="A133" s="6" t="s">
        <v>64</v>
      </c>
      <c r="B133" s="11" t="s">
        <v>361</v>
      </c>
    </row>
    <row r="134" spans="1:2" x14ac:dyDescent="0.3">
      <c r="A134" s="6" t="s">
        <v>55</v>
      </c>
      <c r="B134" s="11" t="s">
        <v>361</v>
      </c>
    </row>
    <row r="135" spans="1:2" x14ac:dyDescent="0.3">
      <c r="A135" s="6" t="s">
        <v>88</v>
      </c>
      <c r="B135" s="11" t="s">
        <v>361</v>
      </c>
    </row>
    <row r="136" spans="1:2" x14ac:dyDescent="0.3">
      <c r="A136" s="6" t="s">
        <v>64</v>
      </c>
      <c r="B136" s="11" t="s">
        <v>361</v>
      </c>
    </row>
    <row r="137" spans="1:2" x14ac:dyDescent="0.3">
      <c r="A137" s="6" t="s">
        <v>65</v>
      </c>
      <c r="B137" s="11" t="s">
        <v>1120</v>
      </c>
    </row>
    <row r="138" spans="1:2" x14ac:dyDescent="0.3">
      <c r="A138" s="6" t="s">
        <v>103</v>
      </c>
      <c r="B138" s="11" t="s">
        <v>361</v>
      </c>
    </row>
    <row r="139" spans="1:2" x14ac:dyDescent="0.3">
      <c r="A139" s="6" t="s">
        <v>55</v>
      </c>
      <c r="B139" s="11" t="s">
        <v>361</v>
      </c>
    </row>
    <row r="140" spans="1:2" x14ac:dyDescent="0.3">
      <c r="A140" s="6" t="s">
        <v>83</v>
      </c>
      <c r="B140" s="11" t="s">
        <v>1119</v>
      </c>
    </row>
    <row r="141" spans="1:2" x14ac:dyDescent="0.3">
      <c r="A141" s="6" t="s">
        <v>67</v>
      </c>
      <c r="B141" s="11" t="s">
        <v>1120</v>
      </c>
    </row>
    <row r="142" spans="1:2" x14ac:dyDescent="0.3">
      <c r="A142" s="6" t="s">
        <v>89</v>
      </c>
      <c r="B142" s="11" t="s">
        <v>361</v>
      </c>
    </row>
    <row r="143" spans="1:2" x14ac:dyDescent="0.3">
      <c r="A143" s="6" t="s">
        <v>88</v>
      </c>
      <c r="B143" s="11" t="s">
        <v>361</v>
      </c>
    </row>
    <row r="144" spans="1:2" x14ac:dyDescent="0.3">
      <c r="A144" s="6" t="s">
        <v>65</v>
      </c>
      <c r="B144" s="11" t="s">
        <v>1120</v>
      </c>
    </row>
    <row r="145" spans="1:2" x14ac:dyDescent="0.3">
      <c r="A145" s="6" t="s">
        <v>103</v>
      </c>
      <c r="B145" s="11" t="s">
        <v>361</v>
      </c>
    </row>
    <row r="146" spans="1:2" x14ac:dyDescent="0.3">
      <c r="A146" s="6" t="s">
        <v>103</v>
      </c>
      <c r="B146" s="11" t="s">
        <v>361</v>
      </c>
    </row>
    <row r="147" spans="1:2" x14ac:dyDescent="0.3">
      <c r="A147" s="6" t="s">
        <v>55</v>
      </c>
      <c r="B147" s="11" t="s">
        <v>361</v>
      </c>
    </row>
    <row r="148" spans="1:2" x14ac:dyDescent="0.3">
      <c r="A148" s="6" t="s">
        <v>47</v>
      </c>
      <c r="B148" s="11" t="s">
        <v>1120</v>
      </c>
    </row>
    <row r="149" spans="1:2" x14ac:dyDescent="0.3">
      <c r="A149" s="6" t="s">
        <v>195</v>
      </c>
      <c r="B149" s="11" t="s">
        <v>1120</v>
      </c>
    </row>
    <row r="150" spans="1:2" x14ac:dyDescent="0.3">
      <c r="A150" s="6" t="s">
        <v>195</v>
      </c>
      <c r="B150" s="11" t="s">
        <v>1120</v>
      </c>
    </row>
    <row r="151" spans="1:2" x14ac:dyDescent="0.3">
      <c r="A151" s="6" t="s">
        <v>75</v>
      </c>
      <c r="B151" s="11" t="s">
        <v>361</v>
      </c>
    </row>
    <row r="152" spans="1:2" x14ac:dyDescent="0.3">
      <c r="A152" s="6" t="s">
        <v>97</v>
      </c>
      <c r="B152" s="11" t="s">
        <v>361</v>
      </c>
    </row>
    <row r="153" spans="1:2" x14ac:dyDescent="0.3">
      <c r="A153" s="6" t="s">
        <v>65</v>
      </c>
      <c r="B153" s="11" t="s">
        <v>1120</v>
      </c>
    </row>
    <row r="154" spans="1:2" x14ac:dyDescent="0.3">
      <c r="A154" s="6" t="s">
        <v>103</v>
      </c>
      <c r="B154" s="11" t="s">
        <v>361</v>
      </c>
    </row>
    <row r="155" spans="1:2" x14ac:dyDescent="0.3">
      <c r="A155" s="6" t="s">
        <v>55</v>
      </c>
      <c r="B155" s="11" t="s">
        <v>361</v>
      </c>
    </row>
    <row r="156" spans="1:2" x14ac:dyDescent="0.3">
      <c r="A156" s="6" t="s">
        <v>83</v>
      </c>
      <c r="B156" s="11" t="s">
        <v>1119</v>
      </c>
    </row>
    <row r="157" spans="1:2" x14ac:dyDescent="0.3">
      <c r="A157" s="6" t="s">
        <v>195</v>
      </c>
      <c r="B157" s="11" t="s">
        <v>1120</v>
      </c>
    </row>
    <row r="158" spans="1:2" x14ac:dyDescent="0.3">
      <c r="A158" s="6" t="s">
        <v>47</v>
      </c>
      <c r="B158" s="11" t="s">
        <v>1120</v>
      </c>
    </row>
    <row r="159" spans="1:2" x14ac:dyDescent="0.3">
      <c r="A159" s="6" t="s">
        <v>195</v>
      </c>
      <c r="B159" s="11" t="s">
        <v>1120</v>
      </c>
    </row>
    <row r="160" spans="1:2" x14ac:dyDescent="0.3">
      <c r="A160" s="6" t="s">
        <v>47</v>
      </c>
      <c r="B160" s="11" t="s">
        <v>1120</v>
      </c>
    </row>
    <row r="161" spans="1:2" x14ac:dyDescent="0.3">
      <c r="A161" s="6" t="s">
        <v>47</v>
      </c>
      <c r="B161" s="11" t="s">
        <v>1120</v>
      </c>
    </row>
    <row r="162" spans="1:2" x14ac:dyDescent="0.3">
      <c r="A162" s="6" t="s">
        <v>88</v>
      </c>
      <c r="B162" s="11" t="s">
        <v>361</v>
      </c>
    </row>
    <row r="163" spans="1:2" x14ac:dyDescent="0.3">
      <c r="A163" s="6" t="s">
        <v>195</v>
      </c>
      <c r="B163" s="11" t="s">
        <v>1120</v>
      </c>
    </row>
    <row r="164" spans="1:2" x14ac:dyDescent="0.3">
      <c r="A164" s="6" t="s">
        <v>65</v>
      </c>
      <c r="B164" s="11" t="s">
        <v>1120</v>
      </c>
    </row>
    <row r="165" spans="1:2" x14ac:dyDescent="0.3">
      <c r="A165" s="6" t="s">
        <v>67</v>
      </c>
      <c r="B165" s="11" t="s">
        <v>1120</v>
      </c>
    </row>
    <row r="166" spans="1:2" x14ac:dyDescent="0.3">
      <c r="A166" s="6" t="s">
        <v>65</v>
      </c>
      <c r="B166" s="11" t="s">
        <v>1120</v>
      </c>
    </row>
    <row r="167" spans="1:2" x14ac:dyDescent="0.3">
      <c r="A167" s="6" t="s">
        <v>55</v>
      </c>
      <c r="B167" s="11" t="s">
        <v>361</v>
      </c>
    </row>
    <row r="168" spans="1:2" x14ac:dyDescent="0.3">
      <c r="A168" s="6" t="s">
        <v>64</v>
      </c>
      <c r="B168" s="11" t="s">
        <v>361</v>
      </c>
    </row>
    <row r="169" spans="1:2" x14ac:dyDescent="0.3">
      <c r="A169" s="6" t="s">
        <v>65</v>
      </c>
      <c r="B169" s="11" t="s">
        <v>1120</v>
      </c>
    </row>
    <row r="170" spans="1:2" x14ac:dyDescent="0.3">
      <c r="A170" s="6" t="s">
        <v>67</v>
      </c>
      <c r="B170" s="11" t="s">
        <v>1120</v>
      </c>
    </row>
    <row r="171" spans="1:2" x14ac:dyDescent="0.3">
      <c r="A171" s="6" t="s">
        <v>67</v>
      </c>
      <c r="B171" s="11" t="s">
        <v>1120</v>
      </c>
    </row>
    <row r="172" spans="1:2" x14ac:dyDescent="0.3">
      <c r="A172" s="6" t="s">
        <v>67</v>
      </c>
      <c r="B172" s="11" t="s">
        <v>1120</v>
      </c>
    </row>
    <row r="173" spans="1:2" x14ac:dyDescent="0.3">
      <c r="A173" s="6" t="s">
        <v>67</v>
      </c>
      <c r="B173" s="11" t="s">
        <v>1120</v>
      </c>
    </row>
    <row r="174" spans="1:2" x14ac:dyDescent="0.3">
      <c r="A174" s="6" t="s">
        <v>70</v>
      </c>
      <c r="B174" s="11" t="s">
        <v>1119</v>
      </c>
    </row>
    <row r="175" spans="1:2" x14ac:dyDescent="0.3">
      <c r="A175" s="6" t="s">
        <v>72</v>
      </c>
      <c r="B175" s="11" t="s">
        <v>361</v>
      </c>
    </row>
    <row r="176" spans="1:2" x14ac:dyDescent="0.3">
      <c r="A176" s="6" t="s">
        <v>75</v>
      </c>
      <c r="B176" s="11" t="s">
        <v>361</v>
      </c>
    </row>
    <row r="177" spans="1:2" x14ac:dyDescent="0.3">
      <c r="A177" s="6" t="s">
        <v>55</v>
      </c>
      <c r="B177" s="11" t="s">
        <v>361</v>
      </c>
    </row>
    <row r="178" spans="1:2" x14ac:dyDescent="0.3">
      <c r="A178" s="6" t="s">
        <v>55</v>
      </c>
      <c r="B178" s="11" t="s">
        <v>361</v>
      </c>
    </row>
    <row r="179" spans="1:2" x14ac:dyDescent="0.3">
      <c r="A179" s="6" t="s">
        <v>64</v>
      </c>
      <c r="B179" s="11" t="s">
        <v>361</v>
      </c>
    </row>
    <row r="180" spans="1:2" x14ac:dyDescent="0.3">
      <c r="A180" s="6" t="s">
        <v>79</v>
      </c>
      <c r="B180" s="11" t="s">
        <v>361</v>
      </c>
    </row>
    <row r="181" spans="1:2" x14ac:dyDescent="0.3">
      <c r="A181" s="6" t="s">
        <v>65</v>
      </c>
      <c r="B181" s="11" t="s">
        <v>1120</v>
      </c>
    </row>
    <row r="182" spans="1:2" x14ac:dyDescent="0.3">
      <c r="A182" s="6" t="s">
        <v>65</v>
      </c>
      <c r="B182" s="11" t="s">
        <v>1120</v>
      </c>
    </row>
    <row r="183" spans="1:2" x14ac:dyDescent="0.3">
      <c r="A183" s="6" t="s">
        <v>65</v>
      </c>
      <c r="B183" s="11" t="s">
        <v>1120</v>
      </c>
    </row>
    <row r="184" spans="1:2" x14ac:dyDescent="0.3">
      <c r="A184" s="6" t="s">
        <v>67</v>
      </c>
      <c r="B184" s="11" t="s">
        <v>1120</v>
      </c>
    </row>
    <row r="185" spans="1:2" x14ac:dyDescent="0.3">
      <c r="A185" s="6" t="s">
        <v>67</v>
      </c>
      <c r="B185" s="11" t="s">
        <v>1120</v>
      </c>
    </row>
    <row r="186" spans="1:2" x14ac:dyDescent="0.3">
      <c r="A186" s="6" t="s">
        <v>67</v>
      </c>
      <c r="B186" s="11" t="s">
        <v>1120</v>
      </c>
    </row>
    <row r="187" spans="1:2" x14ac:dyDescent="0.3">
      <c r="A187" s="6" t="s">
        <v>67</v>
      </c>
      <c r="B187" s="11" t="s">
        <v>1120</v>
      </c>
    </row>
    <row r="188" spans="1:2" x14ac:dyDescent="0.3">
      <c r="A188" s="6" t="s">
        <v>83</v>
      </c>
      <c r="B188" s="11" t="s">
        <v>1119</v>
      </c>
    </row>
    <row r="189" spans="1:2" x14ac:dyDescent="0.3">
      <c r="A189" s="6" t="s">
        <v>70</v>
      </c>
      <c r="B189" s="11" t="s">
        <v>1119</v>
      </c>
    </row>
    <row r="190" spans="1:2" x14ac:dyDescent="0.3">
      <c r="A190" s="6" t="s">
        <v>72</v>
      </c>
      <c r="B190" s="11" t="s">
        <v>361</v>
      </c>
    </row>
    <row r="191" spans="1:2" x14ac:dyDescent="0.3">
      <c r="A191" s="6" t="s">
        <v>75</v>
      </c>
      <c r="B191" s="11" t="s">
        <v>361</v>
      </c>
    </row>
    <row r="192" spans="1:2" x14ac:dyDescent="0.3">
      <c r="A192" s="6" t="s">
        <v>88</v>
      </c>
      <c r="B192" s="11" t="s">
        <v>361</v>
      </c>
    </row>
    <row r="193" spans="1:2" x14ac:dyDescent="0.3">
      <c r="A193" s="6" t="s">
        <v>97</v>
      </c>
      <c r="B193" s="11" t="s">
        <v>361</v>
      </c>
    </row>
    <row r="194" spans="1:2" x14ac:dyDescent="0.3">
      <c r="A194" s="6" t="s">
        <v>88</v>
      </c>
      <c r="B194" s="11" t="s">
        <v>361</v>
      </c>
    </row>
    <row r="195" spans="1:2" x14ac:dyDescent="0.3">
      <c r="A195" s="6" t="s">
        <v>55</v>
      </c>
      <c r="B195" s="11" t="s">
        <v>361</v>
      </c>
    </row>
    <row r="196" spans="1:2" x14ac:dyDescent="0.3">
      <c r="A196" s="6" t="s">
        <v>55</v>
      </c>
      <c r="B196" s="11" t="s">
        <v>361</v>
      </c>
    </row>
    <row r="197" spans="1:2" x14ac:dyDescent="0.3">
      <c r="A197" s="6" t="s">
        <v>64</v>
      </c>
      <c r="B197" s="11" t="s">
        <v>361</v>
      </c>
    </row>
    <row r="198" spans="1:2" x14ac:dyDescent="0.3">
      <c r="A198" s="6" t="s">
        <v>64</v>
      </c>
      <c r="B198" s="11" t="s">
        <v>361</v>
      </c>
    </row>
    <row r="199" spans="1:2" x14ac:dyDescent="0.3">
      <c r="A199" s="6" t="s">
        <v>65</v>
      </c>
      <c r="B199" s="11" t="s">
        <v>1120</v>
      </c>
    </row>
    <row r="200" spans="1:2" x14ac:dyDescent="0.3">
      <c r="A200" s="6" t="s">
        <v>65</v>
      </c>
      <c r="B200" s="11" t="s">
        <v>1120</v>
      </c>
    </row>
    <row r="201" spans="1:2" x14ac:dyDescent="0.3">
      <c r="A201" s="6" t="s">
        <v>65</v>
      </c>
      <c r="B201" s="11" t="s">
        <v>1120</v>
      </c>
    </row>
    <row r="202" spans="1:2" x14ac:dyDescent="0.3">
      <c r="A202" s="6" t="s">
        <v>65</v>
      </c>
      <c r="B202" s="11" t="s">
        <v>1120</v>
      </c>
    </row>
    <row r="203" spans="1:2" x14ac:dyDescent="0.3">
      <c r="A203" s="6" t="s">
        <v>65</v>
      </c>
      <c r="B203" s="11" t="s">
        <v>1120</v>
      </c>
    </row>
    <row r="204" spans="1:2" x14ac:dyDescent="0.3">
      <c r="A204" s="6" t="s">
        <v>65</v>
      </c>
      <c r="B204" s="11" t="s">
        <v>1120</v>
      </c>
    </row>
    <row r="205" spans="1:2" x14ac:dyDescent="0.3">
      <c r="A205" s="6" t="s">
        <v>65</v>
      </c>
      <c r="B205" s="11" t="s">
        <v>1120</v>
      </c>
    </row>
    <row r="206" spans="1:2" x14ac:dyDescent="0.3">
      <c r="A206" s="6" t="s">
        <v>67</v>
      </c>
      <c r="B206" s="11" t="s">
        <v>1120</v>
      </c>
    </row>
    <row r="207" spans="1:2" x14ac:dyDescent="0.3">
      <c r="A207" s="6" t="s">
        <v>67</v>
      </c>
      <c r="B207" s="11" t="s">
        <v>1120</v>
      </c>
    </row>
    <row r="208" spans="1:2" x14ac:dyDescent="0.3">
      <c r="A208" s="6" t="s">
        <v>67</v>
      </c>
      <c r="B208" s="11" t="s">
        <v>1120</v>
      </c>
    </row>
    <row r="209" spans="1:2" x14ac:dyDescent="0.3">
      <c r="A209" s="6" t="s">
        <v>67</v>
      </c>
      <c r="B209" s="11" t="s">
        <v>1120</v>
      </c>
    </row>
    <row r="210" spans="1:2" x14ac:dyDescent="0.3">
      <c r="A210" s="6" t="s">
        <v>67</v>
      </c>
      <c r="B210" s="11" t="s">
        <v>1120</v>
      </c>
    </row>
    <row r="211" spans="1:2" x14ac:dyDescent="0.3">
      <c r="A211" s="6" t="s">
        <v>67</v>
      </c>
      <c r="B211" s="11" t="s">
        <v>1120</v>
      </c>
    </row>
    <row r="212" spans="1:2" x14ac:dyDescent="0.3">
      <c r="A212" s="6" t="s">
        <v>67</v>
      </c>
      <c r="B212" s="11" t="s">
        <v>1120</v>
      </c>
    </row>
    <row r="213" spans="1:2" x14ac:dyDescent="0.3">
      <c r="A213" s="6" t="s">
        <v>70</v>
      </c>
      <c r="B213" s="11" t="s">
        <v>1119</v>
      </c>
    </row>
    <row r="214" spans="1:2" x14ac:dyDescent="0.3">
      <c r="A214" s="6" t="s">
        <v>70</v>
      </c>
      <c r="B214" s="11" t="s">
        <v>1119</v>
      </c>
    </row>
    <row r="215" spans="1:2" x14ac:dyDescent="0.3">
      <c r="A215" s="6" t="s">
        <v>72</v>
      </c>
      <c r="B215" s="11" t="s">
        <v>361</v>
      </c>
    </row>
    <row r="216" spans="1:2" x14ac:dyDescent="0.3">
      <c r="A216" s="6" t="s">
        <v>72</v>
      </c>
      <c r="B216" s="11" t="s">
        <v>361</v>
      </c>
    </row>
    <row r="217" spans="1:2" x14ac:dyDescent="0.3">
      <c r="A217" s="6" t="s">
        <v>75</v>
      </c>
      <c r="B217" s="11" t="s">
        <v>361</v>
      </c>
    </row>
    <row r="218" spans="1:2" x14ac:dyDescent="0.3">
      <c r="A218" s="6" t="s">
        <v>75</v>
      </c>
      <c r="B218" s="11" t="s">
        <v>361</v>
      </c>
    </row>
    <row r="219" spans="1:2" x14ac:dyDescent="0.3">
      <c r="A219" s="6" t="s">
        <v>103</v>
      </c>
      <c r="B219" s="11" t="s">
        <v>361</v>
      </c>
    </row>
    <row r="220" spans="1:2" x14ac:dyDescent="0.3">
      <c r="A220" s="6" t="s">
        <v>89</v>
      </c>
      <c r="B220" s="11" t="s">
        <v>361</v>
      </c>
    </row>
    <row r="221" spans="1:2" x14ac:dyDescent="0.3">
      <c r="A221" s="6" t="s">
        <v>103</v>
      </c>
      <c r="B221" s="11" t="s">
        <v>361</v>
      </c>
    </row>
    <row r="222" spans="1:2" x14ac:dyDescent="0.3">
      <c r="A222" s="6" t="s">
        <v>89</v>
      </c>
      <c r="B222" s="11" t="s">
        <v>361</v>
      </c>
    </row>
    <row r="223" spans="1:2" x14ac:dyDescent="0.3">
      <c r="A223" s="6" t="s">
        <v>65</v>
      </c>
      <c r="B223" s="11" t="s">
        <v>1120</v>
      </c>
    </row>
    <row r="224" spans="1:2" x14ac:dyDescent="0.3">
      <c r="A224" s="6" t="s">
        <v>55</v>
      </c>
      <c r="B224" s="11" t="s">
        <v>361</v>
      </c>
    </row>
    <row r="225" spans="1:2" x14ac:dyDescent="0.3">
      <c r="A225" s="6" t="s">
        <v>64</v>
      </c>
      <c r="B225" s="11" t="s">
        <v>361</v>
      </c>
    </row>
    <row r="226" spans="1:2" x14ac:dyDescent="0.3">
      <c r="A226" s="6" t="s">
        <v>65</v>
      </c>
      <c r="B226" s="11" t="s">
        <v>1120</v>
      </c>
    </row>
    <row r="227" spans="1:2" x14ac:dyDescent="0.3">
      <c r="A227" s="6" t="s">
        <v>65</v>
      </c>
      <c r="B227" s="11" t="s">
        <v>1120</v>
      </c>
    </row>
    <row r="228" spans="1:2" x14ac:dyDescent="0.3">
      <c r="A228" s="6" t="s">
        <v>65</v>
      </c>
      <c r="B228" s="11" t="s">
        <v>1120</v>
      </c>
    </row>
    <row r="229" spans="1:2" x14ac:dyDescent="0.3">
      <c r="A229" s="6" t="s">
        <v>67</v>
      </c>
      <c r="B229" s="11" t="s">
        <v>1120</v>
      </c>
    </row>
    <row r="230" spans="1:2" x14ac:dyDescent="0.3">
      <c r="A230" s="6" t="s">
        <v>83</v>
      </c>
      <c r="B230" s="11" t="s">
        <v>1119</v>
      </c>
    </row>
    <row r="231" spans="1:2" x14ac:dyDescent="0.3">
      <c r="A231" s="6" t="s">
        <v>70</v>
      </c>
      <c r="B231" s="11" t="s">
        <v>1119</v>
      </c>
    </row>
    <row r="232" spans="1:2" x14ac:dyDescent="0.3">
      <c r="A232" s="6" t="s">
        <v>75</v>
      </c>
      <c r="B232" s="11" t="s">
        <v>361</v>
      </c>
    </row>
    <row r="233" spans="1:2" x14ac:dyDescent="0.3">
      <c r="A233" s="6" t="s">
        <v>55</v>
      </c>
      <c r="B233" s="11" t="s">
        <v>361</v>
      </c>
    </row>
    <row r="234" spans="1:2" x14ac:dyDescent="0.3">
      <c r="A234" s="6" t="s">
        <v>64</v>
      </c>
      <c r="B234" s="11" t="s">
        <v>361</v>
      </c>
    </row>
    <row r="235" spans="1:2" x14ac:dyDescent="0.3">
      <c r="A235" s="6" t="s">
        <v>79</v>
      </c>
      <c r="B235" s="11" t="s">
        <v>361</v>
      </c>
    </row>
    <row r="236" spans="1:2" x14ac:dyDescent="0.3">
      <c r="A236" s="6" t="s">
        <v>65</v>
      </c>
      <c r="B236" s="11" t="s">
        <v>1120</v>
      </c>
    </row>
    <row r="237" spans="1:2" x14ac:dyDescent="0.3">
      <c r="A237" s="6" t="s">
        <v>67</v>
      </c>
      <c r="B237" s="11" t="s">
        <v>1120</v>
      </c>
    </row>
    <row r="238" spans="1:2" x14ac:dyDescent="0.3">
      <c r="A238" s="6" t="s">
        <v>67</v>
      </c>
      <c r="B238" s="11" t="s">
        <v>1120</v>
      </c>
    </row>
    <row r="239" spans="1:2" x14ac:dyDescent="0.3">
      <c r="A239" s="6" t="s">
        <v>67</v>
      </c>
      <c r="B239" s="11" t="s">
        <v>1120</v>
      </c>
    </row>
    <row r="240" spans="1:2" x14ac:dyDescent="0.3">
      <c r="A240" s="6" t="s">
        <v>83</v>
      </c>
      <c r="B240" s="11" t="s">
        <v>1119</v>
      </c>
    </row>
    <row r="241" spans="1:2" x14ac:dyDescent="0.3">
      <c r="A241" s="6" t="s">
        <v>70</v>
      </c>
      <c r="B241" s="11" t="s">
        <v>1119</v>
      </c>
    </row>
    <row r="242" spans="1:2" x14ac:dyDescent="0.3">
      <c r="A242" s="6" t="s">
        <v>75</v>
      </c>
      <c r="B242" s="11" t="s">
        <v>361</v>
      </c>
    </row>
    <row r="243" spans="1:2" x14ac:dyDescent="0.3">
      <c r="A243" s="6" t="s">
        <v>133</v>
      </c>
      <c r="B243" s="11" t="s">
        <v>361</v>
      </c>
    </row>
    <row r="244" spans="1:2" x14ac:dyDescent="0.3">
      <c r="A244" s="6" t="s">
        <v>88</v>
      </c>
      <c r="B244" s="11" t="s">
        <v>361</v>
      </c>
    </row>
    <row r="245" spans="1:2" x14ac:dyDescent="0.3">
      <c r="A245" s="6" t="s">
        <v>103</v>
      </c>
      <c r="B245" s="11" t="s">
        <v>361</v>
      </c>
    </row>
    <row r="246" spans="1:2" x14ac:dyDescent="0.3">
      <c r="A246" s="6" t="s">
        <v>89</v>
      </c>
      <c r="B246" s="11" t="s">
        <v>361</v>
      </c>
    </row>
    <row r="247" spans="1:2" x14ac:dyDescent="0.3">
      <c r="A247" s="6" t="s">
        <v>55</v>
      </c>
      <c r="B247" s="11" t="s">
        <v>361</v>
      </c>
    </row>
    <row r="248" spans="1:2" x14ac:dyDescent="0.3">
      <c r="A248" s="6" t="s">
        <v>55</v>
      </c>
      <c r="B248" s="11" t="s">
        <v>361</v>
      </c>
    </row>
    <row r="249" spans="1:2" x14ac:dyDescent="0.3">
      <c r="A249" s="6" t="s">
        <v>64</v>
      </c>
      <c r="B249" s="11" t="s">
        <v>361</v>
      </c>
    </row>
    <row r="250" spans="1:2" x14ac:dyDescent="0.3">
      <c r="A250" s="6" t="s">
        <v>79</v>
      </c>
      <c r="B250" s="11" t="s">
        <v>361</v>
      </c>
    </row>
    <row r="251" spans="1:2" x14ac:dyDescent="0.3">
      <c r="A251" s="6" t="s">
        <v>65</v>
      </c>
      <c r="B251" s="11" t="s">
        <v>1120</v>
      </c>
    </row>
    <row r="252" spans="1:2" x14ac:dyDescent="0.3">
      <c r="A252" s="6" t="s">
        <v>65</v>
      </c>
      <c r="B252" s="11" t="s">
        <v>1120</v>
      </c>
    </row>
    <row r="253" spans="1:2" x14ac:dyDescent="0.3">
      <c r="A253" s="6" t="s">
        <v>65</v>
      </c>
      <c r="B253" s="11" t="s">
        <v>1120</v>
      </c>
    </row>
    <row r="254" spans="1:2" x14ac:dyDescent="0.3">
      <c r="A254" s="6" t="s">
        <v>65</v>
      </c>
      <c r="B254" s="11" t="s">
        <v>1120</v>
      </c>
    </row>
    <row r="255" spans="1:2" x14ac:dyDescent="0.3">
      <c r="A255" s="6" t="s">
        <v>67</v>
      </c>
      <c r="B255" s="11" t="s">
        <v>1120</v>
      </c>
    </row>
    <row r="256" spans="1:2" x14ac:dyDescent="0.3">
      <c r="A256" s="6" t="s">
        <v>67</v>
      </c>
      <c r="B256" s="11" t="s">
        <v>1120</v>
      </c>
    </row>
    <row r="257" spans="1:2" x14ac:dyDescent="0.3">
      <c r="A257" s="6" t="s">
        <v>67</v>
      </c>
      <c r="B257" s="11" t="s">
        <v>1120</v>
      </c>
    </row>
    <row r="258" spans="1:2" x14ac:dyDescent="0.3">
      <c r="A258" s="6" t="s">
        <v>67</v>
      </c>
      <c r="B258" s="11" t="s">
        <v>1120</v>
      </c>
    </row>
    <row r="259" spans="1:2" x14ac:dyDescent="0.3">
      <c r="A259" s="6" t="s">
        <v>70</v>
      </c>
      <c r="B259" s="11" t="s">
        <v>1119</v>
      </c>
    </row>
    <row r="260" spans="1:2" x14ac:dyDescent="0.3">
      <c r="A260" s="6" t="s">
        <v>75</v>
      </c>
      <c r="B260" s="11" t="s">
        <v>361</v>
      </c>
    </row>
    <row r="261" spans="1:2" x14ac:dyDescent="0.3">
      <c r="A261" s="6" t="s">
        <v>64</v>
      </c>
      <c r="B261" s="11" t="s">
        <v>361</v>
      </c>
    </row>
    <row r="262" spans="1:2" x14ac:dyDescent="0.3">
      <c r="A262" s="6" t="s">
        <v>79</v>
      </c>
      <c r="B262" s="11" t="s">
        <v>361</v>
      </c>
    </row>
    <row r="263" spans="1:2" x14ac:dyDescent="0.3">
      <c r="A263" s="6" t="s">
        <v>65</v>
      </c>
      <c r="B263" s="11" t="s">
        <v>1120</v>
      </c>
    </row>
    <row r="264" spans="1:2" x14ac:dyDescent="0.3">
      <c r="A264" s="6" t="s">
        <v>65</v>
      </c>
      <c r="B264" s="11" t="s">
        <v>1120</v>
      </c>
    </row>
    <row r="265" spans="1:2" x14ac:dyDescent="0.3">
      <c r="A265" s="6" t="s">
        <v>67</v>
      </c>
      <c r="B265" s="11" t="s">
        <v>1120</v>
      </c>
    </row>
    <row r="266" spans="1:2" x14ac:dyDescent="0.3">
      <c r="A266" s="6" t="s">
        <v>67</v>
      </c>
      <c r="B266" s="11" t="s">
        <v>1120</v>
      </c>
    </row>
    <row r="267" spans="1:2" x14ac:dyDescent="0.3">
      <c r="A267" s="6" t="s">
        <v>67</v>
      </c>
      <c r="B267" s="11" t="s">
        <v>1120</v>
      </c>
    </row>
    <row r="268" spans="1:2" x14ac:dyDescent="0.3">
      <c r="A268" s="6" t="s">
        <v>75</v>
      </c>
      <c r="B268" s="11" t="s">
        <v>361</v>
      </c>
    </row>
    <row r="269" spans="1:2" x14ac:dyDescent="0.3">
      <c r="A269" s="6" t="s">
        <v>64</v>
      </c>
      <c r="B269" s="11" t="s">
        <v>361</v>
      </c>
    </row>
    <row r="270" spans="1:2" x14ac:dyDescent="0.3">
      <c r="A270" s="6" t="s">
        <v>79</v>
      </c>
      <c r="B270" s="11" t="s">
        <v>361</v>
      </c>
    </row>
    <row r="271" spans="1:2" x14ac:dyDescent="0.3">
      <c r="A271" s="6" t="s">
        <v>67</v>
      </c>
      <c r="B271" s="11" t="s">
        <v>1120</v>
      </c>
    </row>
    <row r="272" spans="1:2" x14ac:dyDescent="0.3">
      <c r="A272" s="6" t="s">
        <v>67</v>
      </c>
      <c r="B272" s="11" t="s">
        <v>1120</v>
      </c>
    </row>
    <row r="273" spans="1:2" x14ac:dyDescent="0.3">
      <c r="A273" s="6" t="s">
        <v>67</v>
      </c>
      <c r="B273" s="11" t="s">
        <v>1120</v>
      </c>
    </row>
    <row r="274" spans="1:2" x14ac:dyDescent="0.3">
      <c r="A274" s="6" t="s">
        <v>70</v>
      </c>
      <c r="B274" s="11" t="s">
        <v>1119</v>
      </c>
    </row>
    <row r="275" spans="1:2" x14ac:dyDescent="0.3">
      <c r="A275" s="6" t="s">
        <v>75</v>
      </c>
      <c r="B275" s="11" t="s">
        <v>361</v>
      </c>
    </row>
    <row r="276" spans="1:2" x14ac:dyDescent="0.3">
      <c r="A276" s="6" t="s">
        <v>55</v>
      </c>
      <c r="B276" s="11" t="s">
        <v>361</v>
      </c>
    </row>
    <row r="277" spans="1:2" x14ac:dyDescent="0.3">
      <c r="A277" s="6" t="s">
        <v>64</v>
      </c>
      <c r="B277" s="11" t="s">
        <v>361</v>
      </c>
    </row>
    <row r="278" spans="1:2" x14ac:dyDescent="0.3">
      <c r="A278" s="6" t="s">
        <v>79</v>
      </c>
      <c r="B278" s="11" t="s">
        <v>361</v>
      </c>
    </row>
    <row r="279" spans="1:2" x14ac:dyDescent="0.3">
      <c r="A279" s="6" t="s">
        <v>65</v>
      </c>
      <c r="B279" s="11" t="s">
        <v>1120</v>
      </c>
    </row>
    <row r="280" spans="1:2" x14ac:dyDescent="0.3">
      <c r="A280" s="6" t="s">
        <v>65</v>
      </c>
      <c r="B280" s="11" t="s">
        <v>1120</v>
      </c>
    </row>
    <row r="281" spans="1:2" x14ac:dyDescent="0.3">
      <c r="A281" s="6" t="s">
        <v>65</v>
      </c>
      <c r="B281" s="11" t="s">
        <v>1120</v>
      </c>
    </row>
    <row r="282" spans="1:2" x14ac:dyDescent="0.3">
      <c r="A282" s="6" t="s">
        <v>67</v>
      </c>
      <c r="B282" s="11" t="s">
        <v>1120</v>
      </c>
    </row>
    <row r="283" spans="1:2" x14ac:dyDescent="0.3">
      <c r="A283" s="6" t="s">
        <v>67</v>
      </c>
      <c r="B283" s="11" t="s">
        <v>1120</v>
      </c>
    </row>
    <row r="284" spans="1:2" x14ac:dyDescent="0.3">
      <c r="A284" s="6" t="s">
        <v>67</v>
      </c>
      <c r="B284" s="11" t="s">
        <v>1120</v>
      </c>
    </row>
    <row r="285" spans="1:2" x14ac:dyDescent="0.3">
      <c r="A285" s="6" t="s">
        <v>70</v>
      </c>
      <c r="B285" s="11" t="s">
        <v>1119</v>
      </c>
    </row>
    <row r="286" spans="1:2" x14ac:dyDescent="0.3">
      <c r="A286" s="6" t="s">
        <v>72</v>
      </c>
      <c r="B286" s="11" t="s">
        <v>361</v>
      </c>
    </row>
    <row r="287" spans="1:2" x14ac:dyDescent="0.3">
      <c r="A287" s="6" t="s">
        <v>75</v>
      </c>
      <c r="B287" s="11" t="s">
        <v>361</v>
      </c>
    </row>
    <row r="288" spans="1:2" x14ac:dyDescent="0.3">
      <c r="A288" s="6" t="s">
        <v>156</v>
      </c>
      <c r="B288" s="11" t="s">
        <v>1119</v>
      </c>
    </row>
    <row r="289" spans="1:2" x14ac:dyDescent="0.3">
      <c r="A289" s="6" t="s">
        <v>156</v>
      </c>
      <c r="B289" s="11" t="s">
        <v>1119</v>
      </c>
    </row>
    <row r="290" spans="1:2" x14ac:dyDescent="0.3">
      <c r="A290" s="6" t="s">
        <v>55</v>
      </c>
      <c r="B290" s="11" t="s">
        <v>361</v>
      </c>
    </row>
    <row r="291" spans="1:2" x14ac:dyDescent="0.3">
      <c r="A291" s="6" t="s">
        <v>55</v>
      </c>
      <c r="B291" s="11" t="s">
        <v>361</v>
      </c>
    </row>
    <row r="292" spans="1:2" x14ac:dyDescent="0.3">
      <c r="A292" s="6" t="s">
        <v>64</v>
      </c>
      <c r="B292" s="11" t="s">
        <v>361</v>
      </c>
    </row>
    <row r="293" spans="1:2" x14ac:dyDescent="0.3">
      <c r="A293" s="6" t="s">
        <v>79</v>
      </c>
      <c r="B293" s="11" t="s">
        <v>361</v>
      </c>
    </row>
    <row r="294" spans="1:2" x14ac:dyDescent="0.3">
      <c r="A294" s="6" t="s">
        <v>65</v>
      </c>
      <c r="B294" s="11" t="s">
        <v>1120</v>
      </c>
    </row>
    <row r="295" spans="1:2" x14ac:dyDescent="0.3">
      <c r="A295" s="6" t="s">
        <v>65</v>
      </c>
      <c r="B295" s="11" t="s">
        <v>1120</v>
      </c>
    </row>
    <row r="296" spans="1:2" x14ac:dyDescent="0.3">
      <c r="A296" s="6" t="s">
        <v>65</v>
      </c>
      <c r="B296" s="11" t="s">
        <v>1120</v>
      </c>
    </row>
    <row r="297" spans="1:2" x14ac:dyDescent="0.3">
      <c r="A297" s="6" t="s">
        <v>67</v>
      </c>
      <c r="B297" s="11" t="s">
        <v>1120</v>
      </c>
    </row>
    <row r="298" spans="1:2" x14ac:dyDescent="0.3">
      <c r="A298" s="6" t="s">
        <v>67</v>
      </c>
      <c r="B298" s="11" t="s">
        <v>1120</v>
      </c>
    </row>
    <row r="299" spans="1:2" x14ac:dyDescent="0.3">
      <c r="A299" s="6" t="s">
        <v>67</v>
      </c>
      <c r="B299" s="11" t="s">
        <v>1120</v>
      </c>
    </row>
    <row r="300" spans="1:2" x14ac:dyDescent="0.3">
      <c r="A300" s="6" t="s">
        <v>70</v>
      </c>
      <c r="B300" s="11" t="s">
        <v>1119</v>
      </c>
    </row>
    <row r="301" spans="1:2" x14ac:dyDescent="0.3">
      <c r="A301" s="6" t="s">
        <v>75</v>
      </c>
      <c r="B301" s="11" t="s">
        <v>361</v>
      </c>
    </row>
    <row r="302" spans="1:2" x14ac:dyDescent="0.3">
      <c r="A302" s="6" t="s">
        <v>65</v>
      </c>
      <c r="B302" s="11" t="s">
        <v>1120</v>
      </c>
    </row>
    <row r="303" spans="1:2" x14ac:dyDescent="0.3">
      <c r="A303" s="6" t="s">
        <v>162</v>
      </c>
      <c r="B303" s="11" t="s">
        <v>1119</v>
      </c>
    </row>
    <row r="304" spans="1:2" x14ac:dyDescent="0.3">
      <c r="A304" s="6" t="s">
        <v>88</v>
      </c>
      <c r="B304" s="11" t="s">
        <v>361</v>
      </c>
    </row>
    <row r="305" spans="1:2" x14ac:dyDescent="0.3">
      <c r="A305" s="6" t="s">
        <v>88</v>
      </c>
      <c r="B305" s="11" t="s">
        <v>361</v>
      </c>
    </row>
    <row r="306" spans="1:2" x14ac:dyDescent="0.3">
      <c r="A306" s="6" t="s">
        <v>163</v>
      </c>
      <c r="B306" s="11" t="s">
        <v>361</v>
      </c>
    </row>
    <row r="307" spans="1:2" x14ac:dyDescent="0.3">
      <c r="A307" s="6" t="s">
        <v>88</v>
      </c>
      <c r="B307" s="11" t="s">
        <v>361</v>
      </c>
    </row>
    <row r="308" spans="1:2" x14ac:dyDescent="0.3">
      <c r="A308" s="6" t="s">
        <v>103</v>
      </c>
      <c r="B308" s="11" t="s">
        <v>361</v>
      </c>
    </row>
    <row r="309" spans="1:2" x14ac:dyDescent="0.3">
      <c r="A309" s="6" t="s">
        <v>89</v>
      </c>
      <c r="B309" s="11" t="s">
        <v>361</v>
      </c>
    </row>
    <row r="310" spans="1:2" x14ac:dyDescent="0.3">
      <c r="A310" s="6" t="s">
        <v>103</v>
      </c>
      <c r="B310" s="11" t="s">
        <v>361</v>
      </c>
    </row>
    <row r="311" spans="1:2" x14ac:dyDescent="0.3">
      <c r="A311" s="6" t="s">
        <v>89</v>
      </c>
      <c r="B311" s="11" t="s">
        <v>361</v>
      </c>
    </row>
    <row r="312" spans="1:2" x14ac:dyDescent="0.3">
      <c r="A312" s="6" t="s">
        <v>89</v>
      </c>
      <c r="B312" s="11" t="s">
        <v>361</v>
      </c>
    </row>
    <row r="313" spans="1:2" x14ac:dyDescent="0.3">
      <c r="A313" s="6" t="s">
        <v>55</v>
      </c>
      <c r="B313" s="11" t="s">
        <v>361</v>
      </c>
    </row>
    <row r="314" spans="1:2" x14ac:dyDescent="0.3">
      <c r="A314" s="6" t="s">
        <v>64</v>
      </c>
      <c r="B314" s="11" t="s">
        <v>361</v>
      </c>
    </row>
    <row r="315" spans="1:2" x14ac:dyDescent="0.3">
      <c r="A315" s="6" t="s">
        <v>79</v>
      </c>
      <c r="B315" s="11" t="s">
        <v>361</v>
      </c>
    </row>
    <row r="316" spans="1:2" x14ac:dyDescent="0.3">
      <c r="A316" s="6" t="s">
        <v>65</v>
      </c>
      <c r="B316" s="11" t="s">
        <v>1120</v>
      </c>
    </row>
    <row r="317" spans="1:2" x14ac:dyDescent="0.3">
      <c r="A317" s="6" t="s">
        <v>65</v>
      </c>
      <c r="B317" s="11" t="s">
        <v>1120</v>
      </c>
    </row>
    <row r="318" spans="1:2" x14ac:dyDescent="0.3">
      <c r="A318" s="6" t="s">
        <v>65</v>
      </c>
      <c r="B318" s="11" t="s">
        <v>1120</v>
      </c>
    </row>
    <row r="319" spans="1:2" x14ac:dyDescent="0.3">
      <c r="A319" s="6" t="s">
        <v>65</v>
      </c>
      <c r="B319" s="11" t="s">
        <v>1120</v>
      </c>
    </row>
    <row r="320" spans="1:2" x14ac:dyDescent="0.3">
      <c r="A320" s="6" t="s">
        <v>67</v>
      </c>
      <c r="B320" s="11" t="s">
        <v>1120</v>
      </c>
    </row>
    <row r="321" spans="1:2" x14ac:dyDescent="0.3">
      <c r="A321" s="6" t="s">
        <v>67</v>
      </c>
      <c r="B321" s="11" t="s">
        <v>1120</v>
      </c>
    </row>
    <row r="322" spans="1:2" x14ac:dyDescent="0.3">
      <c r="A322" s="6" t="s">
        <v>67</v>
      </c>
      <c r="B322" s="11" t="s">
        <v>1120</v>
      </c>
    </row>
    <row r="323" spans="1:2" x14ac:dyDescent="0.3">
      <c r="A323" s="6" t="s">
        <v>67</v>
      </c>
      <c r="B323" s="11" t="s">
        <v>1120</v>
      </c>
    </row>
    <row r="324" spans="1:2" x14ac:dyDescent="0.3">
      <c r="A324" s="6" t="s">
        <v>70</v>
      </c>
      <c r="B324" s="11" t="s">
        <v>1119</v>
      </c>
    </row>
    <row r="325" spans="1:2" x14ac:dyDescent="0.3">
      <c r="A325" s="6" t="s">
        <v>75</v>
      </c>
      <c r="B325" s="11" t="s">
        <v>361</v>
      </c>
    </row>
    <row r="326" spans="1:2" x14ac:dyDescent="0.3">
      <c r="A326" s="6" t="s">
        <v>55</v>
      </c>
      <c r="B326" s="11" t="s">
        <v>361</v>
      </c>
    </row>
    <row r="327" spans="1:2" x14ac:dyDescent="0.3">
      <c r="A327" s="6" t="s">
        <v>64</v>
      </c>
      <c r="B327" s="11" t="s">
        <v>361</v>
      </c>
    </row>
    <row r="328" spans="1:2" x14ac:dyDescent="0.3">
      <c r="A328" s="6" t="s">
        <v>79</v>
      </c>
      <c r="B328" s="11" t="s">
        <v>361</v>
      </c>
    </row>
    <row r="329" spans="1:2" x14ac:dyDescent="0.3">
      <c r="A329" s="6" t="s">
        <v>65</v>
      </c>
      <c r="B329" s="11" t="s">
        <v>1120</v>
      </c>
    </row>
    <row r="330" spans="1:2" x14ac:dyDescent="0.3">
      <c r="A330" s="6" t="s">
        <v>65</v>
      </c>
      <c r="B330" s="11" t="s">
        <v>1120</v>
      </c>
    </row>
    <row r="331" spans="1:2" x14ac:dyDescent="0.3">
      <c r="A331" s="6" t="s">
        <v>65</v>
      </c>
      <c r="B331" s="11" t="s">
        <v>1120</v>
      </c>
    </row>
    <row r="332" spans="1:2" x14ac:dyDescent="0.3">
      <c r="A332" s="6" t="s">
        <v>65</v>
      </c>
      <c r="B332" s="11" t="s">
        <v>1120</v>
      </c>
    </row>
    <row r="333" spans="1:2" x14ac:dyDescent="0.3">
      <c r="A333" s="6" t="s">
        <v>65</v>
      </c>
      <c r="B333" s="11" t="s">
        <v>1120</v>
      </c>
    </row>
    <row r="334" spans="1:2" x14ac:dyDescent="0.3">
      <c r="A334" s="6" t="s">
        <v>65</v>
      </c>
      <c r="B334" s="11" t="s">
        <v>1120</v>
      </c>
    </row>
    <row r="335" spans="1:2" x14ac:dyDescent="0.3">
      <c r="A335" s="6" t="s">
        <v>67</v>
      </c>
      <c r="B335" s="11" t="s">
        <v>1120</v>
      </c>
    </row>
    <row r="336" spans="1:2" x14ac:dyDescent="0.3">
      <c r="A336" s="6" t="s">
        <v>67</v>
      </c>
      <c r="B336" s="11" t="s">
        <v>1120</v>
      </c>
    </row>
    <row r="337" spans="1:2" x14ac:dyDescent="0.3">
      <c r="A337" s="6" t="s">
        <v>67</v>
      </c>
      <c r="B337" s="11" t="s">
        <v>1120</v>
      </c>
    </row>
    <row r="338" spans="1:2" x14ac:dyDescent="0.3">
      <c r="A338" s="6" t="s">
        <v>67</v>
      </c>
      <c r="B338" s="11" t="s">
        <v>1120</v>
      </c>
    </row>
    <row r="339" spans="1:2" x14ac:dyDescent="0.3">
      <c r="A339" s="6" t="s">
        <v>70</v>
      </c>
      <c r="B339" s="11" t="s">
        <v>1119</v>
      </c>
    </row>
    <row r="340" spans="1:2" x14ac:dyDescent="0.3">
      <c r="A340" s="6" t="s">
        <v>75</v>
      </c>
      <c r="B340" s="11" t="s">
        <v>361</v>
      </c>
    </row>
    <row r="341" spans="1:2" x14ac:dyDescent="0.3">
      <c r="A341" s="6" t="s">
        <v>88</v>
      </c>
      <c r="B341" s="11" t="s">
        <v>361</v>
      </c>
    </row>
    <row r="342" spans="1:2" x14ac:dyDescent="0.3">
      <c r="A342" s="6" t="s">
        <v>103</v>
      </c>
      <c r="B342" s="11" t="s">
        <v>361</v>
      </c>
    </row>
    <row r="343" spans="1:2" x14ac:dyDescent="0.3">
      <c r="A343" s="6" t="s">
        <v>89</v>
      </c>
      <c r="B343" s="11" t="s">
        <v>361</v>
      </c>
    </row>
    <row r="344" spans="1:2" x14ac:dyDescent="0.3">
      <c r="A344" s="6" t="s">
        <v>47</v>
      </c>
      <c r="B344" s="11" t="s">
        <v>1120</v>
      </c>
    </row>
    <row r="345" spans="1:2" x14ac:dyDescent="0.3">
      <c r="A345" s="6" t="s">
        <v>195</v>
      </c>
      <c r="B345" s="11" t="s">
        <v>1120</v>
      </c>
    </row>
    <row r="346" spans="1:2" x14ac:dyDescent="0.3">
      <c r="A346" s="6" t="s">
        <v>47</v>
      </c>
      <c r="B346" s="11" t="s">
        <v>1120</v>
      </c>
    </row>
    <row r="347" spans="1:2" x14ac:dyDescent="0.3">
      <c r="A347" s="6" t="s">
        <v>47</v>
      </c>
      <c r="B347" s="11" t="s">
        <v>1120</v>
      </c>
    </row>
    <row r="348" spans="1:2" x14ac:dyDescent="0.3">
      <c r="A348" s="6" t="s">
        <v>195</v>
      </c>
      <c r="B348" s="11" t="s">
        <v>1120</v>
      </c>
    </row>
    <row r="349" spans="1:2" x14ac:dyDescent="0.3">
      <c r="A349" s="6" t="s">
        <v>47</v>
      </c>
      <c r="B349" s="11" t="s">
        <v>1120</v>
      </c>
    </row>
    <row r="350" spans="1:2" x14ac:dyDescent="0.3">
      <c r="A350" s="6" t="s">
        <v>195</v>
      </c>
      <c r="B350" s="11" t="s">
        <v>1120</v>
      </c>
    </row>
    <row r="351" spans="1:2" x14ac:dyDescent="0.3">
      <c r="A351" s="6" t="s">
        <v>47</v>
      </c>
      <c r="B351" s="11" t="s">
        <v>1120</v>
      </c>
    </row>
    <row r="352" spans="1:2" x14ac:dyDescent="0.3">
      <c r="A352" s="6" t="s">
        <v>67</v>
      </c>
      <c r="B352" s="11" t="s">
        <v>1120</v>
      </c>
    </row>
    <row r="353" spans="1:2" x14ac:dyDescent="0.3">
      <c r="A353" s="6" t="s">
        <v>65</v>
      </c>
      <c r="B353" s="11" t="s">
        <v>1120</v>
      </c>
    </row>
    <row r="354" spans="1:2" x14ac:dyDescent="0.3">
      <c r="A354" s="6" t="s">
        <v>67</v>
      </c>
      <c r="B354" s="11" t="s">
        <v>1120</v>
      </c>
    </row>
    <row r="355" spans="1:2" x14ac:dyDescent="0.3">
      <c r="A355" s="6" t="s">
        <v>67</v>
      </c>
      <c r="B355" s="11" t="s">
        <v>1120</v>
      </c>
    </row>
    <row r="356" spans="1:2" x14ac:dyDescent="0.3">
      <c r="A356" s="6" t="s">
        <v>64</v>
      </c>
      <c r="B356" s="11" t="s">
        <v>361</v>
      </c>
    </row>
    <row r="357" spans="1:2" x14ac:dyDescent="0.3">
      <c r="A357" s="6" t="s">
        <v>70</v>
      </c>
      <c r="B357" s="11" t="s">
        <v>1119</v>
      </c>
    </row>
    <row r="358" spans="1:2" x14ac:dyDescent="0.3">
      <c r="A358" s="6" t="s">
        <v>75</v>
      </c>
      <c r="B358" s="11" t="s">
        <v>361</v>
      </c>
    </row>
    <row r="359" spans="1:2" x14ac:dyDescent="0.3">
      <c r="A359" s="6" t="s">
        <v>64</v>
      </c>
      <c r="B359" s="11" t="s">
        <v>361</v>
      </c>
    </row>
    <row r="360" spans="1:2" x14ac:dyDescent="0.3">
      <c r="A360" s="6" t="s">
        <v>88</v>
      </c>
      <c r="B360" s="11" t="s">
        <v>361</v>
      </c>
    </row>
    <row r="361" spans="1:2" x14ac:dyDescent="0.3">
      <c r="A361" s="6" t="s">
        <v>89</v>
      </c>
      <c r="B361" s="11" t="s">
        <v>361</v>
      </c>
    </row>
    <row r="362" spans="1:2" x14ac:dyDescent="0.3">
      <c r="A362" s="6" t="s">
        <v>103</v>
      </c>
      <c r="B362" s="11" t="s">
        <v>361</v>
      </c>
    </row>
    <row r="363" spans="1:2" x14ac:dyDescent="0.3">
      <c r="A363" s="6" t="s">
        <v>65</v>
      </c>
      <c r="B363" s="11" t="s">
        <v>1120</v>
      </c>
    </row>
    <row r="364" spans="1:2" x14ac:dyDescent="0.3">
      <c r="A364" s="6" t="s">
        <v>65</v>
      </c>
      <c r="B364" s="11" t="s">
        <v>1120</v>
      </c>
    </row>
    <row r="365" spans="1:2" x14ac:dyDescent="0.3">
      <c r="A365" s="6" t="s">
        <v>88</v>
      </c>
      <c r="B365" s="11" t="s">
        <v>361</v>
      </c>
    </row>
    <row r="366" spans="1:2" x14ac:dyDescent="0.3">
      <c r="A366" s="6" t="s">
        <v>47</v>
      </c>
      <c r="B366" s="11" t="s">
        <v>1120</v>
      </c>
    </row>
    <row r="367" spans="1:2" x14ac:dyDescent="0.3">
      <c r="A367" s="6" t="s">
        <v>195</v>
      </c>
      <c r="B367" s="11" t="s">
        <v>1120</v>
      </c>
    </row>
    <row r="368" spans="1:2" x14ac:dyDescent="0.3">
      <c r="A368" s="6" t="s">
        <v>65</v>
      </c>
      <c r="B368" s="11" t="s">
        <v>1120</v>
      </c>
    </row>
    <row r="369" spans="1:2" x14ac:dyDescent="0.3">
      <c r="A369" s="6" t="s">
        <v>67</v>
      </c>
      <c r="B369" s="11" t="s">
        <v>1120</v>
      </c>
    </row>
    <row r="370" spans="1:2" x14ac:dyDescent="0.3">
      <c r="A370" s="6" t="s">
        <v>67</v>
      </c>
      <c r="B370" s="11" t="s">
        <v>1120</v>
      </c>
    </row>
    <row r="371" spans="1:2" x14ac:dyDescent="0.3">
      <c r="A371" s="6" t="s">
        <v>75</v>
      </c>
      <c r="B371" s="11" t="s">
        <v>361</v>
      </c>
    </row>
    <row r="372" spans="1:2" x14ac:dyDescent="0.3">
      <c r="A372" s="6" t="s">
        <v>64</v>
      </c>
      <c r="B372" s="11" t="s">
        <v>361</v>
      </c>
    </row>
    <row r="373" spans="1:2" x14ac:dyDescent="0.3">
      <c r="A373" s="6" t="s">
        <v>64</v>
      </c>
      <c r="B373" s="11" t="s">
        <v>361</v>
      </c>
    </row>
    <row r="374" spans="1:2" x14ac:dyDescent="0.3">
      <c r="A374" s="6" t="s">
        <v>64</v>
      </c>
      <c r="B374" s="11" t="s">
        <v>361</v>
      </c>
    </row>
    <row r="375" spans="1:2" x14ac:dyDescent="0.3">
      <c r="A375" s="6" t="s">
        <v>67</v>
      </c>
      <c r="B375" s="11" t="s">
        <v>1120</v>
      </c>
    </row>
    <row r="376" spans="1:2" x14ac:dyDescent="0.3">
      <c r="A376" s="6" t="s">
        <v>67</v>
      </c>
      <c r="B376" s="11" t="s">
        <v>1120</v>
      </c>
    </row>
    <row r="377" spans="1:2" x14ac:dyDescent="0.3">
      <c r="A377" s="6" t="s">
        <v>67</v>
      </c>
      <c r="B377" s="11" t="s">
        <v>1120</v>
      </c>
    </row>
    <row r="378" spans="1:2" x14ac:dyDescent="0.3">
      <c r="A378" s="6" t="s">
        <v>75</v>
      </c>
      <c r="B378" s="11" t="s">
        <v>361</v>
      </c>
    </row>
    <row r="379" spans="1:2" x14ac:dyDescent="0.3">
      <c r="A379" s="6" t="s">
        <v>88</v>
      </c>
      <c r="B379" s="11" t="s">
        <v>361</v>
      </c>
    </row>
    <row r="380" spans="1:2" x14ac:dyDescent="0.3">
      <c r="A380" s="6" t="s">
        <v>64</v>
      </c>
      <c r="B380" s="11" t="s">
        <v>361</v>
      </c>
    </row>
    <row r="381" spans="1:2" x14ac:dyDescent="0.3">
      <c r="A381" s="6" t="s">
        <v>67</v>
      </c>
      <c r="B381" s="11" t="s">
        <v>1120</v>
      </c>
    </row>
    <row r="382" spans="1:2" x14ac:dyDescent="0.3">
      <c r="A382" s="6" t="s">
        <v>67</v>
      </c>
      <c r="B382" s="11" t="s">
        <v>1120</v>
      </c>
    </row>
    <row r="383" spans="1:2" x14ac:dyDescent="0.3">
      <c r="A383" s="6" t="s">
        <v>67</v>
      </c>
      <c r="B383" s="11" t="s">
        <v>1120</v>
      </c>
    </row>
    <row r="384" spans="1:2" x14ac:dyDescent="0.3">
      <c r="A384" s="6" t="s">
        <v>75</v>
      </c>
      <c r="B384" s="11" t="s">
        <v>361</v>
      </c>
    </row>
    <row r="385" spans="1:2" x14ac:dyDescent="0.3">
      <c r="A385" s="6" t="s">
        <v>64</v>
      </c>
      <c r="B385" s="11" t="s">
        <v>361</v>
      </c>
    </row>
    <row r="386" spans="1:2" x14ac:dyDescent="0.3">
      <c r="A386" s="6" t="s">
        <v>64</v>
      </c>
      <c r="B386" s="11" t="s">
        <v>361</v>
      </c>
    </row>
    <row r="387" spans="1:2" x14ac:dyDescent="0.3">
      <c r="A387" s="6" t="s">
        <v>67</v>
      </c>
      <c r="B387" s="11" t="s">
        <v>1120</v>
      </c>
    </row>
    <row r="388" spans="1:2" x14ac:dyDescent="0.3">
      <c r="A388" s="6" t="s">
        <v>75</v>
      </c>
      <c r="B388" s="11" t="s">
        <v>361</v>
      </c>
    </row>
    <row r="389" spans="1:2" x14ac:dyDescent="0.3">
      <c r="A389" s="6" t="s">
        <v>195</v>
      </c>
      <c r="B389" s="11" t="s">
        <v>1120</v>
      </c>
    </row>
    <row r="390" spans="1:2" x14ac:dyDescent="0.3">
      <c r="A390" s="6" t="s">
        <v>47</v>
      </c>
      <c r="B390" s="11" t="s">
        <v>1120</v>
      </c>
    </row>
    <row r="391" spans="1:2" x14ac:dyDescent="0.3">
      <c r="A391" s="6" t="s">
        <v>64</v>
      </c>
      <c r="B391" s="11" t="s">
        <v>361</v>
      </c>
    </row>
    <row r="392" spans="1:2" x14ac:dyDescent="0.3">
      <c r="A392" s="6" t="s">
        <v>67</v>
      </c>
      <c r="B392" s="11" t="s">
        <v>1120</v>
      </c>
    </row>
    <row r="393" spans="1:2" x14ac:dyDescent="0.3">
      <c r="A393" s="6" t="s">
        <v>67</v>
      </c>
      <c r="B393" s="11" t="s">
        <v>1120</v>
      </c>
    </row>
    <row r="394" spans="1:2" x14ac:dyDescent="0.3">
      <c r="A394" s="6" t="s">
        <v>103</v>
      </c>
      <c r="B394" s="11" t="s">
        <v>361</v>
      </c>
    </row>
    <row r="395" spans="1:2" x14ac:dyDescent="0.3">
      <c r="A395" s="6" t="s">
        <v>70</v>
      </c>
      <c r="B395" s="11" t="s">
        <v>1119</v>
      </c>
    </row>
    <row r="396" spans="1:2" x14ac:dyDescent="0.3">
      <c r="A396" s="6" t="s">
        <v>195</v>
      </c>
      <c r="B396" s="11" t="s">
        <v>1120</v>
      </c>
    </row>
    <row r="397" spans="1:2" x14ac:dyDescent="0.3">
      <c r="A397" s="6" t="s">
        <v>195</v>
      </c>
      <c r="B397" s="11" t="s">
        <v>1120</v>
      </c>
    </row>
    <row r="398" spans="1:2" x14ac:dyDescent="0.3">
      <c r="A398" s="6" t="s">
        <v>195</v>
      </c>
      <c r="B398" s="11" t="s">
        <v>1120</v>
      </c>
    </row>
    <row r="399" spans="1:2" x14ac:dyDescent="0.3">
      <c r="A399" s="6" t="s">
        <v>72</v>
      </c>
      <c r="B399" s="11" t="s">
        <v>361</v>
      </c>
    </row>
    <row r="400" spans="1:2" x14ac:dyDescent="0.3">
      <c r="A400" s="6" t="s">
        <v>103</v>
      </c>
      <c r="B400" s="11" t="s">
        <v>361</v>
      </c>
    </row>
    <row r="401" spans="1:2" x14ac:dyDescent="0.3">
      <c r="A401" s="6" t="s">
        <v>67</v>
      </c>
      <c r="B401" s="11" t="s">
        <v>1120</v>
      </c>
    </row>
    <row r="402" spans="1:2" x14ac:dyDescent="0.3">
      <c r="A402" s="6" t="s">
        <v>65</v>
      </c>
      <c r="B402" s="11" t="s">
        <v>1120</v>
      </c>
    </row>
    <row r="403" spans="1:2" x14ac:dyDescent="0.3">
      <c r="A403" s="6" t="s">
        <v>65</v>
      </c>
      <c r="B403" s="11" t="s">
        <v>1120</v>
      </c>
    </row>
    <row r="404" spans="1:2" x14ac:dyDescent="0.3">
      <c r="A404" s="6" t="s">
        <v>70</v>
      </c>
      <c r="B404" s="11" t="s">
        <v>1119</v>
      </c>
    </row>
    <row r="405" spans="1:2" x14ac:dyDescent="0.3">
      <c r="A405" s="6" t="s">
        <v>83</v>
      </c>
      <c r="B405" s="11" t="s">
        <v>1119</v>
      </c>
    </row>
    <row r="406" spans="1:2" x14ac:dyDescent="0.3">
      <c r="A406" s="6" t="s">
        <v>89</v>
      </c>
      <c r="B406" s="11" t="s">
        <v>361</v>
      </c>
    </row>
    <row r="407" spans="1:2" x14ac:dyDescent="0.3">
      <c r="A407" s="6" t="s">
        <v>65</v>
      </c>
      <c r="B407" s="11" t="s">
        <v>1120</v>
      </c>
    </row>
    <row r="408" spans="1:2" x14ac:dyDescent="0.3">
      <c r="A408" s="6" t="s">
        <v>67</v>
      </c>
      <c r="B408" s="11" t="s">
        <v>1120</v>
      </c>
    </row>
    <row r="409" spans="1:2" x14ac:dyDescent="0.3">
      <c r="A409" s="6" t="s">
        <v>168</v>
      </c>
      <c r="B409" s="11" t="s">
        <v>361</v>
      </c>
    </row>
    <row r="410" spans="1:2" x14ac:dyDescent="0.3">
      <c r="A410" s="6" t="s">
        <v>79</v>
      </c>
      <c r="B410" s="11" t="s">
        <v>361</v>
      </c>
    </row>
    <row r="411" spans="1:2" x14ac:dyDescent="0.3">
      <c r="A411" s="6" t="s">
        <v>65</v>
      </c>
      <c r="B411" s="11" t="s">
        <v>1120</v>
      </c>
    </row>
    <row r="412" spans="1:2" x14ac:dyDescent="0.3">
      <c r="A412" s="6" t="s">
        <v>67</v>
      </c>
      <c r="B412" s="11" t="s">
        <v>1120</v>
      </c>
    </row>
    <row r="413" spans="1:2" x14ac:dyDescent="0.3">
      <c r="A413" s="6" t="s">
        <v>65</v>
      </c>
      <c r="B413" s="11" t="s">
        <v>1120</v>
      </c>
    </row>
    <row r="414" spans="1:2" x14ac:dyDescent="0.3">
      <c r="A414" s="6" t="s">
        <v>55</v>
      </c>
      <c r="B414" s="11" t="s">
        <v>361</v>
      </c>
    </row>
    <row r="415" spans="1:2" x14ac:dyDescent="0.3">
      <c r="A415" s="6" t="s">
        <v>88</v>
      </c>
      <c r="B415" s="11" t="s">
        <v>361</v>
      </c>
    </row>
    <row r="416" spans="1:2" x14ac:dyDescent="0.3">
      <c r="A416" s="6" t="s">
        <v>97</v>
      </c>
      <c r="B416" s="11" t="s">
        <v>361</v>
      </c>
    </row>
    <row r="417" spans="1:2" x14ac:dyDescent="0.3">
      <c r="A417" s="6" t="s">
        <v>103</v>
      </c>
      <c r="B417" s="11" t="s">
        <v>361</v>
      </c>
    </row>
    <row r="418" spans="1:2" x14ac:dyDescent="0.3">
      <c r="A418" s="6" t="s">
        <v>195</v>
      </c>
      <c r="B418" s="11" t="s">
        <v>1120</v>
      </c>
    </row>
    <row r="419" spans="1:2" x14ac:dyDescent="0.3">
      <c r="A419" s="6" t="s">
        <v>88</v>
      </c>
      <c r="B419" s="11" t="s">
        <v>361</v>
      </c>
    </row>
    <row r="420" spans="1:2" x14ac:dyDescent="0.3">
      <c r="A420" s="6" t="s">
        <v>83</v>
      </c>
      <c r="B420" s="11" t="s">
        <v>1119</v>
      </c>
    </row>
    <row r="421" spans="1:2" x14ac:dyDescent="0.3">
      <c r="A421" s="6" t="s">
        <v>75</v>
      </c>
      <c r="B421" s="11" t="s">
        <v>361</v>
      </c>
    </row>
    <row r="422" spans="1:2" x14ac:dyDescent="0.3">
      <c r="A422" s="6" t="s">
        <v>70</v>
      </c>
      <c r="B422" s="11" t="s">
        <v>1119</v>
      </c>
    </row>
    <row r="423" spans="1:2" x14ac:dyDescent="0.3">
      <c r="A423" s="6" t="s">
        <v>47</v>
      </c>
      <c r="B423" s="11" t="s">
        <v>1120</v>
      </c>
    </row>
    <row r="424" spans="1:2" x14ac:dyDescent="0.3">
      <c r="A424" s="6" t="s">
        <v>195</v>
      </c>
      <c r="B424" s="11" t="s">
        <v>1120</v>
      </c>
    </row>
    <row r="425" spans="1:2" x14ac:dyDescent="0.3">
      <c r="A425" s="6" t="s">
        <v>65</v>
      </c>
      <c r="B425" s="11" t="s">
        <v>1120</v>
      </c>
    </row>
    <row r="426" spans="1:2" x14ac:dyDescent="0.3">
      <c r="A426" s="6" t="s">
        <v>67</v>
      </c>
      <c r="B426" s="11" t="s">
        <v>1120</v>
      </c>
    </row>
    <row r="427" spans="1:2" x14ac:dyDescent="0.3">
      <c r="A427" s="6" t="s">
        <v>55</v>
      </c>
      <c r="B427" s="11" t="s">
        <v>361</v>
      </c>
    </row>
    <row r="428" spans="1:2" x14ac:dyDescent="0.3">
      <c r="A428" s="6" t="s">
        <v>64</v>
      </c>
      <c r="B428" s="11" t="s">
        <v>361</v>
      </c>
    </row>
    <row r="429" spans="1:2" x14ac:dyDescent="0.3">
      <c r="A429" s="6" t="s">
        <v>65</v>
      </c>
      <c r="B429" s="11" t="s">
        <v>1120</v>
      </c>
    </row>
    <row r="430" spans="1:2" x14ac:dyDescent="0.3">
      <c r="A430" s="6" t="s">
        <v>65</v>
      </c>
      <c r="B430" s="11" t="s">
        <v>1120</v>
      </c>
    </row>
    <row r="431" spans="1:2" x14ac:dyDescent="0.3">
      <c r="A431" s="6" t="s">
        <v>67</v>
      </c>
      <c r="B431" s="11" t="s">
        <v>1120</v>
      </c>
    </row>
    <row r="432" spans="1:2" x14ac:dyDescent="0.3">
      <c r="A432" s="6" t="s">
        <v>72</v>
      </c>
      <c r="B432" s="11" t="s">
        <v>361</v>
      </c>
    </row>
    <row r="433" spans="1:2" x14ac:dyDescent="0.3">
      <c r="A433" s="6" t="s">
        <v>75</v>
      </c>
      <c r="B433" s="11" t="s">
        <v>361</v>
      </c>
    </row>
    <row r="434" spans="1:2" x14ac:dyDescent="0.3">
      <c r="A434" s="6" t="s">
        <v>55</v>
      </c>
      <c r="B434" s="11" t="s">
        <v>361</v>
      </c>
    </row>
    <row r="435" spans="1:2" x14ac:dyDescent="0.3">
      <c r="A435" s="6" t="s">
        <v>64</v>
      </c>
      <c r="B435" s="11" t="s">
        <v>361</v>
      </c>
    </row>
    <row r="436" spans="1:2" x14ac:dyDescent="0.3">
      <c r="A436" s="6" t="s">
        <v>65</v>
      </c>
      <c r="B436" s="11" t="s">
        <v>1120</v>
      </c>
    </row>
    <row r="437" spans="1:2" x14ac:dyDescent="0.3">
      <c r="A437" s="6" t="s">
        <v>65</v>
      </c>
      <c r="B437" s="11" t="s">
        <v>1120</v>
      </c>
    </row>
    <row r="438" spans="1:2" x14ac:dyDescent="0.3">
      <c r="A438" s="6" t="s">
        <v>67</v>
      </c>
      <c r="B438" s="11" t="s">
        <v>1120</v>
      </c>
    </row>
    <row r="439" spans="1:2" x14ac:dyDescent="0.3">
      <c r="A439" s="6" t="s">
        <v>72</v>
      </c>
      <c r="B439" s="11" t="s">
        <v>361</v>
      </c>
    </row>
    <row r="440" spans="1:2" x14ac:dyDescent="0.3">
      <c r="A440" s="6" t="s">
        <v>75</v>
      </c>
      <c r="B440" s="11" t="s">
        <v>361</v>
      </c>
    </row>
    <row r="441" spans="1:2" x14ac:dyDescent="0.3">
      <c r="A441" s="6" t="s">
        <v>195</v>
      </c>
      <c r="B441" s="11" t="s">
        <v>1120</v>
      </c>
    </row>
    <row r="442" spans="1:2" x14ac:dyDescent="0.3">
      <c r="A442" s="6" t="s">
        <v>47</v>
      </c>
      <c r="B442" s="11" t="s">
        <v>1120</v>
      </c>
    </row>
    <row r="443" spans="1:2" x14ac:dyDescent="0.3">
      <c r="A443" s="6" t="s">
        <v>67</v>
      </c>
      <c r="B443" s="11" t="s">
        <v>1120</v>
      </c>
    </row>
    <row r="444" spans="1:2" x14ac:dyDescent="0.3">
      <c r="A444" s="6" t="s">
        <v>67</v>
      </c>
      <c r="B444" s="11" t="s">
        <v>1120</v>
      </c>
    </row>
    <row r="445" spans="1:2" x14ac:dyDescent="0.3">
      <c r="A445" s="6" t="s">
        <v>67</v>
      </c>
      <c r="B445" s="11" t="s">
        <v>1120</v>
      </c>
    </row>
    <row r="446" spans="1:2" x14ac:dyDescent="0.3">
      <c r="A446" s="6" t="s">
        <v>65</v>
      </c>
      <c r="B446" s="11" t="s">
        <v>1120</v>
      </c>
    </row>
    <row r="447" spans="1:2" x14ac:dyDescent="0.3">
      <c r="A447" s="6" t="s">
        <v>64</v>
      </c>
      <c r="B447" s="11" t="s">
        <v>361</v>
      </c>
    </row>
    <row r="448" spans="1:2" x14ac:dyDescent="0.3">
      <c r="A448" s="6" t="s">
        <v>75</v>
      </c>
      <c r="B448" s="11" t="s">
        <v>361</v>
      </c>
    </row>
    <row r="449" spans="1:2" x14ac:dyDescent="0.3">
      <c r="A449" s="6" t="s">
        <v>67</v>
      </c>
      <c r="B449" s="11" t="s">
        <v>1120</v>
      </c>
    </row>
    <row r="450" spans="1:2" x14ac:dyDescent="0.3">
      <c r="A450" s="6" t="s">
        <v>64</v>
      </c>
      <c r="B450" s="11" t="s">
        <v>361</v>
      </c>
    </row>
    <row r="451" spans="1:2" x14ac:dyDescent="0.3">
      <c r="A451" s="6" t="s">
        <v>70</v>
      </c>
      <c r="B451" s="11" t="s">
        <v>1119</v>
      </c>
    </row>
    <row r="452" spans="1:2" x14ac:dyDescent="0.3">
      <c r="A452" s="6" t="s">
        <v>55</v>
      </c>
      <c r="B452" s="11" t="s">
        <v>361</v>
      </c>
    </row>
    <row r="453" spans="1:2" x14ac:dyDescent="0.3">
      <c r="A453" s="6" t="s">
        <v>64</v>
      </c>
      <c r="B453" s="11" t="s">
        <v>361</v>
      </c>
    </row>
    <row r="454" spans="1:2" x14ac:dyDescent="0.3">
      <c r="A454" s="6" t="s">
        <v>65</v>
      </c>
      <c r="B454" s="11" t="s">
        <v>1120</v>
      </c>
    </row>
    <row r="455" spans="1:2" x14ac:dyDescent="0.3">
      <c r="A455" s="6" t="s">
        <v>67</v>
      </c>
      <c r="B455" s="11" t="s">
        <v>1120</v>
      </c>
    </row>
    <row r="456" spans="1:2" x14ac:dyDescent="0.3">
      <c r="A456" s="6" t="s">
        <v>67</v>
      </c>
      <c r="B456" s="11" t="s">
        <v>1120</v>
      </c>
    </row>
    <row r="457" spans="1:2" x14ac:dyDescent="0.3">
      <c r="A457" s="6" t="s">
        <v>67</v>
      </c>
      <c r="B457" s="11" t="s">
        <v>1120</v>
      </c>
    </row>
    <row r="458" spans="1:2" x14ac:dyDescent="0.3">
      <c r="A458" s="6" t="s">
        <v>67</v>
      </c>
      <c r="B458" s="11" t="s">
        <v>1120</v>
      </c>
    </row>
    <row r="459" spans="1:2" x14ac:dyDescent="0.3">
      <c r="A459" s="6" t="s">
        <v>70</v>
      </c>
      <c r="B459" s="11" t="s">
        <v>1119</v>
      </c>
    </row>
    <row r="460" spans="1:2" x14ac:dyDescent="0.3">
      <c r="A460" s="6" t="s">
        <v>75</v>
      </c>
      <c r="B460" s="11" t="s">
        <v>361</v>
      </c>
    </row>
    <row r="461" spans="1:2" x14ac:dyDescent="0.3">
      <c r="A461" s="6" t="s">
        <v>64</v>
      </c>
      <c r="B461" s="11" t="s">
        <v>361</v>
      </c>
    </row>
    <row r="462" spans="1:2" x14ac:dyDescent="0.3">
      <c r="A462" s="6" t="s">
        <v>79</v>
      </c>
      <c r="B462" s="11" t="s">
        <v>361</v>
      </c>
    </row>
    <row r="463" spans="1:2" x14ac:dyDescent="0.3">
      <c r="A463" s="6" t="s">
        <v>67</v>
      </c>
      <c r="B463" s="11" t="s">
        <v>1120</v>
      </c>
    </row>
    <row r="464" spans="1:2" x14ac:dyDescent="0.3">
      <c r="A464" s="6" t="s">
        <v>67</v>
      </c>
      <c r="B464" s="11" t="s">
        <v>1120</v>
      </c>
    </row>
    <row r="465" spans="1:2" x14ac:dyDescent="0.3">
      <c r="A465" s="6" t="s">
        <v>67</v>
      </c>
      <c r="B465" s="11" t="s">
        <v>1120</v>
      </c>
    </row>
    <row r="466" spans="1:2" x14ac:dyDescent="0.3">
      <c r="A466" s="6" t="s">
        <v>70</v>
      </c>
      <c r="B466" s="11" t="s">
        <v>1119</v>
      </c>
    </row>
    <row r="467" spans="1:2" x14ac:dyDescent="0.3">
      <c r="A467" s="6" t="s">
        <v>75</v>
      </c>
      <c r="B467" s="11" t="s">
        <v>361</v>
      </c>
    </row>
    <row r="468" spans="1:2" x14ac:dyDescent="0.3">
      <c r="A468" s="6" t="s">
        <v>67</v>
      </c>
      <c r="B468" s="11" t="s">
        <v>1120</v>
      </c>
    </row>
    <row r="469" spans="1:2" x14ac:dyDescent="0.3">
      <c r="A469" s="6" t="s">
        <v>47</v>
      </c>
      <c r="B469" s="11" t="s">
        <v>1120</v>
      </c>
    </row>
    <row r="470" spans="1:2" x14ac:dyDescent="0.3">
      <c r="A470" s="6" t="s">
        <v>55</v>
      </c>
      <c r="B470" s="11" t="s">
        <v>361</v>
      </c>
    </row>
    <row r="471" spans="1:2" x14ac:dyDescent="0.3">
      <c r="A471" s="6" t="s">
        <v>64</v>
      </c>
      <c r="B471" s="11" t="s">
        <v>361</v>
      </c>
    </row>
    <row r="472" spans="1:2" x14ac:dyDescent="0.3">
      <c r="A472" s="6" t="s">
        <v>168</v>
      </c>
      <c r="B472" s="11" t="s">
        <v>361</v>
      </c>
    </row>
    <row r="473" spans="1:2" x14ac:dyDescent="0.3">
      <c r="A473" s="6" t="s">
        <v>79</v>
      </c>
      <c r="B473" s="11" t="s">
        <v>361</v>
      </c>
    </row>
    <row r="474" spans="1:2" x14ac:dyDescent="0.3">
      <c r="A474" s="6" t="s">
        <v>65</v>
      </c>
      <c r="B474" s="11" t="s">
        <v>1120</v>
      </c>
    </row>
    <row r="475" spans="1:2" x14ac:dyDescent="0.3">
      <c r="A475" s="6" t="s">
        <v>65</v>
      </c>
      <c r="B475" s="11" t="s">
        <v>1120</v>
      </c>
    </row>
    <row r="476" spans="1:2" x14ac:dyDescent="0.3">
      <c r="A476" s="6" t="s">
        <v>65</v>
      </c>
      <c r="B476" s="11" t="s">
        <v>1120</v>
      </c>
    </row>
    <row r="477" spans="1:2" x14ac:dyDescent="0.3">
      <c r="A477" s="6" t="s">
        <v>67</v>
      </c>
      <c r="B477" s="11" t="s">
        <v>1120</v>
      </c>
    </row>
    <row r="478" spans="1:2" x14ac:dyDescent="0.3">
      <c r="A478" s="6" t="s">
        <v>67</v>
      </c>
      <c r="B478" s="11" t="s">
        <v>1120</v>
      </c>
    </row>
    <row r="479" spans="1:2" x14ac:dyDescent="0.3">
      <c r="A479" s="6" t="s">
        <v>67</v>
      </c>
      <c r="B479" s="11" t="s">
        <v>1120</v>
      </c>
    </row>
    <row r="480" spans="1:2" x14ac:dyDescent="0.3">
      <c r="A480" s="6" t="s">
        <v>67</v>
      </c>
      <c r="B480" s="11" t="s">
        <v>1120</v>
      </c>
    </row>
    <row r="481" spans="1:2" x14ac:dyDescent="0.3">
      <c r="A481" s="6" t="s">
        <v>70</v>
      </c>
      <c r="B481" s="11" t="s">
        <v>1119</v>
      </c>
    </row>
    <row r="482" spans="1:2" x14ac:dyDescent="0.3">
      <c r="A482" s="6" t="s">
        <v>75</v>
      </c>
      <c r="B482" s="11" t="s">
        <v>361</v>
      </c>
    </row>
    <row r="483" spans="1:2" x14ac:dyDescent="0.3">
      <c r="A483" s="6" t="s">
        <v>55</v>
      </c>
      <c r="B483" s="11" t="s">
        <v>361</v>
      </c>
    </row>
    <row r="484" spans="1:2" x14ac:dyDescent="0.3">
      <c r="A484" s="6" t="s">
        <v>64</v>
      </c>
      <c r="B484" s="11" t="s">
        <v>361</v>
      </c>
    </row>
    <row r="485" spans="1:2" x14ac:dyDescent="0.3">
      <c r="A485" s="6" t="s">
        <v>79</v>
      </c>
      <c r="B485" s="11" t="s">
        <v>361</v>
      </c>
    </row>
    <row r="486" spans="1:2" x14ac:dyDescent="0.3">
      <c r="A486" s="6" t="s">
        <v>65</v>
      </c>
      <c r="B486" s="11" t="s">
        <v>1120</v>
      </c>
    </row>
    <row r="487" spans="1:2" x14ac:dyDescent="0.3">
      <c r="A487" s="6" t="s">
        <v>65</v>
      </c>
      <c r="B487" s="11" t="s">
        <v>1120</v>
      </c>
    </row>
    <row r="488" spans="1:2" x14ac:dyDescent="0.3">
      <c r="A488" s="6" t="s">
        <v>65</v>
      </c>
      <c r="B488" s="11" t="s">
        <v>1120</v>
      </c>
    </row>
    <row r="489" spans="1:2" x14ac:dyDescent="0.3">
      <c r="A489" s="6" t="s">
        <v>65</v>
      </c>
      <c r="B489" s="11" t="s">
        <v>1120</v>
      </c>
    </row>
    <row r="490" spans="1:2" x14ac:dyDescent="0.3">
      <c r="A490" s="6" t="s">
        <v>67</v>
      </c>
      <c r="B490" s="11" t="s">
        <v>1120</v>
      </c>
    </row>
    <row r="491" spans="1:2" x14ac:dyDescent="0.3">
      <c r="A491" s="6" t="s">
        <v>67</v>
      </c>
      <c r="B491" s="11" t="s">
        <v>1120</v>
      </c>
    </row>
    <row r="492" spans="1:2" x14ac:dyDescent="0.3">
      <c r="A492" s="6" t="s">
        <v>67</v>
      </c>
      <c r="B492" s="11" t="s">
        <v>1120</v>
      </c>
    </row>
    <row r="493" spans="1:2" x14ac:dyDescent="0.3">
      <c r="A493" s="6" t="s">
        <v>67</v>
      </c>
      <c r="B493" s="11" t="s">
        <v>1120</v>
      </c>
    </row>
    <row r="494" spans="1:2" x14ac:dyDescent="0.3">
      <c r="A494" s="6" t="s">
        <v>70</v>
      </c>
      <c r="B494" s="11" t="s">
        <v>1119</v>
      </c>
    </row>
    <row r="495" spans="1:2" x14ac:dyDescent="0.3">
      <c r="A495" s="6" t="s">
        <v>75</v>
      </c>
      <c r="B495" s="11" t="s">
        <v>361</v>
      </c>
    </row>
    <row r="496" spans="1:2" x14ac:dyDescent="0.3">
      <c r="A496" s="6" t="s">
        <v>88</v>
      </c>
      <c r="B496" s="11" t="s">
        <v>361</v>
      </c>
    </row>
    <row r="497" spans="1:2" x14ac:dyDescent="0.3">
      <c r="A497" s="6" t="s">
        <v>88</v>
      </c>
      <c r="B497" s="11" t="s">
        <v>361</v>
      </c>
    </row>
    <row r="498" spans="1:2" x14ac:dyDescent="0.3">
      <c r="A498" s="6" t="s">
        <v>103</v>
      </c>
      <c r="B498" s="11" t="s">
        <v>361</v>
      </c>
    </row>
    <row r="499" spans="1:2" x14ac:dyDescent="0.3">
      <c r="A499" s="6" t="s">
        <v>89</v>
      </c>
      <c r="B499" s="11" t="s">
        <v>361</v>
      </c>
    </row>
    <row r="500" spans="1:2" x14ac:dyDescent="0.3">
      <c r="A500" s="6" t="s">
        <v>103</v>
      </c>
      <c r="B500" s="11" t="s">
        <v>361</v>
      </c>
    </row>
    <row r="501" spans="1:2" x14ac:dyDescent="0.3">
      <c r="A501" s="6" t="s">
        <v>89</v>
      </c>
      <c r="B501" s="11" t="s">
        <v>361</v>
      </c>
    </row>
    <row r="502" spans="1:2" x14ac:dyDescent="0.3">
      <c r="A502" s="6" t="s">
        <v>195</v>
      </c>
      <c r="B502" s="11" t="s">
        <v>1120</v>
      </c>
    </row>
    <row r="503" spans="1:2" x14ac:dyDescent="0.3">
      <c r="A503" s="6" t="s">
        <v>47</v>
      </c>
      <c r="B503" s="11" t="s">
        <v>1120</v>
      </c>
    </row>
    <row r="504" spans="1:2" x14ac:dyDescent="0.3">
      <c r="A504" s="6" t="s">
        <v>195</v>
      </c>
      <c r="B504" s="11" t="s">
        <v>1120</v>
      </c>
    </row>
    <row r="505" spans="1:2" x14ac:dyDescent="0.3">
      <c r="A505" s="6" t="s">
        <v>47</v>
      </c>
      <c r="B505" s="11" t="s">
        <v>1120</v>
      </c>
    </row>
    <row r="506" spans="1:2" x14ac:dyDescent="0.3">
      <c r="A506" s="6" t="s">
        <v>65</v>
      </c>
      <c r="B506" s="11" t="s">
        <v>1120</v>
      </c>
    </row>
    <row r="507" spans="1:2" x14ac:dyDescent="0.3">
      <c r="A507" s="6" t="s">
        <v>67</v>
      </c>
      <c r="B507" s="11" t="s">
        <v>1120</v>
      </c>
    </row>
    <row r="508" spans="1:2" x14ac:dyDescent="0.3">
      <c r="A508" s="6" t="s">
        <v>67</v>
      </c>
      <c r="B508" s="11" t="s">
        <v>1120</v>
      </c>
    </row>
    <row r="509" spans="1:2" x14ac:dyDescent="0.3">
      <c r="A509" s="6" t="s">
        <v>72</v>
      </c>
      <c r="B509" s="11" t="s">
        <v>361</v>
      </c>
    </row>
    <row r="510" spans="1:2" x14ac:dyDescent="0.3">
      <c r="A510" s="6" t="s">
        <v>67</v>
      </c>
      <c r="B510" s="11" t="s">
        <v>1120</v>
      </c>
    </row>
    <row r="511" spans="1:2" x14ac:dyDescent="0.3">
      <c r="A511" s="6" t="s">
        <v>64</v>
      </c>
      <c r="B511" s="11" t="s">
        <v>361</v>
      </c>
    </row>
    <row r="512" spans="1:2" x14ac:dyDescent="0.3">
      <c r="A512" s="6" t="s">
        <v>88</v>
      </c>
      <c r="B512" s="11" t="s">
        <v>361</v>
      </c>
    </row>
    <row r="513" spans="1:2" x14ac:dyDescent="0.3">
      <c r="A513" s="6" t="s">
        <v>75</v>
      </c>
      <c r="B513" s="11" t="s">
        <v>361</v>
      </c>
    </row>
    <row r="514" spans="1:2" x14ac:dyDescent="0.3">
      <c r="A514" s="6" t="s">
        <v>55</v>
      </c>
      <c r="B514" s="11" t="s">
        <v>361</v>
      </c>
    </row>
    <row r="515" spans="1:2" x14ac:dyDescent="0.3">
      <c r="A515" s="6" t="s">
        <v>65</v>
      </c>
      <c r="B515" s="11" t="s">
        <v>1120</v>
      </c>
    </row>
    <row r="516" spans="1:2" x14ac:dyDescent="0.3">
      <c r="A516" s="6" t="s">
        <v>55</v>
      </c>
      <c r="B516" s="11" t="s">
        <v>361</v>
      </c>
    </row>
    <row r="517" spans="1:2" x14ac:dyDescent="0.3">
      <c r="A517" s="6" t="s">
        <v>79</v>
      </c>
      <c r="B517" s="11" t="s">
        <v>361</v>
      </c>
    </row>
    <row r="518" spans="1:2" x14ac:dyDescent="0.3">
      <c r="A518" s="6" t="s">
        <v>89</v>
      </c>
      <c r="B518" s="11" t="s">
        <v>361</v>
      </c>
    </row>
    <row r="519" spans="1:2" x14ac:dyDescent="0.3">
      <c r="A519" s="6" t="s">
        <v>103</v>
      </c>
      <c r="B519" s="11" t="s">
        <v>361</v>
      </c>
    </row>
    <row r="520" spans="1:2" x14ac:dyDescent="0.3">
      <c r="A520" s="6" t="s">
        <v>47</v>
      </c>
      <c r="B520" s="11" t="s">
        <v>1120</v>
      </c>
    </row>
    <row r="521" spans="1:2" x14ac:dyDescent="0.3">
      <c r="A521" s="6" t="s">
        <v>103</v>
      </c>
      <c r="B521" s="11" t="s">
        <v>361</v>
      </c>
    </row>
    <row r="522" spans="1:2" x14ac:dyDescent="0.3">
      <c r="A522" s="6" t="s">
        <v>203</v>
      </c>
      <c r="B522" s="11" t="s">
        <v>1119</v>
      </c>
    </row>
    <row r="523" spans="1:2" x14ac:dyDescent="0.3">
      <c r="A523" s="6" t="s">
        <v>208</v>
      </c>
      <c r="B523" s="11" t="s">
        <v>1119</v>
      </c>
    </row>
    <row r="524" spans="1:2" x14ac:dyDescent="0.3">
      <c r="A524" s="6" t="s">
        <v>209</v>
      </c>
      <c r="B524" s="11" t="s">
        <v>1119</v>
      </c>
    </row>
    <row r="525" spans="1:2" x14ac:dyDescent="0.3">
      <c r="A525" s="6" t="s">
        <v>203</v>
      </c>
      <c r="B525" s="11" t="s">
        <v>1119</v>
      </c>
    </row>
    <row r="526" spans="1:2" x14ac:dyDescent="0.3">
      <c r="A526" s="6" t="s">
        <v>203</v>
      </c>
      <c r="B526" s="11" t="s">
        <v>1119</v>
      </c>
    </row>
    <row r="527" spans="1:2" x14ac:dyDescent="0.3">
      <c r="A527" s="6" t="s">
        <v>103</v>
      </c>
      <c r="B527" s="11" t="s">
        <v>361</v>
      </c>
    </row>
    <row r="528" spans="1:2" x14ac:dyDescent="0.3">
      <c r="A528" s="6" t="s">
        <v>103</v>
      </c>
      <c r="B528" s="11" t="s">
        <v>361</v>
      </c>
    </row>
    <row r="529" spans="1:2" x14ac:dyDescent="0.3">
      <c r="A529" s="6" t="s">
        <v>89</v>
      </c>
      <c r="B529" s="11" t="s">
        <v>361</v>
      </c>
    </row>
    <row r="530" spans="1:2" x14ac:dyDescent="0.3">
      <c r="A530" s="6" t="s">
        <v>211</v>
      </c>
      <c r="B530" s="11" t="s">
        <v>361</v>
      </c>
    </row>
    <row r="531" spans="1:2" x14ac:dyDescent="0.3">
      <c r="A531" s="6" t="s">
        <v>213</v>
      </c>
      <c r="B531" s="11" t="s">
        <v>361</v>
      </c>
    </row>
    <row r="532" spans="1:2" x14ac:dyDescent="0.3">
      <c r="A532" s="6" t="s">
        <v>88</v>
      </c>
      <c r="B532" s="11" t="s">
        <v>361</v>
      </c>
    </row>
    <row r="533" spans="1:2" x14ac:dyDescent="0.3">
      <c r="A533" s="6" t="s">
        <v>72</v>
      </c>
      <c r="B533" s="11" t="s">
        <v>361</v>
      </c>
    </row>
    <row r="534" spans="1:2" x14ac:dyDescent="0.3">
      <c r="A534" s="6" t="s">
        <v>75</v>
      </c>
      <c r="B534" s="11" t="s">
        <v>361</v>
      </c>
    </row>
    <row r="535" spans="1:2" x14ac:dyDescent="0.3">
      <c r="A535" s="6" t="s">
        <v>218</v>
      </c>
      <c r="B535" s="11" t="s">
        <v>1119</v>
      </c>
    </row>
    <row r="536" spans="1:2" x14ac:dyDescent="0.3">
      <c r="A536" s="6" t="s">
        <v>220</v>
      </c>
      <c r="B536" s="11" t="s">
        <v>361</v>
      </c>
    </row>
    <row r="537" spans="1:2" x14ac:dyDescent="0.3">
      <c r="A537" s="6" t="s">
        <v>133</v>
      </c>
      <c r="B537" s="11" t="s">
        <v>361</v>
      </c>
    </row>
    <row r="538" spans="1:2" x14ac:dyDescent="0.3">
      <c r="A538" s="6" t="s">
        <v>222</v>
      </c>
      <c r="B538" s="11" t="s">
        <v>361</v>
      </c>
    </row>
    <row r="539" spans="1:2" x14ac:dyDescent="0.3">
      <c r="A539" s="6" t="s">
        <v>64</v>
      </c>
      <c r="B539" s="11" t="s">
        <v>361</v>
      </c>
    </row>
    <row r="540" spans="1:2" x14ac:dyDescent="0.3">
      <c r="A540" s="6" t="s">
        <v>55</v>
      </c>
      <c r="B540" s="11" t="s">
        <v>361</v>
      </c>
    </row>
    <row r="541" spans="1:2" x14ac:dyDescent="0.3">
      <c r="A541" s="6" t="s">
        <v>67</v>
      </c>
      <c r="B541" s="11" t="s">
        <v>1120</v>
      </c>
    </row>
    <row r="542" spans="1:2" x14ac:dyDescent="0.3">
      <c r="A542" s="6" t="s">
        <v>67</v>
      </c>
      <c r="B542" s="11" t="s">
        <v>1120</v>
      </c>
    </row>
    <row r="543" spans="1:2" x14ac:dyDescent="0.3">
      <c r="A543" s="6" t="s">
        <v>67</v>
      </c>
      <c r="B543" s="11" t="s">
        <v>1120</v>
      </c>
    </row>
    <row r="544" spans="1:2" x14ac:dyDescent="0.3">
      <c r="A544" s="6" t="s">
        <v>203</v>
      </c>
      <c r="B544" s="11" t="s">
        <v>1119</v>
      </c>
    </row>
    <row r="545" spans="1:2" x14ac:dyDescent="0.3">
      <c r="A545" s="6" t="s">
        <v>64</v>
      </c>
      <c r="B545" s="11" t="s">
        <v>361</v>
      </c>
    </row>
    <row r="546" spans="1:2" x14ac:dyDescent="0.3">
      <c r="A546" s="6" t="s">
        <v>64</v>
      </c>
      <c r="B546" s="11" t="s">
        <v>361</v>
      </c>
    </row>
    <row r="547" spans="1:2" x14ac:dyDescent="0.3">
      <c r="A547" s="6" t="s">
        <v>55</v>
      </c>
      <c r="B547" s="11" t="s">
        <v>361</v>
      </c>
    </row>
    <row r="548" spans="1:2" x14ac:dyDescent="0.3">
      <c r="A548" s="6" t="s">
        <v>309</v>
      </c>
      <c r="B548" s="11" t="s">
        <v>361</v>
      </c>
    </row>
    <row r="549" spans="1:2" x14ac:dyDescent="0.3">
      <c r="A549" s="6" t="s">
        <v>103</v>
      </c>
      <c r="B549" s="11" t="s">
        <v>361</v>
      </c>
    </row>
    <row r="550" spans="1:2" x14ac:dyDescent="0.3">
      <c r="A550" s="6" t="s">
        <v>103</v>
      </c>
      <c r="B550" s="11" t="s">
        <v>361</v>
      </c>
    </row>
    <row r="551" spans="1:2" x14ac:dyDescent="0.3">
      <c r="A551" s="6" t="s">
        <v>55</v>
      </c>
      <c r="B551" s="11" t="s">
        <v>361</v>
      </c>
    </row>
    <row r="552" spans="1:2" x14ac:dyDescent="0.3">
      <c r="A552" s="6" t="s">
        <v>103</v>
      </c>
      <c r="B552" s="11" t="s">
        <v>361</v>
      </c>
    </row>
    <row r="553" spans="1:2" x14ac:dyDescent="0.3">
      <c r="A553" s="6" t="s">
        <v>65</v>
      </c>
      <c r="B553" s="11" t="s">
        <v>1120</v>
      </c>
    </row>
    <row r="554" spans="1:2" x14ac:dyDescent="0.3">
      <c r="A554" s="6" t="s">
        <v>65</v>
      </c>
      <c r="B554" s="11" t="s">
        <v>1120</v>
      </c>
    </row>
    <row r="555" spans="1:2" x14ac:dyDescent="0.3">
      <c r="A555" s="6" t="s">
        <v>97</v>
      </c>
      <c r="B555" s="11" t="s">
        <v>361</v>
      </c>
    </row>
    <row r="556" spans="1:2" x14ac:dyDescent="0.3">
      <c r="A556" s="6" t="s">
        <v>88</v>
      </c>
      <c r="B556" s="11" t="s">
        <v>361</v>
      </c>
    </row>
    <row r="557" spans="1:2" x14ac:dyDescent="0.3">
      <c r="A557" s="6" t="s">
        <v>1107</v>
      </c>
      <c r="B557" s="11" t="s">
        <v>1121</v>
      </c>
    </row>
    <row r="558" spans="1:2" x14ac:dyDescent="0.3">
      <c r="A558" s="6" t="s">
        <v>1109</v>
      </c>
      <c r="B558" s="11" t="s">
        <v>1121</v>
      </c>
    </row>
    <row r="559" spans="1:2" x14ac:dyDescent="0.3">
      <c r="A559" s="6" t="s">
        <v>1107</v>
      </c>
      <c r="B559" s="11" t="s">
        <v>1121</v>
      </c>
    </row>
    <row r="560" spans="1:2" x14ac:dyDescent="0.3">
      <c r="A560" s="6" t="s">
        <v>1109</v>
      </c>
      <c r="B560" s="11" t="s">
        <v>1121</v>
      </c>
    </row>
    <row r="561" spans="1:2" x14ac:dyDescent="0.3">
      <c r="A561" s="6" t="s">
        <v>1107</v>
      </c>
      <c r="B561" s="11" t="s">
        <v>1121</v>
      </c>
    </row>
    <row r="562" spans="1:2" x14ac:dyDescent="0.3">
      <c r="A562" s="6" t="s">
        <v>1109</v>
      </c>
      <c r="B562" s="11" t="s">
        <v>1121</v>
      </c>
    </row>
    <row r="563" spans="1:2" x14ac:dyDescent="0.3">
      <c r="A563" s="6" t="s">
        <v>1107</v>
      </c>
      <c r="B563" s="11" t="s">
        <v>1121</v>
      </c>
    </row>
    <row r="564" spans="1:2" x14ac:dyDescent="0.3">
      <c r="A564" s="6" t="s">
        <v>1109</v>
      </c>
      <c r="B564" s="11" t="s">
        <v>1121</v>
      </c>
    </row>
    <row r="565" spans="1:2" x14ac:dyDescent="0.3">
      <c r="A565" s="6" t="s">
        <v>64</v>
      </c>
      <c r="B565" s="11" t="s">
        <v>361</v>
      </c>
    </row>
    <row r="566" spans="1:2" x14ac:dyDescent="0.3">
      <c r="A566" s="6" t="s">
        <v>67</v>
      </c>
      <c r="B566" s="11" t="s">
        <v>1120</v>
      </c>
    </row>
    <row r="567" spans="1:2" x14ac:dyDescent="0.3">
      <c r="A567" s="6" t="s">
        <v>67</v>
      </c>
      <c r="B567" s="11" t="s">
        <v>1120</v>
      </c>
    </row>
    <row r="568" spans="1:2" x14ac:dyDescent="0.3">
      <c r="A568" s="6" t="s">
        <v>67</v>
      </c>
      <c r="B568" s="11" t="s">
        <v>1120</v>
      </c>
    </row>
    <row r="569" spans="1:2" x14ac:dyDescent="0.3">
      <c r="A569" s="6" t="s">
        <v>67</v>
      </c>
      <c r="B569" s="11" t="s">
        <v>1120</v>
      </c>
    </row>
    <row r="570" spans="1:2" x14ac:dyDescent="0.3">
      <c r="A570" s="6" t="s">
        <v>64</v>
      </c>
      <c r="B570" s="11" t="s">
        <v>361</v>
      </c>
    </row>
    <row r="571" spans="1:2" x14ac:dyDescent="0.3">
      <c r="A571" s="6" t="s">
        <v>72</v>
      </c>
      <c r="B571" s="11" t="s">
        <v>361</v>
      </c>
    </row>
    <row r="572" spans="1:2" x14ac:dyDescent="0.3">
      <c r="A572" s="6" t="s">
        <v>75</v>
      </c>
      <c r="B572" s="11" t="s">
        <v>361</v>
      </c>
    </row>
    <row r="573" spans="1:2" x14ac:dyDescent="0.3">
      <c r="A573" s="6" t="s">
        <v>64</v>
      </c>
      <c r="B573" s="11" t="s">
        <v>361</v>
      </c>
    </row>
    <row r="574" spans="1:2" x14ac:dyDescent="0.3">
      <c r="A574" s="6" t="s">
        <v>64</v>
      </c>
      <c r="B574" s="11" t="s">
        <v>361</v>
      </c>
    </row>
    <row r="575" spans="1:2" x14ac:dyDescent="0.3">
      <c r="A575" s="6" t="s">
        <v>103</v>
      </c>
      <c r="B575" s="11" t="s">
        <v>361</v>
      </c>
    </row>
    <row r="576" spans="1:2" x14ac:dyDescent="0.3">
      <c r="A576" s="6" t="s">
        <v>203</v>
      </c>
      <c r="B576" s="11" t="s">
        <v>1119</v>
      </c>
    </row>
    <row r="577" spans="1:2" x14ac:dyDescent="0.3">
      <c r="A577" s="6" t="s">
        <v>67</v>
      </c>
      <c r="B577" s="11" t="s">
        <v>1120</v>
      </c>
    </row>
    <row r="578" spans="1:2" x14ac:dyDescent="0.3">
      <c r="A578" s="6" t="s">
        <v>65</v>
      </c>
      <c r="B578" s="11" t="s">
        <v>1120</v>
      </c>
    </row>
    <row r="579" spans="1:2" x14ac:dyDescent="0.3">
      <c r="A579" s="6" t="s">
        <v>65</v>
      </c>
      <c r="B579" s="11" t="s">
        <v>1120</v>
      </c>
    </row>
    <row r="580" spans="1:2" x14ac:dyDescent="0.3">
      <c r="A580" s="6" t="s">
        <v>67</v>
      </c>
      <c r="B580" s="11" t="s">
        <v>1120</v>
      </c>
    </row>
    <row r="581" spans="1:2" x14ac:dyDescent="0.3">
      <c r="A581" s="6" t="s">
        <v>75</v>
      </c>
      <c r="B581" s="11" t="s">
        <v>361</v>
      </c>
    </row>
    <row r="582" spans="1:2" x14ac:dyDescent="0.3">
      <c r="A582" s="6" t="s">
        <v>89</v>
      </c>
      <c r="B582" s="11" t="s">
        <v>361</v>
      </c>
    </row>
    <row r="583" spans="1:2" x14ac:dyDescent="0.3">
      <c r="A583" s="6" t="s">
        <v>64</v>
      </c>
      <c r="B583" s="11" t="s">
        <v>361</v>
      </c>
    </row>
    <row r="584" spans="1:2" x14ac:dyDescent="0.3">
      <c r="A584" s="6" t="s">
        <v>70</v>
      </c>
      <c r="B584" s="11" t="s">
        <v>1119</v>
      </c>
    </row>
    <row r="585" spans="1:2" x14ac:dyDescent="0.3">
      <c r="A585" s="6" t="s">
        <v>75</v>
      </c>
      <c r="B585" s="11" t="s">
        <v>361</v>
      </c>
    </row>
    <row r="586" spans="1:2" x14ac:dyDescent="0.3">
      <c r="A586" s="6" t="s">
        <v>88</v>
      </c>
      <c r="B586" s="11" t="s">
        <v>361</v>
      </c>
    </row>
    <row r="587" spans="1:2" x14ac:dyDescent="0.3">
      <c r="A587" s="6" t="s">
        <v>103</v>
      </c>
      <c r="B587" s="11" t="s">
        <v>361</v>
      </c>
    </row>
    <row r="588" spans="1:2" x14ac:dyDescent="0.3">
      <c r="A588" s="6" t="s">
        <v>75</v>
      </c>
      <c r="B588" s="11" t="s">
        <v>361</v>
      </c>
    </row>
    <row r="589" spans="1:2" x14ac:dyDescent="0.3">
      <c r="A589" s="6" t="s">
        <v>88</v>
      </c>
      <c r="B589" s="11" t="s">
        <v>361</v>
      </c>
    </row>
    <row r="590" spans="1:2" x14ac:dyDescent="0.3">
      <c r="A590" s="6" t="s">
        <v>72</v>
      </c>
      <c r="B590" s="11" t="s">
        <v>361</v>
      </c>
    </row>
    <row r="591" spans="1:2" x14ac:dyDescent="0.3">
      <c r="A591" s="6" t="s">
        <v>72</v>
      </c>
      <c r="B591" s="11" t="s">
        <v>361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</vt:lpstr>
      <vt:lpstr>ILC Report</vt:lpstr>
      <vt:lpstr>WI Vs ASM</vt:lpstr>
      <vt:lpstr>ITWR Dump</vt:lpstr>
      <vt:lpstr>Active WWML</vt:lpstr>
      <vt:lpstr>Group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abhishek</cp:lastModifiedBy>
  <dcterms:created xsi:type="dcterms:W3CDTF">2015-12-21T12:46:08Z</dcterms:created>
  <dcterms:modified xsi:type="dcterms:W3CDTF">2017-07-11T10:26:18Z</dcterms:modified>
</cp:coreProperties>
</file>