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jects\TFT\Electrical\Singularity\docs\"/>
    </mc:Choice>
  </mc:AlternateContent>
  <xr:revisionPtr revIDLastSave="0" documentId="13_ncr:1_{46EBE045-E739-4C3B-AC11-A7DB5FD11FE0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T8" i="1" s="1"/>
  <c r="T12" i="1" s="1"/>
  <c r="S8" i="1"/>
  <c r="U8" i="1" s="1"/>
  <c r="R7" i="1"/>
  <c r="T7" i="1" s="1"/>
  <c r="T9" i="1"/>
  <c r="R9" i="1"/>
  <c r="P7" i="1"/>
  <c r="Q9" i="1" s="1"/>
  <c r="O7" i="1"/>
  <c r="T62" i="1"/>
  <c r="U62" i="1"/>
  <c r="T63" i="1"/>
  <c r="U63" i="1"/>
  <c r="T64" i="1"/>
  <c r="U64" i="1"/>
  <c r="T65" i="1"/>
  <c r="U65" i="1"/>
  <c r="T60" i="1"/>
  <c r="U60" i="1"/>
  <c r="U61" i="1"/>
  <c r="T61" i="1"/>
  <c r="S9" i="1" l="1"/>
  <c r="U9" i="1" s="1"/>
  <c r="S7" i="1"/>
  <c r="U7" i="1" s="1"/>
  <c r="U12" i="1" s="1"/>
  <c r="F14" i="1"/>
  <c r="E14" i="1"/>
  <c r="R12" i="1"/>
  <c r="S12" i="1" l="1"/>
</calcChain>
</file>

<file path=xl/sharedStrings.xml><?xml version="1.0" encoding="utf-8"?>
<sst xmlns="http://schemas.openxmlformats.org/spreadsheetml/2006/main" count="74" uniqueCount="41">
  <si>
    <t>Part</t>
  </si>
  <si>
    <t>Description</t>
  </si>
  <si>
    <t>Supply</t>
  </si>
  <si>
    <t>Circuit area</t>
  </si>
  <si>
    <t>Quiesc. current (typ)</t>
  </si>
  <si>
    <t>Quiesc. current (max)</t>
  </si>
  <si>
    <t>Typ. Current</t>
  </si>
  <si>
    <t>Max current</t>
  </si>
  <si>
    <t>Voltage set</t>
  </si>
  <si>
    <t>Tot power (typ)</t>
  </si>
  <si>
    <t>Tot power (max)</t>
  </si>
  <si>
    <t>T power inc margin (typ)</t>
  </si>
  <si>
    <t>T power inc margin (max)</t>
  </si>
  <si>
    <t>[V]</t>
  </si>
  <si>
    <t>[mA]</t>
  </si>
  <si>
    <t>[mW]</t>
  </si>
  <si>
    <t>Margin</t>
  </si>
  <si>
    <t>Power</t>
  </si>
  <si>
    <t>TPS62850x-Q1</t>
  </si>
  <si>
    <t>Voltage regulator</t>
  </si>
  <si>
    <t>OBC_1V2_P</t>
  </si>
  <si>
    <t>OBC_1V2_R</t>
  </si>
  <si>
    <t>88% efficiency</t>
  </si>
  <si>
    <t>TMS570-uC</t>
  </si>
  <si>
    <t>TMS570</t>
  </si>
  <si>
    <t>Microcontroller</t>
  </si>
  <si>
    <t>ICC</t>
  </si>
  <si>
    <t>ICCIO</t>
  </si>
  <si>
    <t>ICCAD</t>
  </si>
  <si>
    <t>IADREFHI</t>
  </si>
  <si>
    <t>ICCP</t>
  </si>
  <si>
    <t>ICCPLL</t>
  </si>
  <si>
    <t>Core supply ORing MOSFET</t>
  </si>
  <si>
    <t>-</t>
  </si>
  <si>
    <t>MGSF1N02LT1G</t>
  </si>
  <si>
    <t>Regulator efficiency</t>
  </si>
  <si>
    <t>Total</t>
  </si>
  <si>
    <t>Circuit area:</t>
  </si>
  <si>
    <t>Total power</t>
  </si>
  <si>
    <t>Rail</t>
  </si>
  <si>
    <t>OBC_1V2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</si>
</sst>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4" xfId="1" applyFont="1" applyBorder="1"/>
    <xf numFmtId="2" fontId="0" fillId="0" borderId="5" xfId="0" applyNumberFormat="1" applyBorder="1"/>
    <xf numFmtId="2" fontId="0" fillId="0" borderId="0" xfId="0" applyNumberFormat="1" applyBorder="1"/>
    <xf numFmtId="0" fontId="3" fillId="0" borderId="0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4" xfId="0" applyFont="1" applyBorder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65"/>
  <sheetViews>
    <sheetView tabSelected="1" zoomScale="130" zoomScaleNormal="130" workbookViewId="0">
      <selection activeCell="J17" sqref="J17"/>
    </sheetView>
  </sheetViews>
  <sheetFormatPr defaultRowHeight="15" x14ac:dyDescent="0.25"/>
  <cols>
    <col min="2" max="2" width="9.85546875" bestFit="1" customWidth="1"/>
    <col min="3" max="3" width="16.85546875" bestFit="1" customWidth="1"/>
    <col min="4" max="4" width="11.140625" bestFit="1" customWidth="1"/>
    <col min="8" max="8" width="11" bestFit="1" customWidth="1"/>
    <col min="9" max="9" width="15.140625" bestFit="1" customWidth="1"/>
    <col min="10" max="10" width="25" bestFit="1" customWidth="1"/>
    <col min="11" max="11" width="13.85546875" customWidth="1"/>
    <col min="12" max="12" width="10.42578125" customWidth="1"/>
    <col min="13" max="13" width="14.85546875" customWidth="1"/>
    <col min="14" max="14" width="14.42578125" customWidth="1"/>
    <col min="15" max="15" width="11.85546875" bestFit="1" customWidth="1"/>
    <col min="16" max="16" width="11.5703125" bestFit="1" customWidth="1"/>
    <col min="17" max="17" width="11" bestFit="1" customWidth="1"/>
    <col min="18" max="18" width="12.85546875" customWidth="1"/>
    <col min="19" max="19" width="12.42578125" customWidth="1"/>
    <col min="20" max="20" width="14.140625" customWidth="1"/>
    <col min="21" max="21" width="14.42578125" customWidth="1"/>
  </cols>
  <sheetData>
    <row r="3" spans="2:23" x14ac:dyDescent="0.25">
      <c r="C3" s="4" t="s">
        <v>37</v>
      </c>
      <c r="D3" s="28" t="s">
        <v>17</v>
      </c>
    </row>
    <row r="4" spans="2:23" x14ac:dyDescent="0.25">
      <c r="O4" s="20" t="s">
        <v>35</v>
      </c>
      <c r="P4" s="21"/>
      <c r="Q4" s="22">
        <v>0.88</v>
      </c>
      <c r="S4" s="4" t="s">
        <v>16</v>
      </c>
      <c r="T4" s="14">
        <v>0.2</v>
      </c>
      <c r="U4" s="15"/>
    </row>
    <row r="5" spans="2:23" x14ac:dyDescent="0.25">
      <c r="E5" s="19" t="s">
        <v>14</v>
      </c>
      <c r="F5" s="19"/>
      <c r="L5" s="1" t="s">
        <v>13</v>
      </c>
      <c r="M5" s="13" t="s">
        <v>14</v>
      </c>
      <c r="N5" s="13"/>
      <c r="O5" s="13"/>
      <c r="P5" s="13"/>
      <c r="Q5" s="1" t="s">
        <v>13</v>
      </c>
      <c r="R5" s="13" t="s">
        <v>15</v>
      </c>
      <c r="S5" s="13"/>
      <c r="T5" s="13"/>
      <c r="U5" s="13"/>
    </row>
    <row r="6" spans="2:23" ht="30" x14ac:dyDescent="0.25">
      <c r="B6" s="10" t="s">
        <v>0</v>
      </c>
      <c r="C6" s="12" t="s">
        <v>1</v>
      </c>
      <c r="D6" s="12"/>
      <c r="E6" s="3" t="s">
        <v>6</v>
      </c>
      <c r="F6" s="3" t="s">
        <v>7</v>
      </c>
      <c r="H6" s="9"/>
      <c r="I6" s="2" t="s">
        <v>0</v>
      </c>
      <c r="J6" s="12" t="s">
        <v>1</v>
      </c>
      <c r="K6" s="12"/>
      <c r="L6" s="2" t="s">
        <v>2</v>
      </c>
      <c r="M6" s="3" t="s">
        <v>4</v>
      </c>
      <c r="N6" s="3" t="s">
        <v>5</v>
      </c>
      <c r="O6" s="2" t="s">
        <v>6</v>
      </c>
      <c r="P6" s="2" t="s">
        <v>7</v>
      </c>
      <c r="Q6" s="2" t="s">
        <v>8</v>
      </c>
      <c r="R6" s="3" t="s">
        <v>9</v>
      </c>
      <c r="S6" s="3" t="s">
        <v>10</v>
      </c>
      <c r="T6" s="3" t="s">
        <v>11</v>
      </c>
      <c r="U6" s="3" t="s">
        <v>12</v>
      </c>
    </row>
    <row r="7" spans="2:23" x14ac:dyDescent="0.25">
      <c r="B7" s="16" t="s">
        <v>24</v>
      </c>
      <c r="C7" s="16" t="s">
        <v>25</v>
      </c>
      <c r="D7" s="5" t="s">
        <v>26</v>
      </c>
      <c r="E7" s="5">
        <v>195</v>
      </c>
      <c r="F7" s="5">
        <v>380</v>
      </c>
      <c r="H7" s="29"/>
      <c r="I7" s="16" t="s">
        <v>18</v>
      </c>
      <c r="J7" s="16" t="s">
        <v>19</v>
      </c>
      <c r="K7" s="5" t="s">
        <v>20</v>
      </c>
      <c r="L7" s="5">
        <v>3.3</v>
      </c>
      <c r="M7" s="5">
        <v>1.7000000000000001E-2</v>
      </c>
      <c r="N7" s="5">
        <v>3.5999999999999997E-2</v>
      </c>
      <c r="O7" s="5">
        <f>SUM(E7:E12)</f>
        <v>260</v>
      </c>
      <c r="P7" s="5">
        <f>SUM(F7:F12)</f>
        <v>445</v>
      </c>
      <c r="Q7" s="5">
        <v>1.25</v>
      </c>
      <c r="R7" s="23">
        <f>(O7/1000*$Q7*(1/$Q$4-1)+M7/1000*$L7)*1000</f>
        <v>44.374281818181856</v>
      </c>
      <c r="S7" s="23">
        <f>(P7/1000*$Q7*(1/$Q$4-1)+N7/1000*$L7)*1000</f>
        <v>75.971072727272784</v>
      </c>
      <c r="T7" s="23">
        <f>R7*(1+$T$4)</f>
        <v>53.249138181818225</v>
      </c>
      <c r="U7" s="23">
        <f>S7*(1+$T$4)</f>
        <v>91.16528727272734</v>
      </c>
      <c r="W7" t="s">
        <v>22</v>
      </c>
    </row>
    <row r="8" spans="2:23" x14ac:dyDescent="0.25">
      <c r="B8" s="17"/>
      <c r="C8" s="17"/>
      <c r="D8" s="6" t="s">
        <v>31</v>
      </c>
      <c r="E8" s="6">
        <v>10</v>
      </c>
      <c r="F8" s="6">
        <v>10</v>
      </c>
      <c r="H8" s="29"/>
      <c r="I8" s="17"/>
      <c r="J8" s="17"/>
      <c r="K8" s="6" t="s">
        <v>21</v>
      </c>
      <c r="L8" s="6">
        <v>3.3</v>
      </c>
      <c r="M8" s="6">
        <v>1.7000000000000001E-2</v>
      </c>
      <c r="N8" s="6">
        <v>3.5999999999999997E-2</v>
      </c>
      <c r="O8" s="8">
        <v>0</v>
      </c>
      <c r="P8" s="8">
        <v>0</v>
      </c>
      <c r="Q8" s="6">
        <v>1.25</v>
      </c>
      <c r="R8" s="24">
        <f>(O8/1000*$Q8*(1/$Q$4-1)+M8/1000*$L8)*1000</f>
        <v>5.6099999999999997E-2</v>
      </c>
      <c r="S8" s="24">
        <f>(P8/1000*$Q8*(1/$Q$4-1)+N8/1000*$L8)*1000</f>
        <v>0.11879999999999998</v>
      </c>
      <c r="T8" s="24">
        <f t="shared" ref="T7:T8" si="0">R8*(1+$T$4)</f>
        <v>6.7319999999999991E-2</v>
      </c>
      <c r="U8" s="24">
        <f t="shared" ref="U7:U8" si="1">S8*(1+$T$4)</f>
        <v>0.14255999999999996</v>
      </c>
    </row>
    <row r="9" spans="2:23" x14ac:dyDescent="0.25">
      <c r="B9" s="17"/>
      <c r="C9" s="17"/>
      <c r="D9" s="6" t="s">
        <v>27</v>
      </c>
      <c r="E9" s="6">
        <v>0</v>
      </c>
      <c r="F9" s="6">
        <v>0</v>
      </c>
      <c r="H9" s="29"/>
      <c r="I9" s="25" t="s">
        <v>34</v>
      </c>
      <c r="J9" s="6" t="s">
        <v>32</v>
      </c>
      <c r="K9" s="6"/>
      <c r="L9" s="6">
        <v>1.2</v>
      </c>
      <c r="M9" s="6">
        <v>0</v>
      </c>
      <c r="N9" s="6">
        <v>0</v>
      </c>
      <c r="O9" s="6" t="s">
        <v>33</v>
      </c>
      <c r="P9" s="6" t="s">
        <v>33</v>
      </c>
      <c r="Q9" s="24">
        <f>Q7-(P7*0.14/1000)</f>
        <v>1.1877</v>
      </c>
      <c r="R9" s="24">
        <f>POWER(O7/1000,2)*0.14*1000</f>
        <v>9.4640000000000022</v>
      </c>
      <c r="S9" s="24">
        <f>POWER(P7/1000,2)*0.14*1000</f>
        <v>27.723500000000005</v>
      </c>
      <c r="T9" s="24">
        <f>R9*(1+$T$4)</f>
        <v>11.356800000000002</v>
      </c>
      <c r="U9" s="24">
        <f>S9*(1+$T$4)</f>
        <v>33.268200000000007</v>
      </c>
    </row>
    <row r="10" spans="2:23" x14ac:dyDescent="0.25">
      <c r="B10" s="17"/>
      <c r="C10" s="17"/>
      <c r="D10" s="6" t="s">
        <v>28</v>
      </c>
      <c r="E10" s="6">
        <v>0</v>
      </c>
      <c r="F10" s="6">
        <v>0</v>
      </c>
      <c r="H10" s="2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3" x14ac:dyDescent="0.25">
      <c r="B11" s="17"/>
      <c r="C11" s="17"/>
      <c r="D11" s="6" t="s">
        <v>29</v>
      </c>
      <c r="E11" s="6">
        <v>0</v>
      </c>
      <c r="F11" s="6"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3" x14ac:dyDescent="0.25">
      <c r="B12" s="12"/>
      <c r="C12" s="12"/>
      <c r="D12" s="7" t="s">
        <v>30</v>
      </c>
      <c r="E12" s="7">
        <v>55</v>
      </c>
      <c r="F12" s="7">
        <v>55</v>
      </c>
      <c r="Q12" s="4" t="s">
        <v>36</v>
      </c>
      <c r="R12" s="26">
        <f>SUM(R7:R9)</f>
        <v>53.894381818181856</v>
      </c>
      <c r="S12" s="26">
        <f t="shared" ref="S12:U12" si="2">SUM(S7:S9)</f>
        <v>103.81337272727278</v>
      </c>
      <c r="T12" s="26">
        <f t="shared" si="2"/>
        <v>64.673258181818227</v>
      </c>
      <c r="U12" s="27">
        <f t="shared" si="2"/>
        <v>124.57604727272735</v>
      </c>
    </row>
    <row r="13" spans="2:23" x14ac:dyDescent="0.25">
      <c r="B13" s="18"/>
      <c r="C13" s="18"/>
    </row>
    <row r="14" spans="2:23" x14ac:dyDescent="0.25">
      <c r="B14" s="30" t="s">
        <v>39</v>
      </c>
      <c r="C14" s="31" t="s">
        <v>40</v>
      </c>
      <c r="D14" s="4" t="s">
        <v>38</v>
      </c>
      <c r="E14" s="26">
        <f>SUM(E7:E12)*$Q$9</f>
        <v>308.80200000000002</v>
      </c>
      <c r="F14" s="27">
        <f>SUM(F7:F12)*$Q$9</f>
        <v>528.52649999999994</v>
      </c>
      <c r="G14" t="s">
        <v>15</v>
      </c>
    </row>
    <row r="57" spans="8:21" x14ac:dyDescent="0.25">
      <c r="S57" s="4" t="s">
        <v>16</v>
      </c>
      <c r="T57" s="14">
        <v>0.2</v>
      </c>
      <c r="U57" s="15"/>
    </row>
    <row r="58" spans="8:21" x14ac:dyDescent="0.25">
      <c r="L58" s="1" t="s">
        <v>13</v>
      </c>
      <c r="M58" s="13" t="s">
        <v>14</v>
      </c>
      <c r="N58" s="13"/>
      <c r="O58" s="13"/>
      <c r="P58" s="13"/>
      <c r="Q58" s="1" t="s">
        <v>13</v>
      </c>
      <c r="R58" s="13" t="s">
        <v>15</v>
      </c>
      <c r="S58" s="13"/>
      <c r="T58" s="13"/>
      <c r="U58" s="13"/>
    </row>
    <row r="59" spans="8:21" ht="30" x14ac:dyDescent="0.25">
      <c r="H59" s="2" t="s">
        <v>3</v>
      </c>
      <c r="I59" s="2" t="s">
        <v>0</v>
      </c>
      <c r="J59" s="12" t="s">
        <v>1</v>
      </c>
      <c r="K59" s="12"/>
      <c r="L59" s="2" t="s">
        <v>2</v>
      </c>
      <c r="M59" s="3" t="s">
        <v>4</v>
      </c>
      <c r="N59" s="3" t="s">
        <v>5</v>
      </c>
      <c r="O59" s="2" t="s">
        <v>6</v>
      </c>
      <c r="P59" s="2" t="s">
        <v>7</v>
      </c>
      <c r="Q59" s="2" t="s">
        <v>8</v>
      </c>
      <c r="R59" s="3" t="s">
        <v>9</v>
      </c>
      <c r="S59" s="3" t="s">
        <v>10</v>
      </c>
      <c r="T59" s="3" t="s">
        <v>11</v>
      </c>
      <c r="U59" s="3" t="s">
        <v>12</v>
      </c>
    </row>
    <row r="60" spans="8:21" x14ac:dyDescent="0.25">
      <c r="H60" s="16" t="s">
        <v>23</v>
      </c>
      <c r="I60" s="16" t="s">
        <v>24</v>
      </c>
      <c r="J60" s="16" t="s">
        <v>25</v>
      </c>
      <c r="K60" s="5" t="s">
        <v>26</v>
      </c>
      <c r="L60" s="5">
        <v>1.2</v>
      </c>
      <c r="M60" s="5"/>
      <c r="N60" s="5"/>
      <c r="O60" s="5"/>
      <c r="P60" s="5"/>
      <c r="Q60" s="5">
        <v>1.2</v>
      </c>
      <c r="R60" s="5"/>
      <c r="S60" s="5"/>
      <c r="T60" s="5">
        <f>R60*$T$57</f>
        <v>0</v>
      </c>
      <c r="U60" s="5">
        <f>S60*$T$57</f>
        <v>0</v>
      </c>
    </row>
    <row r="61" spans="8:21" x14ac:dyDescent="0.25">
      <c r="H61" s="17"/>
      <c r="I61" s="17"/>
      <c r="J61" s="17"/>
      <c r="K61" s="6" t="s">
        <v>31</v>
      </c>
      <c r="L61" s="6">
        <v>1.2</v>
      </c>
      <c r="M61" s="6"/>
      <c r="N61" s="6"/>
      <c r="O61" s="6"/>
      <c r="P61" s="6"/>
      <c r="Q61" s="6"/>
      <c r="R61" s="6"/>
      <c r="S61" s="6"/>
      <c r="T61" s="6">
        <f>R61*$T$57</f>
        <v>0</v>
      </c>
      <c r="U61" s="6">
        <f>S61*$T$57</f>
        <v>0</v>
      </c>
    </row>
    <row r="62" spans="8:21" x14ac:dyDescent="0.25">
      <c r="H62" s="17"/>
      <c r="I62" s="17"/>
      <c r="J62" s="17"/>
      <c r="K62" s="6" t="s">
        <v>27</v>
      </c>
      <c r="L62" s="6">
        <v>1.2</v>
      </c>
      <c r="M62" s="6"/>
      <c r="N62" s="6"/>
      <c r="O62" s="6"/>
      <c r="P62" s="6"/>
      <c r="Q62" s="6"/>
      <c r="R62" s="6"/>
      <c r="S62" s="6"/>
      <c r="T62" s="6">
        <f>R62*$T$57</f>
        <v>0</v>
      </c>
      <c r="U62" s="6">
        <f>S62*$T$57</f>
        <v>0</v>
      </c>
    </row>
    <row r="63" spans="8:21" x14ac:dyDescent="0.25">
      <c r="H63" s="17"/>
      <c r="I63" s="17"/>
      <c r="J63" s="17"/>
      <c r="K63" s="8" t="s">
        <v>28</v>
      </c>
      <c r="L63" s="8">
        <v>1.2</v>
      </c>
      <c r="M63" s="6"/>
      <c r="N63" s="6"/>
      <c r="O63" s="6"/>
      <c r="P63" s="6"/>
      <c r="Q63" s="6"/>
      <c r="R63" s="6"/>
      <c r="S63" s="6"/>
      <c r="T63" s="6">
        <f>R63*$T$57</f>
        <v>0</v>
      </c>
      <c r="U63" s="6">
        <f>S63*$T$57</f>
        <v>0</v>
      </c>
    </row>
    <row r="64" spans="8:21" x14ac:dyDescent="0.25">
      <c r="H64" s="17"/>
      <c r="I64" s="17"/>
      <c r="J64" s="17"/>
      <c r="K64" s="8" t="s">
        <v>29</v>
      </c>
      <c r="L64" s="8">
        <v>1.2</v>
      </c>
      <c r="M64" s="6"/>
      <c r="N64" s="6"/>
      <c r="O64" s="6"/>
      <c r="P64" s="6"/>
      <c r="Q64" s="6"/>
      <c r="R64" s="6"/>
      <c r="S64" s="6"/>
      <c r="T64" s="6">
        <f>R64*$T$57</f>
        <v>0</v>
      </c>
      <c r="U64" s="6">
        <f>S64*$T$57</f>
        <v>0</v>
      </c>
    </row>
    <row r="65" spans="8:21" x14ac:dyDescent="0.25">
      <c r="H65" s="12"/>
      <c r="I65" s="12"/>
      <c r="J65" s="12"/>
      <c r="K65" s="11" t="s">
        <v>30</v>
      </c>
      <c r="L65" s="11">
        <v>1.2</v>
      </c>
      <c r="M65" s="7"/>
      <c r="N65" s="7"/>
      <c r="O65" s="7"/>
      <c r="P65" s="7"/>
      <c r="Q65" s="7"/>
      <c r="R65" s="7"/>
      <c r="S65" s="7"/>
      <c r="T65" s="7">
        <f>R65*$T$57</f>
        <v>0</v>
      </c>
      <c r="U65" s="7">
        <f>S65*$T$57</f>
        <v>0</v>
      </c>
    </row>
  </sheetData>
  <mergeCells count="18">
    <mergeCell ref="C6:D6"/>
    <mergeCell ref="C7:C12"/>
    <mergeCell ref="B7:B12"/>
    <mergeCell ref="E5:F5"/>
    <mergeCell ref="I60:I65"/>
    <mergeCell ref="H60:H65"/>
    <mergeCell ref="J60:J65"/>
    <mergeCell ref="T57:U57"/>
    <mergeCell ref="M58:P58"/>
    <mergeCell ref="R58:U58"/>
    <mergeCell ref="J59:K59"/>
    <mergeCell ref="J6:K6"/>
    <mergeCell ref="M5:P5"/>
    <mergeCell ref="R5:U5"/>
    <mergeCell ref="T4:U4"/>
    <mergeCell ref="I7:I8"/>
    <mergeCell ref="J7:J8"/>
    <mergeCell ref="O4:P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Máni</cp:lastModifiedBy>
  <dcterms:created xsi:type="dcterms:W3CDTF">2015-06-05T18:17:20Z</dcterms:created>
  <dcterms:modified xsi:type="dcterms:W3CDTF">2021-03-30T18:51:36Z</dcterms:modified>
</cp:coreProperties>
</file>